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cs_penzugy\Pénzügyi titkárság\2018. évi költségvetés 12.20\2018. évi költségvetés\Nyomtatni 2017.12. 05\"/>
    </mc:Choice>
  </mc:AlternateContent>
  <bookViews>
    <workbookView xWindow="0" yWindow="0" windowWidth="16380" windowHeight="8190" tabRatio="783" firstSheet="11" activeTab="15"/>
  </bookViews>
  <sheets>
    <sheet name="1. sz. melléklet" sheetId="1" r:id="rId1"/>
    <sheet name="2. sz. melléklet" sheetId="2" r:id="rId2"/>
    <sheet name="3. sz. melléklet" sheetId="3" r:id="rId3"/>
    <sheet name="4.sz. melléklet" sheetId="4" r:id="rId4"/>
    <sheet name="5. sz. melléklet - Önkormányzat" sheetId="53" r:id="rId5"/>
    <sheet name="5. sz.melléklet - Közös Hivatal" sheetId="54" r:id="rId6"/>
    <sheet name="6. sz. mellékelt bev." sheetId="55" r:id="rId7"/>
    <sheet name="6.sz. mellékelt kiad." sheetId="56" r:id="rId8"/>
    <sheet name="7. sz. melléklet " sheetId="46" r:id="rId9"/>
    <sheet name="8. sz. melléklet " sheetId="47" r:id="rId10"/>
    <sheet name="9. sz. melléklet " sheetId="48" r:id="rId11"/>
    <sheet name="10. sz. melléklet" sheetId="49" r:id="rId12"/>
    <sheet name="11. sz. melléklet " sheetId="50" r:id="rId13"/>
    <sheet name="12. sz. melléklet" sheetId="13" r:id="rId14"/>
    <sheet name="13. sz. melléklet" sheetId="45" r:id="rId15"/>
    <sheet name="13. sz. melléklet 2. oldal" sheetId="57" r:id="rId16"/>
    <sheet name="14. sz. melléklet " sheetId="51" r:id="rId17"/>
    <sheet name="15. sz. melléklet" sheetId="58" r:id="rId18"/>
    <sheet name="16. sz. melléklet " sheetId="52" r:id="rId19"/>
    <sheet name="17. sz. melléklet" sheetId="60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c" localSheetId="11">#REF!</definedName>
    <definedName name="__c" localSheetId="12">#REF!</definedName>
    <definedName name="__c" localSheetId="15">#REF!</definedName>
    <definedName name="__c" localSheetId="16">#REF!</definedName>
    <definedName name="__c" localSheetId="18">#REF!</definedName>
    <definedName name="__c" localSheetId="4">#REF!</definedName>
    <definedName name="__c" localSheetId="5">#REF!</definedName>
    <definedName name="__c" localSheetId="8">#REF!</definedName>
    <definedName name="__c" localSheetId="9">#REF!</definedName>
    <definedName name="__c" localSheetId="10">#REF!</definedName>
    <definedName name="__c">#REF!</definedName>
    <definedName name="__xlnm.Print_Titles_1">"'5. sz. melléklet - önkormányzat'[.#HIV!$4]:6"</definedName>
    <definedName name="_c" localSheetId="11">#REF!</definedName>
    <definedName name="_c" localSheetId="12">#REF!</definedName>
    <definedName name="_c" localSheetId="15">#REF!</definedName>
    <definedName name="_c" localSheetId="16">#REF!</definedName>
    <definedName name="_c" localSheetId="18">#REF!</definedName>
    <definedName name="_c" localSheetId="4">#REF!</definedName>
    <definedName name="_c" localSheetId="5">#REF!</definedName>
    <definedName name="_c" localSheetId="8">#REF!</definedName>
    <definedName name="_c" localSheetId="9">#REF!</definedName>
    <definedName name="_c" localSheetId="10">#REF!</definedName>
    <definedName name="_c">#REF!</definedName>
    <definedName name="Beszúrás" localSheetId="11">SUM(#REF!,#REF!,#REF!,#REF!,#REF!,#REF!)</definedName>
    <definedName name="Beszúrás" localSheetId="12">SUM(#REF!,#REF!,#REF!,#REF!,#REF!,#REF!)</definedName>
    <definedName name="Beszúrás" localSheetId="15">SUM(#REF!,#REF!,#REF!,#REF!,#REF!,#REF!)</definedName>
    <definedName name="Beszúrás" localSheetId="16">SUM(#REF!,#REF!,#REF!,#REF!,#REF!,#REF!)</definedName>
    <definedName name="Beszúrás" localSheetId="18">SUM(#REF!,#REF!,#REF!,#REF!,#REF!,#REF!)</definedName>
    <definedName name="Beszúrás" localSheetId="4">SUM(#REF!,#REF!,#REF!,#REF!,#REF!,#REF!)</definedName>
    <definedName name="Beszúrás" localSheetId="5">SUM(#REF!,#REF!,#REF!,#REF!,#REF!,#REF!)</definedName>
    <definedName name="Beszúrás" localSheetId="8">SUM(#REF!,#REF!,#REF!,#REF!,#REF!,#REF!)</definedName>
    <definedName name="Beszúrás" localSheetId="9">SUM(#REF!,#REF!,#REF!,#REF!,#REF!,#REF!)</definedName>
    <definedName name="Beszúrás" localSheetId="10">SUM(#REF!,#REF!,#REF!,#REF!,#REF!,#REF!)</definedName>
    <definedName name="Beszúrás">SUM(#REF!,#REF!,#REF!,#REF!,#REF!,#REF!)</definedName>
    <definedName name="Excel_BuiltIn__FilterDatabase_5" localSheetId="11">'[1]4. sz. melléklet'!#REF!</definedName>
    <definedName name="Excel_BuiltIn__FilterDatabase_5" localSheetId="12">'[1]4. sz. melléklet'!#REF!</definedName>
    <definedName name="Excel_BuiltIn__FilterDatabase_5" localSheetId="15">#REF!</definedName>
    <definedName name="Excel_BuiltIn__FilterDatabase_5" localSheetId="16">#REF!</definedName>
    <definedName name="Excel_BuiltIn__FilterDatabase_5" localSheetId="18">#REF!</definedName>
    <definedName name="Excel_BuiltIn__FilterDatabase_5" localSheetId="2">#REF!</definedName>
    <definedName name="Excel_BuiltIn__FilterDatabase_5" localSheetId="3">#REF!</definedName>
    <definedName name="Excel_BuiltIn__FilterDatabase_5" localSheetId="4">#REF!</definedName>
    <definedName name="Excel_BuiltIn__FilterDatabase_5" localSheetId="5">#REF!</definedName>
    <definedName name="Excel_BuiltIn__FilterDatabase_5" localSheetId="8">#REF!</definedName>
    <definedName name="Excel_BuiltIn__FilterDatabase_5" localSheetId="9">#REF!</definedName>
    <definedName name="Excel_BuiltIn__FilterDatabase_5" localSheetId="10">#REF!</definedName>
    <definedName name="Excel_BuiltIn__FilterDatabase_5">#REF!</definedName>
    <definedName name="Excel_BuiltIn__FilterDatabase_5_1" localSheetId="11">'[2]4. sz. melléklet'!#REF!</definedName>
    <definedName name="Excel_BuiltIn__FilterDatabase_5_1" localSheetId="12">'[2]4. sz. melléklet'!#REF!</definedName>
    <definedName name="Excel_BuiltIn__FilterDatabase_5_1" localSheetId="15">'[3]4. sz. melléklet'!#REF!</definedName>
    <definedName name="Excel_BuiltIn__FilterDatabase_5_1" localSheetId="16">'[2]4. sz. melléklet'!#REF!</definedName>
    <definedName name="Excel_BuiltIn__FilterDatabase_5_1" localSheetId="18">'[2]4. sz. melléklet'!#REF!</definedName>
    <definedName name="Excel_BuiltIn__FilterDatabase_5_1" localSheetId="19">'[4]4. sz. melléklet'!#REF!</definedName>
    <definedName name="Excel_BuiltIn__FilterDatabase_5_1" localSheetId="4">'[5]4. sz. melléklet'!#REF!</definedName>
    <definedName name="Excel_BuiltIn__FilterDatabase_5_1" localSheetId="5">'[5]4. sz. melléklet'!#REF!</definedName>
    <definedName name="Excel_BuiltIn__FilterDatabase_5_1" localSheetId="8">'[2]4. sz. melléklet'!#REF!</definedName>
    <definedName name="Excel_BuiltIn__FilterDatabase_5_1" localSheetId="9">'[2]4. sz. melléklet'!#REF!</definedName>
    <definedName name="Excel_BuiltIn__FilterDatabase_5_1" localSheetId="10">'[2]4. sz. melléklet'!#REF!</definedName>
    <definedName name="Excel_BuiltIn__FilterDatabase_5_1">'[2]4. sz. melléklet'!#REF!</definedName>
    <definedName name="Excel_BuiltIn__FilterDatabase_5_10">NA()</definedName>
    <definedName name="Excel_BuiltIn__FilterDatabase_5_11" localSheetId="11">'[6]4. sz. melléklet'!#REF!</definedName>
    <definedName name="Excel_BuiltIn__FilterDatabase_5_11" localSheetId="12">'[6]4. sz. melléklet'!#REF!</definedName>
    <definedName name="Excel_BuiltIn__FilterDatabase_5_11" localSheetId="15">'[7]4. sz. melléklet'!#REF!</definedName>
    <definedName name="Excel_BuiltIn__FilterDatabase_5_11" localSheetId="16">'[6]4. sz. melléklet'!#REF!</definedName>
    <definedName name="Excel_BuiltIn__FilterDatabase_5_11" localSheetId="18">'[6]4. sz. melléklet'!#REF!</definedName>
    <definedName name="Excel_BuiltIn__FilterDatabase_5_11" localSheetId="19">'[8]4. sz. melléklet'!#REF!</definedName>
    <definedName name="Excel_BuiltIn__FilterDatabase_5_11" localSheetId="4">'[9]4. sz. melléklet'!#REF!</definedName>
    <definedName name="Excel_BuiltIn__FilterDatabase_5_11" localSheetId="5">'[9]4. sz. melléklet'!#REF!</definedName>
    <definedName name="Excel_BuiltIn__FilterDatabase_5_11" localSheetId="8">'[6]4. sz. melléklet'!#REF!</definedName>
    <definedName name="Excel_BuiltIn__FilterDatabase_5_11" localSheetId="9">'[6]4. sz. melléklet'!#REF!</definedName>
    <definedName name="Excel_BuiltIn__FilterDatabase_5_11" localSheetId="10">'[6]4. sz. melléklet'!#REF!</definedName>
    <definedName name="Excel_BuiltIn__FilterDatabase_5_11">'[6]4. sz. melléklet'!#REF!</definedName>
    <definedName name="Excel_BuiltIn__FilterDatabase_5_12" localSheetId="11">'[6]4. sz. melléklet'!#REF!</definedName>
    <definedName name="Excel_BuiltIn__FilterDatabase_5_12" localSheetId="12">'[6]4. sz. melléklet'!#REF!</definedName>
    <definedName name="Excel_BuiltIn__FilterDatabase_5_12" localSheetId="15">'[7]4. sz. melléklet'!#REF!</definedName>
    <definedName name="Excel_BuiltIn__FilterDatabase_5_12" localSheetId="16">'[6]4. sz. melléklet'!#REF!</definedName>
    <definedName name="Excel_BuiltIn__FilterDatabase_5_12" localSheetId="18">'[6]4. sz. melléklet'!#REF!</definedName>
    <definedName name="Excel_BuiltIn__FilterDatabase_5_12" localSheetId="19">'[8]4. sz. melléklet'!#REF!</definedName>
    <definedName name="Excel_BuiltIn__FilterDatabase_5_12" localSheetId="4">'[9]4. sz. melléklet'!#REF!</definedName>
    <definedName name="Excel_BuiltIn__FilterDatabase_5_12" localSheetId="5">'[9]4. sz. melléklet'!#REF!</definedName>
    <definedName name="Excel_BuiltIn__FilterDatabase_5_12" localSheetId="8">'[6]4. sz. melléklet'!#REF!</definedName>
    <definedName name="Excel_BuiltIn__FilterDatabase_5_12" localSheetId="9">'[6]4. sz. melléklet'!#REF!</definedName>
    <definedName name="Excel_BuiltIn__FilterDatabase_5_12" localSheetId="10">'[6]4. sz. melléklet'!#REF!</definedName>
    <definedName name="Excel_BuiltIn__FilterDatabase_5_12">'[6]4. sz. melléklet'!#REF!</definedName>
    <definedName name="Excel_BuiltIn__FilterDatabase_5_13" localSheetId="11">#REF!</definedName>
    <definedName name="Excel_BuiltIn__FilterDatabase_5_13" localSheetId="12">#REF!</definedName>
    <definedName name="Excel_BuiltIn__FilterDatabase_5_13" localSheetId="15">#REF!</definedName>
    <definedName name="Excel_BuiltIn__FilterDatabase_5_13" localSheetId="16">#REF!</definedName>
    <definedName name="Excel_BuiltIn__FilterDatabase_5_13" localSheetId="18">#REF!</definedName>
    <definedName name="Excel_BuiltIn__FilterDatabase_5_13" localSheetId="19">#REF!</definedName>
    <definedName name="Excel_BuiltIn__FilterDatabase_5_13" localSheetId="2">#REF!</definedName>
    <definedName name="Excel_BuiltIn__FilterDatabase_5_13" localSheetId="3">#REF!</definedName>
    <definedName name="Excel_BuiltIn__FilterDatabase_5_13" localSheetId="4">#REF!</definedName>
    <definedName name="Excel_BuiltIn__FilterDatabase_5_13" localSheetId="5">#REF!</definedName>
    <definedName name="Excel_BuiltIn__FilterDatabase_5_13" localSheetId="8">#REF!</definedName>
    <definedName name="Excel_BuiltIn__FilterDatabase_5_13" localSheetId="9">#REF!</definedName>
    <definedName name="Excel_BuiltIn__FilterDatabase_5_13" localSheetId="10">#REF!</definedName>
    <definedName name="Excel_BuiltIn__FilterDatabase_5_13">#REF!</definedName>
    <definedName name="Excel_BuiltIn__FilterDatabase_5_15" localSheetId="11">'[10]4. sz. melléklet'!#REF!</definedName>
    <definedName name="Excel_BuiltIn__FilterDatabase_5_15" localSheetId="12">'[10]4. sz. melléklet'!#REF!</definedName>
    <definedName name="Excel_BuiltIn__FilterDatabase_5_15" localSheetId="15">'[11]4. sz. melléklet'!#REF!</definedName>
    <definedName name="Excel_BuiltIn__FilterDatabase_5_15" localSheetId="16">'[10]4. sz. melléklet'!#REF!</definedName>
    <definedName name="Excel_BuiltIn__FilterDatabase_5_15" localSheetId="18">'[10]4. sz. melléklet'!#REF!</definedName>
    <definedName name="Excel_BuiltIn__FilterDatabase_5_15" localSheetId="19">'[12]4. sz. melléklet'!#REF!</definedName>
    <definedName name="Excel_BuiltIn__FilterDatabase_5_15" localSheetId="4">'[13]4. sz. melléklet'!#REF!</definedName>
    <definedName name="Excel_BuiltIn__FilterDatabase_5_15" localSheetId="5">'[13]4. sz. melléklet'!#REF!</definedName>
    <definedName name="Excel_BuiltIn__FilterDatabase_5_15" localSheetId="8">'[10]4. sz. melléklet'!#REF!</definedName>
    <definedName name="Excel_BuiltIn__FilterDatabase_5_15" localSheetId="9">'[10]4. sz. melléklet'!#REF!</definedName>
    <definedName name="Excel_BuiltIn__FilterDatabase_5_15" localSheetId="10">'[10]4. sz. melléklet'!#REF!</definedName>
    <definedName name="Excel_BuiltIn__FilterDatabase_5_15">'[10]4. sz. melléklet'!#REF!</definedName>
    <definedName name="Excel_BuiltIn__FilterDatabase_5_17" localSheetId="11">#REF!</definedName>
    <definedName name="Excel_BuiltIn__FilterDatabase_5_17" localSheetId="12">#REF!</definedName>
    <definedName name="Excel_BuiltIn__FilterDatabase_5_17" localSheetId="15">#REF!</definedName>
    <definedName name="Excel_BuiltIn__FilterDatabase_5_17" localSheetId="16">#REF!</definedName>
    <definedName name="Excel_BuiltIn__FilterDatabase_5_17" localSheetId="18">#REF!</definedName>
    <definedName name="Excel_BuiltIn__FilterDatabase_5_17" localSheetId="19">#REF!</definedName>
    <definedName name="Excel_BuiltIn__FilterDatabase_5_17" localSheetId="2">#REF!</definedName>
    <definedName name="Excel_BuiltIn__FilterDatabase_5_17" localSheetId="3">#REF!</definedName>
    <definedName name="Excel_BuiltIn__FilterDatabase_5_17" localSheetId="4">#REF!</definedName>
    <definedName name="Excel_BuiltIn__FilterDatabase_5_17" localSheetId="5">#REF!</definedName>
    <definedName name="Excel_BuiltIn__FilterDatabase_5_17" localSheetId="8">#REF!</definedName>
    <definedName name="Excel_BuiltIn__FilterDatabase_5_17" localSheetId="9">#REF!</definedName>
    <definedName name="Excel_BuiltIn__FilterDatabase_5_17" localSheetId="10">#REF!</definedName>
    <definedName name="Excel_BuiltIn__FilterDatabase_5_17">#REF!</definedName>
    <definedName name="Excel_BuiltIn__FilterDatabase_5_5" localSheetId="11">'[14]4.A sz. melléklet'!#REF!</definedName>
    <definedName name="Excel_BuiltIn__FilterDatabase_5_5" localSheetId="12">'[14]4.A sz. melléklet'!#REF!</definedName>
    <definedName name="Excel_BuiltIn__FilterDatabase_5_5" localSheetId="15">'[15]4.A sz. melléklet'!#REF!</definedName>
    <definedName name="Excel_BuiltIn__FilterDatabase_5_5" localSheetId="16">'[14]4.A sz. melléklet'!#REF!</definedName>
    <definedName name="Excel_BuiltIn__FilterDatabase_5_5" localSheetId="18">'[14]4.A sz. melléklet'!#REF!</definedName>
    <definedName name="Excel_BuiltIn__FilterDatabase_5_5" localSheetId="19">'[16]4.A sz. melléklet'!#REF!</definedName>
    <definedName name="Excel_BuiltIn__FilterDatabase_5_5" localSheetId="4">'[17]4.A sz. melléklet'!#REF!</definedName>
    <definedName name="Excel_BuiltIn__FilterDatabase_5_5" localSheetId="5">'[17]4.A sz. melléklet'!#REF!</definedName>
    <definedName name="Excel_BuiltIn__FilterDatabase_5_5" localSheetId="8">'[14]4.A sz. melléklet'!#REF!</definedName>
    <definedName name="Excel_BuiltIn__FilterDatabase_5_5" localSheetId="9">'[14]4.A sz. melléklet'!#REF!</definedName>
    <definedName name="Excel_BuiltIn__FilterDatabase_5_5" localSheetId="10">'[14]4.A sz. melléklet'!#REF!</definedName>
    <definedName name="Excel_BuiltIn__FilterDatabase_5_5">'[14]4.A sz. melléklet'!#REF!</definedName>
    <definedName name="Excel_BuiltIn__FilterDatabase_5_6" localSheetId="11">'[14]4.B-C. sz. melléklet'!#REF!</definedName>
    <definedName name="Excel_BuiltIn__FilterDatabase_5_6" localSheetId="12">'[14]4.B-C. sz. melléklet'!#REF!</definedName>
    <definedName name="Excel_BuiltIn__FilterDatabase_5_6" localSheetId="15">'[15]4.B-C. sz. melléklet'!#REF!</definedName>
    <definedName name="Excel_BuiltIn__FilterDatabase_5_6" localSheetId="16">'[14]4.B-C. sz. melléklet'!#REF!</definedName>
    <definedName name="Excel_BuiltIn__FilterDatabase_5_6" localSheetId="18">'[14]4.B-C. sz. melléklet'!#REF!</definedName>
    <definedName name="Excel_BuiltIn__FilterDatabase_5_6" localSheetId="19">'[16]4.B-C. sz. melléklet'!#REF!</definedName>
    <definedName name="Excel_BuiltIn__FilterDatabase_5_6" localSheetId="4">'[17]4.B-C. sz. melléklet'!#REF!</definedName>
    <definedName name="Excel_BuiltIn__FilterDatabase_5_6" localSheetId="5">'[17]4.B-C. sz. melléklet'!#REF!</definedName>
    <definedName name="Excel_BuiltIn__FilterDatabase_5_6" localSheetId="8">'[14]4.B-C. sz. melléklet'!#REF!</definedName>
    <definedName name="Excel_BuiltIn__FilterDatabase_5_6" localSheetId="9">'[14]4.B-C. sz. melléklet'!#REF!</definedName>
    <definedName name="Excel_BuiltIn__FilterDatabase_5_6" localSheetId="10">'[14]4.B-C. sz. melléklet'!#REF!</definedName>
    <definedName name="Excel_BuiltIn__FilterDatabase_5_6">'[14]4.B-C. sz. melléklet'!#REF!</definedName>
    <definedName name="Excel_BuiltIn__FilterDatabase_5_7">NA()</definedName>
    <definedName name="Excel_BuiltIn__FilterDatabase_5_8" localSheetId="11">'[6]4. sz. melléklet'!#REF!</definedName>
    <definedName name="Excel_BuiltIn__FilterDatabase_5_8" localSheetId="12">'[6]4. sz. melléklet'!#REF!</definedName>
    <definedName name="Excel_BuiltIn__FilterDatabase_5_8" localSheetId="15">'[7]4. sz. melléklet'!#REF!</definedName>
    <definedName name="Excel_BuiltIn__FilterDatabase_5_8" localSheetId="16">'[6]4. sz. melléklet'!#REF!</definedName>
    <definedName name="Excel_BuiltIn__FilterDatabase_5_8" localSheetId="18">'[6]4. sz. melléklet'!#REF!</definedName>
    <definedName name="Excel_BuiltIn__FilterDatabase_5_8" localSheetId="19">'[8]4. sz. melléklet'!#REF!</definedName>
    <definedName name="Excel_BuiltIn__FilterDatabase_5_8" localSheetId="4">'[9]4. sz. melléklet'!#REF!</definedName>
    <definedName name="Excel_BuiltIn__FilterDatabase_5_8" localSheetId="5">'[9]4. sz. melléklet'!#REF!</definedName>
    <definedName name="Excel_BuiltIn__FilterDatabase_5_8" localSheetId="8">'[6]4. sz. melléklet'!#REF!</definedName>
    <definedName name="Excel_BuiltIn__FilterDatabase_5_8" localSheetId="9">'[6]4. sz. melléklet'!#REF!</definedName>
    <definedName name="Excel_BuiltIn__FilterDatabase_5_8" localSheetId="10">'[6]4. sz. melléklet'!#REF!</definedName>
    <definedName name="Excel_BuiltIn__FilterDatabase_5_8">'[6]4. sz. melléklet'!#REF!</definedName>
    <definedName name="Excel_BuiltIn__FilterDatabase_5_9" localSheetId="11">'[6]4. sz. melléklet'!#REF!</definedName>
    <definedName name="Excel_BuiltIn__FilterDatabase_5_9" localSheetId="12">'[6]4. sz. melléklet'!#REF!</definedName>
    <definedName name="Excel_BuiltIn__FilterDatabase_5_9" localSheetId="15">'[7]4. sz. melléklet'!#REF!</definedName>
    <definedName name="Excel_BuiltIn__FilterDatabase_5_9" localSheetId="16">'[6]4. sz. melléklet'!#REF!</definedName>
    <definedName name="Excel_BuiltIn__FilterDatabase_5_9" localSheetId="18">'[6]4. sz. melléklet'!#REF!</definedName>
    <definedName name="Excel_BuiltIn__FilterDatabase_5_9" localSheetId="19">'[8]4. sz. melléklet'!#REF!</definedName>
    <definedName name="Excel_BuiltIn__FilterDatabase_5_9" localSheetId="4">'[9]4. sz. melléklet'!#REF!</definedName>
    <definedName name="Excel_BuiltIn__FilterDatabase_5_9" localSheetId="5">'[9]4. sz. melléklet'!#REF!</definedName>
    <definedName name="Excel_BuiltIn__FilterDatabase_5_9" localSheetId="8">'[6]4. sz. melléklet'!#REF!</definedName>
    <definedName name="Excel_BuiltIn__FilterDatabase_5_9" localSheetId="9">'[6]4. sz. melléklet'!#REF!</definedName>
    <definedName name="Excel_BuiltIn__FilterDatabase_5_9" localSheetId="10">'[6]4. sz. melléklet'!#REF!</definedName>
    <definedName name="Excel_BuiltIn__FilterDatabase_5_9">'[6]4. sz. melléklet'!#REF!</definedName>
    <definedName name="Excel_BuiltIn_Print_Area_1" localSheetId="11">#REF!</definedName>
    <definedName name="Excel_BuiltIn_Print_Area_1" localSheetId="12">#REF!</definedName>
    <definedName name="Excel_BuiltIn_Print_Area_1" localSheetId="15">#REF!</definedName>
    <definedName name="Excel_BuiltIn_Print_Area_1" localSheetId="16">'14. sz. melléklet '!#REF!</definedName>
    <definedName name="Excel_BuiltIn_Print_Area_1" localSheetId="18">#REF!</definedName>
    <definedName name="Excel_BuiltIn_Print_Area_1" localSheetId="19">#REF!</definedName>
    <definedName name="Excel_BuiltIn_Print_Area_1" localSheetId="2">#REF!</definedName>
    <definedName name="Excel_BuiltIn_Print_Area_1" localSheetId="3">#REF!</definedName>
    <definedName name="Excel_BuiltIn_Print_Area_1" localSheetId="4">#REF!</definedName>
    <definedName name="Excel_BuiltIn_Print_Area_1" localSheetId="5">#REF!</definedName>
    <definedName name="Excel_BuiltIn_Print_Area_1" localSheetId="8">#REF!</definedName>
    <definedName name="Excel_BuiltIn_Print_Area_1" localSheetId="9">#REF!</definedName>
    <definedName name="Excel_BuiltIn_Print_Area_1" localSheetId="10">#REF!</definedName>
    <definedName name="Excel_BuiltIn_Print_Area_1">#REF!</definedName>
    <definedName name="Excel_BuiltIn_Print_Area_1_1">NA()</definedName>
    <definedName name="Excel_BuiltIn_Print_Area_1_15" localSheetId="11">#REF!</definedName>
    <definedName name="Excel_BuiltIn_Print_Area_1_15" localSheetId="12">#REF!</definedName>
    <definedName name="Excel_BuiltIn_Print_Area_1_15" localSheetId="15">#REF!</definedName>
    <definedName name="Excel_BuiltIn_Print_Area_1_15" localSheetId="16">#REF!</definedName>
    <definedName name="Excel_BuiltIn_Print_Area_1_15" localSheetId="18">#REF!</definedName>
    <definedName name="Excel_BuiltIn_Print_Area_1_15" localSheetId="19">#REF!</definedName>
    <definedName name="Excel_BuiltIn_Print_Area_1_15" localSheetId="2">#REF!</definedName>
    <definedName name="Excel_BuiltIn_Print_Area_1_15" localSheetId="3">#REF!</definedName>
    <definedName name="Excel_BuiltIn_Print_Area_1_15" localSheetId="4">#REF!</definedName>
    <definedName name="Excel_BuiltIn_Print_Area_1_15" localSheetId="5">#REF!</definedName>
    <definedName name="Excel_BuiltIn_Print_Area_1_15" localSheetId="8">#REF!</definedName>
    <definedName name="Excel_BuiltIn_Print_Area_1_15" localSheetId="9">#REF!</definedName>
    <definedName name="Excel_BuiltIn_Print_Area_1_15" localSheetId="10">#REF!</definedName>
    <definedName name="Excel_BuiltIn_Print_Area_1_15">#REF!</definedName>
    <definedName name="Excel_BuiltIn_Print_Area_1_21" localSheetId="11">'[14]18.'!#REF!</definedName>
    <definedName name="Excel_BuiltIn_Print_Area_1_21" localSheetId="12">'[14]18.'!#REF!</definedName>
    <definedName name="Excel_BuiltIn_Print_Area_1_21" localSheetId="15">'[15]18.'!#REF!</definedName>
    <definedName name="Excel_BuiltIn_Print_Area_1_21" localSheetId="16">'[14]18.'!#REF!</definedName>
    <definedName name="Excel_BuiltIn_Print_Area_1_21" localSheetId="18">'[14]18.'!#REF!</definedName>
    <definedName name="Excel_BuiltIn_Print_Area_1_21" localSheetId="19">'[16]18.'!#REF!</definedName>
    <definedName name="Excel_BuiltIn_Print_Area_1_21" localSheetId="4">'[17]18.'!#REF!</definedName>
    <definedName name="Excel_BuiltIn_Print_Area_1_21" localSheetId="5">'[17]18.'!#REF!</definedName>
    <definedName name="Excel_BuiltIn_Print_Area_1_21" localSheetId="8">'[14]18.'!#REF!</definedName>
    <definedName name="Excel_BuiltIn_Print_Area_1_21" localSheetId="9">'[14]18.'!#REF!</definedName>
    <definedName name="Excel_BuiltIn_Print_Area_1_21" localSheetId="10">'[14]18.'!#REF!</definedName>
    <definedName name="Excel_BuiltIn_Print_Area_1_21">'[14]18.'!#REF!</definedName>
    <definedName name="Excel_BuiltIn_Print_Area_1_22" localSheetId="11">'[14]19.'!#REF!</definedName>
    <definedName name="Excel_BuiltIn_Print_Area_1_22" localSheetId="12">'[14]19.'!#REF!</definedName>
    <definedName name="Excel_BuiltIn_Print_Area_1_22" localSheetId="15">'[15]19.'!#REF!</definedName>
    <definedName name="Excel_BuiltIn_Print_Area_1_22" localSheetId="16">'[14]19.'!#REF!</definedName>
    <definedName name="Excel_BuiltIn_Print_Area_1_22" localSheetId="18">'[14]19.'!#REF!</definedName>
    <definedName name="Excel_BuiltIn_Print_Area_1_22" localSheetId="19">'[16]19.'!#REF!</definedName>
    <definedName name="Excel_BuiltIn_Print_Area_1_22" localSheetId="4">'[17]19.'!#REF!</definedName>
    <definedName name="Excel_BuiltIn_Print_Area_1_22" localSheetId="5">'[17]19.'!#REF!</definedName>
    <definedName name="Excel_BuiltIn_Print_Area_1_22" localSheetId="8">'[14]19.'!#REF!</definedName>
    <definedName name="Excel_BuiltIn_Print_Area_1_22" localSheetId="9">'[14]19.'!#REF!</definedName>
    <definedName name="Excel_BuiltIn_Print_Area_1_22" localSheetId="10">'[14]19.'!#REF!</definedName>
    <definedName name="Excel_BuiltIn_Print_Area_1_22">'[14]19.'!#REF!</definedName>
    <definedName name="Excel_BuiltIn_Print_Area_2" localSheetId="11">#REF!</definedName>
    <definedName name="Excel_BuiltIn_Print_Area_2" localSheetId="12">#REF!</definedName>
    <definedName name="Excel_BuiltIn_Print_Area_2" localSheetId="15">#REF!</definedName>
    <definedName name="Excel_BuiltIn_Print_Area_2" localSheetId="16">#REF!</definedName>
    <definedName name="Excel_BuiltIn_Print_Area_2" localSheetId="18">#REF!</definedName>
    <definedName name="Excel_BuiltIn_Print_Area_2" localSheetId="19">#REF!</definedName>
    <definedName name="Excel_BuiltIn_Print_Area_2" localSheetId="2">#REF!</definedName>
    <definedName name="Excel_BuiltIn_Print_Area_2" localSheetId="3">#REF!</definedName>
    <definedName name="Excel_BuiltIn_Print_Area_2" localSheetId="4">#REF!</definedName>
    <definedName name="Excel_BuiltIn_Print_Area_2" localSheetId="5">#REF!</definedName>
    <definedName name="Excel_BuiltIn_Print_Area_2" localSheetId="8">#REF!</definedName>
    <definedName name="Excel_BuiltIn_Print_Area_2" localSheetId="9">#REF!</definedName>
    <definedName name="Excel_BuiltIn_Print_Area_2" localSheetId="10">#REF!</definedName>
    <definedName name="Excel_BuiltIn_Print_Area_2">#REF!</definedName>
    <definedName name="Excel_BuiltIn_Print_Area_2_1" localSheetId="11">#REF!</definedName>
    <definedName name="Excel_BuiltIn_Print_Area_2_1" localSheetId="12">#REF!</definedName>
    <definedName name="Excel_BuiltIn_Print_Area_2_1" localSheetId="15">#REF!</definedName>
    <definedName name="Excel_BuiltIn_Print_Area_2_1" localSheetId="16">#REF!</definedName>
    <definedName name="Excel_BuiltIn_Print_Area_2_1" localSheetId="18">#REF!</definedName>
    <definedName name="Excel_BuiltIn_Print_Area_2_1" localSheetId="19">#REF!</definedName>
    <definedName name="Excel_BuiltIn_Print_Area_2_1" localSheetId="2">#REF!</definedName>
    <definedName name="Excel_BuiltIn_Print_Area_2_1" localSheetId="3">#REF!</definedName>
    <definedName name="Excel_BuiltIn_Print_Area_2_1" localSheetId="4">#REF!</definedName>
    <definedName name="Excel_BuiltIn_Print_Area_2_1" localSheetId="5">#REF!</definedName>
    <definedName name="Excel_BuiltIn_Print_Area_2_1" localSheetId="8">#REF!</definedName>
    <definedName name="Excel_BuiltIn_Print_Area_2_1" localSheetId="9">#REF!</definedName>
    <definedName name="Excel_BuiltIn_Print_Area_2_1" localSheetId="10">#REF!</definedName>
    <definedName name="Excel_BuiltIn_Print_Area_2_1">#REF!</definedName>
    <definedName name="Excel_BuiltIn_Print_Area_2_15" localSheetId="11">#REF!</definedName>
    <definedName name="Excel_BuiltIn_Print_Area_2_15" localSheetId="12">#REF!</definedName>
    <definedName name="Excel_BuiltIn_Print_Area_2_15" localSheetId="15">#REF!</definedName>
    <definedName name="Excel_BuiltIn_Print_Area_2_15" localSheetId="16">#REF!</definedName>
    <definedName name="Excel_BuiltIn_Print_Area_2_15" localSheetId="18">#REF!</definedName>
    <definedName name="Excel_BuiltIn_Print_Area_2_15" localSheetId="19">#REF!</definedName>
    <definedName name="Excel_BuiltIn_Print_Area_2_15" localSheetId="2">#REF!</definedName>
    <definedName name="Excel_BuiltIn_Print_Area_2_15" localSheetId="3">#REF!</definedName>
    <definedName name="Excel_BuiltIn_Print_Area_2_15" localSheetId="4">#REF!</definedName>
    <definedName name="Excel_BuiltIn_Print_Area_2_15" localSheetId="5">#REF!</definedName>
    <definedName name="Excel_BuiltIn_Print_Area_2_15" localSheetId="8">#REF!</definedName>
    <definedName name="Excel_BuiltIn_Print_Area_2_15" localSheetId="9">#REF!</definedName>
    <definedName name="Excel_BuiltIn_Print_Area_2_15" localSheetId="10">#REF!</definedName>
    <definedName name="Excel_BuiltIn_Print_Area_2_15">#REF!</definedName>
    <definedName name="Excel_BuiltIn_Print_Area_2_5" localSheetId="11">#REF!</definedName>
    <definedName name="Excel_BuiltIn_Print_Area_2_5" localSheetId="12">#REF!</definedName>
    <definedName name="Excel_BuiltIn_Print_Area_2_5" localSheetId="15">#REF!</definedName>
    <definedName name="Excel_BuiltIn_Print_Area_2_5" localSheetId="16">#REF!</definedName>
    <definedName name="Excel_BuiltIn_Print_Area_2_5" localSheetId="18">#REF!</definedName>
    <definedName name="Excel_BuiltIn_Print_Area_2_5" localSheetId="2">#REF!</definedName>
    <definedName name="Excel_BuiltIn_Print_Area_2_5" localSheetId="3">#REF!</definedName>
    <definedName name="Excel_BuiltIn_Print_Area_2_5" localSheetId="4">#REF!</definedName>
    <definedName name="Excel_BuiltIn_Print_Area_2_5" localSheetId="5">#REF!</definedName>
    <definedName name="Excel_BuiltIn_Print_Area_2_5" localSheetId="8">#REF!</definedName>
    <definedName name="Excel_BuiltIn_Print_Area_2_5" localSheetId="9">#REF!</definedName>
    <definedName name="Excel_BuiltIn_Print_Area_2_5" localSheetId="10">#REF!</definedName>
    <definedName name="Excel_BuiltIn_Print_Area_2_5">#REF!</definedName>
    <definedName name="Excel_BuiltIn_Print_Area_2_6" localSheetId="11">#REF!</definedName>
    <definedName name="Excel_BuiltIn_Print_Area_2_6" localSheetId="12">#REF!</definedName>
    <definedName name="Excel_BuiltIn_Print_Area_2_6" localSheetId="15">#REF!</definedName>
    <definedName name="Excel_BuiltIn_Print_Area_2_6" localSheetId="16">#REF!</definedName>
    <definedName name="Excel_BuiltIn_Print_Area_2_6" localSheetId="18">#REF!</definedName>
    <definedName name="Excel_BuiltIn_Print_Area_2_6" localSheetId="2">#REF!</definedName>
    <definedName name="Excel_BuiltIn_Print_Area_2_6" localSheetId="3">#REF!</definedName>
    <definedName name="Excel_BuiltIn_Print_Area_2_6" localSheetId="4">#REF!</definedName>
    <definedName name="Excel_BuiltIn_Print_Area_2_6" localSheetId="5">#REF!</definedName>
    <definedName name="Excel_BuiltIn_Print_Area_2_6" localSheetId="8">#REF!</definedName>
    <definedName name="Excel_BuiltIn_Print_Area_2_6" localSheetId="9">#REF!</definedName>
    <definedName name="Excel_BuiltIn_Print_Area_2_6" localSheetId="10">#REF!</definedName>
    <definedName name="Excel_BuiltIn_Print_Area_2_6">#REF!</definedName>
    <definedName name="Excel_BuiltIn_Print_Titles_6" localSheetId="11">'[14]4.B-C. sz. melléklet'!#REF!</definedName>
    <definedName name="Excel_BuiltIn_Print_Titles_6" localSheetId="12">'[14]4.B-C. sz. melléklet'!#REF!</definedName>
    <definedName name="Excel_BuiltIn_Print_Titles_6" localSheetId="15">'[15]4.B-C. sz. melléklet'!#REF!</definedName>
    <definedName name="Excel_BuiltIn_Print_Titles_6" localSheetId="16">'[14]4.B-C. sz. melléklet'!#REF!</definedName>
    <definedName name="Excel_BuiltIn_Print_Titles_6" localSheetId="18">'[14]4.B-C. sz. melléklet'!#REF!</definedName>
    <definedName name="Excel_BuiltIn_Print_Titles_6" localSheetId="19">'[16]4.B-C. sz. melléklet'!#REF!</definedName>
    <definedName name="Excel_BuiltIn_Print_Titles_6" localSheetId="4">'[17]4.B-C. sz. melléklet'!#REF!</definedName>
    <definedName name="Excel_BuiltIn_Print_Titles_6" localSheetId="5">'[17]4.B-C. sz. melléklet'!#REF!</definedName>
    <definedName name="Excel_BuiltIn_Print_Titles_6" localSheetId="8">'[14]4.B-C. sz. melléklet'!#REF!</definedName>
    <definedName name="Excel_BuiltIn_Print_Titles_6" localSheetId="9">'[14]4.B-C. sz. melléklet'!#REF!</definedName>
    <definedName name="Excel_BuiltIn_Print_Titles_6" localSheetId="10">'[14]4.B-C. sz. melléklet'!#REF!</definedName>
    <definedName name="Excel_BuiltIn_Print_Titles_6">'[14]4.B-C. sz. melléklet'!#REF!</definedName>
    <definedName name="fff" localSheetId="11">#REF!</definedName>
    <definedName name="fff" localSheetId="12">#REF!</definedName>
    <definedName name="fff" localSheetId="15">#REF!</definedName>
    <definedName name="fff" localSheetId="16">#REF!</definedName>
    <definedName name="fff" localSheetId="18">#REF!</definedName>
    <definedName name="fff" localSheetId="19">#REF!</definedName>
    <definedName name="fff" localSheetId="4">#REF!</definedName>
    <definedName name="fff" localSheetId="5">#REF!</definedName>
    <definedName name="fff" localSheetId="8">#REF!</definedName>
    <definedName name="fff" localSheetId="9">#REF!</definedName>
    <definedName name="fff" localSheetId="10">#REF!</definedName>
    <definedName name="fff">#REF!</definedName>
    <definedName name="melléklet" localSheetId="11">SUM(#REF!)-#REF!-#REF!-#REF!</definedName>
    <definedName name="melléklet" localSheetId="12">SUM(#REF!)-#REF!-#REF!-#REF!</definedName>
    <definedName name="melléklet" localSheetId="15">SUM(#REF!)-#REF!-#REF!-#REF!</definedName>
    <definedName name="melléklet" localSheetId="16">SUM(#REF!)-#REF!-#REF!-#REF!</definedName>
    <definedName name="melléklet" localSheetId="18">SUM(#REF!)-#REF!-#REF!-#REF!</definedName>
    <definedName name="melléklet" localSheetId="4">SUM(#REF!)-#REF!-#REF!-#REF!</definedName>
    <definedName name="melléklet" localSheetId="5">SUM(#REF!-#REF!-#REF!-#REF!)</definedName>
    <definedName name="melléklet" localSheetId="8">SUM(#REF!)-#REF!-#REF!-#REF!</definedName>
    <definedName name="melléklet" localSheetId="9">SUM(#REF!)-#REF!-#REF!-#REF!</definedName>
    <definedName name="melléklet" localSheetId="10">SUM(#REF!)-#REF!-#REF!-#REF!</definedName>
    <definedName name="melléklet">SUM(#REF!)-#REF!-#REF!-#REF!</definedName>
    <definedName name="_xlnm.Print_Titles" localSheetId="11">'10. sz. melléklet'!$3:$3</definedName>
    <definedName name="_xlnm.Print_Titles" localSheetId="19">'17. sz. melléklet'!$3:$4</definedName>
    <definedName name="_xlnm.Print_Titles" localSheetId="4">'5. sz. melléklet - Önkormányzat'!$4:$6</definedName>
    <definedName name="_xlnm.Print_Titles" localSheetId="5">'5. sz.melléklet - Közös Hivatal'!$6:$8</definedName>
    <definedName name="_xlnm.Print_Titles" localSheetId="8">'7. sz. melléklet '!$4:$4</definedName>
    <definedName name="_xlnm.Print_Area" localSheetId="0">'1. sz. melléklet'!$A$1:$F$51</definedName>
    <definedName name="_xlnm.Print_Area" localSheetId="11">'10. sz. melléklet'!$A$1:$D$52</definedName>
    <definedName name="_xlnm.Print_Area" localSheetId="12">'11. sz. melléklet '!$A$1:$C$64</definedName>
    <definedName name="_xlnm.Print_Area" localSheetId="13">'12. sz. melléklet'!$A$1:$B$41</definedName>
    <definedName name="_xlnm.Print_Area" localSheetId="15">'13. sz. melléklet 2. oldal'!$A$1:$I$18</definedName>
    <definedName name="_xlnm.Print_Area" localSheetId="16">'14. sz. melléklet '!$A$1:$K$33</definedName>
    <definedName name="_xlnm.Print_Area" localSheetId="17">'15. sz. melléklet'!$A$1:$G$111</definedName>
    <definedName name="_xlnm.Print_Area" localSheetId="18">'16. sz. melléklet '!$A$1:$B$20</definedName>
    <definedName name="_xlnm.Print_Area" localSheetId="19">'17. sz. melléklet'!$A$1:$I$30</definedName>
    <definedName name="_xlnm.Print_Area" localSheetId="1">'2. sz. melléklet'!$A$1:$D$67</definedName>
    <definedName name="_xlnm.Print_Area" localSheetId="2">'3. sz. melléklet'!$A$1:$E$42</definedName>
    <definedName name="_xlnm.Print_Area" localSheetId="3">'4.sz. melléklet'!$C$1:$G$29</definedName>
    <definedName name="_xlnm.Print_Area" localSheetId="4">'5. sz. melléklet - Önkormányzat'!$A$1:$S$58</definedName>
    <definedName name="_xlnm.Print_Area" localSheetId="5">'5. sz.melléklet - Közös Hivatal'!$A$1:$R$37</definedName>
    <definedName name="_xlnm.Print_Area" localSheetId="8">'7. sz. melléklet '!$A$1:$C$108</definedName>
    <definedName name="_xlnm.Print_Area" localSheetId="10">'9. sz. melléklet '!$A$1:$C$21</definedName>
    <definedName name="Print_Titles_0" localSheetId="4">'5. sz. melléklet - Önkormányzat'!$4:$6</definedName>
    <definedName name="Print_Titles_0_0" localSheetId="4">'5. sz. melléklet - Önkormányzat'!$4:$6</definedName>
    <definedName name="Print_Titles_0_0_0" localSheetId="4">'5. sz. melléklet - Önkormányzat'!$4:$6</definedName>
    <definedName name="SHARED_FORMULA_1_10_1_10_2" localSheetId="11">SUM(#REF!,#REF!,#REF!,#REF!,#REF!,#REF!)</definedName>
    <definedName name="SHARED_FORMULA_1_10_1_10_2" localSheetId="12">SUM(#REF!,#REF!,#REF!,#REF!,#REF!,#REF!)</definedName>
    <definedName name="SHARED_FORMULA_1_10_1_10_2" localSheetId="15">SUM(#REF!,#REF!,#REF!,#REF!,#REF!,#REF!)</definedName>
    <definedName name="SHARED_FORMULA_1_10_1_10_2" localSheetId="16">SUM(#REF!,#REF!,#REF!,#REF!,#REF!,#REF!)</definedName>
    <definedName name="SHARED_FORMULA_1_10_1_10_2" localSheetId="18">SUM(#REF!,#REF!,#REF!,#REF!,#REF!,#REF!)</definedName>
    <definedName name="SHARED_FORMULA_1_10_1_10_2" localSheetId="19">SUM(#REF!,#REF!,#REF!,#REF!,#REF!,#REF!)</definedName>
    <definedName name="SHARED_FORMULA_1_10_1_10_2" localSheetId="4">SUM(#REF!,#REF!,#REF!,#REF!,#REF!,#REF!)</definedName>
    <definedName name="SHARED_FORMULA_1_10_1_10_2" localSheetId="5">SUM(#REF!,#REF!,#REF!,#REF!,#REF!,#REF!)</definedName>
    <definedName name="SHARED_FORMULA_1_10_1_10_2" localSheetId="8">SUM(#REF!,#REF!,#REF!,#REF!,#REF!,#REF!)</definedName>
    <definedName name="SHARED_FORMULA_1_10_1_10_2" localSheetId="9">SUM(#REF!,#REF!,#REF!,#REF!,#REF!,#REF!)</definedName>
    <definedName name="SHARED_FORMULA_1_10_1_10_2" localSheetId="10">SUM(#REF!,#REF!,#REF!,#REF!,#REF!,#REF!)</definedName>
    <definedName name="SHARED_FORMULA_1_10_1_10_2">SUM(#REF!,#REF!,#REF!,#REF!,#REF!,#REF!)</definedName>
    <definedName name="SHARED_FORMULA_1_26_1_26_2" localSheetId="11">SUM(#REF!,#REF!,#REF!)</definedName>
    <definedName name="SHARED_FORMULA_1_26_1_26_2" localSheetId="12">SUM(#REF!,#REF!,#REF!)</definedName>
    <definedName name="SHARED_FORMULA_1_26_1_26_2" localSheetId="15">SUM(#REF!,#REF!,#REF!)</definedName>
    <definedName name="SHARED_FORMULA_1_26_1_26_2" localSheetId="16">SUM(#REF!,#REF!,#REF!)</definedName>
    <definedName name="SHARED_FORMULA_1_26_1_26_2" localSheetId="18">SUM(#REF!,#REF!,#REF!)</definedName>
    <definedName name="SHARED_FORMULA_1_26_1_26_2" localSheetId="19">SUM(#REF!,#REF!,#REF!)</definedName>
    <definedName name="SHARED_FORMULA_1_26_1_26_2" localSheetId="4">SUM(#REF!,#REF!,#REF!)</definedName>
    <definedName name="SHARED_FORMULA_1_26_1_26_2" localSheetId="5">SUM(#REF!,#REF!,#REF!)</definedName>
    <definedName name="SHARED_FORMULA_1_26_1_26_2" localSheetId="8">SUM(#REF!,#REF!,#REF!)</definedName>
    <definedName name="SHARED_FORMULA_1_26_1_26_2" localSheetId="9">SUM(#REF!,#REF!,#REF!)</definedName>
    <definedName name="SHARED_FORMULA_1_26_1_26_2" localSheetId="10">SUM(#REF!,#REF!,#REF!)</definedName>
    <definedName name="SHARED_FORMULA_1_26_1_26_2">SUM(#REF!,#REF!,#REF!)</definedName>
    <definedName name="SHARED_FORMULA_1_38_1_38_8" localSheetId="11">SUM(#REF!)</definedName>
    <definedName name="SHARED_FORMULA_1_38_1_38_8" localSheetId="12">SUM(#REF!)</definedName>
    <definedName name="SHARED_FORMULA_1_38_1_38_8" localSheetId="15">SUM(#REF!)</definedName>
    <definedName name="SHARED_FORMULA_1_38_1_38_8" localSheetId="16">SUM(#REF!)</definedName>
    <definedName name="SHARED_FORMULA_1_38_1_38_8" localSheetId="18">SUM(#REF!)</definedName>
    <definedName name="SHARED_FORMULA_1_38_1_38_8" localSheetId="4">SUM(#REF!)</definedName>
    <definedName name="SHARED_FORMULA_1_38_1_38_8" localSheetId="5">SUM(#REF!)</definedName>
    <definedName name="SHARED_FORMULA_1_38_1_38_8" localSheetId="8">SUM(#REF!)</definedName>
    <definedName name="SHARED_FORMULA_1_38_1_38_8" localSheetId="9">SUM(#REF!)</definedName>
    <definedName name="SHARED_FORMULA_1_38_1_38_8" localSheetId="10">SUM(#REF!)</definedName>
    <definedName name="SHARED_FORMULA_1_38_1_38_8">SUM(#REF!)</definedName>
    <definedName name="SHARED_FORMULA_1_42_1_42_8" localSheetId="11">SUM(#REF!,#REF!)</definedName>
    <definedName name="SHARED_FORMULA_1_42_1_42_8" localSheetId="12">SUM(#REF!,#REF!)</definedName>
    <definedName name="SHARED_FORMULA_1_42_1_42_8" localSheetId="15">SUM(#REF!,#REF!)</definedName>
    <definedName name="SHARED_FORMULA_1_42_1_42_8" localSheetId="16">SUM(#REF!,#REF!)</definedName>
    <definedName name="SHARED_FORMULA_1_42_1_42_8" localSheetId="18">SUM(#REF!,#REF!)</definedName>
    <definedName name="SHARED_FORMULA_1_42_1_42_8" localSheetId="19">SUM(#REF!,#REF!)</definedName>
    <definedName name="SHARED_FORMULA_1_42_1_42_8" localSheetId="4">SUM(#REF!,#REF!)</definedName>
    <definedName name="SHARED_FORMULA_1_42_1_42_8" localSheetId="5">SUM(#REF!,#REF!)</definedName>
    <definedName name="SHARED_FORMULA_1_42_1_42_8" localSheetId="8">SUM(#REF!,#REF!)</definedName>
    <definedName name="SHARED_FORMULA_1_42_1_42_8" localSheetId="9">SUM(#REF!,#REF!)</definedName>
    <definedName name="SHARED_FORMULA_1_42_1_42_8" localSheetId="10">SUM(#REF!,#REF!)</definedName>
    <definedName name="SHARED_FORMULA_1_42_1_42_8">SUM(#REF!,#REF!)</definedName>
    <definedName name="SHARED_FORMULA_10_41_10_41_2" localSheetId="11">SUM(#REF!+#REF!+#REF!)</definedName>
    <definedName name="SHARED_FORMULA_10_41_10_41_2" localSheetId="12">SUM(#REF!+#REF!+#REF!)</definedName>
    <definedName name="SHARED_FORMULA_10_41_10_41_2" localSheetId="15">SUM(#REF!+#REF!+#REF!)</definedName>
    <definedName name="SHARED_FORMULA_10_41_10_41_2" localSheetId="16">SUM(#REF!+#REF!+#REF!)</definedName>
    <definedName name="SHARED_FORMULA_10_41_10_41_2" localSheetId="18">SUM(#REF!+#REF!+#REF!)</definedName>
    <definedName name="SHARED_FORMULA_10_41_10_41_2" localSheetId="19">SUM(#REF!+#REF!+#REF!)</definedName>
    <definedName name="SHARED_FORMULA_10_41_10_41_2" localSheetId="4">SUM(#REF!+#REF!+#REF!)</definedName>
    <definedName name="SHARED_FORMULA_10_41_10_41_2" localSheetId="5">SUM(#REF!+#REF!+#REF!)</definedName>
    <definedName name="SHARED_FORMULA_10_41_10_41_2" localSheetId="8">SUM(#REF!+#REF!+#REF!)</definedName>
    <definedName name="SHARED_FORMULA_10_41_10_41_2" localSheetId="9">SUM(#REF!+#REF!+#REF!)</definedName>
    <definedName name="SHARED_FORMULA_10_41_10_41_2" localSheetId="10">SUM(#REF!+#REF!+#REF!)</definedName>
    <definedName name="SHARED_FORMULA_10_41_10_41_2">SUM(#REF!+#REF!+#REF!)</definedName>
    <definedName name="SHARED_FORMULA_10_5_10_5_2" localSheetId="11">SUM(#REF!+#REF!+#REF!)</definedName>
    <definedName name="SHARED_FORMULA_10_5_10_5_2" localSheetId="12">SUM(#REF!+#REF!+#REF!)</definedName>
    <definedName name="SHARED_FORMULA_10_5_10_5_2" localSheetId="15">SUM(#REF!+#REF!+#REF!)</definedName>
    <definedName name="SHARED_FORMULA_10_5_10_5_2" localSheetId="16">SUM(#REF!+#REF!+#REF!)</definedName>
    <definedName name="SHARED_FORMULA_10_5_10_5_2" localSheetId="18">SUM(#REF!+#REF!+#REF!)</definedName>
    <definedName name="SHARED_FORMULA_10_5_10_5_2" localSheetId="19">SUM(#REF!+#REF!+#REF!)</definedName>
    <definedName name="SHARED_FORMULA_10_5_10_5_2" localSheetId="4">SUM(#REF!+#REF!+#REF!)</definedName>
    <definedName name="SHARED_FORMULA_10_5_10_5_2" localSheetId="5">SUM(#REF!+#REF!+#REF!)</definedName>
    <definedName name="SHARED_FORMULA_10_5_10_5_2" localSheetId="8">SUM(#REF!+#REF!+#REF!)</definedName>
    <definedName name="SHARED_FORMULA_10_5_10_5_2" localSheetId="9">SUM(#REF!+#REF!+#REF!)</definedName>
    <definedName name="SHARED_FORMULA_10_5_10_5_2" localSheetId="10">SUM(#REF!+#REF!+#REF!)</definedName>
    <definedName name="SHARED_FORMULA_10_5_10_5_2">SUM(#REF!+#REF!+#REF!)</definedName>
    <definedName name="SHARED_FORMULA_11_40_11_40_2" localSheetId="11">SUM(#REF!+#REF!+#REF!)</definedName>
    <definedName name="SHARED_FORMULA_11_40_11_40_2" localSheetId="12">SUM(#REF!+#REF!+#REF!)</definedName>
    <definedName name="SHARED_FORMULA_11_40_11_40_2" localSheetId="15">SUM(#REF!+#REF!+#REF!)</definedName>
    <definedName name="SHARED_FORMULA_11_40_11_40_2" localSheetId="16">SUM(#REF!+#REF!+#REF!)</definedName>
    <definedName name="SHARED_FORMULA_11_40_11_40_2" localSheetId="18">SUM(#REF!+#REF!+#REF!)</definedName>
    <definedName name="SHARED_FORMULA_11_40_11_40_2" localSheetId="19">SUM(#REF!+#REF!+#REF!)</definedName>
    <definedName name="SHARED_FORMULA_11_40_11_40_2" localSheetId="4">SUM(#REF!+#REF!+#REF!)</definedName>
    <definedName name="SHARED_FORMULA_11_40_11_40_2" localSheetId="5">SUM(#REF!+#REF!+#REF!)</definedName>
    <definedName name="SHARED_FORMULA_11_40_11_40_2" localSheetId="8">SUM(#REF!+#REF!+#REF!)</definedName>
    <definedName name="SHARED_FORMULA_11_40_11_40_2" localSheetId="9">SUM(#REF!+#REF!+#REF!)</definedName>
    <definedName name="SHARED_FORMULA_11_40_11_40_2" localSheetId="10">SUM(#REF!+#REF!+#REF!)</definedName>
    <definedName name="SHARED_FORMULA_11_40_11_40_2">SUM(#REF!+#REF!+#REF!)</definedName>
    <definedName name="SHARED_FORMULA_11_5_11_5_2" localSheetId="11">SUM(#REF!+#REF!+#REF!)</definedName>
    <definedName name="SHARED_FORMULA_11_5_11_5_2" localSheetId="12">SUM(#REF!+#REF!+#REF!)</definedName>
    <definedName name="SHARED_FORMULA_11_5_11_5_2" localSheetId="15">SUM(#REF!+#REF!+#REF!)</definedName>
    <definedName name="SHARED_FORMULA_11_5_11_5_2" localSheetId="16">SUM(#REF!+#REF!+#REF!)</definedName>
    <definedName name="SHARED_FORMULA_11_5_11_5_2" localSheetId="18">SUM(#REF!+#REF!+#REF!)</definedName>
    <definedName name="SHARED_FORMULA_11_5_11_5_2" localSheetId="19">SUM(#REF!+#REF!+#REF!)</definedName>
    <definedName name="SHARED_FORMULA_11_5_11_5_2" localSheetId="4">SUM(#REF!+#REF!+#REF!)</definedName>
    <definedName name="SHARED_FORMULA_11_5_11_5_2" localSheetId="5">SUM(#REF!+#REF!+#REF!)</definedName>
    <definedName name="SHARED_FORMULA_11_5_11_5_2" localSheetId="8">SUM(#REF!+#REF!+#REF!)</definedName>
    <definedName name="SHARED_FORMULA_11_5_11_5_2" localSheetId="9">SUM(#REF!+#REF!+#REF!)</definedName>
    <definedName name="SHARED_FORMULA_11_5_11_5_2" localSheetId="10">SUM(#REF!+#REF!+#REF!)</definedName>
    <definedName name="SHARED_FORMULA_11_5_11_5_2">SUM(#REF!+#REF!+#REF!)</definedName>
    <definedName name="SHARED_FORMULA_12_13_12_13_3" localSheetId="11">SUM(#REF!+#REF!+#REF!)</definedName>
    <definedName name="SHARED_FORMULA_12_13_12_13_3" localSheetId="12">SUM(#REF!+#REF!+#REF!)</definedName>
    <definedName name="SHARED_FORMULA_12_13_12_13_3" localSheetId="15">SUM(#REF!+#REF!+#REF!)</definedName>
    <definedName name="SHARED_FORMULA_12_13_12_13_3" localSheetId="16">SUM(#REF!+#REF!+#REF!)</definedName>
    <definedName name="SHARED_FORMULA_12_13_12_13_3" localSheetId="18">SUM(#REF!+#REF!+#REF!)</definedName>
    <definedName name="SHARED_FORMULA_12_13_12_13_3" localSheetId="4">SUM(#REF!+#REF!+#REF!)</definedName>
    <definedName name="SHARED_FORMULA_12_13_12_13_3" localSheetId="5">SUM(#REF!+#REF!+#REF!)</definedName>
    <definedName name="SHARED_FORMULA_12_13_12_13_3" localSheetId="8">SUM(#REF!+#REF!+#REF!)</definedName>
    <definedName name="SHARED_FORMULA_12_13_12_13_3" localSheetId="9">SUM(#REF!+#REF!+#REF!)</definedName>
    <definedName name="SHARED_FORMULA_12_13_12_13_3" localSheetId="10">SUM(#REF!+#REF!+#REF!)</definedName>
    <definedName name="SHARED_FORMULA_12_13_12_13_3">SUM(#REF!+#REF!+#REF!)</definedName>
    <definedName name="SHARED_FORMULA_12_133_12_133_5" localSheetId="11">SUM(#REF!)-#REF!-#REF!-#REF!</definedName>
    <definedName name="SHARED_FORMULA_12_133_12_133_5" localSheetId="12">SUM(#REF!)-#REF!-#REF!-#REF!</definedName>
    <definedName name="SHARED_FORMULA_12_133_12_133_5" localSheetId="15">SUM(#REF!)-#REF!-#REF!-#REF!</definedName>
    <definedName name="SHARED_FORMULA_12_133_12_133_5" localSheetId="16">SUM(#REF!)-#REF!-#REF!-#REF!</definedName>
    <definedName name="SHARED_FORMULA_12_133_12_133_5" localSheetId="18">SUM(#REF!)-#REF!-#REF!-#REF!</definedName>
    <definedName name="SHARED_FORMULA_12_133_12_133_5" localSheetId="19">SUM(#REF!)-#REF!-#REF!-#REF!</definedName>
    <definedName name="SHARED_FORMULA_12_133_12_133_5" localSheetId="4">SUM(#REF!)-#REF!-#REF!-#REF!</definedName>
    <definedName name="SHARED_FORMULA_12_133_12_133_5" localSheetId="5">SUM(#REF!-#REF!-#REF!-#REF!)</definedName>
    <definedName name="SHARED_FORMULA_12_133_12_133_5" localSheetId="8">SUM(#REF!)-#REF!-#REF!-#REF!</definedName>
    <definedName name="SHARED_FORMULA_12_133_12_133_5" localSheetId="9">SUM(#REF!)-#REF!-#REF!-#REF!</definedName>
    <definedName name="SHARED_FORMULA_12_133_12_133_5" localSheetId="10">SUM(#REF!)-#REF!-#REF!-#REF!</definedName>
    <definedName name="SHARED_FORMULA_12_133_12_133_5">SUM(#REF!)-#REF!-#REF!-#REF!</definedName>
    <definedName name="SHARED_FORMULA_12_40_12_40_2" localSheetId="11">SUM(#REF!+#REF!+#REF!)</definedName>
    <definedName name="SHARED_FORMULA_12_40_12_40_2" localSheetId="12">SUM(#REF!+#REF!+#REF!)</definedName>
    <definedName name="SHARED_FORMULA_12_40_12_40_2" localSheetId="15">SUM(#REF!+#REF!+#REF!)</definedName>
    <definedName name="SHARED_FORMULA_12_40_12_40_2" localSheetId="16">SUM(#REF!+#REF!+#REF!)</definedName>
    <definedName name="SHARED_FORMULA_12_40_12_40_2" localSheetId="18">SUM(#REF!+#REF!+#REF!)</definedName>
    <definedName name="SHARED_FORMULA_12_40_12_40_2" localSheetId="19">SUM(#REF!+#REF!+#REF!)</definedName>
    <definedName name="SHARED_FORMULA_12_40_12_40_2" localSheetId="4">SUM(#REF!+#REF!+#REF!)</definedName>
    <definedName name="SHARED_FORMULA_12_40_12_40_2" localSheetId="5">SUM(#REF!+#REF!+#REF!)</definedName>
    <definedName name="SHARED_FORMULA_12_40_12_40_2" localSheetId="8">SUM(#REF!+#REF!+#REF!)</definedName>
    <definedName name="SHARED_FORMULA_12_40_12_40_2" localSheetId="9">SUM(#REF!+#REF!+#REF!)</definedName>
    <definedName name="SHARED_FORMULA_12_40_12_40_2" localSheetId="10">SUM(#REF!+#REF!+#REF!)</definedName>
    <definedName name="SHARED_FORMULA_12_40_12_40_2">SUM(#REF!+#REF!+#REF!)</definedName>
    <definedName name="SHARED_FORMULA_12_5_12_5_2" localSheetId="11">SUM(#REF!+#REF!+#REF!)</definedName>
    <definedName name="SHARED_FORMULA_12_5_12_5_2" localSheetId="12">SUM(#REF!+#REF!+#REF!)</definedName>
    <definedName name="SHARED_FORMULA_12_5_12_5_2" localSheetId="15">SUM(#REF!+#REF!+#REF!)</definedName>
    <definedName name="SHARED_FORMULA_12_5_12_5_2" localSheetId="16">SUM(#REF!+#REF!+#REF!)</definedName>
    <definedName name="SHARED_FORMULA_12_5_12_5_2" localSheetId="18">SUM(#REF!+#REF!+#REF!)</definedName>
    <definedName name="SHARED_FORMULA_12_5_12_5_2" localSheetId="19">SUM(#REF!+#REF!+#REF!)</definedName>
    <definedName name="SHARED_FORMULA_12_5_12_5_2" localSheetId="4">SUM(#REF!+#REF!+#REF!)</definedName>
    <definedName name="SHARED_FORMULA_12_5_12_5_2" localSheetId="5">SUM(#REF!+#REF!+#REF!)</definedName>
    <definedName name="SHARED_FORMULA_12_5_12_5_2" localSheetId="8">SUM(#REF!+#REF!+#REF!)</definedName>
    <definedName name="SHARED_FORMULA_12_5_12_5_2" localSheetId="9">SUM(#REF!+#REF!+#REF!)</definedName>
    <definedName name="SHARED_FORMULA_12_5_12_5_2" localSheetId="10">SUM(#REF!+#REF!+#REF!)</definedName>
    <definedName name="SHARED_FORMULA_12_5_12_5_2">SUM(#REF!+#REF!+#REF!)</definedName>
    <definedName name="SHARED_FORMULA_12_5_12_5_3" localSheetId="11">SUM(#REF!+#REF!+#REF!)</definedName>
    <definedName name="SHARED_FORMULA_12_5_12_5_3" localSheetId="12">SUM(#REF!+#REF!+#REF!)</definedName>
    <definedName name="SHARED_FORMULA_12_5_12_5_3" localSheetId="15">SUM(#REF!+#REF!+#REF!)</definedName>
    <definedName name="SHARED_FORMULA_12_5_12_5_3" localSheetId="16">SUM(#REF!+#REF!+#REF!)</definedName>
    <definedName name="SHARED_FORMULA_12_5_12_5_3" localSheetId="18">SUM(#REF!+#REF!+#REF!)</definedName>
    <definedName name="SHARED_FORMULA_12_5_12_5_3" localSheetId="19">SUM(#REF!+#REF!+#REF!)</definedName>
    <definedName name="SHARED_FORMULA_12_5_12_5_3" localSheetId="4">SUM(#REF!+#REF!+#REF!)</definedName>
    <definedName name="SHARED_FORMULA_12_5_12_5_3" localSheetId="5">SUM(#REF!+#REF!+#REF!)</definedName>
    <definedName name="SHARED_FORMULA_12_5_12_5_3" localSheetId="8">SUM(#REF!+#REF!+#REF!)</definedName>
    <definedName name="SHARED_FORMULA_12_5_12_5_3" localSheetId="9">SUM(#REF!+#REF!+#REF!)</definedName>
    <definedName name="SHARED_FORMULA_12_5_12_5_3" localSheetId="10">SUM(#REF!+#REF!+#REF!)</definedName>
    <definedName name="SHARED_FORMULA_12_5_12_5_3">SUM(#REF!+#REF!+#REF!)</definedName>
    <definedName name="SHARED_FORMULA_12_6_12_6_0" localSheetId="11">#REF!/#REF!*100</definedName>
    <definedName name="SHARED_FORMULA_12_6_12_6_0" localSheetId="12">#REF!/#REF!*100</definedName>
    <definedName name="SHARED_FORMULA_12_6_12_6_0" localSheetId="15">#REF!/#REF!*100</definedName>
    <definedName name="SHARED_FORMULA_12_6_12_6_0" localSheetId="16">#REF!/#REF!*100</definedName>
    <definedName name="SHARED_FORMULA_12_6_12_6_0" localSheetId="18">#REF!/#REF!*100</definedName>
    <definedName name="SHARED_FORMULA_12_6_12_6_0" localSheetId="4">#REF!/#REF!*100</definedName>
    <definedName name="SHARED_FORMULA_12_6_12_6_0" localSheetId="5">#REF!/#REF!*100</definedName>
    <definedName name="SHARED_FORMULA_12_6_12_6_0" localSheetId="8">#REF!/#REF!*100</definedName>
    <definedName name="SHARED_FORMULA_12_6_12_6_0" localSheetId="9">#REF!/#REF!*100</definedName>
    <definedName name="SHARED_FORMULA_12_6_12_6_0" localSheetId="10">#REF!/#REF!*100</definedName>
    <definedName name="SHARED_FORMULA_12_6_12_6_0">#REF!/#REF!*100</definedName>
    <definedName name="SHARED_FORMULA_13_105_13_105_5" localSheetId="11">SUM(#REF!)-#REF!</definedName>
    <definedName name="SHARED_FORMULA_13_105_13_105_5" localSheetId="12">SUM(#REF!)-#REF!</definedName>
    <definedName name="SHARED_FORMULA_13_105_13_105_5" localSheetId="15">SUM(#REF!)-#REF!</definedName>
    <definedName name="SHARED_FORMULA_13_105_13_105_5" localSheetId="16">SUM(#REF!)-#REF!</definedName>
    <definedName name="SHARED_FORMULA_13_105_13_105_5" localSheetId="18">SUM(#REF!)-#REF!</definedName>
    <definedName name="SHARED_FORMULA_13_105_13_105_5" localSheetId="19">SUM(#REF!)-#REF!</definedName>
    <definedName name="SHARED_FORMULA_13_105_13_105_5" localSheetId="4">SUM(#REF!)-#REF!</definedName>
    <definedName name="SHARED_FORMULA_13_105_13_105_5" localSheetId="5">SUM(#REF!-#REF!)</definedName>
    <definedName name="SHARED_FORMULA_13_105_13_105_5" localSheetId="8">SUM(#REF!)-#REF!</definedName>
    <definedName name="SHARED_FORMULA_13_105_13_105_5" localSheetId="9">SUM(#REF!)-#REF!</definedName>
    <definedName name="SHARED_FORMULA_13_105_13_105_5" localSheetId="10">SUM(#REF!)-#REF!</definedName>
    <definedName name="SHARED_FORMULA_13_105_13_105_5">SUM(#REF!)-#REF!</definedName>
    <definedName name="SHARED_FORMULA_13_3_13_3_5" localSheetId="11">SUM(#REF!)-#REF!</definedName>
    <definedName name="SHARED_FORMULA_13_3_13_3_5" localSheetId="12">SUM(#REF!)-#REF!</definedName>
    <definedName name="SHARED_FORMULA_13_3_13_3_5" localSheetId="15">SUM(#REF!)-#REF!</definedName>
    <definedName name="SHARED_FORMULA_13_3_13_3_5" localSheetId="16">SUM(#REF!)-#REF!</definedName>
    <definedName name="SHARED_FORMULA_13_3_13_3_5" localSheetId="18">SUM(#REF!)-#REF!</definedName>
    <definedName name="SHARED_FORMULA_13_3_13_3_5" localSheetId="19">SUM(#REF!)-#REF!</definedName>
    <definedName name="SHARED_FORMULA_13_3_13_3_5" localSheetId="4">SUM(#REF!)-#REF!</definedName>
    <definedName name="SHARED_FORMULA_13_3_13_3_5" localSheetId="5">SUM(#REF!-#REF!)</definedName>
    <definedName name="SHARED_FORMULA_13_3_13_3_5" localSheetId="8">SUM(#REF!)-#REF!</definedName>
    <definedName name="SHARED_FORMULA_13_3_13_3_5" localSheetId="9">SUM(#REF!)-#REF!</definedName>
    <definedName name="SHARED_FORMULA_13_3_13_3_5" localSheetId="10">SUM(#REF!)-#REF!</definedName>
    <definedName name="SHARED_FORMULA_13_3_13_3_5">SUM(#REF!)-#REF!</definedName>
    <definedName name="SHARED_FORMULA_13_41_13_41_5" localSheetId="11">SUM(#REF!)-#REF!</definedName>
    <definedName name="SHARED_FORMULA_13_41_13_41_5" localSheetId="12">SUM(#REF!)-#REF!</definedName>
    <definedName name="SHARED_FORMULA_13_41_13_41_5" localSheetId="15">SUM(#REF!)-#REF!</definedName>
    <definedName name="SHARED_FORMULA_13_41_13_41_5" localSheetId="16">SUM(#REF!)-#REF!</definedName>
    <definedName name="SHARED_FORMULA_13_41_13_41_5" localSheetId="18">SUM(#REF!)-#REF!</definedName>
    <definedName name="SHARED_FORMULA_13_41_13_41_5" localSheetId="19">SUM(#REF!)-#REF!</definedName>
    <definedName name="SHARED_FORMULA_13_41_13_41_5" localSheetId="4">SUM(#REF!)-#REF!</definedName>
    <definedName name="SHARED_FORMULA_13_41_13_41_5" localSheetId="5">SUM(#REF!-#REF!)</definedName>
    <definedName name="SHARED_FORMULA_13_41_13_41_5" localSheetId="8">SUM(#REF!)-#REF!</definedName>
    <definedName name="SHARED_FORMULA_13_41_13_41_5" localSheetId="9">SUM(#REF!)-#REF!</definedName>
    <definedName name="SHARED_FORMULA_13_41_13_41_5" localSheetId="10">SUM(#REF!)-#REF!</definedName>
    <definedName name="SHARED_FORMULA_13_41_13_41_5">SUM(#REF!)-#REF!</definedName>
    <definedName name="SHARED_FORMULA_13_73_13_73_5" localSheetId="11">SUM(#REF!)-#REF!</definedName>
    <definedName name="SHARED_FORMULA_13_73_13_73_5" localSheetId="12">SUM(#REF!)-#REF!</definedName>
    <definedName name="SHARED_FORMULA_13_73_13_73_5" localSheetId="15">SUM(#REF!)-#REF!</definedName>
    <definedName name="SHARED_FORMULA_13_73_13_73_5" localSheetId="16">SUM(#REF!)-#REF!</definedName>
    <definedName name="SHARED_FORMULA_13_73_13_73_5" localSheetId="18">SUM(#REF!)-#REF!</definedName>
    <definedName name="SHARED_FORMULA_13_73_13_73_5" localSheetId="4">SUM(#REF!)-#REF!</definedName>
    <definedName name="SHARED_FORMULA_13_73_13_73_5" localSheetId="5">SUM(#REF!-#REF!)</definedName>
    <definedName name="SHARED_FORMULA_13_73_13_73_5" localSheetId="8">SUM(#REF!)-#REF!</definedName>
    <definedName name="SHARED_FORMULA_13_73_13_73_5" localSheetId="9">SUM(#REF!)-#REF!</definedName>
    <definedName name="SHARED_FORMULA_13_73_13_73_5" localSheetId="10">SUM(#REF!)-#REF!</definedName>
    <definedName name="SHARED_FORMULA_13_73_13_73_5">SUM(#REF!)-#REF!</definedName>
    <definedName name="SHARED_FORMULA_13_9_13_9_3" localSheetId="11">SUM(#REF!+#REF!+#REF!)</definedName>
    <definedName name="SHARED_FORMULA_13_9_13_9_3" localSheetId="12">SUM(#REF!+#REF!+#REF!)</definedName>
    <definedName name="SHARED_FORMULA_13_9_13_9_3" localSheetId="15">SUM(#REF!+#REF!+#REF!)</definedName>
    <definedName name="SHARED_FORMULA_13_9_13_9_3" localSheetId="16">SUM(#REF!+#REF!+#REF!)</definedName>
    <definedName name="SHARED_FORMULA_13_9_13_9_3" localSheetId="18">SUM(#REF!+#REF!+#REF!)</definedName>
    <definedName name="SHARED_FORMULA_13_9_13_9_3" localSheetId="19">SUM(#REF!+#REF!+#REF!)</definedName>
    <definedName name="SHARED_FORMULA_13_9_13_9_3" localSheetId="4">SUM(#REF!+#REF!+#REF!)</definedName>
    <definedName name="SHARED_FORMULA_13_9_13_9_3" localSheetId="5">SUM(#REF!+#REF!+#REF!)</definedName>
    <definedName name="SHARED_FORMULA_13_9_13_9_3" localSheetId="8">SUM(#REF!+#REF!+#REF!)</definedName>
    <definedName name="SHARED_FORMULA_13_9_13_9_3" localSheetId="9">SUM(#REF!+#REF!+#REF!)</definedName>
    <definedName name="SHARED_FORMULA_13_9_13_9_3" localSheetId="10">SUM(#REF!+#REF!+#REF!)</definedName>
    <definedName name="SHARED_FORMULA_13_9_13_9_3">SUM(#REF!+#REF!+#REF!)</definedName>
    <definedName name="SHARED_FORMULA_14_102_14_102_5" localSheetId="11">#REF!</definedName>
    <definedName name="SHARED_FORMULA_14_102_14_102_5" localSheetId="12">#REF!</definedName>
    <definedName name="SHARED_FORMULA_14_102_14_102_5" localSheetId="15">#REF!</definedName>
    <definedName name="SHARED_FORMULA_14_102_14_102_5" localSheetId="16">#REF!</definedName>
    <definedName name="SHARED_FORMULA_14_102_14_102_5" localSheetId="18">#REF!</definedName>
    <definedName name="SHARED_FORMULA_14_102_14_102_5" localSheetId="4">#REF!</definedName>
    <definedName name="SHARED_FORMULA_14_102_14_102_5" localSheetId="5">#REF!</definedName>
    <definedName name="SHARED_FORMULA_14_102_14_102_5" localSheetId="8">#REF!</definedName>
    <definedName name="SHARED_FORMULA_14_102_14_102_5" localSheetId="9">#REF!</definedName>
    <definedName name="SHARED_FORMULA_14_102_14_102_5" localSheetId="10">#REF!</definedName>
    <definedName name="SHARED_FORMULA_14_102_14_102_5">#REF!</definedName>
    <definedName name="SHARED_FORMULA_14_121_14_121_5" localSheetId="11">#REF!+#REF!+#REF!+#REF!</definedName>
    <definedName name="SHARED_FORMULA_14_121_14_121_5" localSheetId="12">#REF!+#REF!+#REF!+#REF!</definedName>
    <definedName name="SHARED_FORMULA_14_121_14_121_5" localSheetId="15">#REF!+#REF!+#REF!+#REF!</definedName>
    <definedName name="SHARED_FORMULA_14_121_14_121_5" localSheetId="16">#REF!+#REF!+#REF!+#REF!</definedName>
    <definedName name="SHARED_FORMULA_14_121_14_121_5" localSheetId="18">#REF!+#REF!+#REF!+#REF!</definedName>
    <definedName name="SHARED_FORMULA_14_121_14_121_5" localSheetId="19">#REF!+#REF!+#REF!+#REF!</definedName>
    <definedName name="SHARED_FORMULA_14_121_14_121_5" localSheetId="4">#REF!+#REF!+#REF!+#REF!</definedName>
    <definedName name="SHARED_FORMULA_14_121_14_121_5" localSheetId="5">#REF!+#REF!+#REF!+#REF!</definedName>
    <definedName name="SHARED_FORMULA_14_121_14_121_5" localSheetId="8">#REF!+#REF!+#REF!+#REF!</definedName>
    <definedName name="SHARED_FORMULA_14_121_14_121_5" localSheetId="9">#REF!+#REF!+#REF!+#REF!</definedName>
    <definedName name="SHARED_FORMULA_14_121_14_121_5" localSheetId="10">#REF!+#REF!+#REF!+#REF!</definedName>
    <definedName name="SHARED_FORMULA_14_121_14_121_5">#REF!+#REF!+#REF!+#REF!</definedName>
    <definedName name="SHARED_FORMULA_14_131_14_131_5" localSheetId="11">#REF!+#REF!+#REF!+#REF!+#REF!+#REF!+#REF!+#REF!+#REF!+#REF!+#REF!+#REF!+#REF!+#REF!+#REF!+#REF!+#REF!+#REF!+#REF!+#REF!+#REF!+#REF!+#REF!</definedName>
    <definedName name="SHARED_FORMULA_14_131_14_131_5" localSheetId="12">#REF!+#REF!+#REF!+#REF!+#REF!+#REF!+#REF!+#REF!+#REF!+#REF!+#REF!+#REF!+#REF!+#REF!+#REF!+#REF!+#REF!+#REF!+#REF!+#REF!+#REF!+#REF!+#REF!</definedName>
    <definedName name="SHARED_FORMULA_14_131_14_131_5" localSheetId="15">#REF!+#REF!+#REF!+#REF!+#REF!+#REF!+#REF!+#REF!+#REF!+#REF!+#REF!+#REF!+#REF!+#REF!+#REF!+#REF!+#REF!+#REF!+#REF!+#REF!+#REF!+#REF!+#REF!</definedName>
    <definedName name="SHARED_FORMULA_14_131_14_131_5" localSheetId="16">#REF!+#REF!+#REF!+#REF!+#REF!+#REF!+#REF!+#REF!+#REF!+#REF!+#REF!+#REF!+#REF!+#REF!+#REF!+#REF!+#REF!+#REF!+#REF!+#REF!+#REF!+#REF!+#REF!</definedName>
    <definedName name="SHARED_FORMULA_14_131_14_131_5" localSheetId="18">#REF!+#REF!+#REF!+#REF!+#REF!+#REF!+#REF!+#REF!+#REF!+#REF!+#REF!+#REF!+#REF!+#REF!+#REF!+#REF!+#REF!+#REF!+#REF!+#REF!+#REF!+#REF!+#REF!</definedName>
    <definedName name="SHARED_FORMULA_14_131_14_131_5" localSheetId="19">#REF!+#REF!+#REF!+#REF!+#REF!+#REF!+#REF!+#REF!+#REF!+#REF!+#REF!+#REF!+#REF!+#REF!+#REF!+#REF!+#REF!+#REF!+#REF!+#REF!+#REF!+#REF!+#REF!</definedName>
    <definedName name="SHARED_FORMULA_14_131_14_131_5" localSheetId="4">#REF!+#REF!+#REF!+#REF!+#REF!+#REF!+#REF!+#REF!+#REF!+#REF!+#REF!+#REF!+#REF!+#REF!+#REF!+#REF!+#REF!+#REF!+#REF!+#REF!+#REF!+#REF!+#REF!</definedName>
    <definedName name="SHARED_FORMULA_14_131_14_131_5" localSheetId="5">#REF!+#REF!+#REF!+#REF!+#REF!+#REF!+#REF!+#REF!+#REF!+#REF!+#REF!+#REF!+#REF!+#REF!+#REF!+#REF!+#REF!+#REF!+#REF!+#REF!+#REF!+#REF!+#REF!</definedName>
    <definedName name="SHARED_FORMULA_14_131_14_131_5" localSheetId="8">#REF!+#REF!+#REF!+#REF!+#REF!+#REF!+#REF!+#REF!+#REF!+#REF!+#REF!+#REF!+#REF!+#REF!+#REF!+#REF!+#REF!+#REF!+#REF!+#REF!+#REF!+#REF!+#REF!</definedName>
    <definedName name="SHARED_FORMULA_14_131_14_131_5" localSheetId="9">#REF!+#REF!+#REF!+#REF!+#REF!+#REF!+#REF!+#REF!+#REF!+#REF!+#REF!+#REF!+#REF!+#REF!+#REF!+#REF!+#REF!+#REF!+#REF!+#REF!+#REF!+#REF!+#REF!</definedName>
    <definedName name="SHARED_FORMULA_14_131_14_131_5" localSheetId="10">#REF!+#REF!+#REF!+#REF!+#REF!+#REF!+#REF!+#REF!+#REF!+#REF!+#REF!+#REF!+#REF!+#REF!+#REF!+#REF!+#REF!+#REF!+#REF!+#REF!+#REF!+#REF!+#REF!</definedName>
    <definedName name="SHARED_FORMULA_14_131_14_131_5">#REF!+#REF!+#REF!+#REF!+#REF!+#REF!+#REF!+#REF!+#REF!+#REF!+#REF!+#REF!+#REF!+#REF!+#REF!+#REF!+#REF!+#REF!+#REF!+#REF!+#REF!+#REF!+#REF!</definedName>
    <definedName name="SHARED_FORMULA_14_150_14_150_5" localSheetId="11">#REF!+#REF!</definedName>
    <definedName name="SHARED_FORMULA_14_150_14_150_5" localSheetId="12">#REF!+#REF!</definedName>
    <definedName name="SHARED_FORMULA_14_150_14_150_5" localSheetId="15">#REF!+#REF!</definedName>
    <definedName name="SHARED_FORMULA_14_150_14_150_5" localSheetId="16">#REF!+#REF!</definedName>
    <definedName name="SHARED_FORMULA_14_150_14_150_5" localSheetId="18">#REF!+#REF!</definedName>
    <definedName name="SHARED_FORMULA_14_150_14_150_5" localSheetId="4">#REF!+#REF!</definedName>
    <definedName name="SHARED_FORMULA_14_150_14_150_5" localSheetId="5">#REF!+#REF!</definedName>
    <definedName name="SHARED_FORMULA_14_150_14_150_5" localSheetId="8">#REF!+#REF!</definedName>
    <definedName name="SHARED_FORMULA_14_150_14_150_5" localSheetId="9">#REF!+#REF!</definedName>
    <definedName name="SHARED_FORMULA_14_150_14_150_5" localSheetId="10">#REF!+#REF!</definedName>
    <definedName name="SHARED_FORMULA_14_150_14_150_5">#REF!+#REF!</definedName>
    <definedName name="SHARED_FORMULA_14_151_14_151_5" localSheetId="11">#REF!-#REF!</definedName>
    <definedName name="SHARED_FORMULA_14_151_14_151_5" localSheetId="12">#REF!-#REF!</definedName>
    <definedName name="SHARED_FORMULA_14_151_14_151_5" localSheetId="15">#REF!-#REF!</definedName>
    <definedName name="SHARED_FORMULA_14_151_14_151_5" localSheetId="16">#REF!-#REF!</definedName>
    <definedName name="SHARED_FORMULA_14_151_14_151_5" localSheetId="18">#REF!-#REF!</definedName>
    <definedName name="SHARED_FORMULA_14_151_14_151_5" localSheetId="4">#REF!-#REF!</definedName>
    <definedName name="SHARED_FORMULA_14_151_14_151_5" localSheetId="5">#REF!-#REF!</definedName>
    <definedName name="SHARED_FORMULA_14_151_14_151_5" localSheetId="8">#REF!-#REF!</definedName>
    <definedName name="SHARED_FORMULA_14_151_14_151_5" localSheetId="9">#REF!-#REF!</definedName>
    <definedName name="SHARED_FORMULA_14_151_14_151_5" localSheetId="10">#REF!-#REF!</definedName>
    <definedName name="SHARED_FORMULA_14_151_14_151_5">#REF!-#REF!</definedName>
    <definedName name="SHARED_FORMULA_14_71_14_71_5" localSheetId="11">#REF!+#REF!+#REF!+#REF!</definedName>
    <definedName name="SHARED_FORMULA_14_71_14_71_5" localSheetId="12">#REF!+#REF!+#REF!+#REF!</definedName>
    <definedName name="SHARED_FORMULA_14_71_14_71_5" localSheetId="15">#REF!+#REF!+#REF!+#REF!</definedName>
    <definedName name="SHARED_FORMULA_14_71_14_71_5" localSheetId="16">#REF!+#REF!+#REF!+#REF!</definedName>
    <definedName name="SHARED_FORMULA_14_71_14_71_5" localSheetId="18">#REF!+#REF!+#REF!+#REF!</definedName>
    <definedName name="SHARED_FORMULA_14_71_14_71_5" localSheetId="19">#REF!+#REF!+#REF!+#REF!</definedName>
    <definedName name="SHARED_FORMULA_14_71_14_71_5" localSheetId="4">#REF!+#REF!+#REF!+#REF!</definedName>
    <definedName name="SHARED_FORMULA_14_71_14_71_5" localSheetId="5">#REF!+#REF!+#REF!+#REF!</definedName>
    <definedName name="SHARED_FORMULA_14_71_14_71_5" localSheetId="8">#REF!+#REF!+#REF!+#REF!</definedName>
    <definedName name="SHARED_FORMULA_14_71_14_71_5" localSheetId="9">#REF!+#REF!+#REF!+#REF!</definedName>
    <definedName name="SHARED_FORMULA_14_71_14_71_5" localSheetId="10">#REF!+#REF!+#REF!+#REF!</definedName>
    <definedName name="SHARED_FORMULA_14_71_14_71_5">#REF!+#REF!+#REF!+#REF!</definedName>
    <definedName name="SHARED_FORMULA_14_72_14_72_5" localSheetId="11">#REF!+#REF!+#REF!+#REF!</definedName>
    <definedName name="SHARED_FORMULA_14_72_14_72_5" localSheetId="12">#REF!+#REF!+#REF!+#REF!</definedName>
    <definedName name="SHARED_FORMULA_14_72_14_72_5" localSheetId="15">#REF!+#REF!+#REF!+#REF!</definedName>
    <definedName name="SHARED_FORMULA_14_72_14_72_5" localSheetId="16">#REF!+#REF!+#REF!+#REF!</definedName>
    <definedName name="SHARED_FORMULA_14_72_14_72_5" localSheetId="18">#REF!+#REF!+#REF!+#REF!</definedName>
    <definedName name="SHARED_FORMULA_14_72_14_72_5" localSheetId="4">#REF!+#REF!+#REF!+#REF!</definedName>
    <definedName name="SHARED_FORMULA_14_72_14_72_5" localSheetId="5">#REF!+#REF!+#REF!+#REF!</definedName>
    <definedName name="SHARED_FORMULA_14_72_14_72_5" localSheetId="8">#REF!+#REF!+#REF!+#REF!</definedName>
    <definedName name="SHARED_FORMULA_14_72_14_72_5" localSheetId="9">#REF!+#REF!+#REF!+#REF!</definedName>
    <definedName name="SHARED_FORMULA_14_72_14_72_5" localSheetId="10">#REF!+#REF!+#REF!+#REF!</definedName>
    <definedName name="SHARED_FORMULA_14_72_14_72_5">#REF!+#REF!+#REF!+#REF!</definedName>
    <definedName name="SHARED_FORMULA_14_73_14_73_5" localSheetId="11">#REF!+#REF!+#REF!+#REF!</definedName>
    <definedName name="SHARED_FORMULA_14_73_14_73_5" localSheetId="12">#REF!+#REF!+#REF!+#REF!</definedName>
    <definedName name="SHARED_FORMULA_14_73_14_73_5" localSheetId="15">#REF!+#REF!+#REF!+#REF!</definedName>
    <definedName name="SHARED_FORMULA_14_73_14_73_5" localSheetId="16">#REF!+#REF!+#REF!+#REF!</definedName>
    <definedName name="SHARED_FORMULA_14_73_14_73_5" localSheetId="18">#REF!+#REF!+#REF!+#REF!</definedName>
    <definedName name="SHARED_FORMULA_14_73_14_73_5" localSheetId="4">#REF!+#REF!+#REF!+#REF!</definedName>
    <definedName name="SHARED_FORMULA_14_73_14_73_5" localSheetId="5">#REF!+#REF!+#REF!+#REF!</definedName>
    <definedName name="SHARED_FORMULA_14_73_14_73_5" localSheetId="8">#REF!+#REF!+#REF!+#REF!</definedName>
    <definedName name="SHARED_FORMULA_14_73_14_73_5" localSheetId="9">#REF!+#REF!+#REF!+#REF!</definedName>
    <definedName name="SHARED_FORMULA_14_73_14_73_5" localSheetId="10">#REF!+#REF!+#REF!+#REF!</definedName>
    <definedName name="SHARED_FORMULA_14_73_14_73_5">#REF!+#REF!+#REF!+#REF!</definedName>
    <definedName name="SHARED_FORMULA_14_74_14_74_5" localSheetId="11">#REF!+#REF!+#REF!+#REF!</definedName>
    <definedName name="SHARED_FORMULA_14_74_14_74_5" localSheetId="12">#REF!+#REF!+#REF!+#REF!</definedName>
    <definedName name="SHARED_FORMULA_14_74_14_74_5" localSheetId="15">#REF!+#REF!+#REF!+#REF!</definedName>
    <definedName name="SHARED_FORMULA_14_74_14_74_5" localSheetId="16">#REF!+#REF!+#REF!+#REF!</definedName>
    <definedName name="SHARED_FORMULA_14_74_14_74_5" localSheetId="18">#REF!+#REF!+#REF!+#REF!</definedName>
    <definedName name="SHARED_FORMULA_14_74_14_74_5" localSheetId="4">#REF!+#REF!+#REF!+#REF!</definedName>
    <definedName name="SHARED_FORMULA_14_74_14_74_5" localSheetId="5">#REF!+#REF!+#REF!+#REF!</definedName>
    <definedName name="SHARED_FORMULA_14_74_14_74_5" localSheetId="8">#REF!+#REF!+#REF!+#REF!</definedName>
    <definedName name="SHARED_FORMULA_14_74_14_74_5" localSheetId="9">#REF!+#REF!+#REF!+#REF!</definedName>
    <definedName name="SHARED_FORMULA_14_74_14_74_5" localSheetId="10">#REF!+#REF!+#REF!+#REF!</definedName>
    <definedName name="SHARED_FORMULA_14_74_14_74_5">#REF!+#REF!+#REF!+#REF!</definedName>
    <definedName name="SHARED_FORMULA_14_75_14_75_5" localSheetId="11">#REF!+#REF!+#REF!+#REF!</definedName>
    <definedName name="SHARED_FORMULA_14_75_14_75_5" localSheetId="12">#REF!+#REF!+#REF!+#REF!</definedName>
    <definedName name="SHARED_FORMULA_14_75_14_75_5" localSheetId="15">#REF!+#REF!+#REF!+#REF!</definedName>
    <definedName name="SHARED_FORMULA_14_75_14_75_5" localSheetId="16">#REF!+#REF!+#REF!+#REF!</definedName>
    <definedName name="SHARED_FORMULA_14_75_14_75_5" localSheetId="18">#REF!+#REF!+#REF!+#REF!</definedName>
    <definedName name="SHARED_FORMULA_14_75_14_75_5" localSheetId="4">#REF!+#REF!+#REF!+#REF!</definedName>
    <definedName name="SHARED_FORMULA_14_75_14_75_5" localSheetId="5">#REF!+#REF!+#REF!+#REF!</definedName>
    <definedName name="SHARED_FORMULA_14_75_14_75_5" localSheetId="8">#REF!+#REF!+#REF!+#REF!</definedName>
    <definedName name="SHARED_FORMULA_14_75_14_75_5" localSheetId="9">#REF!+#REF!+#REF!+#REF!</definedName>
    <definedName name="SHARED_FORMULA_14_75_14_75_5" localSheetId="10">#REF!+#REF!+#REF!+#REF!</definedName>
    <definedName name="SHARED_FORMULA_14_75_14_75_5">#REF!+#REF!+#REF!+#REF!</definedName>
    <definedName name="SHARED_FORMULA_14_86_14_86_5" localSheetId="11">#REF!+#REF!</definedName>
    <definedName name="SHARED_FORMULA_14_86_14_86_5" localSheetId="12">#REF!+#REF!</definedName>
    <definedName name="SHARED_FORMULA_14_86_14_86_5" localSheetId="15">#REF!+#REF!</definedName>
    <definedName name="SHARED_FORMULA_14_86_14_86_5" localSheetId="16">#REF!+#REF!</definedName>
    <definedName name="SHARED_FORMULA_14_86_14_86_5" localSheetId="18">#REF!+#REF!</definedName>
    <definedName name="SHARED_FORMULA_14_86_14_86_5" localSheetId="4">#REF!+#REF!</definedName>
    <definedName name="SHARED_FORMULA_14_86_14_86_5" localSheetId="5">#REF!+#REF!</definedName>
    <definedName name="SHARED_FORMULA_14_86_14_86_5" localSheetId="8">#REF!+#REF!</definedName>
    <definedName name="SHARED_FORMULA_14_86_14_86_5" localSheetId="9">#REF!+#REF!</definedName>
    <definedName name="SHARED_FORMULA_14_86_14_86_5" localSheetId="10">#REF!+#REF!</definedName>
    <definedName name="SHARED_FORMULA_14_86_14_86_5">#REF!+#REF!</definedName>
    <definedName name="SHARED_FORMULA_14_9_14_9_3" localSheetId="11">SUM(#REF!+#REF!+#REF!)</definedName>
    <definedName name="SHARED_FORMULA_14_9_14_9_3" localSheetId="12">SUM(#REF!+#REF!+#REF!)</definedName>
    <definedName name="SHARED_FORMULA_14_9_14_9_3" localSheetId="15">SUM(#REF!+#REF!+#REF!)</definedName>
    <definedName name="SHARED_FORMULA_14_9_14_9_3" localSheetId="16">SUM(#REF!+#REF!+#REF!)</definedName>
    <definedName name="SHARED_FORMULA_14_9_14_9_3" localSheetId="18">SUM(#REF!+#REF!+#REF!)</definedName>
    <definedName name="SHARED_FORMULA_14_9_14_9_3" localSheetId="4">SUM(#REF!+#REF!+#REF!)</definedName>
    <definedName name="SHARED_FORMULA_14_9_14_9_3" localSheetId="5">SUM(#REF!+#REF!+#REF!)</definedName>
    <definedName name="SHARED_FORMULA_14_9_14_9_3" localSheetId="8">SUM(#REF!+#REF!+#REF!)</definedName>
    <definedName name="SHARED_FORMULA_14_9_14_9_3" localSheetId="9">SUM(#REF!+#REF!+#REF!)</definedName>
    <definedName name="SHARED_FORMULA_14_9_14_9_3" localSheetId="10">SUM(#REF!+#REF!+#REF!)</definedName>
    <definedName name="SHARED_FORMULA_14_9_14_9_3">SUM(#REF!+#REF!+#REF!)</definedName>
    <definedName name="SHARED_FORMULA_16_112_16_112_5" localSheetId="11">#REF!</definedName>
    <definedName name="SHARED_FORMULA_16_112_16_112_5" localSheetId="12">#REF!</definedName>
    <definedName name="SHARED_FORMULA_16_112_16_112_5" localSheetId="15">#REF!</definedName>
    <definedName name="SHARED_FORMULA_16_112_16_112_5" localSheetId="16">#REF!</definedName>
    <definedName name="SHARED_FORMULA_16_112_16_112_5" localSheetId="18">#REF!</definedName>
    <definedName name="SHARED_FORMULA_16_112_16_112_5" localSheetId="4">#REF!</definedName>
    <definedName name="SHARED_FORMULA_16_112_16_112_5" localSheetId="5">#REF!</definedName>
    <definedName name="SHARED_FORMULA_16_112_16_112_5" localSheetId="8">#REF!</definedName>
    <definedName name="SHARED_FORMULA_16_112_16_112_5" localSheetId="9">#REF!</definedName>
    <definedName name="SHARED_FORMULA_16_112_16_112_5" localSheetId="10">#REF!</definedName>
    <definedName name="SHARED_FORMULA_16_112_16_112_5">#REF!</definedName>
    <definedName name="SHARED_FORMULA_17_108_17_108_5" localSheetId="11">#REF!</definedName>
    <definedName name="SHARED_FORMULA_17_108_17_108_5" localSheetId="12">#REF!</definedName>
    <definedName name="SHARED_FORMULA_17_108_17_108_5" localSheetId="15">#REF!</definedName>
    <definedName name="SHARED_FORMULA_17_108_17_108_5" localSheetId="16">#REF!</definedName>
    <definedName name="SHARED_FORMULA_17_108_17_108_5" localSheetId="18">#REF!</definedName>
    <definedName name="SHARED_FORMULA_17_108_17_108_5" localSheetId="4">#REF!</definedName>
    <definedName name="SHARED_FORMULA_17_108_17_108_5" localSheetId="5">#REF!</definedName>
    <definedName name="SHARED_FORMULA_17_108_17_108_5" localSheetId="8">#REF!</definedName>
    <definedName name="SHARED_FORMULA_17_108_17_108_5" localSheetId="9">#REF!</definedName>
    <definedName name="SHARED_FORMULA_17_108_17_108_5" localSheetId="10">#REF!</definedName>
    <definedName name="SHARED_FORMULA_17_108_17_108_5">#REF!</definedName>
    <definedName name="SHARED_FORMULA_17_117_17_117_5" localSheetId="11">#REF!</definedName>
    <definedName name="SHARED_FORMULA_17_117_17_117_5" localSheetId="12">#REF!</definedName>
    <definedName name="SHARED_FORMULA_17_117_17_117_5" localSheetId="15">#REF!</definedName>
    <definedName name="SHARED_FORMULA_17_117_17_117_5" localSheetId="16">#REF!</definedName>
    <definedName name="SHARED_FORMULA_17_117_17_117_5" localSheetId="18">#REF!</definedName>
    <definedName name="SHARED_FORMULA_17_117_17_117_5" localSheetId="4">#REF!</definedName>
    <definedName name="SHARED_FORMULA_17_117_17_117_5" localSheetId="5">#REF!</definedName>
    <definedName name="SHARED_FORMULA_17_117_17_117_5" localSheetId="8">#REF!</definedName>
    <definedName name="SHARED_FORMULA_17_117_17_117_5" localSheetId="9">#REF!</definedName>
    <definedName name="SHARED_FORMULA_17_117_17_117_5" localSheetId="10">#REF!</definedName>
    <definedName name="SHARED_FORMULA_17_117_17_117_5">#REF!</definedName>
    <definedName name="SHARED_FORMULA_17_127_17_127_5" localSheetId="11">#REF!</definedName>
    <definedName name="SHARED_FORMULA_17_127_17_127_5" localSheetId="12">#REF!</definedName>
    <definedName name="SHARED_FORMULA_17_127_17_127_5" localSheetId="15">#REF!</definedName>
    <definedName name="SHARED_FORMULA_17_127_17_127_5" localSheetId="16">#REF!</definedName>
    <definedName name="SHARED_FORMULA_17_127_17_127_5" localSheetId="18">#REF!</definedName>
    <definedName name="SHARED_FORMULA_17_127_17_127_5" localSheetId="4">#REF!</definedName>
    <definedName name="SHARED_FORMULA_17_127_17_127_5" localSheetId="5">#REF!</definedName>
    <definedName name="SHARED_FORMULA_17_127_17_127_5" localSheetId="8">#REF!</definedName>
    <definedName name="SHARED_FORMULA_17_127_17_127_5" localSheetId="9">#REF!</definedName>
    <definedName name="SHARED_FORMULA_17_127_17_127_5" localSheetId="10">#REF!</definedName>
    <definedName name="SHARED_FORMULA_17_127_17_127_5">#REF!</definedName>
    <definedName name="SHARED_FORMULA_17_22_17_22_5" localSheetId="11">#REF!</definedName>
    <definedName name="SHARED_FORMULA_17_22_17_22_5" localSheetId="12">#REF!</definedName>
    <definedName name="SHARED_FORMULA_17_22_17_22_5" localSheetId="15">#REF!</definedName>
    <definedName name="SHARED_FORMULA_17_22_17_22_5" localSheetId="16">#REF!</definedName>
    <definedName name="SHARED_FORMULA_17_22_17_22_5" localSheetId="18">#REF!</definedName>
    <definedName name="SHARED_FORMULA_17_22_17_22_5" localSheetId="4">#REF!</definedName>
    <definedName name="SHARED_FORMULA_17_22_17_22_5" localSheetId="5">#REF!</definedName>
    <definedName name="SHARED_FORMULA_17_22_17_22_5" localSheetId="8">#REF!</definedName>
    <definedName name="SHARED_FORMULA_17_22_17_22_5" localSheetId="9">#REF!</definedName>
    <definedName name="SHARED_FORMULA_17_22_17_22_5" localSheetId="10">#REF!</definedName>
    <definedName name="SHARED_FORMULA_17_22_17_22_5">#REF!</definedName>
    <definedName name="SHARED_FORMULA_17_27_17_27_5" localSheetId="11">#REF!</definedName>
    <definedName name="SHARED_FORMULA_17_27_17_27_5" localSheetId="12">#REF!</definedName>
    <definedName name="SHARED_FORMULA_17_27_17_27_5" localSheetId="15">#REF!</definedName>
    <definedName name="SHARED_FORMULA_17_27_17_27_5" localSheetId="16">#REF!</definedName>
    <definedName name="SHARED_FORMULA_17_27_17_27_5" localSheetId="18">#REF!</definedName>
    <definedName name="SHARED_FORMULA_17_27_17_27_5" localSheetId="4">#REF!</definedName>
    <definedName name="SHARED_FORMULA_17_27_17_27_5" localSheetId="5">#REF!</definedName>
    <definedName name="SHARED_FORMULA_17_27_17_27_5" localSheetId="8">#REF!</definedName>
    <definedName name="SHARED_FORMULA_17_27_17_27_5" localSheetId="9">#REF!</definedName>
    <definedName name="SHARED_FORMULA_17_27_17_27_5" localSheetId="10">#REF!</definedName>
    <definedName name="SHARED_FORMULA_17_27_17_27_5">#REF!</definedName>
    <definedName name="SHARED_FORMULA_17_32_17_32_5" localSheetId="11">#REF!</definedName>
    <definedName name="SHARED_FORMULA_17_32_17_32_5" localSheetId="12">#REF!</definedName>
    <definedName name="SHARED_FORMULA_17_32_17_32_5" localSheetId="15">#REF!</definedName>
    <definedName name="SHARED_FORMULA_17_32_17_32_5" localSheetId="16">#REF!</definedName>
    <definedName name="SHARED_FORMULA_17_32_17_32_5" localSheetId="18">#REF!</definedName>
    <definedName name="SHARED_FORMULA_17_32_17_32_5" localSheetId="4">#REF!</definedName>
    <definedName name="SHARED_FORMULA_17_32_17_32_5" localSheetId="5">#REF!</definedName>
    <definedName name="SHARED_FORMULA_17_32_17_32_5" localSheetId="8">#REF!</definedName>
    <definedName name="SHARED_FORMULA_17_32_17_32_5" localSheetId="9">#REF!</definedName>
    <definedName name="SHARED_FORMULA_17_32_17_32_5" localSheetId="10">#REF!</definedName>
    <definedName name="SHARED_FORMULA_17_32_17_32_5">#REF!</definedName>
    <definedName name="SHARED_FORMULA_17_37_17_37_5" localSheetId="11">#REF!</definedName>
    <definedName name="SHARED_FORMULA_17_37_17_37_5" localSheetId="12">#REF!</definedName>
    <definedName name="SHARED_FORMULA_17_37_17_37_5" localSheetId="15">#REF!</definedName>
    <definedName name="SHARED_FORMULA_17_37_17_37_5" localSheetId="16">#REF!</definedName>
    <definedName name="SHARED_FORMULA_17_37_17_37_5" localSheetId="18">#REF!</definedName>
    <definedName name="SHARED_FORMULA_17_37_17_37_5" localSheetId="4">#REF!</definedName>
    <definedName name="SHARED_FORMULA_17_37_17_37_5" localSheetId="5">#REF!</definedName>
    <definedName name="SHARED_FORMULA_17_37_17_37_5" localSheetId="8">#REF!</definedName>
    <definedName name="SHARED_FORMULA_17_37_17_37_5" localSheetId="9">#REF!</definedName>
    <definedName name="SHARED_FORMULA_17_37_17_37_5" localSheetId="10">#REF!</definedName>
    <definedName name="SHARED_FORMULA_17_37_17_37_5">#REF!</definedName>
    <definedName name="SHARED_FORMULA_17_4_17_4_5" localSheetId="11">#REF!</definedName>
    <definedName name="SHARED_FORMULA_17_4_17_4_5" localSheetId="12">#REF!</definedName>
    <definedName name="SHARED_FORMULA_17_4_17_4_5" localSheetId="15">#REF!</definedName>
    <definedName name="SHARED_FORMULA_17_4_17_4_5" localSheetId="16">#REF!</definedName>
    <definedName name="SHARED_FORMULA_17_4_17_4_5" localSheetId="18">#REF!</definedName>
    <definedName name="SHARED_FORMULA_17_4_17_4_5" localSheetId="4">#REF!</definedName>
    <definedName name="SHARED_FORMULA_17_4_17_4_5" localSheetId="5">#REF!</definedName>
    <definedName name="SHARED_FORMULA_17_4_17_4_5" localSheetId="8">#REF!</definedName>
    <definedName name="SHARED_FORMULA_17_4_17_4_5" localSheetId="9">#REF!</definedName>
    <definedName name="SHARED_FORMULA_17_4_17_4_5" localSheetId="10">#REF!</definedName>
    <definedName name="SHARED_FORMULA_17_4_17_4_5">#REF!</definedName>
    <definedName name="SHARED_FORMULA_17_43_17_43_5" localSheetId="11">#REF!</definedName>
    <definedName name="SHARED_FORMULA_17_43_17_43_5" localSheetId="12">#REF!</definedName>
    <definedName name="SHARED_FORMULA_17_43_17_43_5" localSheetId="15">#REF!</definedName>
    <definedName name="SHARED_FORMULA_17_43_17_43_5" localSheetId="16">#REF!</definedName>
    <definedName name="SHARED_FORMULA_17_43_17_43_5" localSheetId="18">#REF!</definedName>
    <definedName name="SHARED_FORMULA_17_43_17_43_5" localSheetId="4">#REF!</definedName>
    <definedName name="SHARED_FORMULA_17_43_17_43_5" localSheetId="5">#REF!</definedName>
    <definedName name="SHARED_FORMULA_17_43_17_43_5" localSheetId="8">#REF!</definedName>
    <definedName name="SHARED_FORMULA_17_43_17_43_5" localSheetId="9">#REF!</definedName>
    <definedName name="SHARED_FORMULA_17_43_17_43_5" localSheetId="10">#REF!</definedName>
    <definedName name="SHARED_FORMULA_17_43_17_43_5">#REF!</definedName>
    <definedName name="SHARED_FORMULA_17_47_17_47_5" localSheetId="11">#REF!</definedName>
    <definedName name="SHARED_FORMULA_17_47_17_47_5" localSheetId="12">#REF!</definedName>
    <definedName name="SHARED_FORMULA_17_47_17_47_5" localSheetId="15">#REF!</definedName>
    <definedName name="SHARED_FORMULA_17_47_17_47_5" localSheetId="16">#REF!</definedName>
    <definedName name="SHARED_FORMULA_17_47_17_47_5" localSheetId="18">#REF!</definedName>
    <definedName name="SHARED_FORMULA_17_47_17_47_5" localSheetId="4">#REF!</definedName>
    <definedName name="SHARED_FORMULA_17_47_17_47_5" localSheetId="5">#REF!</definedName>
    <definedName name="SHARED_FORMULA_17_47_17_47_5" localSheetId="8">#REF!</definedName>
    <definedName name="SHARED_FORMULA_17_47_17_47_5" localSheetId="9">#REF!</definedName>
    <definedName name="SHARED_FORMULA_17_47_17_47_5" localSheetId="10">#REF!</definedName>
    <definedName name="SHARED_FORMULA_17_47_17_47_5">#REF!</definedName>
    <definedName name="SHARED_FORMULA_17_52_17_52_5" localSheetId="11">#REF!</definedName>
    <definedName name="SHARED_FORMULA_17_52_17_52_5" localSheetId="12">#REF!</definedName>
    <definedName name="SHARED_FORMULA_17_52_17_52_5" localSheetId="15">#REF!</definedName>
    <definedName name="SHARED_FORMULA_17_52_17_52_5" localSheetId="16">#REF!</definedName>
    <definedName name="SHARED_FORMULA_17_52_17_52_5" localSheetId="18">#REF!</definedName>
    <definedName name="SHARED_FORMULA_17_52_17_52_5" localSheetId="4">#REF!</definedName>
    <definedName name="SHARED_FORMULA_17_52_17_52_5" localSheetId="5">#REF!</definedName>
    <definedName name="SHARED_FORMULA_17_52_17_52_5" localSheetId="8">#REF!</definedName>
    <definedName name="SHARED_FORMULA_17_52_17_52_5" localSheetId="9">#REF!</definedName>
    <definedName name="SHARED_FORMULA_17_52_17_52_5" localSheetId="10">#REF!</definedName>
    <definedName name="SHARED_FORMULA_17_52_17_52_5">#REF!</definedName>
    <definedName name="SHARED_FORMULA_17_57_17_57_5" localSheetId="11">#REF!</definedName>
    <definedName name="SHARED_FORMULA_17_57_17_57_5" localSheetId="12">#REF!</definedName>
    <definedName name="SHARED_FORMULA_17_57_17_57_5" localSheetId="15">#REF!</definedName>
    <definedName name="SHARED_FORMULA_17_57_17_57_5" localSheetId="16">#REF!</definedName>
    <definedName name="SHARED_FORMULA_17_57_17_57_5" localSheetId="18">#REF!</definedName>
    <definedName name="SHARED_FORMULA_17_57_17_57_5" localSheetId="4">#REF!</definedName>
    <definedName name="SHARED_FORMULA_17_57_17_57_5" localSheetId="5">#REF!</definedName>
    <definedName name="SHARED_FORMULA_17_57_17_57_5" localSheetId="8">#REF!</definedName>
    <definedName name="SHARED_FORMULA_17_57_17_57_5" localSheetId="9">#REF!</definedName>
    <definedName name="SHARED_FORMULA_17_57_17_57_5" localSheetId="10">#REF!</definedName>
    <definedName name="SHARED_FORMULA_17_57_17_57_5">#REF!</definedName>
    <definedName name="SHARED_FORMULA_17_62_17_62_5" localSheetId="11">#REF!</definedName>
    <definedName name="SHARED_FORMULA_17_62_17_62_5" localSheetId="12">#REF!</definedName>
    <definedName name="SHARED_FORMULA_17_62_17_62_5" localSheetId="15">#REF!</definedName>
    <definedName name="SHARED_FORMULA_17_62_17_62_5" localSheetId="16">#REF!</definedName>
    <definedName name="SHARED_FORMULA_17_62_17_62_5" localSheetId="18">#REF!</definedName>
    <definedName name="SHARED_FORMULA_17_62_17_62_5" localSheetId="4">#REF!</definedName>
    <definedName name="SHARED_FORMULA_17_62_17_62_5" localSheetId="5">#REF!</definedName>
    <definedName name="SHARED_FORMULA_17_62_17_62_5" localSheetId="8">#REF!</definedName>
    <definedName name="SHARED_FORMULA_17_62_17_62_5" localSheetId="9">#REF!</definedName>
    <definedName name="SHARED_FORMULA_17_62_17_62_5" localSheetId="10">#REF!</definedName>
    <definedName name="SHARED_FORMULA_17_62_17_62_5">#REF!</definedName>
    <definedName name="SHARED_FORMULA_17_67_17_67_5" localSheetId="11">#REF!</definedName>
    <definedName name="SHARED_FORMULA_17_67_17_67_5" localSheetId="12">#REF!</definedName>
    <definedName name="SHARED_FORMULA_17_67_17_67_5" localSheetId="15">#REF!</definedName>
    <definedName name="SHARED_FORMULA_17_67_17_67_5" localSheetId="16">#REF!</definedName>
    <definedName name="SHARED_FORMULA_17_67_17_67_5" localSheetId="18">#REF!</definedName>
    <definedName name="SHARED_FORMULA_17_67_17_67_5" localSheetId="4">#REF!</definedName>
    <definedName name="SHARED_FORMULA_17_67_17_67_5" localSheetId="5">#REF!</definedName>
    <definedName name="SHARED_FORMULA_17_67_17_67_5" localSheetId="8">#REF!</definedName>
    <definedName name="SHARED_FORMULA_17_67_17_67_5" localSheetId="9">#REF!</definedName>
    <definedName name="SHARED_FORMULA_17_67_17_67_5" localSheetId="10">#REF!</definedName>
    <definedName name="SHARED_FORMULA_17_67_17_67_5">#REF!</definedName>
    <definedName name="SHARED_FORMULA_17_77_17_77_5" localSheetId="11">#REF!</definedName>
    <definedName name="SHARED_FORMULA_17_77_17_77_5" localSheetId="12">#REF!</definedName>
    <definedName name="SHARED_FORMULA_17_77_17_77_5" localSheetId="15">#REF!</definedName>
    <definedName name="SHARED_FORMULA_17_77_17_77_5" localSheetId="16">#REF!</definedName>
    <definedName name="SHARED_FORMULA_17_77_17_77_5" localSheetId="18">#REF!</definedName>
    <definedName name="SHARED_FORMULA_17_77_17_77_5" localSheetId="4">#REF!</definedName>
    <definedName name="SHARED_FORMULA_17_77_17_77_5" localSheetId="5">#REF!</definedName>
    <definedName name="SHARED_FORMULA_17_77_17_77_5" localSheetId="8">#REF!</definedName>
    <definedName name="SHARED_FORMULA_17_77_17_77_5" localSheetId="9">#REF!</definedName>
    <definedName name="SHARED_FORMULA_17_77_17_77_5" localSheetId="10">#REF!</definedName>
    <definedName name="SHARED_FORMULA_17_77_17_77_5">#REF!</definedName>
    <definedName name="SHARED_FORMULA_17_82_17_82_5" localSheetId="11">#REF!</definedName>
    <definedName name="SHARED_FORMULA_17_82_17_82_5" localSheetId="12">#REF!</definedName>
    <definedName name="SHARED_FORMULA_17_82_17_82_5" localSheetId="15">#REF!</definedName>
    <definedName name="SHARED_FORMULA_17_82_17_82_5" localSheetId="16">#REF!</definedName>
    <definedName name="SHARED_FORMULA_17_82_17_82_5" localSheetId="18">#REF!</definedName>
    <definedName name="SHARED_FORMULA_17_82_17_82_5" localSheetId="4">#REF!</definedName>
    <definedName name="SHARED_FORMULA_17_82_17_82_5" localSheetId="5">#REF!</definedName>
    <definedName name="SHARED_FORMULA_17_82_17_82_5" localSheetId="8">#REF!</definedName>
    <definedName name="SHARED_FORMULA_17_82_17_82_5" localSheetId="9">#REF!</definedName>
    <definedName name="SHARED_FORMULA_17_82_17_82_5" localSheetId="10">#REF!</definedName>
    <definedName name="SHARED_FORMULA_17_82_17_82_5">#REF!</definedName>
    <definedName name="SHARED_FORMULA_17_9_17_9_5" localSheetId="11">#REF!</definedName>
    <definedName name="SHARED_FORMULA_17_9_17_9_5" localSheetId="12">#REF!</definedName>
    <definedName name="SHARED_FORMULA_17_9_17_9_5" localSheetId="15">#REF!</definedName>
    <definedName name="SHARED_FORMULA_17_9_17_9_5" localSheetId="16">#REF!</definedName>
    <definedName name="SHARED_FORMULA_17_9_17_9_5" localSheetId="18">#REF!</definedName>
    <definedName name="SHARED_FORMULA_17_9_17_9_5" localSheetId="4">#REF!</definedName>
    <definedName name="SHARED_FORMULA_17_9_17_9_5" localSheetId="5">#REF!</definedName>
    <definedName name="SHARED_FORMULA_17_9_17_9_5" localSheetId="8">#REF!</definedName>
    <definedName name="SHARED_FORMULA_17_9_17_9_5" localSheetId="9">#REF!</definedName>
    <definedName name="SHARED_FORMULA_17_9_17_9_5" localSheetId="10">#REF!</definedName>
    <definedName name="SHARED_FORMULA_17_9_17_9_5">#REF!</definedName>
    <definedName name="SHARED_FORMULA_17_92_17_92_5" localSheetId="11">#REF!</definedName>
    <definedName name="SHARED_FORMULA_17_92_17_92_5" localSheetId="12">#REF!</definedName>
    <definedName name="SHARED_FORMULA_17_92_17_92_5" localSheetId="15">#REF!</definedName>
    <definedName name="SHARED_FORMULA_17_92_17_92_5" localSheetId="16">#REF!</definedName>
    <definedName name="SHARED_FORMULA_17_92_17_92_5" localSheetId="18">#REF!</definedName>
    <definedName name="SHARED_FORMULA_17_92_17_92_5" localSheetId="4">#REF!</definedName>
    <definedName name="SHARED_FORMULA_17_92_17_92_5" localSheetId="5">#REF!</definedName>
    <definedName name="SHARED_FORMULA_17_92_17_92_5" localSheetId="8">#REF!</definedName>
    <definedName name="SHARED_FORMULA_17_92_17_92_5" localSheetId="9">#REF!</definedName>
    <definedName name="SHARED_FORMULA_17_92_17_92_5" localSheetId="10">#REF!</definedName>
    <definedName name="SHARED_FORMULA_17_92_17_92_5">#REF!</definedName>
    <definedName name="SHARED_FORMULA_17_97_17_97_5" localSheetId="11">#REF!</definedName>
    <definedName name="SHARED_FORMULA_17_97_17_97_5" localSheetId="12">#REF!</definedName>
    <definedName name="SHARED_FORMULA_17_97_17_97_5" localSheetId="15">#REF!</definedName>
    <definedName name="SHARED_FORMULA_17_97_17_97_5" localSheetId="16">#REF!</definedName>
    <definedName name="SHARED_FORMULA_17_97_17_97_5" localSheetId="18">#REF!</definedName>
    <definedName name="SHARED_FORMULA_17_97_17_97_5" localSheetId="4">#REF!</definedName>
    <definedName name="SHARED_FORMULA_17_97_17_97_5" localSheetId="5">#REF!</definedName>
    <definedName name="SHARED_FORMULA_17_97_17_97_5" localSheetId="8">#REF!</definedName>
    <definedName name="SHARED_FORMULA_17_97_17_97_5" localSheetId="9">#REF!</definedName>
    <definedName name="SHARED_FORMULA_17_97_17_97_5" localSheetId="10">#REF!</definedName>
    <definedName name="SHARED_FORMULA_17_97_17_97_5">#REF!</definedName>
    <definedName name="SHARED_FORMULA_2_102_2_102_5" localSheetId="11">#REF!</definedName>
    <definedName name="SHARED_FORMULA_2_102_2_102_5" localSheetId="12">#REF!</definedName>
    <definedName name="SHARED_FORMULA_2_102_2_102_5" localSheetId="15">#REF!</definedName>
    <definedName name="SHARED_FORMULA_2_102_2_102_5" localSheetId="16">#REF!</definedName>
    <definedName name="SHARED_FORMULA_2_102_2_102_5" localSheetId="18">#REF!</definedName>
    <definedName name="SHARED_FORMULA_2_102_2_102_5" localSheetId="4">#REF!</definedName>
    <definedName name="SHARED_FORMULA_2_102_2_102_5" localSheetId="5">#REF!</definedName>
    <definedName name="SHARED_FORMULA_2_102_2_102_5" localSheetId="8">#REF!</definedName>
    <definedName name="SHARED_FORMULA_2_102_2_102_5" localSheetId="9">#REF!</definedName>
    <definedName name="SHARED_FORMULA_2_102_2_102_5" localSheetId="10">#REF!</definedName>
    <definedName name="SHARED_FORMULA_2_102_2_102_5">#REF!</definedName>
    <definedName name="SHARED_FORMULA_2_107_2_107_5" localSheetId="11">#REF!</definedName>
    <definedName name="SHARED_FORMULA_2_107_2_107_5" localSheetId="12">#REF!</definedName>
    <definedName name="SHARED_FORMULA_2_107_2_107_5" localSheetId="15">#REF!</definedName>
    <definedName name="SHARED_FORMULA_2_107_2_107_5" localSheetId="16">#REF!</definedName>
    <definedName name="SHARED_FORMULA_2_107_2_107_5" localSheetId="18">#REF!</definedName>
    <definedName name="SHARED_FORMULA_2_107_2_107_5" localSheetId="4">#REF!</definedName>
    <definedName name="SHARED_FORMULA_2_107_2_107_5" localSheetId="5">#REF!</definedName>
    <definedName name="SHARED_FORMULA_2_107_2_107_5" localSheetId="8">#REF!</definedName>
    <definedName name="SHARED_FORMULA_2_107_2_107_5" localSheetId="9">#REF!</definedName>
    <definedName name="SHARED_FORMULA_2_107_2_107_5" localSheetId="10">#REF!</definedName>
    <definedName name="SHARED_FORMULA_2_107_2_107_5">#REF!</definedName>
    <definedName name="SHARED_FORMULA_2_112_2_112_5" localSheetId="11">#REF!</definedName>
    <definedName name="SHARED_FORMULA_2_112_2_112_5" localSheetId="12">#REF!</definedName>
    <definedName name="SHARED_FORMULA_2_112_2_112_5" localSheetId="15">#REF!</definedName>
    <definedName name="SHARED_FORMULA_2_112_2_112_5" localSheetId="16">#REF!</definedName>
    <definedName name="SHARED_FORMULA_2_112_2_112_5" localSheetId="18">#REF!</definedName>
    <definedName name="SHARED_FORMULA_2_112_2_112_5" localSheetId="4">#REF!</definedName>
    <definedName name="SHARED_FORMULA_2_112_2_112_5" localSheetId="5">#REF!</definedName>
    <definedName name="SHARED_FORMULA_2_112_2_112_5" localSheetId="8">#REF!</definedName>
    <definedName name="SHARED_FORMULA_2_112_2_112_5" localSheetId="9">#REF!</definedName>
    <definedName name="SHARED_FORMULA_2_112_2_112_5" localSheetId="10">#REF!</definedName>
    <definedName name="SHARED_FORMULA_2_112_2_112_5">#REF!</definedName>
    <definedName name="SHARED_FORMULA_2_121_2_121_5" localSheetId="11">#REF!+#REF!+#REF!+#REF!</definedName>
    <definedName name="SHARED_FORMULA_2_121_2_121_5" localSheetId="12">#REF!+#REF!+#REF!+#REF!</definedName>
    <definedName name="SHARED_FORMULA_2_121_2_121_5" localSheetId="15">#REF!+#REF!+#REF!+#REF!</definedName>
    <definedName name="SHARED_FORMULA_2_121_2_121_5" localSheetId="16">#REF!+#REF!+#REF!+#REF!</definedName>
    <definedName name="SHARED_FORMULA_2_121_2_121_5" localSheetId="18">#REF!+#REF!+#REF!+#REF!</definedName>
    <definedName name="SHARED_FORMULA_2_121_2_121_5" localSheetId="19">#REF!+#REF!+#REF!+#REF!</definedName>
    <definedName name="SHARED_FORMULA_2_121_2_121_5" localSheetId="4">#REF!+#REF!+#REF!+#REF!</definedName>
    <definedName name="SHARED_FORMULA_2_121_2_121_5" localSheetId="5">#REF!+#REF!+#REF!+#REF!</definedName>
    <definedName name="SHARED_FORMULA_2_121_2_121_5" localSheetId="8">#REF!+#REF!+#REF!+#REF!</definedName>
    <definedName name="SHARED_FORMULA_2_121_2_121_5" localSheetId="9">#REF!+#REF!+#REF!+#REF!</definedName>
    <definedName name="SHARED_FORMULA_2_121_2_121_5" localSheetId="10">#REF!+#REF!+#REF!+#REF!</definedName>
    <definedName name="SHARED_FORMULA_2_121_2_121_5">#REF!+#REF!+#REF!+#REF!</definedName>
    <definedName name="SHARED_FORMULA_2_122_2_122_5" localSheetId="11">#REF!+#REF!+#REF!+#REF!</definedName>
    <definedName name="SHARED_FORMULA_2_122_2_122_5" localSheetId="12">#REF!+#REF!+#REF!+#REF!</definedName>
    <definedName name="SHARED_FORMULA_2_122_2_122_5" localSheetId="15">#REF!+#REF!+#REF!+#REF!</definedName>
    <definedName name="SHARED_FORMULA_2_122_2_122_5" localSheetId="16">#REF!+#REF!+#REF!+#REF!</definedName>
    <definedName name="SHARED_FORMULA_2_122_2_122_5" localSheetId="18">#REF!+#REF!+#REF!+#REF!</definedName>
    <definedName name="SHARED_FORMULA_2_122_2_122_5" localSheetId="19">#REF!+#REF!+#REF!+#REF!</definedName>
    <definedName name="SHARED_FORMULA_2_122_2_122_5" localSheetId="4">#REF!+#REF!+#REF!+#REF!</definedName>
    <definedName name="SHARED_FORMULA_2_122_2_122_5" localSheetId="5">#REF!+#REF!+#REF!+#REF!</definedName>
    <definedName name="SHARED_FORMULA_2_122_2_122_5" localSheetId="8">#REF!+#REF!+#REF!+#REF!</definedName>
    <definedName name="SHARED_FORMULA_2_122_2_122_5" localSheetId="9">#REF!+#REF!+#REF!+#REF!</definedName>
    <definedName name="SHARED_FORMULA_2_122_2_122_5" localSheetId="10">#REF!+#REF!+#REF!+#REF!</definedName>
    <definedName name="SHARED_FORMULA_2_122_2_122_5">#REF!+#REF!+#REF!+#REF!</definedName>
    <definedName name="SHARED_FORMULA_2_123_2_123_5" localSheetId="11">#REF!+#REF!+#REF!+#REF!</definedName>
    <definedName name="SHARED_FORMULA_2_123_2_123_5" localSheetId="12">#REF!+#REF!+#REF!+#REF!</definedName>
    <definedName name="SHARED_FORMULA_2_123_2_123_5" localSheetId="15">#REF!+#REF!+#REF!+#REF!</definedName>
    <definedName name="SHARED_FORMULA_2_123_2_123_5" localSheetId="16">#REF!+#REF!+#REF!+#REF!</definedName>
    <definedName name="SHARED_FORMULA_2_123_2_123_5" localSheetId="18">#REF!+#REF!+#REF!+#REF!</definedName>
    <definedName name="SHARED_FORMULA_2_123_2_123_5" localSheetId="19">#REF!+#REF!+#REF!+#REF!</definedName>
    <definedName name="SHARED_FORMULA_2_123_2_123_5" localSheetId="4">#REF!+#REF!+#REF!+#REF!</definedName>
    <definedName name="SHARED_FORMULA_2_123_2_123_5" localSheetId="5">#REF!+#REF!+#REF!+#REF!</definedName>
    <definedName name="SHARED_FORMULA_2_123_2_123_5" localSheetId="8">#REF!+#REF!+#REF!+#REF!</definedName>
    <definedName name="SHARED_FORMULA_2_123_2_123_5" localSheetId="9">#REF!+#REF!+#REF!+#REF!</definedName>
    <definedName name="SHARED_FORMULA_2_123_2_123_5" localSheetId="10">#REF!+#REF!+#REF!+#REF!</definedName>
    <definedName name="SHARED_FORMULA_2_123_2_123_5">#REF!+#REF!+#REF!+#REF!</definedName>
    <definedName name="SHARED_FORMULA_2_124_2_124_5" localSheetId="11">#REF!+#REF!+#REF!+#REF!</definedName>
    <definedName name="SHARED_FORMULA_2_124_2_124_5" localSheetId="12">#REF!+#REF!+#REF!+#REF!</definedName>
    <definedName name="SHARED_FORMULA_2_124_2_124_5" localSheetId="15">#REF!+#REF!+#REF!+#REF!</definedName>
    <definedName name="SHARED_FORMULA_2_124_2_124_5" localSheetId="16">#REF!+#REF!+#REF!+#REF!</definedName>
    <definedName name="SHARED_FORMULA_2_124_2_124_5" localSheetId="18">#REF!+#REF!+#REF!+#REF!</definedName>
    <definedName name="SHARED_FORMULA_2_124_2_124_5" localSheetId="4">#REF!+#REF!+#REF!+#REF!</definedName>
    <definedName name="SHARED_FORMULA_2_124_2_124_5" localSheetId="5">#REF!+#REF!+#REF!+#REF!</definedName>
    <definedName name="SHARED_FORMULA_2_124_2_124_5" localSheetId="8">#REF!+#REF!+#REF!+#REF!</definedName>
    <definedName name="SHARED_FORMULA_2_124_2_124_5" localSheetId="9">#REF!+#REF!+#REF!+#REF!</definedName>
    <definedName name="SHARED_FORMULA_2_124_2_124_5" localSheetId="10">#REF!+#REF!+#REF!+#REF!</definedName>
    <definedName name="SHARED_FORMULA_2_124_2_124_5">#REF!+#REF!+#REF!+#REF!</definedName>
    <definedName name="SHARED_FORMULA_2_125_2_125_5" localSheetId="11">#REF!+#REF!+#REF!+#REF!</definedName>
    <definedName name="SHARED_FORMULA_2_125_2_125_5" localSheetId="12">#REF!+#REF!+#REF!+#REF!</definedName>
    <definedName name="SHARED_FORMULA_2_125_2_125_5" localSheetId="15">#REF!+#REF!+#REF!+#REF!</definedName>
    <definedName name="SHARED_FORMULA_2_125_2_125_5" localSheetId="16">#REF!+#REF!+#REF!+#REF!</definedName>
    <definedName name="SHARED_FORMULA_2_125_2_125_5" localSheetId="18">#REF!+#REF!+#REF!+#REF!</definedName>
    <definedName name="SHARED_FORMULA_2_125_2_125_5" localSheetId="4">#REF!+#REF!+#REF!+#REF!</definedName>
    <definedName name="SHARED_FORMULA_2_125_2_125_5" localSheetId="5">#REF!+#REF!+#REF!+#REF!</definedName>
    <definedName name="SHARED_FORMULA_2_125_2_125_5" localSheetId="8">#REF!+#REF!+#REF!+#REF!</definedName>
    <definedName name="SHARED_FORMULA_2_125_2_125_5" localSheetId="9">#REF!+#REF!+#REF!+#REF!</definedName>
    <definedName name="SHARED_FORMULA_2_125_2_125_5" localSheetId="10">#REF!+#REF!+#REF!+#REF!</definedName>
    <definedName name="SHARED_FORMULA_2_125_2_125_5">#REF!+#REF!+#REF!+#REF!</definedName>
    <definedName name="SHARED_FORMULA_2_127_2_127_5" localSheetId="11">#REF!</definedName>
    <definedName name="SHARED_FORMULA_2_127_2_127_5" localSheetId="12">#REF!</definedName>
    <definedName name="SHARED_FORMULA_2_127_2_127_5" localSheetId="15">#REF!</definedName>
    <definedName name="SHARED_FORMULA_2_127_2_127_5" localSheetId="16">#REF!</definedName>
    <definedName name="SHARED_FORMULA_2_127_2_127_5" localSheetId="18">#REF!</definedName>
    <definedName name="SHARED_FORMULA_2_127_2_127_5" localSheetId="4">#REF!</definedName>
    <definedName name="SHARED_FORMULA_2_127_2_127_5" localSheetId="5">#REF!</definedName>
    <definedName name="SHARED_FORMULA_2_127_2_127_5" localSheetId="8">#REF!</definedName>
    <definedName name="SHARED_FORMULA_2_127_2_127_5" localSheetId="9">#REF!</definedName>
    <definedName name="SHARED_FORMULA_2_127_2_127_5" localSheetId="10">#REF!</definedName>
    <definedName name="SHARED_FORMULA_2_127_2_127_5">#REF!</definedName>
    <definedName name="SHARED_FORMULA_2_131_2_131_5" localSheetId="11">#REF!+#REF!+#REF!+#REF!+#REF!+#REF!+#REF!+#REF!+#REF!+#REF!+#REF!+#REF!+#REF!+#REF!+#REF!+#REF!+#REF!+#REF!+#REF!+#REF!+#REF!+#REF!+#REF!</definedName>
    <definedName name="SHARED_FORMULA_2_131_2_131_5" localSheetId="12">#REF!+#REF!+#REF!+#REF!+#REF!+#REF!+#REF!+#REF!+#REF!+#REF!+#REF!+#REF!+#REF!+#REF!+#REF!+#REF!+#REF!+#REF!+#REF!+#REF!+#REF!+#REF!+#REF!</definedName>
    <definedName name="SHARED_FORMULA_2_131_2_131_5" localSheetId="15">#REF!+#REF!+#REF!+#REF!+#REF!+#REF!+#REF!+#REF!+#REF!+#REF!+#REF!+#REF!+#REF!+#REF!+#REF!+#REF!+#REF!+#REF!+#REF!+#REF!+#REF!+#REF!+#REF!</definedName>
    <definedName name="SHARED_FORMULA_2_131_2_131_5" localSheetId="16">#REF!+#REF!+#REF!+#REF!+#REF!+#REF!+#REF!+#REF!+#REF!+#REF!+#REF!+#REF!+#REF!+#REF!+#REF!+#REF!+#REF!+#REF!+#REF!+#REF!+#REF!+#REF!+#REF!</definedName>
    <definedName name="SHARED_FORMULA_2_131_2_131_5" localSheetId="18">#REF!+#REF!+#REF!+#REF!+#REF!+#REF!+#REF!+#REF!+#REF!+#REF!+#REF!+#REF!+#REF!+#REF!+#REF!+#REF!+#REF!+#REF!+#REF!+#REF!+#REF!+#REF!+#REF!</definedName>
    <definedName name="SHARED_FORMULA_2_131_2_131_5" localSheetId="19">#REF!+#REF!+#REF!+#REF!+#REF!+#REF!+#REF!+#REF!+#REF!+#REF!+#REF!+#REF!+#REF!+#REF!+#REF!+#REF!+#REF!+#REF!+#REF!+#REF!+#REF!+#REF!+#REF!</definedName>
    <definedName name="SHARED_FORMULA_2_131_2_131_5" localSheetId="4">#REF!+#REF!+#REF!+#REF!+#REF!+#REF!+#REF!+#REF!+#REF!+#REF!+#REF!+#REF!+#REF!+#REF!+#REF!+#REF!+#REF!+#REF!+#REF!+#REF!+#REF!+#REF!+#REF!</definedName>
    <definedName name="SHARED_FORMULA_2_131_2_131_5" localSheetId="5">#REF!+#REF!+#REF!+#REF!+#REF!+#REF!+#REF!+#REF!+#REF!+#REF!+#REF!+#REF!+#REF!+#REF!+#REF!+#REF!+#REF!+#REF!+#REF!+#REF!+#REF!+#REF!+#REF!</definedName>
    <definedName name="SHARED_FORMULA_2_131_2_131_5" localSheetId="8">#REF!+#REF!+#REF!+#REF!+#REF!+#REF!+#REF!+#REF!+#REF!+#REF!+#REF!+#REF!+#REF!+#REF!+#REF!+#REF!+#REF!+#REF!+#REF!+#REF!+#REF!+#REF!+#REF!</definedName>
    <definedName name="SHARED_FORMULA_2_131_2_131_5" localSheetId="9">#REF!+#REF!+#REF!+#REF!+#REF!+#REF!+#REF!+#REF!+#REF!+#REF!+#REF!+#REF!+#REF!+#REF!+#REF!+#REF!+#REF!+#REF!+#REF!+#REF!+#REF!+#REF!+#REF!</definedName>
    <definedName name="SHARED_FORMULA_2_131_2_131_5" localSheetId="10">#REF!+#REF!+#REF!+#REF!+#REF!+#REF!+#REF!+#REF!+#REF!+#REF!+#REF!+#REF!+#REF!+#REF!+#REF!+#REF!+#REF!+#REF!+#REF!+#REF!+#REF!+#REF!+#REF!</definedName>
    <definedName name="SHARED_FORMULA_2_131_2_131_5">#REF!+#REF!+#REF!+#REF!+#REF!+#REF!+#REF!+#REF!+#REF!+#REF!+#REF!+#REF!+#REF!+#REF!+#REF!+#REF!+#REF!+#REF!+#REF!+#REF!+#REF!+#REF!+#REF!</definedName>
    <definedName name="SHARED_FORMULA_2_132_2_132_5" localSheetId="11">#REF!+#REF!+#REF!+#REF!+#REF!+#REF!+#REF!+#REF!+#REF!+#REF!+#REF!+#REF!+#REF!+#REF!+#REF!+#REF!+#REF!+#REF!+#REF!+#REF!+#REF!+#REF!+#REF!</definedName>
    <definedName name="SHARED_FORMULA_2_132_2_132_5" localSheetId="12">#REF!+#REF!+#REF!+#REF!+#REF!+#REF!+#REF!+#REF!+#REF!+#REF!+#REF!+#REF!+#REF!+#REF!+#REF!+#REF!+#REF!+#REF!+#REF!+#REF!+#REF!+#REF!+#REF!</definedName>
    <definedName name="SHARED_FORMULA_2_132_2_132_5" localSheetId="15">#REF!+#REF!+#REF!+#REF!+#REF!+#REF!+#REF!+#REF!+#REF!+#REF!+#REF!+#REF!+#REF!+#REF!+#REF!+#REF!+#REF!+#REF!+#REF!+#REF!+#REF!+#REF!+#REF!</definedName>
    <definedName name="SHARED_FORMULA_2_132_2_132_5" localSheetId="16">#REF!+#REF!+#REF!+#REF!+#REF!+#REF!+#REF!+#REF!+#REF!+#REF!+#REF!+#REF!+#REF!+#REF!+#REF!+#REF!+#REF!+#REF!+#REF!+#REF!+#REF!+#REF!+#REF!</definedName>
    <definedName name="SHARED_FORMULA_2_132_2_132_5" localSheetId="18">#REF!+#REF!+#REF!+#REF!+#REF!+#REF!+#REF!+#REF!+#REF!+#REF!+#REF!+#REF!+#REF!+#REF!+#REF!+#REF!+#REF!+#REF!+#REF!+#REF!+#REF!+#REF!+#REF!</definedName>
    <definedName name="SHARED_FORMULA_2_132_2_132_5" localSheetId="4">#REF!+#REF!+#REF!+#REF!+#REF!+#REF!+#REF!+#REF!+#REF!+#REF!+#REF!+#REF!+#REF!+#REF!+#REF!+#REF!+#REF!+#REF!+#REF!+#REF!+#REF!+#REF!+#REF!</definedName>
    <definedName name="SHARED_FORMULA_2_132_2_132_5" localSheetId="5">#REF!+#REF!+#REF!+#REF!+#REF!+#REF!+#REF!+#REF!+#REF!+#REF!+#REF!+#REF!+#REF!+#REF!+#REF!+#REF!+#REF!+#REF!+#REF!+#REF!+#REF!+#REF!+#REF!</definedName>
    <definedName name="SHARED_FORMULA_2_132_2_132_5" localSheetId="8">#REF!+#REF!+#REF!+#REF!+#REF!+#REF!+#REF!+#REF!+#REF!+#REF!+#REF!+#REF!+#REF!+#REF!+#REF!+#REF!+#REF!+#REF!+#REF!+#REF!+#REF!+#REF!+#REF!</definedName>
    <definedName name="SHARED_FORMULA_2_132_2_132_5" localSheetId="9">#REF!+#REF!+#REF!+#REF!+#REF!+#REF!+#REF!+#REF!+#REF!+#REF!+#REF!+#REF!+#REF!+#REF!+#REF!+#REF!+#REF!+#REF!+#REF!+#REF!+#REF!+#REF!+#REF!</definedName>
    <definedName name="SHARED_FORMULA_2_132_2_132_5" localSheetId="10">#REF!+#REF!+#REF!+#REF!+#REF!+#REF!+#REF!+#REF!+#REF!+#REF!+#REF!+#REF!+#REF!+#REF!+#REF!+#REF!+#REF!+#REF!+#REF!+#REF!+#REF!+#REF!+#REF!</definedName>
    <definedName name="SHARED_FORMULA_2_132_2_132_5">#REF!+#REF!+#REF!+#REF!+#REF!+#REF!+#REF!+#REF!+#REF!+#REF!+#REF!+#REF!+#REF!+#REF!+#REF!+#REF!+#REF!+#REF!+#REF!+#REF!+#REF!+#REF!+#REF!</definedName>
    <definedName name="SHARED_FORMULA_2_134_2_134_5" localSheetId="11">#REF!+#REF!+#REF!+#REF!+#REF!+#REF!+#REF!+#REF!+#REF!+#REF!+#REF!+#REF!+#REF!+#REF!+#REF!+#REF!+#REF!+#REF!+#REF!+#REF!+#REF!+#REF!+#REF!</definedName>
    <definedName name="SHARED_FORMULA_2_134_2_134_5" localSheetId="12">#REF!+#REF!+#REF!+#REF!+#REF!+#REF!+#REF!+#REF!+#REF!+#REF!+#REF!+#REF!+#REF!+#REF!+#REF!+#REF!+#REF!+#REF!+#REF!+#REF!+#REF!+#REF!+#REF!</definedName>
    <definedName name="SHARED_FORMULA_2_134_2_134_5" localSheetId="15">#REF!+#REF!+#REF!+#REF!+#REF!+#REF!+#REF!+#REF!+#REF!+#REF!+#REF!+#REF!+#REF!+#REF!+#REF!+#REF!+#REF!+#REF!+#REF!+#REF!+#REF!+#REF!+#REF!</definedName>
    <definedName name="SHARED_FORMULA_2_134_2_134_5" localSheetId="16">#REF!+#REF!+#REF!+#REF!+#REF!+#REF!+#REF!+#REF!+#REF!+#REF!+#REF!+#REF!+#REF!+#REF!+#REF!+#REF!+#REF!+#REF!+#REF!+#REF!+#REF!+#REF!+#REF!</definedName>
    <definedName name="SHARED_FORMULA_2_134_2_134_5" localSheetId="18">#REF!+#REF!+#REF!+#REF!+#REF!+#REF!+#REF!+#REF!+#REF!+#REF!+#REF!+#REF!+#REF!+#REF!+#REF!+#REF!+#REF!+#REF!+#REF!+#REF!+#REF!+#REF!+#REF!</definedName>
    <definedName name="SHARED_FORMULA_2_134_2_134_5" localSheetId="4">#REF!+#REF!+#REF!+#REF!+#REF!+#REF!+#REF!+#REF!+#REF!+#REF!+#REF!+#REF!+#REF!+#REF!+#REF!+#REF!+#REF!+#REF!+#REF!+#REF!+#REF!+#REF!+#REF!</definedName>
    <definedName name="SHARED_FORMULA_2_134_2_134_5" localSheetId="5">#REF!+#REF!+#REF!+#REF!+#REF!+#REF!+#REF!+#REF!+#REF!+#REF!+#REF!+#REF!+#REF!+#REF!+#REF!+#REF!+#REF!+#REF!+#REF!+#REF!+#REF!+#REF!+#REF!</definedName>
    <definedName name="SHARED_FORMULA_2_134_2_134_5" localSheetId="8">#REF!+#REF!+#REF!+#REF!+#REF!+#REF!+#REF!+#REF!+#REF!+#REF!+#REF!+#REF!+#REF!+#REF!+#REF!+#REF!+#REF!+#REF!+#REF!+#REF!+#REF!+#REF!+#REF!</definedName>
    <definedName name="SHARED_FORMULA_2_134_2_134_5" localSheetId="9">#REF!+#REF!+#REF!+#REF!+#REF!+#REF!+#REF!+#REF!+#REF!+#REF!+#REF!+#REF!+#REF!+#REF!+#REF!+#REF!+#REF!+#REF!+#REF!+#REF!+#REF!+#REF!+#REF!</definedName>
    <definedName name="SHARED_FORMULA_2_134_2_134_5" localSheetId="10">#REF!+#REF!+#REF!+#REF!+#REF!+#REF!+#REF!+#REF!+#REF!+#REF!+#REF!+#REF!+#REF!+#REF!+#REF!+#REF!+#REF!+#REF!+#REF!+#REF!+#REF!+#REF!+#REF!</definedName>
    <definedName name="SHARED_FORMULA_2_134_2_134_5">#REF!+#REF!+#REF!+#REF!+#REF!+#REF!+#REF!+#REF!+#REF!+#REF!+#REF!+#REF!+#REF!+#REF!+#REF!+#REF!+#REF!+#REF!+#REF!+#REF!+#REF!+#REF!+#REF!</definedName>
    <definedName name="SHARED_FORMULA_2_137_2_137_5" localSheetId="11">#REF!+#REF!+#REF!+#REF!+#REF!+#REF!+#REF!+#REF!+#REF!+#REF!+#REF!+#REF!+#REF!+#REF!+#REF!+#REF!+#REF!+#REF!+#REF!+#REF!+#REF!+#REF!+#REF!</definedName>
    <definedName name="SHARED_FORMULA_2_137_2_137_5" localSheetId="12">#REF!+#REF!+#REF!+#REF!+#REF!+#REF!+#REF!+#REF!+#REF!+#REF!+#REF!+#REF!+#REF!+#REF!+#REF!+#REF!+#REF!+#REF!+#REF!+#REF!+#REF!+#REF!+#REF!</definedName>
    <definedName name="SHARED_FORMULA_2_137_2_137_5" localSheetId="15">#REF!+#REF!+#REF!+#REF!+#REF!+#REF!+#REF!+#REF!+#REF!+#REF!+#REF!+#REF!+#REF!+#REF!+#REF!+#REF!+#REF!+#REF!+#REF!+#REF!+#REF!+#REF!+#REF!</definedName>
    <definedName name="SHARED_FORMULA_2_137_2_137_5" localSheetId="16">#REF!+#REF!+#REF!+#REF!+#REF!+#REF!+#REF!+#REF!+#REF!+#REF!+#REF!+#REF!+#REF!+#REF!+#REF!+#REF!+#REF!+#REF!+#REF!+#REF!+#REF!+#REF!+#REF!</definedName>
    <definedName name="SHARED_FORMULA_2_137_2_137_5" localSheetId="18">#REF!+#REF!+#REF!+#REF!+#REF!+#REF!+#REF!+#REF!+#REF!+#REF!+#REF!+#REF!+#REF!+#REF!+#REF!+#REF!+#REF!+#REF!+#REF!+#REF!+#REF!+#REF!+#REF!</definedName>
    <definedName name="SHARED_FORMULA_2_137_2_137_5" localSheetId="4">#REF!+#REF!+#REF!+#REF!+#REF!+#REF!+#REF!+#REF!+#REF!+#REF!+#REF!+#REF!+#REF!+#REF!+#REF!+#REF!+#REF!+#REF!+#REF!+#REF!+#REF!+#REF!+#REF!</definedName>
    <definedName name="SHARED_FORMULA_2_137_2_137_5" localSheetId="5">#REF!+#REF!+#REF!+#REF!+#REF!+#REF!+#REF!+#REF!+#REF!+#REF!+#REF!+#REF!+#REF!+#REF!+#REF!+#REF!+#REF!+#REF!+#REF!+#REF!+#REF!+#REF!+#REF!</definedName>
    <definedName name="SHARED_FORMULA_2_137_2_137_5" localSheetId="8">#REF!+#REF!+#REF!+#REF!+#REF!+#REF!+#REF!+#REF!+#REF!+#REF!+#REF!+#REF!+#REF!+#REF!+#REF!+#REF!+#REF!+#REF!+#REF!+#REF!+#REF!+#REF!+#REF!</definedName>
    <definedName name="SHARED_FORMULA_2_137_2_137_5" localSheetId="9">#REF!+#REF!+#REF!+#REF!+#REF!+#REF!+#REF!+#REF!+#REF!+#REF!+#REF!+#REF!+#REF!+#REF!+#REF!+#REF!+#REF!+#REF!+#REF!+#REF!+#REF!+#REF!+#REF!</definedName>
    <definedName name="SHARED_FORMULA_2_137_2_137_5" localSheetId="10">#REF!+#REF!+#REF!+#REF!+#REF!+#REF!+#REF!+#REF!+#REF!+#REF!+#REF!+#REF!+#REF!+#REF!+#REF!+#REF!+#REF!+#REF!+#REF!+#REF!+#REF!+#REF!+#REF!</definedName>
    <definedName name="SHARED_FORMULA_2_137_2_137_5">#REF!+#REF!+#REF!+#REF!+#REF!+#REF!+#REF!+#REF!+#REF!+#REF!+#REF!+#REF!+#REF!+#REF!+#REF!+#REF!+#REF!+#REF!+#REF!+#REF!+#REF!+#REF!+#REF!</definedName>
    <definedName name="SHARED_FORMULA_2_14_2_14_5" localSheetId="11">#REF!</definedName>
    <definedName name="SHARED_FORMULA_2_14_2_14_5" localSheetId="12">#REF!</definedName>
    <definedName name="SHARED_FORMULA_2_14_2_14_5" localSheetId="15">#REF!</definedName>
    <definedName name="SHARED_FORMULA_2_14_2_14_5" localSheetId="16">#REF!</definedName>
    <definedName name="SHARED_FORMULA_2_14_2_14_5" localSheetId="18">#REF!</definedName>
    <definedName name="SHARED_FORMULA_2_14_2_14_5" localSheetId="4">#REF!</definedName>
    <definedName name="SHARED_FORMULA_2_14_2_14_5" localSheetId="5">#REF!</definedName>
    <definedName name="SHARED_FORMULA_2_14_2_14_5" localSheetId="8">#REF!</definedName>
    <definedName name="SHARED_FORMULA_2_14_2_14_5" localSheetId="9">#REF!</definedName>
    <definedName name="SHARED_FORMULA_2_14_2_14_5" localSheetId="10">#REF!</definedName>
    <definedName name="SHARED_FORMULA_2_14_2_14_5">#REF!</definedName>
    <definedName name="SHARED_FORMULA_2_140_2_140_5" localSheetId="11">#REF!+#REF!+#REF!+#REF!+#REF!+#REF!+#REF!+#REF!+#REF!+#REF!+#REF!+#REF!+#REF!+#REF!+#REF!+#REF!+#REF!+#REF!+#REF!+#REF!+#REF!+#REF!</definedName>
    <definedName name="SHARED_FORMULA_2_140_2_140_5" localSheetId="12">#REF!+#REF!+#REF!+#REF!+#REF!+#REF!+#REF!+#REF!+#REF!+#REF!+#REF!+#REF!+#REF!+#REF!+#REF!+#REF!+#REF!+#REF!+#REF!+#REF!+#REF!+#REF!</definedName>
    <definedName name="SHARED_FORMULA_2_140_2_140_5" localSheetId="15">#REF!+#REF!+#REF!+#REF!+#REF!+#REF!+#REF!+#REF!+#REF!+#REF!+#REF!+#REF!+#REF!+#REF!+#REF!+#REF!+#REF!+#REF!+#REF!+#REF!+#REF!+#REF!</definedName>
    <definedName name="SHARED_FORMULA_2_140_2_140_5" localSheetId="16">#REF!+#REF!+#REF!+#REF!+#REF!+#REF!+#REF!+#REF!+#REF!+#REF!+#REF!+#REF!+#REF!+#REF!+#REF!+#REF!+#REF!+#REF!+#REF!+#REF!+#REF!+#REF!</definedName>
    <definedName name="SHARED_FORMULA_2_140_2_140_5" localSheetId="18">#REF!+#REF!+#REF!+#REF!+#REF!+#REF!+#REF!+#REF!+#REF!+#REF!+#REF!+#REF!+#REF!+#REF!+#REF!+#REF!+#REF!+#REF!+#REF!+#REF!+#REF!+#REF!</definedName>
    <definedName name="SHARED_FORMULA_2_140_2_140_5" localSheetId="4">#REF!+#REF!+#REF!+#REF!+#REF!+#REF!+#REF!+#REF!+#REF!+#REF!+#REF!+#REF!+#REF!+#REF!+#REF!+#REF!+#REF!+#REF!+#REF!+#REF!+#REF!+#REF!</definedName>
    <definedName name="SHARED_FORMULA_2_140_2_140_5" localSheetId="5">#REF!+#REF!+#REF!+#REF!+#REF!+#REF!+#REF!+#REF!+#REF!+#REF!+#REF!+#REF!+#REF!+#REF!+#REF!+#REF!+#REF!+#REF!+#REF!+#REF!+#REF!+#REF!</definedName>
    <definedName name="SHARED_FORMULA_2_140_2_140_5" localSheetId="8">#REF!+#REF!+#REF!+#REF!+#REF!+#REF!+#REF!+#REF!+#REF!+#REF!+#REF!+#REF!+#REF!+#REF!+#REF!+#REF!+#REF!+#REF!+#REF!+#REF!+#REF!+#REF!</definedName>
    <definedName name="SHARED_FORMULA_2_140_2_140_5" localSheetId="9">#REF!+#REF!+#REF!+#REF!+#REF!+#REF!+#REF!+#REF!+#REF!+#REF!+#REF!+#REF!+#REF!+#REF!+#REF!+#REF!+#REF!+#REF!+#REF!+#REF!+#REF!+#REF!</definedName>
    <definedName name="SHARED_FORMULA_2_140_2_140_5" localSheetId="10">#REF!+#REF!+#REF!+#REF!+#REF!+#REF!+#REF!+#REF!+#REF!+#REF!+#REF!+#REF!+#REF!+#REF!+#REF!+#REF!+#REF!+#REF!+#REF!+#REF!+#REF!+#REF!</definedName>
    <definedName name="SHARED_FORMULA_2_140_2_140_5">#REF!+#REF!+#REF!+#REF!+#REF!+#REF!+#REF!+#REF!+#REF!+#REF!+#REF!+#REF!+#REF!+#REF!+#REF!+#REF!+#REF!+#REF!+#REF!+#REF!+#REF!+#REF!</definedName>
    <definedName name="SHARED_FORMULA_2_141_2_141_5" localSheetId="11">#REF!+#REF!+#REF!+#REF!+#REF!+#REF!+#REF!+#REF!+#REF!+#REF!+#REF!+#REF!+#REF!+#REF!+#REF!+#REF!+#REF!+#REF!+#REF!+#REF!+#REF!+#REF!</definedName>
    <definedName name="SHARED_FORMULA_2_141_2_141_5" localSheetId="12">#REF!+#REF!+#REF!+#REF!+#REF!+#REF!+#REF!+#REF!+#REF!+#REF!+#REF!+#REF!+#REF!+#REF!+#REF!+#REF!+#REF!+#REF!+#REF!+#REF!+#REF!+#REF!</definedName>
    <definedName name="SHARED_FORMULA_2_141_2_141_5" localSheetId="15">#REF!+#REF!+#REF!+#REF!+#REF!+#REF!+#REF!+#REF!+#REF!+#REF!+#REF!+#REF!+#REF!+#REF!+#REF!+#REF!+#REF!+#REF!+#REF!+#REF!+#REF!+#REF!</definedName>
    <definedName name="SHARED_FORMULA_2_141_2_141_5" localSheetId="16">#REF!+#REF!+#REF!+#REF!+#REF!+#REF!+#REF!+#REF!+#REF!+#REF!+#REF!+#REF!+#REF!+#REF!+#REF!+#REF!+#REF!+#REF!+#REF!+#REF!+#REF!+#REF!</definedName>
    <definedName name="SHARED_FORMULA_2_141_2_141_5" localSheetId="18">#REF!+#REF!+#REF!+#REF!+#REF!+#REF!+#REF!+#REF!+#REF!+#REF!+#REF!+#REF!+#REF!+#REF!+#REF!+#REF!+#REF!+#REF!+#REF!+#REF!+#REF!+#REF!</definedName>
    <definedName name="SHARED_FORMULA_2_141_2_141_5" localSheetId="4">#REF!+#REF!+#REF!+#REF!+#REF!+#REF!+#REF!+#REF!+#REF!+#REF!+#REF!+#REF!+#REF!+#REF!+#REF!+#REF!+#REF!+#REF!+#REF!+#REF!+#REF!+#REF!</definedName>
    <definedName name="SHARED_FORMULA_2_141_2_141_5" localSheetId="5">#REF!+#REF!+#REF!+#REF!+#REF!+#REF!+#REF!+#REF!+#REF!+#REF!+#REF!+#REF!+#REF!+#REF!+#REF!+#REF!+#REF!+#REF!+#REF!+#REF!+#REF!+#REF!</definedName>
    <definedName name="SHARED_FORMULA_2_141_2_141_5" localSheetId="8">#REF!+#REF!+#REF!+#REF!+#REF!+#REF!+#REF!+#REF!+#REF!+#REF!+#REF!+#REF!+#REF!+#REF!+#REF!+#REF!+#REF!+#REF!+#REF!+#REF!+#REF!+#REF!</definedName>
    <definedName name="SHARED_FORMULA_2_141_2_141_5" localSheetId="9">#REF!+#REF!+#REF!+#REF!+#REF!+#REF!+#REF!+#REF!+#REF!+#REF!+#REF!+#REF!+#REF!+#REF!+#REF!+#REF!+#REF!+#REF!+#REF!+#REF!+#REF!+#REF!</definedName>
    <definedName name="SHARED_FORMULA_2_141_2_141_5" localSheetId="10">#REF!+#REF!+#REF!+#REF!+#REF!+#REF!+#REF!+#REF!+#REF!+#REF!+#REF!+#REF!+#REF!+#REF!+#REF!+#REF!+#REF!+#REF!+#REF!+#REF!+#REF!+#REF!</definedName>
    <definedName name="SHARED_FORMULA_2_141_2_141_5">#REF!+#REF!+#REF!+#REF!+#REF!+#REF!+#REF!+#REF!+#REF!+#REF!+#REF!+#REF!+#REF!+#REF!+#REF!+#REF!+#REF!+#REF!+#REF!+#REF!+#REF!+#REF!</definedName>
    <definedName name="SHARED_FORMULA_2_142_2_142_5" localSheetId="11">#REF!+#REF!+#REF!+#REF!+#REF!+#REF!+#REF!+#REF!+#REF!+#REF!+#REF!+#REF!+#REF!+#REF!+#REF!+#REF!+#REF!+#REF!+#REF!+#REF!+#REF!+#REF!</definedName>
    <definedName name="SHARED_FORMULA_2_142_2_142_5" localSheetId="12">#REF!+#REF!+#REF!+#REF!+#REF!+#REF!+#REF!+#REF!+#REF!+#REF!+#REF!+#REF!+#REF!+#REF!+#REF!+#REF!+#REF!+#REF!+#REF!+#REF!+#REF!+#REF!</definedName>
    <definedName name="SHARED_FORMULA_2_142_2_142_5" localSheetId="15">#REF!+#REF!+#REF!+#REF!+#REF!+#REF!+#REF!+#REF!+#REF!+#REF!+#REF!+#REF!+#REF!+#REF!+#REF!+#REF!+#REF!+#REF!+#REF!+#REF!+#REF!+#REF!</definedName>
    <definedName name="SHARED_FORMULA_2_142_2_142_5" localSheetId="16">#REF!+#REF!+#REF!+#REF!+#REF!+#REF!+#REF!+#REF!+#REF!+#REF!+#REF!+#REF!+#REF!+#REF!+#REF!+#REF!+#REF!+#REF!+#REF!+#REF!+#REF!+#REF!</definedName>
    <definedName name="SHARED_FORMULA_2_142_2_142_5" localSheetId="18">#REF!+#REF!+#REF!+#REF!+#REF!+#REF!+#REF!+#REF!+#REF!+#REF!+#REF!+#REF!+#REF!+#REF!+#REF!+#REF!+#REF!+#REF!+#REF!+#REF!+#REF!+#REF!</definedName>
    <definedName name="SHARED_FORMULA_2_142_2_142_5" localSheetId="4">#REF!+#REF!+#REF!+#REF!+#REF!+#REF!+#REF!+#REF!+#REF!+#REF!+#REF!+#REF!+#REF!+#REF!+#REF!+#REF!+#REF!+#REF!+#REF!+#REF!+#REF!+#REF!</definedName>
    <definedName name="SHARED_FORMULA_2_142_2_142_5" localSheetId="5">#REF!+#REF!+#REF!+#REF!+#REF!+#REF!+#REF!+#REF!+#REF!+#REF!+#REF!+#REF!+#REF!+#REF!+#REF!+#REF!+#REF!+#REF!+#REF!+#REF!+#REF!+#REF!</definedName>
    <definedName name="SHARED_FORMULA_2_142_2_142_5" localSheetId="8">#REF!+#REF!+#REF!+#REF!+#REF!+#REF!+#REF!+#REF!+#REF!+#REF!+#REF!+#REF!+#REF!+#REF!+#REF!+#REF!+#REF!+#REF!+#REF!+#REF!+#REF!+#REF!</definedName>
    <definedName name="SHARED_FORMULA_2_142_2_142_5" localSheetId="9">#REF!+#REF!+#REF!+#REF!+#REF!+#REF!+#REF!+#REF!+#REF!+#REF!+#REF!+#REF!+#REF!+#REF!+#REF!+#REF!+#REF!+#REF!+#REF!+#REF!+#REF!+#REF!</definedName>
    <definedName name="SHARED_FORMULA_2_142_2_142_5" localSheetId="10">#REF!+#REF!+#REF!+#REF!+#REF!+#REF!+#REF!+#REF!+#REF!+#REF!+#REF!+#REF!+#REF!+#REF!+#REF!+#REF!+#REF!+#REF!+#REF!+#REF!+#REF!+#REF!</definedName>
    <definedName name="SHARED_FORMULA_2_142_2_142_5">#REF!+#REF!+#REF!+#REF!+#REF!+#REF!+#REF!+#REF!+#REF!+#REF!+#REF!+#REF!+#REF!+#REF!+#REF!+#REF!+#REF!+#REF!+#REF!+#REF!+#REF!+#REF!</definedName>
    <definedName name="SHARED_FORMULA_2_143_2_143_5" localSheetId="11">#REF!+#REF!+#REF!+#REF!+#REF!+#REF!+#REF!+#REF!+#REF!+#REF!+#REF!+#REF!+#REF!+#REF!+#REF!+#REF!+#REF!+#REF!+#REF!+#REF!+#REF!+#REF!</definedName>
    <definedName name="SHARED_FORMULA_2_143_2_143_5" localSheetId="12">#REF!+#REF!+#REF!+#REF!+#REF!+#REF!+#REF!+#REF!+#REF!+#REF!+#REF!+#REF!+#REF!+#REF!+#REF!+#REF!+#REF!+#REF!+#REF!+#REF!+#REF!+#REF!</definedName>
    <definedName name="SHARED_FORMULA_2_143_2_143_5" localSheetId="15">#REF!+#REF!+#REF!+#REF!+#REF!+#REF!+#REF!+#REF!+#REF!+#REF!+#REF!+#REF!+#REF!+#REF!+#REF!+#REF!+#REF!+#REF!+#REF!+#REF!+#REF!+#REF!</definedName>
    <definedName name="SHARED_FORMULA_2_143_2_143_5" localSheetId="16">#REF!+#REF!+#REF!+#REF!+#REF!+#REF!+#REF!+#REF!+#REF!+#REF!+#REF!+#REF!+#REF!+#REF!+#REF!+#REF!+#REF!+#REF!+#REF!+#REF!+#REF!+#REF!</definedName>
    <definedName name="SHARED_FORMULA_2_143_2_143_5" localSheetId="18">#REF!+#REF!+#REF!+#REF!+#REF!+#REF!+#REF!+#REF!+#REF!+#REF!+#REF!+#REF!+#REF!+#REF!+#REF!+#REF!+#REF!+#REF!+#REF!+#REF!+#REF!+#REF!</definedName>
    <definedName name="SHARED_FORMULA_2_143_2_143_5" localSheetId="4">#REF!+#REF!+#REF!+#REF!+#REF!+#REF!+#REF!+#REF!+#REF!+#REF!+#REF!+#REF!+#REF!+#REF!+#REF!+#REF!+#REF!+#REF!+#REF!+#REF!+#REF!+#REF!</definedName>
    <definedName name="SHARED_FORMULA_2_143_2_143_5" localSheetId="5">#REF!+#REF!+#REF!+#REF!+#REF!+#REF!+#REF!+#REF!+#REF!+#REF!+#REF!+#REF!+#REF!+#REF!+#REF!+#REF!+#REF!+#REF!+#REF!+#REF!+#REF!+#REF!</definedName>
    <definedName name="SHARED_FORMULA_2_143_2_143_5" localSheetId="8">#REF!+#REF!+#REF!+#REF!+#REF!+#REF!+#REF!+#REF!+#REF!+#REF!+#REF!+#REF!+#REF!+#REF!+#REF!+#REF!+#REF!+#REF!+#REF!+#REF!+#REF!+#REF!</definedName>
    <definedName name="SHARED_FORMULA_2_143_2_143_5" localSheetId="9">#REF!+#REF!+#REF!+#REF!+#REF!+#REF!+#REF!+#REF!+#REF!+#REF!+#REF!+#REF!+#REF!+#REF!+#REF!+#REF!+#REF!+#REF!+#REF!+#REF!+#REF!+#REF!</definedName>
    <definedName name="SHARED_FORMULA_2_143_2_143_5" localSheetId="10">#REF!+#REF!+#REF!+#REF!+#REF!+#REF!+#REF!+#REF!+#REF!+#REF!+#REF!+#REF!+#REF!+#REF!+#REF!+#REF!+#REF!+#REF!+#REF!+#REF!+#REF!+#REF!</definedName>
    <definedName name="SHARED_FORMULA_2_143_2_143_5">#REF!+#REF!+#REF!+#REF!+#REF!+#REF!+#REF!+#REF!+#REF!+#REF!+#REF!+#REF!+#REF!+#REF!+#REF!+#REF!+#REF!+#REF!+#REF!+#REF!+#REF!+#REF!</definedName>
    <definedName name="SHARED_FORMULA_2_144_2_144_5" localSheetId="11">#REF!+#REF!+#REF!+#REF!+#REF!+#REF!+#REF!+#REF!+#REF!+#REF!+#REF!+#REF!+#REF!+#REF!+#REF!+#REF!+#REF!+#REF!+#REF!+#REF!+#REF!+#REF!</definedName>
    <definedName name="SHARED_FORMULA_2_144_2_144_5" localSheetId="12">#REF!+#REF!+#REF!+#REF!+#REF!+#REF!+#REF!+#REF!+#REF!+#REF!+#REF!+#REF!+#REF!+#REF!+#REF!+#REF!+#REF!+#REF!+#REF!+#REF!+#REF!+#REF!</definedName>
    <definedName name="SHARED_FORMULA_2_144_2_144_5" localSheetId="15">#REF!+#REF!+#REF!+#REF!+#REF!+#REF!+#REF!+#REF!+#REF!+#REF!+#REF!+#REF!+#REF!+#REF!+#REF!+#REF!+#REF!+#REF!+#REF!+#REF!+#REF!+#REF!</definedName>
    <definedName name="SHARED_FORMULA_2_144_2_144_5" localSheetId="16">#REF!+#REF!+#REF!+#REF!+#REF!+#REF!+#REF!+#REF!+#REF!+#REF!+#REF!+#REF!+#REF!+#REF!+#REF!+#REF!+#REF!+#REF!+#REF!+#REF!+#REF!+#REF!</definedName>
    <definedName name="SHARED_FORMULA_2_144_2_144_5" localSheetId="18">#REF!+#REF!+#REF!+#REF!+#REF!+#REF!+#REF!+#REF!+#REF!+#REF!+#REF!+#REF!+#REF!+#REF!+#REF!+#REF!+#REF!+#REF!+#REF!+#REF!+#REF!+#REF!</definedName>
    <definedName name="SHARED_FORMULA_2_144_2_144_5" localSheetId="4">#REF!+#REF!+#REF!+#REF!+#REF!+#REF!+#REF!+#REF!+#REF!+#REF!+#REF!+#REF!+#REF!+#REF!+#REF!+#REF!+#REF!+#REF!+#REF!+#REF!+#REF!+#REF!</definedName>
    <definedName name="SHARED_FORMULA_2_144_2_144_5" localSheetId="5">#REF!+#REF!+#REF!+#REF!+#REF!+#REF!+#REF!+#REF!+#REF!+#REF!+#REF!+#REF!+#REF!+#REF!+#REF!+#REF!+#REF!+#REF!+#REF!+#REF!+#REF!+#REF!</definedName>
    <definedName name="SHARED_FORMULA_2_144_2_144_5" localSheetId="8">#REF!+#REF!+#REF!+#REF!+#REF!+#REF!+#REF!+#REF!+#REF!+#REF!+#REF!+#REF!+#REF!+#REF!+#REF!+#REF!+#REF!+#REF!+#REF!+#REF!+#REF!+#REF!</definedName>
    <definedName name="SHARED_FORMULA_2_144_2_144_5" localSheetId="9">#REF!+#REF!+#REF!+#REF!+#REF!+#REF!+#REF!+#REF!+#REF!+#REF!+#REF!+#REF!+#REF!+#REF!+#REF!+#REF!+#REF!+#REF!+#REF!+#REF!+#REF!+#REF!</definedName>
    <definedName name="SHARED_FORMULA_2_144_2_144_5" localSheetId="10">#REF!+#REF!+#REF!+#REF!+#REF!+#REF!+#REF!+#REF!+#REF!+#REF!+#REF!+#REF!+#REF!+#REF!+#REF!+#REF!+#REF!+#REF!+#REF!+#REF!+#REF!+#REF!</definedName>
    <definedName name="SHARED_FORMULA_2_144_2_144_5">#REF!+#REF!+#REF!+#REF!+#REF!+#REF!+#REF!+#REF!+#REF!+#REF!+#REF!+#REF!+#REF!+#REF!+#REF!+#REF!+#REF!+#REF!+#REF!+#REF!+#REF!+#REF!</definedName>
    <definedName name="SHARED_FORMULA_2_145_2_145_5" localSheetId="11">#REF!+#REF!+#REF!+#REF!+#REF!+#REF!+#REF!+#REF!+#REF!+#REF!+#REF!+#REF!+#REF!+#REF!+#REF!+#REF!+#REF!+#REF!+#REF!+#REF!+#REF!+#REF!</definedName>
    <definedName name="SHARED_FORMULA_2_145_2_145_5" localSheetId="12">#REF!+#REF!+#REF!+#REF!+#REF!+#REF!+#REF!+#REF!+#REF!+#REF!+#REF!+#REF!+#REF!+#REF!+#REF!+#REF!+#REF!+#REF!+#REF!+#REF!+#REF!+#REF!</definedName>
    <definedName name="SHARED_FORMULA_2_145_2_145_5" localSheetId="15">#REF!+#REF!+#REF!+#REF!+#REF!+#REF!+#REF!+#REF!+#REF!+#REF!+#REF!+#REF!+#REF!+#REF!+#REF!+#REF!+#REF!+#REF!+#REF!+#REF!+#REF!+#REF!</definedName>
    <definedName name="SHARED_FORMULA_2_145_2_145_5" localSheetId="16">#REF!+#REF!+#REF!+#REF!+#REF!+#REF!+#REF!+#REF!+#REF!+#REF!+#REF!+#REF!+#REF!+#REF!+#REF!+#REF!+#REF!+#REF!+#REF!+#REF!+#REF!+#REF!</definedName>
    <definedName name="SHARED_FORMULA_2_145_2_145_5" localSheetId="18">#REF!+#REF!+#REF!+#REF!+#REF!+#REF!+#REF!+#REF!+#REF!+#REF!+#REF!+#REF!+#REF!+#REF!+#REF!+#REF!+#REF!+#REF!+#REF!+#REF!+#REF!+#REF!</definedName>
    <definedName name="SHARED_FORMULA_2_145_2_145_5" localSheetId="4">#REF!+#REF!+#REF!+#REF!+#REF!+#REF!+#REF!+#REF!+#REF!+#REF!+#REF!+#REF!+#REF!+#REF!+#REF!+#REF!+#REF!+#REF!+#REF!+#REF!+#REF!+#REF!</definedName>
    <definedName name="SHARED_FORMULA_2_145_2_145_5" localSheetId="5">#REF!+#REF!+#REF!+#REF!+#REF!+#REF!+#REF!+#REF!+#REF!+#REF!+#REF!+#REF!+#REF!+#REF!+#REF!+#REF!+#REF!+#REF!+#REF!+#REF!+#REF!+#REF!</definedName>
    <definedName name="SHARED_FORMULA_2_145_2_145_5" localSheetId="8">#REF!+#REF!+#REF!+#REF!+#REF!+#REF!+#REF!+#REF!+#REF!+#REF!+#REF!+#REF!+#REF!+#REF!+#REF!+#REF!+#REF!+#REF!+#REF!+#REF!+#REF!+#REF!</definedName>
    <definedName name="SHARED_FORMULA_2_145_2_145_5" localSheetId="9">#REF!+#REF!+#REF!+#REF!+#REF!+#REF!+#REF!+#REF!+#REF!+#REF!+#REF!+#REF!+#REF!+#REF!+#REF!+#REF!+#REF!+#REF!+#REF!+#REF!+#REF!+#REF!</definedName>
    <definedName name="SHARED_FORMULA_2_145_2_145_5" localSheetId="10">#REF!+#REF!+#REF!+#REF!+#REF!+#REF!+#REF!+#REF!+#REF!+#REF!+#REF!+#REF!+#REF!+#REF!+#REF!+#REF!+#REF!+#REF!+#REF!+#REF!+#REF!+#REF!</definedName>
    <definedName name="SHARED_FORMULA_2_145_2_145_5">#REF!+#REF!+#REF!+#REF!+#REF!+#REF!+#REF!+#REF!+#REF!+#REF!+#REF!+#REF!+#REF!+#REF!+#REF!+#REF!+#REF!+#REF!+#REF!+#REF!+#REF!+#REF!</definedName>
    <definedName name="SHARED_FORMULA_2_146_2_146_5" localSheetId="11">#REF!-#REF!</definedName>
    <definedName name="SHARED_FORMULA_2_146_2_146_5" localSheetId="12">#REF!-#REF!</definedName>
    <definedName name="SHARED_FORMULA_2_146_2_146_5" localSheetId="15">#REF!-#REF!</definedName>
    <definedName name="SHARED_FORMULA_2_146_2_146_5" localSheetId="16">#REF!-#REF!</definedName>
    <definedName name="SHARED_FORMULA_2_146_2_146_5" localSheetId="18">#REF!-#REF!</definedName>
    <definedName name="SHARED_FORMULA_2_146_2_146_5" localSheetId="4">#REF!-#REF!</definedName>
    <definedName name="SHARED_FORMULA_2_146_2_146_5" localSheetId="5">#REF!-#REF!</definedName>
    <definedName name="SHARED_FORMULA_2_146_2_146_5" localSheetId="8">#REF!-#REF!</definedName>
    <definedName name="SHARED_FORMULA_2_146_2_146_5" localSheetId="9">#REF!-#REF!</definedName>
    <definedName name="SHARED_FORMULA_2_146_2_146_5" localSheetId="10">#REF!-#REF!</definedName>
    <definedName name="SHARED_FORMULA_2_146_2_146_5">#REF!-#REF!</definedName>
    <definedName name="SHARED_FORMULA_2_22_2_22_5" localSheetId="11">#REF!</definedName>
    <definedName name="SHARED_FORMULA_2_22_2_22_5" localSheetId="12">#REF!</definedName>
    <definedName name="SHARED_FORMULA_2_22_2_22_5" localSheetId="15">#REF!</definedName>
    <definedName name="SHARED_FORMULA_2_22_2_22_5" localSheetId="16">#REF!</definedName>
    <definedName name="SHARED_FORMULA_2_22_2_22_5" localSheetId="18">#REF!</definedName>
    <definedName name="SHARED_FORMULA_2_22_2_22_5" localSheetId="4">#REF!</definedName>
    <definedName name="SHARED_FORMULA_2_22_2_22_5" localSheetId="5">#REF!</definedName>
    <definedName name="SHARED_FORMULA_2_22_2_22_5" localSheetId="8">#REF!</definedName>
    <definedName name="SHARED_FORMULA_2_22_2_22_5" localSheetId="9">#REF!</definedName>
    <definedName name="SHARED_FORMULA_2_22_2_22_5" localSheetId="10">#REF!</definedName>
    <definedName name="SHARED_FORMULA_2_22_2_22_5">#REF!</definedName>
    <definedName name="SHARED_FORMULA_2_27_2_27_5" localSheetId="11">#REF!</definedName>
    <definedName name="SHARED_FORMULA_2_27_2_27_5" localSheetId="12">#REF!</definedName>
    <definedName name="SHARED_FORMULA_2_27_2_27_5" localSheetId="15">#REF!</definedName>
    <definedName name="SHARED_FORMULA_2_27_2_27_5" localSheetId="16">#REF!</definedName>
    <definedName name="SHARED_FORMULA_2_27_2_27_5" localSheetId="18">#REF!</definedName>
    <definedName name="SHARED_FORMULA_2_27_2_27_5" localSheetId="4">#REF!</definedName>
    <definedName name="SHARED_FORMULA_2_27_2_27_5" localSheetId="5">#REF!</definedName>
    <definedName name="SHARED_FORMULA_2_27_2_27_5" localSheetId="8">#REF!</definedName>
    <definedName name="SHARED_FORMULA_2_27_2_27_5" localSheetId="9">#REF!</definedName>
    <definedName name="SHARED_FORMULA_2_27_2_27_5" localSheetId="10">#REF!</definedName>
    <definedName name="SHARED_FORMULA_2_27_2_27_5">#REF!</definedName>
    <definedName name="SHARED_FORMULA_2_32_2_32_5" localSheetId="11">#REF!</definedName>
    <definedName name="SHARED_FORMULA_2_32_2_32_5" localSheetId="12">#REF!</definedName>
    <definedName name="SHARED_FORMULA_2_32_2_32_5" localSheetId="15">#REF!</definedName>
    <definedName name="SHARED_FORMULA_2_32_2_32_5" localSheetId="16">#REF!</definedName>
    <definedName name="SHARED_FORMULA_2_32_2_32_5" localSheetId="18">#REF!</definedName>
    <definedName name="SHARED_FORMULA_2_32_2_32_5" localSheetId="4">#REF!</definedName>
    <definedName name="SHARED_FORMULA_2_32_2_32_5" localSheetId="5">#REF!</definedName>
    <definedName name="SHARED_FORMULA_2_32_2_32_5" localSheetId="8">#REF!</definedName>
    <definedName name="SHARED_FORMULA_2_32_2_32_5" localSheetId="9">#REF!</definedName>
    <definedName name="SHARED_FORMULA_2_32_2_32_5" localSheetId="10">#REF!</definedName>
    <definedName name="SHARED_FORMULA_2_32_2_32_5">#REF!</definedName>
    <definedName name="SHARED_FORMULA_2_37_2_37_5" localSheetId="11">#REF!</definedName>
    <definedName name="SHARED_FORMULA_2_37_2_37_5" localSheetId="12">#REF!</definedName>
    <definedName name="SHARED_FORMULA_2_37_2_37_5" localSheetId="15">#REF!</definedName>
    <definedName name="SHARED_FORMULA_2_37_2_37_5" localSheetId="16">#REF!</definedName>
    <definedName name="SHARED_FORMULA_2_37_2_37_5" localSheetId="18">#REF!</definedName>
    <definedName name="SHARED_FORMULA_2_37_2_37_5" localSheetId="4">#REF!</definedName>
    <definedName name="SHARED_FORMULA_2_37_2_37_5" localSheetId="5">#REF!</definedName>
    <definedName name="SHARED_FORMULA_2_37_2_37_5" localSheetId="8">#REF!</definedName>
    <definedName name="SHARED_FORMULA_2_37_2_37_5" localSheetId="9">#REF!</definedName>
    <definedName name="SHARED_FORMULA_2_37_2_37_5" localSheetId="10">#REF!</definedName>
    <definedName name="SHARED_FORMULA_2_37_2_37_5">#REF!</definedName>
    <definedName name="SHARED_FORMULA_2_4_2_4_5" localSheetId="11">#REF!</definedName>
    <definedName name="SHARED_FORMULA_2_4_2_4_5" localSheetId="12">#REF!</definedName>
    <definedName name="SHARED_FORMULA_2_4_2_4_5" localSheetId="15">#REF!</definedName>
    <definedName name="SHARED_FORMULA_2_4_2_4_5" localSheetId="16">#REF!</definedName>
    <definedName name="SHARED_FORMULA_2_4_2_4_5" localSheetId="18">#REF!</definedName>
    <definedName name="SHARED_FORMULA_2_4_2_4_5" localSheetId="4">#REF!</definedName>
    <definedName name="SHARED_FORMULA_2_4_2_4_5" localSheetId="5">#REF!</definedName>
    <definedName name="SHARED_FORMULA_2_4_2_4_5" localSheetId="8">#REF!</definedName>
    <definedName name="SHARED_FORMULA_2_4_2_4_5" localSheetId="9">#REF!</definedName>
    <definedName name="SHARED_FORMULA_2_4_2_4_5" localSheetId="10">#REF!</definedName>
    <definedName name="SHARED_FORMULA_2_4_2_4_5">#REF!</definedName>
    <definedName name="SHARED_FORMULA_2_42_2_42_5" localSheetId="11">#REF!</definedName>
    <definedName name="SHARED_FORMULA_2_42_2_42_5" localSheetId="12">#REF!</definedName>
    <definedName name="SHARED_FORMULA_2_42_2_42_5" localSheetId="15">#REF!</definedName>
    <definedName name="SHARED_FORMULA_2_42_2_42_5" localSheetId="16">#REF!</definedName>
    <definedName name="SHARED_FORMULA_2_42_2_42_5" localSheetId="18">#REF!</definedName>
    <definedName name="SHARED_FORMULA_2_42_2_42_5" localSheetId="4">#REF!</definedName>
    <definedName name="SHARED_FORMULA_2_42_2_42_5" localSheetId="5">#REF!</definedName>
    <definedName name="SHARED_FORMULA_2_42_2_42_5" localSheetId="8">#REF!</definedName>
    <definedName name="SHARED_FORMULA_2_42_2_42_5" localSheetId="9">#REF!</definedName>
    <definedName name="SHARED_FORMULA_2_42_2_42_5" localSheetId="10">#REF!</definedName>
    <definedName name="SHARED_FORMULA_2_42_2_42_5">#REF!</definedName>
    <definedName name="SHARED_FORMULA_2_44_2_44_5" localSheetId="11">#REF!</definedName>
    <definedName name="SHARED_FORMULA_2_44_2_44_5" localSheetId="12">#REF!</definedName>
    <definedName name="SHARED_FORMULA_2_44_2_44_5" localSheetId="15">#REF!</definedName>
    <definedName name="SHARED_FORMULA_2_44_2_44_5" localSheetId="16">#REF!</definedName>
    <definedName name="SHARED_FORMULA_2_44_2_44_5" localSheetId="18">#REF!</definedName>
    <definedName name="SHARED_FORMULA_2_44_2_44_5" localSheetId="4">#REF!</definedName>
    <definedName name="SHARED_FORMULA_2_44_2_44_5" localSheetId="5">#REF!</definedName>
    <definedName name="SHARED_FORMULA_2_44_2_44_5" localSheetId="8">#REF!</definedName>
    <definedName name="SHARED_FORMULA_2_44_2_44_5" localSheetId="9">#REF!</definedName>
    <definedName name="SHARED_FORMULA_2_44_2_44_5" localSheetId="10">#REF!</definedName>
    <definedName name="SHARED_FORMULA_2_44_2_44_5">#REF!</definedName>
    <definedName name="SHARED_FORMULA_2_47_2_47_5" localSheetId="11">#REF!</definedName>
    <definedName name="SHARED_FORMULA_2_47_2_47_5" localSheetId="12">#REF!</definedName>
    <definedName name="SHARED_FORMULA_2_47_2_47_5" localSheetId="15">#REF!</definedName>
    <definedName name="SHARED_FORMULA_2_47_2_47_5" localSheetId="16">#REF!</definedName>
    <definedName name="SHARED_FORMULA_2_47_2_47_5" localSheetId="18">#REF!</definedName>
    <definedName name="SHARED_FORMULA_2_47_2_47_5" localSheetId="4">#REF!</definedName>
    <definedName name="SHARED_FORMULA_2_47_2_47_5" localSheetId="5">#REF!</definedName>
    <definedName name="SHARED_FORMULA_2_47_2_47_5" localSheetId="8">#REF!</definedName>
    <definedName name="SHARED_FORMULA_2_47_2_47_5" localSheetId="9">#REF!</definedName>
    <definedName name="SHARED_FORMULA_2_47_2_47_5" localSheetId="10">#REF!</definedName>
    <definedName name="SHARED_FORMULA_2_47_2_47_5">#REF!</definedName>
    <definedName name="SHARED_FORMULA_2_48_2_48_5" localSheetId="11">#REF!</definedName>
    <definedName name="SHARED_FORMULA_2_48_2_48_5" localSheetId="12">#REF!</definedName>
    <definedName name="SHARED_FORMULA_2_48_2_48_5" localSheetId="15">#REF!</definedName>
    <definedName name="SHARED_FORMULA_2_48_2_48_5" localSheetId="16">#REF!</definedName>
    <definedName name="SHARED_FORMULA_2_48_2_48_5" localSheetId="18">#REF!</definedName>
    <definedName name="SHARED_FORMULA_2_48_2_48_5" localSheetId="4">#REF!</definedName>
    <definedName name="SHARED_FORMULA_2_48_2_48_5" localSheetId="5">#REF!</definedName>
    <definedName name="SHARED_FORMULA_2_48_2_48_5" localSheetId="8">#REF!</definedName>
    <definedName name="SHARED_FORMULA_2_48_2_48_5" localSheetId="9">#REF!</definedName>
    <definedName name="SHARED_FORMULA_2_48_2_48_5" localSheetId="10">#REF!</definedName>
    <definedName name="SHARED_FORMULA_2_48_2_48_5">#REF!</definedName>
    <definedName name="SHARED_FORMULA_2_52_2_52_5" localSheetId="11">#REF!</definedName>
    <definedName name="SHARED_FORMULA_2_52_2_52_5" localSheetId="12">#REF!</definedName>
    <definedName name="SHARED_FORMULA_2_52_2_52_5" localSheetId="15">#REF!</definedName>
    <definedName name="SHARED_FORMULA_2_52_2_52_5" localSheetId="16">#REF!</definedName>
    <definedName name="SHARED_FORMULA_2_52_2_52_5" localSheetId="18">#REF!</definedName>
    <definedName name="SHARED_FORMULA_2_52_2_52_5" localSheetId="4">#REF!</definedName>
    <definedName name="SHARED_FORMULA_2_52_2_52_5" localSheetId="5">#REF!</definedName>
    <definedName name="SHARED_FORMULA_2_52_2_52_5" localSheetId="8">#REF!</definedName>
    <definedName name="SHARED_FORMULA_2_52_2_52_5" localSheetId="9">#REF!</definedName>
    <definedName name="SHARED_FORMULA_2_52_2_52_5" localSheetId="10">#REF!</definedName>
    <definedName name="SHARED_FORMULA_2_52_2_52_5">#REF!</definedName>
    <definedName name="SHARED_FORMULA_2_57_2_57_5" localSheetId="11">#REF!</definedName>
    <definedName name="SHARED_FORMULA_2_57_2_57_5" localSheetId="12">#REF!</definedName>
    <definedName name="SHARED_FORMULA_2_57_2_57_5" localSheetId="15">#REF!</definedName>
    <definedName name="SHARED_FORMULA_2_57_2_57_5" localSheetId="16">#REF!</definedName>
    <definedName name="SHARED_FORMULA_2_57_2_57_5" localSheetId="18">#REF!</definedName>
    <definedName name="SHARED_FORMULA_2_57_2_57_5" localSheetId="4">#REF!</definedName>
    <definedName name="SHARED_FORMULA_2_57_2_57_5" localSheetId="5">#REF!</definedName>
    <definedName name="SHARED_FORMULA_2_57_2_57_5" localSheetId="8">#REF!</definedName>
    <definedName name="SHARED_FORMULA_2_57_2_57_5" localSheetId="9">#REF!</definedName>
    <definedName name="SHARED_FORMULA_2_57_2_57_5" localSheetId="10">#REF!</definedName>
    <definedName name="SHARED_FORMULA_2_57_2_57_5">#REF!</definedName>
    <definedName name="SHARED_FORMULA_2_67_2_67_5" localSheetId="11">#REF!</definedName>
    <definedName name="SHARED_FORMULA_2_67_2_67_5" localSheetId="12">#REF!</definedName>
    <definedName name="SHARED_FORMULA_2_67_2_67_5" localSheetId="15">#REF!</definedName>
    <definedName name="SHARED_FORMULA_2_67_2_67_5" localSheetId="16">#REF!</definedName>
    <definedName name="SHARED_FORMULA_2_67_2_67_5" localSheetId="18">#REF!</definedName>
    <definedName name="SHARED_FORMULA_2_67_2_67_5" localSheetId="4">#REF!</definedName>
    <definedName name="SHARED_FORMULA_2_67_2_67_5" localSheetId="5">#REF!</definedName>
    <definedName name="SHARED_FORMULA_2_67_2_67_5" localSheetId="8">#REF!</definedName>
    <definedName name="SHARED_FORMULA_2_67_2_67_5" localSheetId="9">#REF!</definedName>
    <definedName name="SHARED_FORMULA_2_67_2_67_5" localSheetId="10">#REF!</definedName>
    <definedName name="SHARED_FORMULA_2_67_2_67_5">#REF!</definedName>
    <definedName name="SHARED_FORMULA_2_71_2_71_5" localSheetId="11">#REF!+#REF!+#REF!+#REF!</definedName>
    <definedName name="SHARED_FORMULA_2_71_2_71_5" localSheetId="12">#REF!+#REF!+#REF!+#REF!</definedName>
    <definedName name="SHARED_FORMULA_2_71_2_71_5" localSheetId="15">#REF!+#REF!+#REF!+#REF!</definedName>
    <definedName name="SHARED_FORMULA_2_71_2_71_5" localSheetId="16">#REF!+#REF!+#REF!+#REF!</definedName>
    <definedName name="SHARED_FORMULA_2_71_2_71_5" localSheetId="18">#REF!+#REF!+#REF!+#REF!</definedName>
    <definedName name="SHARED_FORMULA_2_71_2_71_5" localSheetId="4">#REF!+#REF!+#REF!+#REF!</definedName>
    <definedName name="SHARED_FORMULA_2_71_2_71_5" localSheetId="5">#REF!+#REF!+#REF!+#REF!</definedName>
    <definedName name="SHARED_FORMULA_2_71_2_71_5" localSheetId="8">#REF!+#REF!+#REF!+#REF!</definedName>
    <definedName name="SHARED_FORMULA_2_71_2_71_5" localSheetId="9">#REF!+#REF!+#REF!+#REF!</definedName>
    <definedName name="SHARED_FORMULA_2_71_2_71_5" localSheetId="10">#REF!+#REF!+#REF!+#REF!</definedName>
    <definedName name="SHARED_FORMULA_2_71_2_71_5">#REF!+#REF!+#REF!+#REF!</definedName>
    <definedName name="SHARED_FORMULA_2_72_2_72_5" localSheetId="11">#REF!+#REF!+#REF!+#REF!</definedName>
    <definedName name="SHARED_FORMULA_2_72_2_72_5" localSheetId="12">#REF!+#REF!+#REF!+#REF!</definedName>
    <definedName name="SHARED_FORMULA_2_72_2_72_5" localSheetId="15">#REF!+#REF!+#REF!+#REF!</definedName>
    <definedName name="SHARED_FORMULA_2_72_2_72_5" localSheetId="16">#REF!+#REF!+#REF!+#REF!</definedName>
    <definedName name="SHARED_FORMULA_2_72_2_72_5" localSheetId="18">#REF!+#REF!+#REF!+#REF!</definedName>
    <definedName name="SHARED_FORMULA_2_72_2_72_5" localSheetId="4">#REF!+#REF!+#REF!+#REF!</definedName>
    <definedName name="SHARED_FORMULA_2_72_2_72_5" localSheetId="5">#REF!+#REF!+#REF!+#REF!</definedName>
    <definedName name="SHARED_FORMULA_2_72_2_72_5" localSheetId="8">#REF!+#REF!+#REF!+#REF!</definedName>
    <definedName name="SHARED_FORMULA_2_72_2_72_5" localSheetId="9">#REF!+#REF!+#REF!+#REF!</definedName>
    <definedName name="SHARED_FORMULA_2_72_2_72_5" localSheetId="10">#REF!+#REF!+#REF!+#REF!</definedName>
    <definedName name="SHARED_FORMULA_2_72_2_72_5">#REF!+#REF!+#REF!+#REF!</definedName>
    <definedName name="SHARED_FORMULA_2_73_2_73_5" localSheetId="11">#REF!+#REF!+#REF!+#REF!</definedName>
    <definedName name="SHARED_FORMULA_2_73_2_73_5" localSheetId="12">#REF!+#REF!+#REF!+#REF!</definedName>
    <definedName name="SHARED_FORMULA_2_73_2_73_5" localSheetId="15">#REF!+#REF!+#REF!+#REF!</definedName>
    <definedName name="SHARED_FORMULA_2_73_2_73_5" localSheetId="16">#REF!+#REF!+#REF!+#REF!</definedName>
    <definedName name="SHARED_FORMULA_2_73_2_73_5" localSheetId="18">#REF!+#REF!+#REF!+#REF!</definedName>
    <definedName name="SHARED_FORMULA_2_73_2_73_5" localSheetId="4">#REF!+#REF!+#REF!+#REF!</definedName>
    <definedName name="SHARED_FORMULA_2_73_2_73_5" localSheetId="5">#REF!+#REF!+#REF!+#REF!</definedName>
    <definedName name="SHARED_FORMULA_2_73_2_73_5" localSheetId="8">#REF!+#REF!+#REF!+#REF!</definedName>
    <definedName name="SHARED_FORMULA_2_73_2_73_5" localSheetId="9">#REF!+#REF!+#REF!+#REF!</definedName>
    <definedName name="SHARED_FORMULA_2_73_2_73_5" localSheetId="10">#REF!+#REF!+#REF!+#REF!</definedName>
    <definedName name="SHARED_FORMULA_2_73_2_73_5">#REF!+#REF!+#REF!+#REF!</definedName>
    <definedName name="SHARED_FORMULA_2_74_2_74_5" localSheetId="11">#REF!+#REF!+#REF!+#REF!</definedName>
    <definedName name="SHARED_FORMULA_2_74_2_74_5" localSheetId="12">#REF!+#REF!+#REF!+#REF!</definedName>
    <definedName name="SHARED_FORMULA_2_74_2_74_5" localSheetId="15">#REF!+#REF!+#REF!+#REF!</definedName>
    <definedName name="SHARED_FORMULA_2_74_2_74_5" localSheetId="16">#REF!+#REF!+#REF!+#REF!</definedName>
    <definedName name="SHARED_FORMULA_2_74_2_74_5" localSheetId="18">#REF!+#REF!+#REF!+#REF!</definedName>
    <definedName name="SHARED_FORMULA_2_74_2_74_5" localSheetId="4">#REF!+#REF!+#REF!+#REF!</definedName>
    <definedName name="SHARED_FORMULA_2_74_2_74_5" localSheetId="5">#REF!+#REF!+#REF!+#REF!</definedName>
    <definedName name="SHARED_FORMULA_2_74_2_74_5" localSheetId="8">#REF!+#REF!+#REF!+#REF!</definedName>
    <definedName name="SHARED_FORMULA_2_74_2_74_5" localSheetId="9">#REF!+#REF!+#REF!+#REF!</definedName>
    <definedName name="SHARED_FORMULA_2_74_2_74_5" localSheetId="10">#REF!+#REF!+#REF!+#REF!</definedName>
    <definedName name="SHARED_FORMULA_2_74_2_74_5">#REF!+#REF!+#REF!+#REF!</definedName>
    <definedName name="SHARED_FORMULA_2_75_2_75_5" localSheetId="11">#REF!+#REF!+#REF!+#REF!</definedName>
    <definedName name="SHARED_FORMULA_2_75_2_75_5" localSheetId="12">#REF!+#REF!+#REF!+#REF!</definedName>
    <definedName name="SHARED_FORMULA_2_75_2_75_5" localSheetId="15">#REF!+#REF!+#REF!+#REF!</definedName>
    <definedName name="SHARED_FORMULA_2_75_2_75_5" localSheetId="16">#REF!+#REF!+#REF!+#REF!</definedName>
    <definedName name="SHARED_FORMULA_2_75_2_75_5" localSheetId="18">#REF!+#REF!+#REF!+#REF!</definedName>
    <definedName name="SHARED_FORMULA_2_75_2_75_5" localSheetId="4">#REF!+#REF!+#REF!+#REF!</definedName>
    <definedName name="SHARED_FORMULA_2_75_2_75_5" localSheetId="5">#REF!+#REF!+#REF!+#REF!</definedName>
    <definedName name="SHARED_FORMULA_2_75_2_75_5" localSheetId="8">#REF!+#REF!+#REF!+#REF!</definedName>
    <definedName name="SHARED_FORMULA_2_75_2_75_5" localSheetId="9">#REF!+#REF!+#REF!+#REF!</definedName>
    <definedName name="SHARED_FORMULA_2_75_2_75_5" localSheetId="10">#REF!+#REF!+#REF!+#REF!</definedName>
    <definedName name="SHARED_FORMULA_2_75_2_75_5">#REF!+#REF!+#REF!+#REF!</definedName>
    <definedName name="SHARED_FORMULA_2_82_2_82_5" localSheetId="11">#REF!</definedName>
    <definedName name="SHARED_FORMULA_2_82_2_82_5" localSheetId="12">#REF!</definedName>
    <definedName name="SHARED_FORMULA_2_82_2_82_5" localSheetId="15">#REF!</definedName>
    <definedName name="SHARED_FORMULA_2_82_2_82_5" localSheetId="16">#REF!</definedName>
    <definedName name="SHARED_FORMULA_2_82_2_82_5" localSheetId="18">#REF!</definedName>
    <definedName name="SHARED_FORMULA_2_82_2_82_5" localSheetId="4">#REF!</definedName>
    <definedName name="SHARED_FORMULA_2_82_2_82_5" localSheetId="5">#REF!</definedName>
    <definedName name="SHARED_FORMULA_2_82_2_82_5" localSheetId="8">#REF!</definedName>
    <definedName name="SHARED_FORMULA_2_82_2_82_5" localSheetId="9">#REF!</definedName>
    <definedName name="SHARED_FORMULA_2_82_2_82_5" localSheetId="10">#REF!</definedName>
    <definedName name="SHARED_FORMULA_2_82_2_82_5">#REF!</definedName>
    <definedName name="SHARED_FORMULA_2_86_2_86_5" localSheetId="11">#REF!+#REF!</definedName>
    <definedName name="SHARED_FORMULA_2_86_2_86_5" localSheetId="12">#REF!+#REF!</definedName>
    <definedName name="SHARED_FORMULA_2_86_2_86_5" localSheetId="15">#REF!+#REF!</definedName>
    <definedName name="SHARED_FORMULA_2_86_2_86_5" localSheetId="16">#REF!+#REF!</definedName>
    <definedName name="SHARED_FORMULA_2_86_2_86_5" localSheetId="18">#REF!+#REF!</definedName>
    <definedName name="SHARED_FORMULA_2_86_2_86_5" localSheetId="4">#REF!+#REF!</definedName>
    <definedName name="SHARED_FORMULA_2_86_2_86_5" localSheetId="5">#REF!+#REF!</definedName>
    <definedName name="SHARED_FORMULA_2_86_2_86_5" localSheetId="8">#REF!+#REF!</definedName>
    <definedName name="SHARED_FORMULA_2_86_2_86_5" localSheetId="9">#REF!+#REF!</definedName>
    <definedName name="SHARED_FORMULA_2_86_2_86_5" localSheetId="10">#REF!+#REF!</definedName>
    <definedName name="SHARED_FORMULA_2_86_2_86_5">#REF!+#REF!</definedName>
    <definedName name="SHARED_FORMULA_2_87_2_87_5" localSheetId="11">#REF!+#REF!</definedName>
    <definedName name="SHARED_FORMULA_2_87_2_87_5" localSheetId="12">#REF!+#REF!</definedName>
    <definedName name="SHARED_FORMULA_2_87_2_87_5" localSheetId="15">#REF!+#REF!</definedName>
    <definedName name="SHARED_FORMULA_2_87_2_87_5" localSheetId="16">#REF!+#REF!</definedName>
    <definedName name="SHARED_FORMULA_2_87_2_87_5" localSheetId="18">#REF!+#REF!</definedName>
    <definedName name="SHARED_FORMULA_2_87_2_87_5" localSheetId="4">#REF!+#REF!</definedName>
    <definedName name="SHARED_FORMULA_2_87_2_87_5" localSheetId="5">#REF!+#REF!</definedName>
    <definedName name="SHARED_FORMULA_2_87_2_87_5" localSheetId="8">#REF!+#REF!</definedName>
    <definedName name="SHARED_FORMULA_2_87_2_87_5" localSheetId="9">#REF!+#REF!</definedName>
    <definedName name="SHARED_FORMULA_2_87_2_87_5" localSheetId="10">#REF!+#REF!</definedName>
    <definedName name="SHARED_FORMULA_2_87_2_87_5">#REF!+#REF!</definedName>
    <definedName name="SHARED_FORMULA_2_88_2_88_5" localSheetId="11">#REF!+#REF!</definedName>
    <definedName name="SHARED_FORMULA_2_88_2_88_5" localSheetId="12">#REF!+#REF!</definedName>
    <definedName name="SHARED_FORMULA_2_88_2_88_5" localSheetId="15">#REF!+#REF!</definedName>
    <definedName name="SHARED_FORMULA_2_88_2_88_5" localSheetId="16">#REF!+#REF!</definedName>
    <definedName name="SHARED_FORMULA_2_88_2_88_5" localSheetId="18">#REF!+#REF!</definedName>
    <definedName name="SHARED_FORMULA_2_88_2_88_5" localSheetId="4">#REF!+#REF!</definedName>
    <definedName name="SHARED_FORMULA_2_88_2_88_5" localSheetId="5">#REF!+#REF!</definedName>
    <definedName name="SHARED_FORMULA_2_88_2_88_5" localSheetId="8">#REF!+#REF!</definedName>
    <definedName name="SHARED_FORMULA_2_88_2_88_5" localSheetId="9">#REF!+#REF!</definedName>
    <definedName name="SHARED_FORMULA_2_88_2_88_5" localSheetId="10">#REF!+#REF!</definedName>
    <definedName name="SHARED_FORMULA_2_88_2_88_5">#REF!+#REF!</definedName>
    <definedName name="SHARED_FORMULA_2_89_2_89_5" localSheetId="11">#REF!+#REF!</definedName>
    <definedName name="SHARED_FORMULA_2_89_2_89_5" localSheetId="12">#REF!+#REF!</definedName>
    <definedName name="SHARED_FORMULA_2_89_2_89_5" localSheetId="15">#REF!+#REF!</definedName>
    <definedName name="SHARED_FORMULA_2_89_2_89_5" localSheetId="16">#REF!+#REF!</definedName>
    <definedName name="SHARED_FORMULA_2_89_2_89_5" localSheetId="18">#REF!+#REF!</definedName>
    <definedName name="SHARED_FORMULA_2_89_2_89_5" localSheetId="4">#REF!+#REF!</definedName>
    <definedName name="SHARED_FORMULA_2_89_2_89_5" localSheetId="5">#REF!+#REF!</definedName>
    <definedName name="SHARED_FORMULA_2_89_2_89_5" localSheetId="8">#REF!+#REF!</definedName>
    <definedName name="SHARED_FORMULA_2_89_2_89_5" localSheetId="9">#REF!+#REF!</definedName>
    <definedName name="SHARED_FORMULA_2_89_2_89_5" localSheetId="10">#REF!+#REF!</definedName>
    <definedName name="SHARED_FORMULA_2_89_2_89_5">#REF!+#REF!</definedName>
    <definedName name="SHARED_FORMULA_2_9_2_9_5" localSheetId="11">#REF!</definedName>
    <definedName name="SHARED_FORMULA_2_9_2_9_5" localSheetId="12">#REF!</definedName>
    <definedName name="SHARED_FORMULA_2_9_2_9_5" localSheetId="15">#REF!</definedName>
    <definedName name="SHARED_FORMULA_2_9_2_9_5" localSheetId="16">#REF!</definedName>
    <definedName name="SHARED_FORMULA_2_9_2_9_5" localSheetId="18">#REF!</definedName>
    <definedName name="SHARED_FORMULA_2_9_2_9_5" localSheetId="4">#REF!</definedName>
    <definedName name="SHARED_FORMULA_2_9_2_9_5" localSheetId="5">#REF!</definedName>
    <definedName name="SHARED_FORMULA_2_9_2_9_5" localSheetId="8">#REF!</definedName>
    <definedName name="SHARED_FORMULA_2_9_2_9_5" localSheetId="9">#REF!</definedName>
    <definedName name="SHARED_FORMULA_2_9_2_9_5" localSheetId="10">#REF!</definedName>
    <definedName name="SHARED_FORMULA_2_9_2_9_5">#REF!</definedName>
    <definedName name="SHARED_FORMULA_2_90_2_90_5" localSheetId="11">#REF!+#REF!</definedName>
    <definedName name="SHARED_FORMULA_2_90_2_90_5" localSheetId="12">#REF!+#REF!</definedName>
    <definedName name="SHARED_FORMULA_2_90_2_90_5" localSheetId="15">#REF!+#REF!</definedName>
    <definedName name="SHARED_FORMULA_2_90_2_90_5" localSheetId="16">#REF!+#REF!</definedName>
    <definedName name="SHARED_FORMULA_2_90_2_90_5" localSheetId="18">#REF!+#REF!</definedName>
    <definedName name="SHARED_FORMULA_2_90_2_90_5" localSheetId="4">#REF!+#REF!</definedName>
    <definedName name="SHARED_FORMULA_2_90_2_90_5" localSheetId="5">#REF!+#REF!</definedName>
    <definedName name="SHARED_FORMULA_2_90_2_90_5" localSheetId="8">#REF!+#REF!</definedName>
    <definedName name="SHARED_FORMULA_2_90_2_90_5" localSheetId="9">#REF!+#REF!</definedName>
    <definedName name="SHARED_FORMULA_2_90_2_90_5" localSheetId="10">#REF!+#REF!</definedName>
    <definedName name="SHARED_FORMULA_2_90_2_90_5">#REF!+#REF!</definedName>
    <definedName name="SHARED_FORMULA_2_92_2_92_5" localSheetId="11">#REF!</definedName>
    <definedName name="SHARED_FORMULA_2_92_2_92_5" localSheetId="12">#REF!</definedName>
    <definedName name="SHARED_FORMULA_2_92_2_92_5" localSheetId="15">#REF!</definedName>
    <definedName name="SHARED_FORMULA_2_92_2_92_5" localSheetId="16">#REF!</definedName>
    <definedName name="SHARED_FORMULA_2_92_2_92_5" localSheetId="18">#REF!</definedName>
    <definedName name="SHARED_FORMULA_2_92_2_92_5" localSheetId="4">#REF!</definedName>
    <definedName name="SHARED_FORMULA_2_92_2_92_5" localSheetId="5">#REF!</definedName>
    <definedName name="SHARED_FORMULA_2_92_2_92_5" localSheetId="8">#REF!</definedName>
    <definedName name="SHARED_FORMULA_2_92_2_92_5" localSheetId="9">#REF!</definedName>
    <definedName name="SHARED_FORMULA_2_92_2_92_5" localSheetId="10">#REF!</definedName>
    <definedName name="SHARED_FORMULA_2_92_2_92_5">#REF!</definedName>
    <definedName name="SHARED_FORMULA_2_97_2_97_5" localSheetId="11">#REF!</definedName>
    <definedName name="SHARED_FORMULA_2_97_2_97_5" localSheetId="12">#REF!</definedName>
    <definedName name="SHARED_FORMULA_2_97_2_97_5" localSheetId="15">#REF!</definedName>
    <definedName name="SHARED_FORMULA_2_97_2_97_5" localSheetId="16">#REF!</definedName>
    <definedName name="SHARED_FORMULA_2_97_2_97_5" localSheetId="18">#REF!</definedName>
    <definedName name="SHARED_FORMULA_2_97_2_97_5" localSheetId="4">#REF!</definedName>
    <definedName name="SHARED_FORMULA_2_97_2_97_5" localSheetId="5">#REF!</definedName>
    <definedName name="SHARED_FORMULA_2_97_2_97_5" localSheetId="8">#REF!</definedName>
    <definedName name="SHARED_FORMULA_2_97_2_97_5" localSheetId="9">#REF!</definedName>
    <definedName name="SHARED_FORMULA_2_97_2_97_5" localSheetId="10">#REF!</definedName>
    <definedName name="SHARED_FORMULA_2_97_2_97_5">#REF!</definedName>
    <definedName name="SHARED_FORMULA_20_10_20_10_5" localSheetId="11">#REF!</definedName>
    <definedName name="SHARED_FORMULA_20_10_20_10_5" localSheetId="12">#REF!</definedName>
    <definedName name="SHARED_FORMULA_20_10_20_10_5" localSheetId="15">#REF!</definedName>
    <definedName name="SHARED_FORMULA_20_10_20_10_5" localSheetId="16">#REF!</definedName>
    <definedName name="SHARED_FORMULA_20_10_20_10_5" localSheetId="18">#REF!</definedName>
    <definedName name="SHARED_FORMULA_20_10_20_10_5" localSheetId="4">#REF!</definedName>
    <definedName name="SHARED_FORMULA_20_10_20_10_5" localSheetId="5">#REF!</definedName>
    <definedName name="SHARED_FORMULA_20_10_20_10_5" localSheetId="8">#REF!</definedName>
    <definedName name="SHARED_FORMULA_20_10_20_10_5" localSheetId="9">#REF!</definedName>
    <definedName name="SHARED_FORMULA_20_10_20_10_5" localSheetId="10">#REF!</definedName>
    <definedName name="SHARED_FORMULA_20_10_20_10_5">#REF!</definedName>
    <definedName name="SHARED_FORMULA_20_102_20_102_5" localSheetId="11">#REF!</definedName>
    <definedName name="SHARED_FORMULA_20_102_20_102_5" localSheetId="12">#REF!</definedName>
    <definedName name="SHARED_FORMULA_20_102_20_102_5" localSheetId="15">#REF!</definedName>
    <definedName name="SHARED_FORMULA_20_102_20_102_5" localSheetId="16">#REF!</definedName>
    <definedName name="SHARED_FORMULA_20_102_20_102_5" localSheetId="18">#REF!</definedName>
    <definedName name="SHARED_FORMULA_20_102_20_102_5" localSheetId="4">#REF!</definedName>
    <definedName name="SHARED_FORMULA_20_102_20_102_5" localSheetId="5">#REF!</definedName>
    <definedName name="SHARED_FORMULA_20_102_20_102_5" localSheetId="8">#REF!</definedName>
    <definedName name="SHARED_FORMULA_20_102_20_102_5" localSheetId="9">#REF!</definedName>
    <definedName name="SHARED_FORMULA_20_102_20_102_5" localSheetId="10">#REF!</definedName>
    <definedName name="SHARED_FORMULA_20_102_20_102_5">#REF!</definedName>
    <definedName name="SHARED_FORMULA_20_112_20_112_5" localSheetId="11">#REF!</definedName>
    <definedName name="SHARED_FORMULA_20_112_20_112_5" localSheetId="12">#REF!</definedName>
    <definedName name="SHARED_FORMULA_20_112_20_112_5" localSheetId="15">#REF!</definedName>
    <definedName name="SHARED_FORMULA_20_112_20_112_5" localSheetId="16">#REF!</definedName>
    <definedName name="SHARED_FORMULA_20_112_20_112_5" localSheetId="18">#REF!</definedName>
    <definedName name="SHARED_FORMULA_20_112_20_112_5" localSheetId="4">#REF!</definedName>
    <definedName name="SHARED_FORMULA_20_112_20_112_5" localSheetId="5">#REF!</definedName>
    <definedName name="SHARED_FORMULA_20_112_20_112_5" localSheetId="8">#REF!</definedName>
    <definedName name="SHARED_FORMULA_20_112_20_112_5" localSheetId="9">#REF!</definedName>
    <definedName name="SHARED_FORMULA_20_112_20_112_5" localSheetId="10">#REF!</definedName>
    <definedName name="SHARED_FORMULA_20_112_20_112_5">#REF!</definedName>
    <definedName name="SHARED_FORMULA_20_117_20_117_5" localSheetId="11">#REF!</definedName>
    <definedName name="SHARED_FORMULA_20_117_20_117_5" localSheetId="12">#REF!</definedName>
    <definedName name="SHARED_FORMULA_20_117_20_117_5" localSheetId="15">#REF!</definedName>
    <definedName name="SHARED_FORMULA_20_117_20_117_5" localSheetId="16">#REF!</definedName>
    <definedName name="SHARED_FORMULA_20_117_20_117_5" localSheetId="18">#REF!</definedName>
    <definedName name="SHARED_FORMULA_20_117_20_117_5" localSheetId="4">#REF!</definedName>
    <definedName name="SHARED_FORMULA_20_117_20_117_5" localSheetId="5">#REF!</definedName>
    <definedName name="SHARED_FORMULA_20_117_20_117_5" localSheetId="8">#REF!</definedName>
    <definedName name="SHARED_FORMULA_20_117_20_117_5" localSheetId="9">#REF!</definedName>
    <definedName name="SHARED_FORMULA_20_117_20_117_5" localSheetId="10">#REF!</definedName>
    <definedName name="SHARED_FORMULA_20_117_20_117_5">#REF!</definedName>
    <definedName name="SHARED_FORMULA_20_121_20_121_5" localSheetId="11">#REF!+#REF!+#REF!+#REF!</definedName>
    <definedName name="SHARED_FORMULA_20_121_20_121_5" localSheetId="12">#REF!+#REF!+#REF!+#REF!</definedName>
    <definedName name="SHARED_FORMULA_20_121_20_121_5" localSheetId="15">#REF!+#REF!+#REF!+#REF!</definedName>
    <definedName name="SHARED_FORMULA_20_121_20_121_5" localSheetId="16">#REF!+#REF!+#REF!+#REF!</definedName>
    <definedName name="SHARED_FORMULA_20_121_20_121_5" localSheetId="18">#REF!+#REF!+#REF!+#REF!</definedName>
    <definedName name="SHARED_FORMULA_20_121_20_121_5" localSheetId="4">#REF!+#REF!+#REF!+#REF!</definedName>
    <definedName name="SHARED_FORMULA_20_121_20_121_5" localSheetId="5">#REF!+#REF!+#REF!+#REF!</definedName>
    <definedName name="SHARED_FORMULA_20_121_20_121_5" localSheetId="8">#REF!+#REF!+#REF!+#REF!</definedName>
    <definedName name="SHARED_FORMULA_20_121_20_121_5" localSheetId="9">#REF!+#REF!+#REF!+#REF!</definedName>
    <definedName name="SHARED_FORMULA_20_121_20_121_5" localSheetId="10">#REF!+#REF!+#REF!+#REF!</definedName>
    <definedName name="SHARED_FORMULA_20_121_20_121_5">#REF!+#REF!+#REF!+#REF!</definedName>
    <definedName name="SHARED_FORMULA_20_127_20_127_5" localSheetId="11">#REF!</definedName>
    <definedName name="SHARED_FORMULA_20_127_20_127_5" localSheetId="12">#REF!</definedName>
    <definedName name="SHARED_FORMULA_20_127_20_127_5" localSheetId="15">#REF!</definedName>
    <definedName name="SHARED_FORMULA_20_127_20_127_5" localSheetId="16">#REF!</definedName>
    <definedName name="SHARED_FORMULA_20_127_20_127_5" localSheetId="18">#REF!</definedName>
    <definedName name="SHARED_FORMULA_20_127_20_127_5" localSheetId="4">#REF!</definedName>
    <definedName name="SHARED_FORMULA_20_127_20_127_5" localSheetId="5">#REF!</definedName>
    <definedName name="SHARED_FORMULA_20_127_20_127_5" localSheetId="8">#REF!</definedName>
    <definedName name="SHARED_FORMULA_20_127_20_127_5" localSheetId="9">#REF!</definedName>
    <definedName name="SHARED_FORMULA_20_127_20_127_5" localSheetId="10">#REF!</definedName>
    <definedName name="SHARED_FORMULA_20_127_20_127_5">#REF!</definedName>
    <definedName name="SHARED_FORMULA_20_131_20_131_5" localSheetId="11">#REF!+#REF!+#REF!+#REF!+#REF!+#REF!+#REF!+#REF!+#REF!+#REF!+#REF!+#REF!+#REF!+#REF!+#REF!+#REF!+#REF!+#REF!+#REF!+#REF!+#REF!+#REF!+#REF!</definedName>
    <definedName name="SHARED_FORMULA_20_131_20_131_5" localSheetId="12">#REF!+#REF!+#REF!+#REF!+#REF!+#REF!+#REF!+#REF!+#REF!+#REF!+#REF!+#REF!+#REF!+#REF!+#REF!+#REF!+#REF!+#REF!+#REF!+#REF!+#REF!+#REF!+#REF!</definedName>
    <definedName name="SHARED_FORMULA_20_131_20_131_5" localSheetId="15">#REF!+#REF!+#REF!+#REF!+#REF!+#REF!+#REF!+#REF!+#REF!+#REF!+#REF!+#REF!+#REF!+#REF!+#REF!+#REF!+#REF!+#REF!+#REF!+#REF!+#REF!+#REF!+#REF!</definedName>
    <definedName name="SHARED_FORMULA_20_131_20_131_5" localSheetId="16">#REF!+#REF!+#REF!+#REF!+#REF!+#REF!+#REF!+#REF!+#REF!+#REF!+#REF!+#REF!+#REF!+#REF!+#REF!+#REF!+#REF!+#REF!+#REF!+#REF!+#REF!+#REF!+#REF!</definedName>
    <definedName name="SHARED_FORMULA_20_131_20_131_5" localSheetId="18">#REF!+#REF!+#REF!+#REF!+#REF!+#REF!+#REF!+#REF!+#REF!+#REF!+#REF!+#REF!+#REF!+#REF!+#REF!+#REF!+#REF!+#REF!+#REF!+#REF!+#REF!+#REF!+#REF!</definedName>
    <definedName name="SHARED_FORMULA_20_131_20_131_5" localSheetId="4">#REF!+#REF!+#REF!+#REF!+#REF!+#REF!+#REF!+#REF!+#REF!+#REF!+#REF!+#REF!+#REF!+#REF!+#REF!+#REF!+#REF!+#REF!+#REF!+#REF!+#REF!+#REF!+#REF!</definedName>
    <definedName name="SHARED_FORMULA_20_131_20_131_5" localSheetId="5">#REF!+#REF!+#REF!+#REF!+#REF!+#REF!+#REF!+#REF!+#REF!+#REF!+#REF!+#REF!+#REF!+#REF!+#REF!+#REF!+#REF!+#REF!+#REF!+#REF!+#REF!+#REF!+#REF!</definedName>
    <definedName name="SHARED_FORMULA_20_131_20_131_5" localSheetId="8">#REF!+#REF!+#REF!+#REF!+#REF!+#REF!+#REF!+#REF!+#REF!+#REF!+#REF!+#REF!+#REF!+#REF!+#REF!+#REF!+#REF!+#REF!+#REF!+#REF!+#REF!+#REF!+#REF!</definedName>
    <definedName name="SHARED_FORMULA_20_131_20_131_5" localSheetId="9">#REF!+#REF!+#REF!+#REF!+#REF!+#REF!+#REF!+#REF!+#REF!+#REF!+#REF!+#REF!+#REF!+#REF!+#REF!+#REF!+#REF!+#REF!+#REF!+#REF!+#REF!+#REF!+#REF!</definedName>
    <definedName name="SHARED_FORMULA_20_131_20_131_5" localSheetId="10">#REF!+#REF!+#REF!+#REF!+#REF!+#REF!+#REF!+#REF!+#REF!+#REF!+#REF!+#REF!+#REF!+#REF!+#REF!+#REF!+#REF!+#REF!+#REF!+#REF!+#REF!+#REF!+#REF!</definedName>
    <definedName name="SHARED_FORMULA_20_131_20_131_5">#REF!+#REF!+#REF!+#REF!+#REF!+#REF!+#REF!+#REF!+#REF!+#REF!+#REF!+#REF!+#REF!+#REF!+#REF!+#REF!+#REF!+#REF!+#REF!+#REF!+#REF!+#REF!+#REF!</definedName>
    <definedName name="SHARED_FORMULA_20_14_20_14_5" localSheetId="11">#REF!</definedName>
    <definedName name="SHARED_FORMULA_20_14_20_14_5" localSheetId="12">#REF!</definedName>
    <definedName name="SHARED_FORMULA_20_14_20_14_5" localSheetId="15">#REF!</definedName>
    <definedName name="SHARED_FORMULA_20_14_20_14_5" localSheetId="16">#REF!</definedName>
    <definedName name="SHARED_FORMULA_20_14_20_14_5" localSheetId="18">#REF!</definedName>
    <definedName name="SHARED_FORMULA_20_14_20_14_5" localSheetId="4">#REF!</definedName>
    <definedName name="SHARED_FORMULA_20_14_20_14_5" localSheetId="5">#REF!</definedName>
    <definedName name="SHARED_FORMULA_20_14_20_14_5" localSheetId="8">#REF!</definedName>
    <definedName name="SHARED_FORMULA_20_14_20_14_5" localSheetId="9">#REF!</definedName>
    <definedName name="SHARED_FORMULA_20_14_20_14_5" localSheetId="10">#REF!</definedName>
    <definedName name="SHARED_FORMULA_20_14_20_14_5">#REF!</definedName>
    <definedName name="SHARED_FORMULA_20_141_20_141_5" localSheetId="11">#REF!+#REF!+#REF!+#REF!+#REF!+#REF!+#REF!+#REF!+#REF!+#REF!+#REF!+#REF!+#REF!+#REF!+#REF!+#REF!+#REF!+#REF!+#REF!+#REF!+#REF!+#REF!</definedName>
    <definedName name="SHARED_FORMULA_20_141_20_141_5" localSheetId="12">#REF!+#REF!+#REF!+#REF!+#REF!+#REF!+#REF!+#REF!+#REF!+#REF!+#REF!+#REF!+#REF!+#REF!+#REF!+#REF!+#REF!+#REF!+#REF!+#REF!+#REF!+#REF!</definedName>
    <definedName name="SHARED_FORMULA_20_141_20_141_5" localSheetId="15">#REF!+#REF!+#REF!+#REF!+#REF!+#REF!+#REF!+#REF!+#REF!+#REF!+#REF!+#REF!+#REF!+#REF!+#REF!+#REF!+#REF!+#REF!+#REF!+#REF!+#REF!+#REF!</definedName>
    <definedName name="SHARED_FORMULA_20_141_20_141_5" localSheetId="16">#REF!+#REF!+#REF!+#REF!+#REF!+#REF!+#REF!+#REF!+#REF!+#REF!+#REF!+#REF!+#REF!+#REF!+#REF!+#REF!+#REF!+#REF!+#REF!+#REF!+#REF!+#REF!</definedName>
    <definedName name="SHARED_FORMULA_20_141_20_141_5" localSheetId="18">#REF!+#REF!+#REF!+#REF!+#REF!+#REF!+#REF!+#REF!+#REF!+#REF!+#REF!+#REF!+#REF!+#REF!+#REF!+#REF!+#REF!+#REF!+#REF!+#REF!+#REF!+#REF!</definedName>
    <definedName name="SHARED_FORMULA_20_141_20_141_5" localSheetId="4">#REF!+#REF!+#REF!+#REF!+#REF!+#REF!+#REF!+#REF!+#REF!+#REF!+#REF!+#REF!+#REF!+#REF!+#REF!+#REF!+#REF!+#REF!+#REF!+#REF!+#REF!+#REF!</definedName>
    <definedName name="SHARED_FORMULA_20_141_20_141_5" localSheetId="5">#REF!+#REF!+#REF!+#REF!+#REF!+#REF!+#REF!+#REF!+#REF!+#REF!+#REF!+#REF!+#REF!+#REF!+#REF!+#REF!+#REF!+#REF!+#REF!+#REF!+#REF!+#REF!</definedName>
    <definedName name="SHARED_FORMULA_20_141_20_141_5" localSheetId="8">#REF!+#REF!+#REF!+#REF!+#REF!+#REF!+#REF!+#REF!+#REF!+#REF!+#REF!+#REF!+#REF!+#REF!+#REF!+#REF!+#REF!+#REF!+#REF!+#REF!+#REF!+#REF!</definedName>
    <definedName name="SHARED_FORMULA_20_141_20_141_5" localSheetId="9">#REF!+#REF!+#REF!+#REF!+#REF!+#REF!+#REF!+#REF!+#REF!+#REF!+#REF!+#REF!+#REF!+#REF!+#REF!+#REF!+#REF!+#REF!+#REF!+#REF!+#REF!+#REF!</definedName>
    <definedName name="SHARED_FORMULA_20_141_20_141_5" localSheetId="10">#REF!+#REF!+#REF!+#REF!+#REF!+#REF!+#REF!+#REF!+#REF!+#REF!+#REF!+#REF!+#REF!+#REF!+#REF!+#REF!+#REF!+#REF!+#REF!+#REF!+#REF!+#REF!</definedName>
    <definedName name="SHARED_FORMULA_20_141_20_141_5">#REF!+#REF!+#REF!+#REF!+#REF!+#REF!+#REF!+#REF!+#REF!+#REF!+#REF!+#REF!+#REF!+#REF!+#REF!+#REF!+#REF!+#REF!+#REF!+#REF!+#REF!+#REF!</definedName>
    <definedName name="SHARED_FORMULA_20_19_20_19_5" localSheetId="11">#REF!</definedName>
    <definedName name="SHARED_FORMULA_20_19_20_19_5" localSheetId="12">#REF!</definedName>
    <definedName name="SHARED_FORMULA_20_19_20_19_5" localSheetId="15">#REF!</definedName>
    <definedName name="SHARED_FORMULA_20_19_20_19_5" localSheetId="16">#REF!</definedName>
    <definedName name="SHARED_FORMULA_20_19_20_19_5" localSheetId="18">#REF!</definedName>
    <definedName name="SHARED_FORMULA_20_19_20_19_5" localSheetId="4">#REF!</definedName>
    <definedName name="SHARED_FORMULA_20_19_20_19_5" localSheetId="5">#REF!</definedName>
    <definedName name="SHARED_FORMULA_20_19_20_19_5" localSheetId="8">#REF!</definedName>
    <definedName name="SHARED_FORMULA_20_19_20_19_5" localSheetId="9">#REF!</definedName>
    <definedName name="SHARED_FORMULA_20_19_20_19_5" localSheetId="10">#REF!</definedName>
    <definedName name="SHARED_FORMULA_20_19_20_19_5">#REF!</definedName>
    <definedName name="SHARED_FORMULA_20_22_20_22_5" localSheetId="11">#REF!</definedName>
    <definedName name="SHARED_FORMULA_20_22_20_22_5" localSheetId="12">#REF!</definedName>
    <definedName name="SHARED_FORMULA_20_22_20_22_5" localSheetId="15">#REF!</definedName>
    <definedName name="SHARED_FORMULA_20_22_20_22_5" localSheetId="16">#REF!</definedName>
    <definedName name="SHARED_FORMULA_20_22_20_22_5" localSheetId="18">#REF!</definedName>
    <definedName name="SHARED_FORMULA_20_22_20_22_5" localSheetId="4">#REF!</definedName>
    <definedName name="SHARED_FORMULA_20_22_20_22_5" localSheetId="5">#REF!</definedName>
    <definedName name="SHARED_FORMULA_20_22_20_22_5" localSheetId="8">#REF!</definedName>
    <definedName name="SHARED_FORMULA_20_22_20_22_5" localSheetId="9">#REF!</definedName>
    <definedName name="SHARED_FORMULA_20_22_20_22_5" localSheetId="10">#REF!</definedName>
    <definedName name="SHARED_FORMULA_20_22_20_22_5">#REF!</definedName>
    <definedName name="SHARED_FORMULA_20_27_20_27_5" localSheetId="11">#REF!</definedName>
    <definedName name="SHARED_FORMULA_20_27_20_27_5" localSheetId="12">#REF!</definedName>
    <definedName name="SHARED_FORMULA_20_27_20_27_5" localSheetId="15">#REF!</definedName>
    <definedName name="SHARED_FORMULA_20_27_20_27_5" localSheetId="16">#REF!</definedName>
    <definedName name="SHARED_FORMULA_20_27_20_27_5" localSheetId="18">#REF!</definedName>
    <definedName name="SHARED_FORMULA_20_27_20_27_5" localSheetId="4">#REF!</definedName>
    <definedName name="SHARED_FORMULA_20_27_20_27_5" localSheetId="5">#REF!</definedName>
    <definedName name="SHARED_FORMULA_20_27_20_27_5" localSheetId="8">#REF!</definedName>
    <definedName name="SHARED_FORMULA_20_27_20_27_5" localSheetId="9">#REF!</definedName>
    <definedName name="SHARED_FORMULA_20_27_20_27_5" localSheetId="10">#REF!</definedName>
    <definedName name="SHARED_FORMULA_20_27_20_27_5">#REF!</definedName>
    <definedName name="SHARED_FORMULA_20_33_20_33_5" localSheetId="11">#REF!</definedName>
    <definedName name="SHARED_FORMULA_20_33_20_33_5" localSheetId="12">#REF!</definedName>
    <definedName name="SHARED_FORMULA_20_33_20_33_5" localSheetId="15">#REF!</definedName>
    <definedName name="SHARED_FORMULA_20_33_20_33_5" localSheetId="16">#REF!</definedName>
    <definedName name="SHARED_FORMULA_20_33_20_33_5" localSheetId="18">#REF!</definedName>
    <definedName name="SHARED_FORMULA_20_33_20_33_5" localSheetId="4">#REF!</definedName>
    <definedName name="SHARED_FORMULA_20_33_20_33_5" localSheetId="5">#REF!</definedName>
    <definedName name="SHARED_FORMULA_20_33_20_33_5" localSheetId="8">#REF!</definedName>
    <definedName name="SHARED_FORMULA_20_33_20_33_5" localSheetId="9">#REF!</definedName>
    <definedName name="SHARED_FORMULA_20_33_20_33_5" localSheetId="10">#REF!</definedName>
    <definedName name="SHARED_FORMULA_20_33_20_33_5">#REF!</definedName>
    <definedName name="SHARED_FORMULA_20_37_20_37_5" localSheetId="11">#REF!</definedName>
    <definedName name="SHARED_FORMULA_20_37_20_37_5" localSheetId="12">#REF!</definedName>
    <definedName name="SHARED_FORMULA_20_37_20_37_5" localSheetId="15">#REF!</definedName>
    <definedName name="SHARED_FORMULA_20_37_20_37_5" localSheetId="16">#REF!</definedName>
    <definedName name="SHARED_FORMULA_20_37_20_37_5" localSheetId="18">#REF!</definedName>
    <definedName name="SHARED_FORMULA_20_37_20_37_5" localSheetId="4">#REF!</definedName>
    <definedName name="SHARED_FORMULA_20_37_20_37_5" localSheetId="5">#REF!</definedName>
    <definedName name="SHARED_FORMULA_20_37_20_37_5" localSheetId="8">#REF!</definedName>
    <definedName name="SHARED_FORMULA_20_37_20_37_5" localSheetId="9">#REF!</definedName>
    <definedName name="SHARED_FORMULA_20_37_20_37_5" localSheetId="10">#REF!</definedName>
    <definedName name="SHARED_FORMULA_20_37_20_37_5">#REF!</definedName>
    <definedName name="SHARED_FORMULA_20_42_20_42_5" localSheetId="11">#REF!</definedName>
    <definedName name="SHARED_FORMULA_20_42_20_42_5" localSheetId="12">#REF!</definedName>
    <definedName name="SHARED_FORMULA_20_42_20_42_5" localSheetId="15">#REF!</definedName>
    <definedName name="SHARED_FORMULA_20_42_20_42_5" localSheetId="16">#REF!</definedName>
    <definedName name="SHARED_FORMULA_20_42_20_42_5" localSheetId="18">#REF!</definedName>
    <definedName name="SHARED_FORMULA_20_42_20_42_5" localSheetId="4">#REF!</definedName>
    <definedName name="SHARED_FORMULA_20_42_20_42_5" localSheetId="5">#REF!</definedName>
    <definedName name="SHARED_FORMULA_20_42_20_42_5" localSheetId="8">#REF!</definedName>
    <definedName name="SHARED_FORMULA_20_42_20_42_5" localSheetId="9">#REF!</definedName>
    <definedName name="SHARED_FORMULA_20_42_20_42_5" localSheetId="10">#REF!</definedName>
    <definedName name="SHARED_FORMULA_20_42_20_42_5">#REF!</definedName>
    <definedName name="SHARED_FORMULA_20_57_20_57_5" localSheetId="11">#REF!</definedName>
    <definedName name="SHARED_FORMULA_20_57_20_57_5" localSheetId="12">#REF!</definedName>
    <definedName name="SHARED_FORMULA_20_57_20_57_5" localSheetId="15">#REF!</definedName>
    <definedName name="SHARED_FORMULA_20_57_20_57_5" localSheetId="16">#REF!</definedName>
    <definedName name="SHARED_FORMULA_20_57_20_57_5" localSheetId="18">#REF!</definedName>
    <definedName name="SHARED_FORMULA_20_57_20_57_5" localSheetId="4">#REF!</definedName>
    <definedName name="SHARED_FORMULA_20_57_20_57_5" localSheetId="5">#REF!</definedName>
    <definedName name="SHARED_FORMULA_20_57_20_57_5" localSheetId="8">#REF!</definedName>
    <definedName name="SHARED_FORMULA_20_57_20_57_5" localSheetId="9">#REF!</definedName>
    <definedName name="SHARED_FORMULA_20_57_20_57_5" localSheetId="10">#REF!</definedName>
    <definedName name="SHARED_FORMULA_20_57_20_57_5">#REF!</definedName>
    <definedName name="SHARED_FORMULA_20_63_20_63_5" localSheetId="11">#REF!</definedName>
    <definedName name="SHARED_FORMULA_20_63_20_63_5" localSheetId="12">#REF!</definedName>
    <definedName name="SHARED_FORMULA_20_63_20_63_5" localSheetId="15">#REF!</definedName>
    <definedName name="SHARED_FORMULA_20_63_20_63_5" localSheetId="16">#REF!</definedName>
    <definedName name="SHARED_FORMULA_20_63_20_63_5" localSheetId="18">#REF!</definedName>
    <definedName name="SHARED_FORMULA_20_63_20_63_5" localSheetId="4">#REF!</definedName>
    <definedName name="SHARED_FORMULA_20_63_20_63_5" localSheetId="5">#REF!</definedName>
    <definedName name="SHARED_FORMULA_20_63_20_63_5" localSheetId="8">#REF!</definedName>
    <definedName name="SHARED_FORMULA_20_63_20_63_5" localSheetId="9">#REF!</definedName>
    <definedName name="SHARED_FORMULA_20_63_20_63_5" localSheetId="10">#REF!</definedName>
    <definedName name="SHARED_FORMULA_20_63_20_63_5">#REF!</definedName>
    <definedName name="SHARED_FORMULA_20_67_20_67_5" localSheetId="11">#REF!</definedName>
    <definedName name="SHARED_FORMULA_20_67_20_67_5" localSheetId="12">#REF!</definedName>
    <definedName name="SHARED_FORMULA_20_67_20_67_5" localSheetId="15">#REF!</definedName>
    <definedName name="SHARED_FORMULA_20_67_20_67_5" localSheetId="16">#REF!</definedName>
    <definedName name="SHARED_FORMULA_20_67_20_67_5" localSheetId="18">#REF!</definedName>
    <definedName name="SHARED_FORMULA_20_67_20_67_5" localSheetId="4">#REF!</definedName>
    <definedName name="SHARED_FORMULA_20_67_20_67_5" localSheetId="5">#REF!</definedName>
    <definedName name="SHARED_FORMULA_20_67_20_67_5" localSheetId="8">#REF!</definedName>
    <definedName name="SHARED_FORMULA_20_67_20_67_5" localSheetId="9">#REF!</definedName>
    <definedName name="SHARED_FORMULA_20_67_20_67_5" localSheetId="10">#REF!</definedName>
    <definedName name="SHARED_FORMULA_20_67_20_67_5">#REF!</definedName>
    <definedName name="SHARED_FORMULA_20_78_20_78_5" localSheetId="11">#REF!</definedName>
    <definedName name="SHARED_FORMULA_20_78_20_78_5" localSheetId="12">#REF!</definedName>
    <definedName name="SHARED_FORMULA_20_78_20_78_5" localSheetId="15">#REF!</definedName>
    <definedName name="SHARED_FORMULA_20_78_20_78_5" localSheetId="16">#REF!</definedName>
    <definedName name="SHARED_FORMULA_20_78_20_78_5" localSheetId="18">#REF!</definedName>
    <definedName name="SHARED_FORMULA_20_78_20_78_5" localSheetId="4">#REF!</definedName>
    <definedName name="SHARED_FORMULA_20_78_20_78_5" localSheetId="5">#REF!</definedName>
    <definedName name="SHARED_FORMULA_20_78_20_78_5" localSheetId="8">#REF!</definedName>
    <definedName name="SHARED_FORMULA_20_78_20_78_5" localSheetId="9">#REF!</definedName>
    <definedName name="SHARED_FORMULA_20_78_20_78_5" localSheetId="10">#REF!</definedName>
    <definedName name="SHARED_FORMULA_20_78_20_78_5">#REF!</definedName>
    <definedName name="SHARED_FORMULA_20_82_20_82_5" localSheetId="11">#REF!</definedName>
    <definedName name="SHARED_FORMULA_20_82_20_82_5" localSheetId="12">#REF!</definedName>
    <definedName name="SHARED_FORMULA_20_82_20_82_5" localSheetId="15">#REF!</definedName>
    <definedName name="SHARED_FORMULA_20_82_20_82_5" localSheetId="16">#REF!</definedName>
    <definedName name="SHARED_FORMULA_20_82_20_82_5" localSheetId="18">#REF!</definedName>
    <definedName name="SHARED_FORMULA_20_82_20_82_5" localSheetId="4">#REF!</definedName>
    <definedName name="SHARED_FORMULA_20_82_20_82_5" localSheetId="5">#REF!</definedName>
    <definedName name="SHARED_FORMULA_20_82_20_82_5" localSheetId="8">#REF!</definedName>
    <definedName name="SHARED_FORMULA_20_82_20_82_5" localSheetId="9">#REF!</definedName>
    <definedName name="SHARED_FORMULA_20_82_20_82_5" localSheetId="10">#REF!</definedName>
    <definedName name="SHARED_FORMULA_20_82_20_82_5">#REF!</definedName>
    <definedName name="SHARED_FORMULA_20_86_20_86_5" localSheetId="11">#REF!+#REF!</definedName>
    <definedName name="SHARED_FORMULA_20_86_20_86_5" localSheetId="12">#REF!+#REF!</definedName>
    <definedName name="SHARED_FORMULA_20_86_20_86_5" localSheetId="15">#REF!+#REF!</definedName>
    <definedName name="SHARED_FORMULA_20_86_20_86_5" localSheetId="16">#REF!+#REF!</definedName>
    <definedName name="SHARED_FORMULA_20_86_20_86_5" localSheetId="18">#REF!+#REF!</definedName>
    <definedName name="SHARED_FORMULA_20_86_20_86_5" localSheetId="4">#REF!+#REF!</definedName>
    <definedName name="SHARED_FORMULA_20_86_20_86_5" localSheetId="5">#REF!+#REF!</definedName>
    <definedName name="SHARED_FORMULA_20_86_20_86_5" localSheetId="8">#REF!+#REF!</definedName>
    <definedName name="SHARED_FORMULA_20_86_20_86_5" localSheetId="9">#REF!+#REF!</definedName>
    <definedName name="SHARED_FORMULA_20_86_20_86_5" localSheetId="10">#REF!+#REF!</definedName>
    <definedName name="SHARED_FORMULA_20_86_20_86_5">#REF!+#REF!</definedName>
    <definedName name="SHARED_FORMULA_20_92_20_92_5" localSheetId="11">#REF!</definedName>
    <definedName name="SHARED_FORMULA_20_92_20_92_5" localSheetId="12">#REF!</definedName>
    <definedName name="SHARED_FORMULA_20_92_20_92_5" localSheetId="15">#REF!</definedName>
    <definedName name="SHARED_FORMULA_20_92_20_92_5" localSheetId="16">#REF!</definedName>
    <definedName name="SHARED_FORMULA_20_92_20_92_5" localSheetId="18">#REF!</definedName>
    <definedName name="SHARED_FORMULA_20_92_20_92_5" localSheetId="4">#REF!</definedName>
    <definedName name="SHARED_FORMULA_20_92_20_92_5" localSheetId="5">#REF!</definedName>
    <definedName name="SHARED_FORMULA_20_92_20_92_5" localSheetId="8">#REF!</definedName>
    <definedName name="SHARED_FORMULA_20_92_20_92_5" localSheetId="9">#REF!</definedName>
    <definedName name="SHARED_FORMULA_20_92_20_92_5" localSheetId="10">#REF!</definedName>
    <definedName name="SHARED_FORMULA_20_92_20_92_5">#REF!</definedName>
    <definedName name="SHARED_FORMULA_23_3_23_3_5" localSheetId="11">SUM(#REF!)-#REF!</definedName>
    <definedName name="SHARED_FORMULA_23_3_23_3_5" localSheetId="12">SUM(#REF!)-#REF!</definedName>
    <definedName name="SHARED_FORMULA_23_3_23_3_5" localSheetId="15">SUM(#REF!)-#REF!</definedName>
    <definedName name="SHARED_FORMULA_23_3_23_3_5" localSheetId="16">SUM(#REF!)-#REF!</definedName>
    <definedName name="SHARED_FORMULA_23_3_23_3_5" localSheetId="18">SUM(#REF!)-#REF!</definedName>
    <definedName name="SHARED_FORMULA_23_3_23_3_5" localSheetId="19">SUM(#REF!)-#REF!</definedName>
    <definedName name="SHARED_FORMULA_23_3_23_3_5" localSheetId="4">SUM(#REF!)-#REF!</definedName>
    <definedName name="SHARED_FORMULA_23_3_23_3_5" localSheetId="5">SUM(#REF!-#REF!)</definedName>
    <definedName name="SHARED_FORMULA_23_3_23_3_5" localSheetId="8">SUM(#REF!)-#REF!</definedName>
    <definedName name="SHARED_FORMULA_23_3_23_3_5" localSheetId="9">SUM(#REF!)-#REF!</definedName>
    <definedName name="SHARED_FORMULA_23_3_23_3_5" localSheetId="10">SUM(#REF!)-#REF!</definedName>
    <definedName name="SHARED_FORMULA_23_3_23_3_5">SUM(#REF!)-#REF!</definedName>
    <definedName name="SHARED_FORMULA_23_32_23_32_5" localSheetId="11">SUM(#REF!)-#REF!</definedName>
    <definedName name="SHARED_FORMULA_23_32_23_32_5" localSheetId="12">SUM(#REF!)-#REF!</definedName>
    <definedName name="SHARED_FORMULA_23_32_23_32_5" localSheetId="15">SUM(#REF!)-#REF!</definedName>
    <definedName name="SHARED_FORMULA_23_32_23_32_5" localSheetId="16">SUM(#REF!)-#REF!</definedName>
    <definedName name="SHARED_FORMULA_23_32_23_32_5" localSheetId="18">SUM(#REF!)-#REF!</definedName>
    <definedName name="SHARED_FORMULA_23_32_23_32_5" localSheetId="19">SUM(#REF!)-#REF!</definedName>
    <definedName name="SHARED_FORMULA_23_32_23_32_5" localSheetId="4">SUM(#REF!)-#REF!</definedName>
    <definedName name="SHARED_FORMULA_23_32_23_32_5" localSheetId="5">SUM(#REF!-#REF!)</definedName>
    <definedName name="SHARED_FORMULA_23_32_23_32_5" localSheetId="8">SUM(#REF!)-#REF!</definedName>
    <definedName name="SHARED_FORMULA_23_32_23_32_5" localSheetId="9">SUM(#REF!)-#REF!</definedName>
    <definedName name="SHARED_FORMULA_23_32_23_32_5" localSheetId="10">SUM(#REF!)-#REF!</definedName>
    <definedName name="SHARED_FORMULA_23_32_23_32_5">SUM(#REF!)-#REF!</definedName>
    <definedName name="SHARED_FORMULA_23_64_23_64_5" localSheetId="11">SUM(#REF!)-#REF!</definedName>
    <definedName name="SHARED_FORMULA_23_64_23_64_5" localSheetId="12">SUM(#REF!)-#REF!</definedName>
    <definedName name="SHARED_FORMULA_23_64_23_64_5" localSheetId="15">SUM(#REF!)-#REF!</definedName>
    <definedName name="SHARED_FORMULA_23_64_23_64_5" localSheetId="16">SUM(#REF!)-#REF!</definedName>
    <definedName name="SHARED_FORMULA_23_64_23_64_5" localSheetId="18">SUM(#REF!)-#REF!</definedName>
    <definedName name="SHARED_FORMULA_23_64_23_64_5" localSheetId="19">SUM(#REF!)-#REF!</definedName>
    <definedName name="SHARED_FORMULA_23_64_23_64_5" localSheetId="4">SUM(#REF!)-#REF!</definedName>
    <definedName name="SHARED_FORMULA_23_64_23_64_5" localSheetId="5">SUM(#REF!-#REF!)</definedName>
    <definedName name="SHARED_FORMULA_23_64_23_64_5" localSheetId="8">SUM(#REF!)-#REF!</definedName>
    <definedName name="SHARED_FORMULA_23_64_23_64_5" localSheetId="9">SUM(#REF!)-#REF!</definedName>
    <definedName name="SHARED_FORMULA_23_64_23_64_5" localSheetId="10">SUM(#REF!)-#REF!</definedName>
    <definedName name="SHARED_FORMULA_23_64_23_64_5">SUM(#REF!)-#REF!</definedName>
    <definedName name="SHARED_FORMULA_23_96_23_96_5" localSheetId="11">SUM(#REF!)-#REF!</definedName>
    <definedName name="SHARED_FORMULA_23_96_23_96_5" localSheetId="12">SUM(#REF!)-#REF!</definedName>
    <definedName name="SHARED_FORMULA_23_96_23_96_5" localSheetId="15">SUM(#REF!)-#REF!</definedName>
    <definedName name="SHARED_FORMULA_23_96_23_96_5" localSheetId="16">SUM(#REF!)-#REF!</definedName>
    <definedName name="SHARED_FORMULA_23_96_23_96_5" localSheetId="18">SUM(#REF!)-#REF!</definedName>
    <definedName name="SHARED_FORMULA_23_96_23_96_5" localSheetId="4">SUM(#REF!)-#REF!</definedName>
    <definedName name="SHARED_FORMULA_23_96_23_96_5" localSheetId="5">SUM(#REF!-#REF!)</definedName>
    <definedName name="SHARED_FORMULA_23_96_23_96_5" localSheetId="8">SUM(#REF!)-#REF!</definedName>
    <definedName name="SHARED_FORMULA_23_96_23_96_5" localSheetId="9">SUM(#REF!)-#REF!</definedName>
    <definedName name="SHARED_FORMULA_23_96_23_96_5" localSheetId="10">SUM(#REF!)-#REF!</definedName>
    <definedName name="SHARED_FORMULA_23_96_23_96_5">SUM(#REF!)-#REF!</definedName>
    <definedName name="SHARED_FORMULA_25_131_25_131_5" localSheetId="11">SUM(#REF!)-#REF!</definedName>
    <definedName name="SHARED_FORMULA_25_131_25_131_5" localSheetId="12">SUM(#REF!)-#REF!</definedName>
    <definedName name="SHARED_FORMULA_25_131_25_131_5" localSheetId="15">SUM(#REF!)-#REF!</definedName>
    <definedName name="SHARED_FORMULA_25_131_25_131_5" localSheetId="16">SUM(#REF!)-#REF!</definedName>
    <definedName name="SHARED_FORMULA_25_131_25_131_5" localSheetId="18">SUM(#REF!)-#REF!</definedName>
    <definedName name="SHARED_FORMULA_25_131_25_131_5" localSheetId="4">SUM(#REF!)-#REF!</definedName>
    <definedName name="SHARED_FORMULA_25_131_25_131_5" localSheetId="5">SUM(#REF!-#REF!)</definedName>
    <definedName name="SHARED_FORMULA_25_131_25_131_5" localSheetId="8">SUM(#REF!)-#REF!</definedName>
    <definedName name="SHARED_FORMULA_25_131_25_131_5" localSheetId="9">SUM(#REF!)-#REF!</definedName>
    <definedName name="SHARED_FORMULA_25_131_25_131_5" localSheetId="10">SUM(#REF!)-#REF!</definedName>
    <definedName name="SHARED_FORMULA_25_131_25_131_5">SUM(#REF!)-#REF!</definedName>
    <definedName name="SHARED_FORMULA_3_10_3_10_3" localSheetId="11">SUM(#REF!)</definedName>
    <definedName name="SHARED_FORMULA_3_10_3_10_3" localSheetId="12">SUM(#REF!)</definedName>
    <definedName name="SHARED_FORMULA_3_10_3_10_3" localSheetId="15">SUM(#REF!)</definedName>
    <definedName name="SHARED_FORMULA_3_10_3_10_3" localSheetId="16">SUM(#REF!)</definedName>
    <definedName name="SHARED_FORMULA_3_10_3_10_3" localSheetId="18">SUM(#REF!)</definedName>
    <definedName name="SHARED_FORMULA_3_10_3_10_3" localSheetId="4">SUM(#REF!)</definedName>
    <definedName name="SHARED_FORMULA_3_10_3_10_3" localSheetId="5">SUM(#REF!)</definedName>
    <definedName name="SHARED_FORMULA_3_10_3_10_3" localSheetId="8">SUM(#REF!)</definedName>
    <definedName name="SHARED_FORMULA_3_10_3_10_3" localSheetId="9">SUM(#REF!)</definedName>
    <definedName name="SHARED_FORMULA_3_10_3_10_3" localSheetId="10">SUM(#REF!)</definedName>
    <definedName name="SHARED_FORMULA_3_10_3_10_3">SUM(#REF!)</definedName>
    <definedName name="SHARED_FORMULA_3_308_3_308_4" localSheetId="11">SUM(#REF!+#REF!+#REF!)</definedName>
    <definedName name="SHARED_FORMULA_3_308_3_308_4" localSheetId="12">SUM(#REF!+#REF!+#REF!)</definedName>
    <definedName name="SHARED_FORMULA_3_308_3_308_4" localSheetId="15">SUM(#REF!+#REF!+#REF!)</definedName>
    <definedName name="SHARED_FORMULA_3_308_3_308_4" localSheetId="16">SUM(#REF!+#REF!+#REF!)</definedName>
    <definedName name="SHARED_FORMULA_3_308_3_308_4" localSheetId="18">SUM(#REF!+#REF!+#REF!)</definedName>
    <definedName name="SHARED_FORMULA_3_308_3_308_4" localSheetId="19">SUM(#REF!+#REF!+#REF!)</definedName>
    <definedName name="SHARED_FORMULA_3_308_3_308_4" localSheetId="4">SUM(#REF!+#REF!+#REF!)</definedName>
    <definedName name="SHARED_FORMULA_3_308_3_308_4" localSheetId="5">SUM(#REF!+#REF!+#REF!)</definedName>
    <definedName name="SHARED_FORMULA_3_308_3_308_4" localSheetId="8">SUM(#REF!+#REF!+#REF!)</definedName>
    <definedName name="SHARED_FORMULA_3_308_3_308_4" localSheetId="9">SUM(#REF!+#REF!+#REF!)</definedName>
    <definedName name="SHARED_FORMULA_3_308_3_308_4" localSheetId="10">SUM(#REF!+#REF!+#REF!)</definedName>
    <definedName name="SHARED_FORMULA_3_308_3_308_4">SUM(#REF!+#REF!+#REF!)</definedName>
    <definedName name="SHARED_FORMULA_3_309_3_309_4" localSheetId="11">#REF!+#REF!+#REF!</definedName>
    <definedName name="SHARED_FORMULA_3_309_3_309_4" localSheetId="12">#REF!+#REF!+#REF!</definedName>
    <definedName name="SHARED_FORMULA_3_309_3_309_4" localSheetId="15">#REF!+#REF!+#REF!</definedName>
    <definedName name="SHARED_FORMULA_3_309_3_309_4" localSheetId="16">#REF!+#REF!+#REF!</definedName>
    <definedName name="SHARED_FORMULA_3_309_3_309_4" localSheetId="18">#REF!+#REF!+#REF!</definedName>
    <definedName name="SHARED_FORMULA_3_309_3_309_4" localSheetId="19">#REF!+#REF!+#REF!</definedName>
    <definedName name="SHARED_FORMULA_3_309_3_309_4" localSheetId="4">#REF!+#REF!+#REF!</definedName>
    <definedName name="SHARED_FORMULA_3_309_3_309_4" localSheetId="5">#REF!+#REF!+#REF!</definedName>
    <definedName name="SHARED_FORMULA_3_309_3_309_4" localSheetId="8">#REF!+#REF!+#REF!</definedName>
    <definedName name="SHARED_FORMULA_3_309_3_309_4" localSheetId="9">#REF!+#REF!+#REF!</definedName>
    <definedName name="SHARED_FORMULA_3_309_3_309_4" localSheetId="10">#REF!+#REF!+#REF!</definedName>
    <definedName name="SHARED_FORMULA_3_309_3_309_4">#REF!+#REF!+#REF!</definedName>
    <definedName name="SHARED_FORMULA_3_312_3_312_4" localSheetId="11">SUM(#REF!+#REF!+#REF!)</definedName>
    <definedName name="SHARED_FORMULA_3_312_3_312_4" localSheetId="12">SUM(#REF!+#REF!+#REF!)</definedName>
    <definedName name="SHARED_FORMULA_3_312_3_312_4" localSheetId="15">SUM(#REF!+#REF!+#REF!)</definedName>
    <definedName name="SHARED_FORMULA_3_312_3_312_4" localSheetId="16">SUM(#REF!+#REF!+#REF!)</definedName>
    <definedName name="SHARED_FORMULA_3_312_3_312_4" localSheetId="18">SUM(#REF!+#REF!+#REF!)</definedName>
    <definedName name="SHARED_FORMULA_3_312_3_312_4" localSheetId="19">SUM(#REF!+#REF!+#REF!)</definedName>
    <definedName name="SHARED_FORMULA_3_312_3_312_4" localSheetId="4">SUM(#REF!+#REF!+#REF!)</definedName>
    <definedName name="SHARED_FORMULA_3_312_3_312_4" localSheetId="5">SUM(#REF!+#REF!+#REF!)</definedName>
    <definedName name="SHARED_FORMULA_3_312_3_312_4" localSheetId="8">SUM(#REF!+#REF!+#REF!)</definedName>
    <definedName name="SHARED_FORMULA_3_312_3_312_4" localSheetId="9">SUM(#REF!+#REF!+#REF!)</definedName>
    <definedName name="SHARED_FORMULA_3_312_3_312_4" localSheetId="10">SUM(#REF!+#REF!+#REF!)</definedName>
    <definedName name="SHARED_FORMULA_3_312_3_312_4">SUM(#REF!+#REF!+#REF!)</definedName>
    <definedName name="SHARED_FORMULA_3_32_3_32_2" localSheetId="11">SUM(#REF!)</definedName>
    <definedName name="SHARED_FORMULA_3_32_3_32_2" localSheetId="12">SUM(#REF!)</definedName>
    <definedName name="SHARED_FORMULA_3_32_3_32_2" localSheetId="15">SUM(#REF!)</definedName>
    <definedName name="SHARED_FORMULA_3_32_3_32_2" localSheetId="16">SUM(#REF!)</definedName>
    <definedName name="SHARED_FORMULA_3_32_3_32_2" localSheetId="18">SUM(#REF!)</definedName>
    <definedName name="SHARED_FORMULA_3_32_3_32_2" localSheetId="4">SUM(#REF!)</definedName>
    <definedName name="SHARED_FORMULA_3_32_3_32_2" localSheetId="5">SUM(#REF!)</definedName>
    <definedName name="SHARED_FORMULA_3_32_3_32_2" localSheetId="8">SUM(#REF!)</definedName>
    <definedName name="SHARED_FORMULA_3_32_3_32_2" localSheetId="9">SUM(#REF!)</definedName>
    <definedName name="SHARED_FORMULA_3_32_3_32_2" localSheetId="10">SUM(#REF!)</definedName>
    <definedName name="SHARED_FORMULA_3_32_3_32_2">SUM(#REF!)</definedName>
    <definedName name="SHARED_FORMULA_3_320_3_320_4" localSheetId="11">SUM(#REF!+#REF!+#REF!+#REF!)</definedName>
    <definedName name="SHARED_FORMULA_3_320_3_320_4" localSheetId="12">SUM(#REF!+#REF!+#REF!+#REF!)</definedName>
    <definedName name="SHARED_FORMULA_3_320_3_320_4" localSheetId="15">SUM(#REF!+#REF!+#REF!+#REF!)</definedName>
    <definedName name="SHARED_FORMULA_3_320_3_320_4" localSheetId="16">SUM(#REF!+#REF!+#REF!+#REF!)</definedName>
    <definedName name="SHARED_FORMULA_3_320_3_320_4" localSheetId="18">SUM(#REF!+#REF!+#REF!+#REF!)</definedName>
    <definedName name="SHARED_FORMULA_3_320_3_320_4" localSheetId="19">SUM(#REF!+#REF!+#REF!+#REF!)</definedName>
    <definedName name="SHARED_FORMULA_3_320_3_320_4" localSheetId="4">SUM(#REF!+#REF!+#REF!+#REF!)</definedName>
    <definedName name="SHARED_FORMULA_3_320_3_320_4" localSheetId="5">SUM(#REF!+#REF!+#REF!+#REF!)</definedName>
    <definedName name="SHARED_FORMULA_3_320_3_320_4" localSheetId="8">SUM(#REF!+#REF!+#REF!+#REF!)</definedName>
    <definedName name="SHARED_FORMULA_3_320_3_320_4" localSheetId="9">SUM(#REF!+#REF!+#REF!+#REF!)</definedName>
    <definedName name="SHARED_FORMULA_3_320_3_320_4" localSheetId="10">SUM(#REF!+#REF!+#REF!+#REF!)</definedName>
    <definedName name="SHARED_FORMULA_3_320_3_320_4">SUM(#REF!+#REF!+#REF!+#REF!)</definedName>
    <definedName name="SHARED_FORMULA_3_321_3_321_4" localSheetId="11">SUM(#REF!+#REF!+#REF!+#REF!)</definedName>
    <definedName name="SHARED_FORMULA_3_321_3_321_4" localSheetId="12">SUM(#REF!+#REF!+#REF!+#REF!)</definedName>
    <definedName name="SHARED_FORMULA_3_321_3_321_4" localSheetId="15">SUM(#REF!+#REF!+#REF!+#REF!)</definedName>
    <definedName name="SHARED_FORMULA_3_321_3_321_4" localSheetId="16">SUM(#REF!+#REF!+#REF!+#REF!)</definedName>
    <definedName name="SHARED_FORMULA_3_321_3_321_4" localSheetId="18">SUM(#REF!+#REF!+#REF!+#REF!)</definedName>
    <definedName name="SHARED_FORMULA_3_321_3_321_4" localSheetId="19">SUM(#REF!+#REF!+#REF!+#REF!)</definedName>
    <definedName name="SHARED_FORMULA_3_321_3_321_4" localSheetId="4">SUM(#REF!+#REF!+#REF!+#REF!)</definedName>
    <definedName name="SHARED_FORMULA_3_321_3_321_4" localSheetId="5">SUM(#REF!+#REF!+#REF!+#REF!)</definedName>
    <definedName name="SHARED_FORMULA_3_321_3_321_4" localSheetId="8">SUM(#REF!+#REF!+#REF!+#REF!)</definedName>
    <definedName name="SHARED_FORMULA_3_321_3_321_4" localSheetId="9">SUM(#REF!+#REF!+#REF!+#REF!)</definedName>
    <definedName name="SHARED_FORMULA_3_321_3_321_4" localSheetId="10">SUM(#REF!+#REF!+#REF!+#REF!)</definedName>
    <definedName name="SHARED_FORMULA_3_321_3_321_4">SUM(#REF!+#REF!+#REF!+#REF!)</definedName>
    <definedName name="SHARED_FORMULA_3_37_3_37_2" localSheetId="11">SUM(#REF!)</definedName>
    <definedName name="SHARED_FORMULA_3_37_3_37_2" localSheetId="12">SUM(#REF!)</definedName>
    <definedName name="SHARED_FORMULA_3_37_3_37_2" localSheetId="15">SUM(#REF!)</definedName>
    <definedName name="SHARED_FORMULA_3_37_3_37_2" localSheetId="16">SUM(#REF!)</definedName>
    <definedName name="SHARED_FORMULA_3_37_3_37_2" localSheetId="18">SUM(#REF!)</definedName>
    <definedName name="SHARED_FORMULA_3_37_3_37_2" localSheetId="4">SUM(#REF!)</definedName>
    <definedName name="SHARED_FORMULA_3_37_3_37_2" localSheetId="5">SUM(#REF!)</definedName>
    <definedName name="SHARED_FORMULA_3_37_3_37_2" localSheetId="8">SUM(#REF!)</definedName>
    <definedName name="SHARED_FORMULA_3_37_3_37_2" localSheetId="9">SUM(#REF!)</definedName>
    <definedName name="SHARED_FORMULA_3_37_3_37_2" localSheetId="10">SUM(#REF!)</definedName>
    <definedName name="SHARED_FORMULA_3_37_3_37_2">SUM(#REF!)</definedName>
    <definedName name="SHARED_FORMULA_3_47_3_47_2" localSheetId="11">SUM(#REF!)</definedName>
    <definedName name="SHARED_FORMULA_3_47_3_47_2" localSheetId="12">SUM(#REF!)</definedName>
    <definedName name="SHARED_FORMULA_3_47_3_47_2" localSheetId="15">SUM(#REF!)</definedName>
    <definedName name="SHARED_FORMULA_3_47_3_47_2" localSheetId="16">SUM(#REF!)</definedName>
    <definedName name="SHARED_FORMULA_3_47_3_47_2" localSheetId="18">SUM(#REF!)</definedName>
    <definedName name="SHARED_FORMULA_3_47_3_47_2" localSheetId="4">SUM(#REF!)</definedName>
    <definedName name="SHARED_FORMULA_3_47_3_47_2" localSheetId="5">SUM(#REF!)</definedName>
    <definedName name="SHARED_FORMULA_3_47_3_47_2" localSheetId="8">SUM(#REF!)</definedName>
    <definedName name="SHARED_FORMULA_3_47_3_47_2" localSheetId="9">SUM(#REF!)</definedName>
    <definedName name="SHARED_FORMULA_3_47_3_47_2" localSheetId="10">SUM(#REF!)</definedName>
    <definedName name="SHARED_FORMULA_3_47_3_47_2">SUM(#REF!)</definedName>
    <definedName name="SHARED_FORMULA_3_59_3_59_5" localSheetId="11">#REF!</definedName>
    <definedName name="SHARED_FORMULA_3_59_3_59_5" localSheetId="12">#REF!</definedName>
    <definedName name="SHARED_FORMULA_3_59_3_59_5" localSheetId="15">#REF!</definedName>
    <definedName name="SHARED_FORMULA_3_59_3_59_5" localSheetId="16">#REF!</definedName>
    <definedName name="SHARED_FORMULA_3_59_3_59_5" localSheetId="18">#REF!</definedName>
    <definedName name="SHARED_FORMULA_3_59_3_59_5" localSheetId="4">#REF!</definedName>
    <definedName name="SHARED_FORMULA_3_59_3_59_5" localSheetId="5">#REF!</definedName>
    <definedName name="SHARED_FORMULA_3_59_3_59_5" localSheetId="8">#REF!</definedName>
    <definedName name="SHARED_FORMULA_3_59_3_59_5" localSheetId="9">#REF!</definedName>
    <definedName name="SHARED_FORMULA_3_59_3_59_5" localSheetId="10">#REF!</definedName>
    <definedName name="SHARED_FORMULA_3_59_3_59_5">#REF!</definedName>
    <definedName name="SHARED_FORMULA_3_77_3_77_5" localSheetId="11">#REF!</definedName>
    <definedName name="SHARED_FORMULA_3_77_3_77_5" localSheetId="12">#REF!</definedName>
    <definedName name="SHARED_FORMULA_3_77_3_77_5" localSheetId="15">#REF!</definedName>
    <definedName name="SHARED_FORMULA_3_77_3_77_5" localSheetId="16">#REF!</definedName>
    <definedName name="SHARED_FORMULA_3_77_3_77_5" localSheetId="18">#REF!</definedName>
    <definedName name="SHARED_FORMULA_3_77_3_77_5" localSheetId="4">#REF!</definedName>
    <definedName name="SHARED_FORMULA_3_77_3_77_5" localSheetId="5">#REF!</definedName>
    <definedName name="SHARED_FORMULA_3_77_3_77_5" localSheetId="8">#REF!</definedName>
    <definedName name="SHARED_FORMULA_3_77_3_77_5" localSheetId="9">#REF!</definedName>
    <definedName name="SHARED_FORMULA_3_77_3_77_5" localSheetId="10">#REF!</definedName>
    <definedName name="SHARED_FORMULA_3_77_3_77_5">#REF!</definedName>
    <definedName name="SHARED_FORMULA_3_94_3_94_5" localSheetId="11">#REF!</definedName>
    <definedName name="SHARED_FORMULA_3_94_3_94_5" localSheetId="12">#REF!</definedName>
    <definedName name="SHARED_FORMULA_3_94_3_94_5" localSheetId="15">#REF!</definedName>
    <definedName name="SHARED_FORMULA_3_94_3_94_5" localSheetId="16">#REF!</definedName>
    <definedName name="SHARED_FORMULA_3_94_3_94_5" localSheetId="18">#REF!</definedName>
    <definedName name="SHARED_FORMULA_3_94_3_94_5" localSheetId="4">#REF!</definedName>
    <definedName name="SHARED_FORMULA_3_94_3_94_5" localSheetId="5">#REF!</definedName>
    <definedName name="SHARED_FORMULA_3_94_3_94_5" localSheetId="8">#REF!</definedName>
    <definedName name="SHARED_FORMULA_3_94_3_94_5" localSheetId="9">#REF!</definedName>
    <definedName name="SHARED_FORMULA_3_94_3_94_5" localSheetId="10">#REF!</definedName>
    <definedName name="SHARED_FORMULA_3_94_3_94_5">#REF!</definedName>
    <definedName name="SHARED_FORMULA_4_133_4_133_5" localSheetId="11">SUM(#REF!)-#REF!-#REF!-#REF!</definedName>
    <definedName name="SHARED_FORMULA_4_133_4_133_5" localSheetId="12">SUM(#REF!)-#REF!-#REF!-#REF!</definedName>
    <definedName name="SHARED_FORMULA_4_133_4_133_5" localSheetId="15">SUM(#REF!)-#REF!-#REF!-#REF!</definedName>
    <definedName name="SHARED_FORMULA_4_133_4_133_5" localSheetId="16">SUM(#REF!)-#REF!-#REF!-#REF!</definedName>
    <definedName name="SHARED_FORMULA_4_133_4_133_5" localSheetId="18">SUM(#REF!)-#REF!-#REF!-#REF!</definedName>
    <definedName name="SHARED_FORMULA_4_133_4_133_5" localSheetId="19">SUM(#REF!)-#REF!-#REF!-#REF!</definedName>
    <definedName name="SHARED_FORMULA_4_133_4_133_5" localSheetId="4">SUM(#REF!)-#REF!-#REF!-#REF!</definedName>
    <definedName name="SHARED_FORMULA_4_133_4_133_5" localSheetId="5">SUM(#REF!-#REF!-#REF!-#REF!)</definedName>
    <definedName name="SHARED_FORMULA_4_133_4_133_5" localSheetId="8">SUM(#REF!)-#REF!-#REF!-#REF!</definedName>
    <definedName name="SHARED_FORMULA_4_133_4_133_5" localSheetId="9">SUM(#REF!)-#REF!-#REF!-#REF!</definedName>
    <definedName name="SHARED_FORMULA_4_133_4_133_5" localSheetId="10">SUM(#REF!)-#REF!-#REF!-#REF!</definedName>
    <definedName name="SHARED_FORMULA_4_133_4_133_5">SUM(#REF!)-#REF!-#REF!-#REF!</definedName>
    <definedName name="SHARED_FORMULA_4_136_4_136_4" localSheetId="11">SUM(#REF!)</definedName>
    <definedName name="SHARED_FORMULA_4_136_4_136_4" localSheetId="12">SUM(#REF!)</definedName>
    <definedName name="SHARED_FORMULA_4_136_4_136_4" localSheetId="15">SUM(#REF!)</definedName>
    <definedName name="SHARED_FORMULA_4_136_4_136_4" localSheetId="16">SUM(#REF!)</definedName>
    <definedName name="SHARED_FORMULA_4_136_4_136_4" localSheetId="18">SUM(#REF!)</definedName>
    <definedName name="SHARED_FORMULA_4_136_4_136_4" localSheetId="19">SUM(#REF!)</definedName>
    <definedName name="SHARED_FORMULA_4_136_4_136_4" localSheetId="4">SUM(#REF!)</definedName>
    <definedName name="SHARED_FORMULA_4_136_4_136_4" localSheetId="5">SUM(#REF!)</definedName>
    <definedName name="SHARED_FORMULA_4_136_4_136_4" localSheetId="8">SUM(#REF!)</definedName>
    <definedName name="SHARED_FORMULA_4_136_4_136_4" localSheetId="9">SUM(#REF!)</definedName>
    <definedName name="SHARED_FORMULA_4_136_4_136_4" localSheetId="10">SUM(#REF!)</definedName>
    <definedName name="SHARED_FORMULA_4_136_4_136_4">SUM(#REF!)</definedName>
    <definedName name="SHARED_FORMULA_4_200_4_200_4" localSheetId="11">SUM(#REF!)</definedName>
    <definedName name="SHARED_FORMULA_4_200_4_200_4" localSheetId="12">SUM(#REF!)</definedName>
    <definedName name="SHARED_FORMULA_4_200_4_200_4" localSheetId="15">SUM(#REF!)</definedName>
    <definedName name="SHARED_FORMULA_4_200_4_200_4" localSheetId="16">SUM(#REF!)</definedName>
    <definedName name="SHARED_FORMULA_4_200_4_200_4" localSheetId="18">SUM(#REF!)</definedName>
    <definedName name="SHARED_FORMULA_4_200_4_200_4" localSheetId="4">SUM(#REF!)</definedName>
    <definedName name="SHARED_FORMULA_4_200_4_200_4" localSheetId="5">SUM(#REF!)</definedName>
    <definedName name="SHARED_FORMULA_4_200_4_200_4" localSheetId="8">SUM(#REF!)</definedName>
    <definedName name="SHARED_FORMULA_4_200_4_200_4" localSheetId="9">SUM(#REF!)</definedName>
    <definedName name="SHARED_FORMULA_4_200_4_200_4" localSheetId="10">SUM(#REF!)</definedName>
    <definedName name="SHARED_FORMULA_4_200_4_200_4">SUM(#REF!)</definedName>
    <definedName name="SHARED_FORMULA_4_264_4_264_4" localSheetId="11">SUM(#REF!)</definedName>
    <definedName name="SHARED_FORMULA_4_264_4_264_4" localSheetId="12">SUM(#REF!)</definedName>
    <definedName name="SHARED_FORMULA_4_264_4_264_4" localSheetId="15">SUM(#REF!)</definedName>
    <definedName name="SHARED_FORMULA_4_264_4_264_4" localSheetId="16">SUM(#REF!)</definedName>
    <definedName name="SHARED_FORMULA_4_264_4_264_4" localSheetId="18">SUM(#REF!)</definedName>
    <definedName name="SHARED_FORMULA_4_264_4_264_4" localSheetId="4">SUM(#REF!)</definedName>
    <definedName name="SHARED_FORMULA_4_264_4_264_4" localSheetId="5">SUM(#REF!)</definedName>
    <definedName name="SHARED_FORMULA_4_264_4_264_4" localSheetId="8">SUM(#REF!)</definedName>
    <definedName name="SHARED_FORMULA_4_264_4_264_4" localSheetId="9">SUM(#REF!)</definedName>
    <definedName name="SHARED_FORMULA_4_264_4_264_4" localSheetId="10">SUM(#REF!)</definedName>
    <definedName name="SHARED_FORMULA_4_264_4_264_4">SUM(#REF!)</definedName>
    <definedName name="SHARED_FORMULA_4_322_4_322_4" localSheetId="11">SUM(#REF!,#REF!,#REF!)</definedName>
    <definedName name="SHARED_FORMULA_4_322_4_322_4" localSheetId="12">SUM(#REF!,#REF!,#REF!)</definedName>
    <definedName name="SHARED_FORMULA_4_322_4_322_4" localSheetId="15">SUM(#REF!,#REF!,#REF!)</definedName>
    <definedName name="SHARED_FORMULA_4_322_4_322_4" localSheetId="16">SUM(#REF!,#REF!,#REF!)</definedName>
    <definedName name="SHARED_FORMULA_4_322_4_322_4" localSheetId="18">SUM(#REF!,#REF!,#REF!)</definedName>
    <definedName name="SHARED_FORMULA_4_322_4_322_4" localSheetId="19">SUM(#REF!,#REF!,#REF!)</definedName>
    <definedName name="SHARED_FORMULA_4_322_4_322_4" localSheetId="4">SUM(#REF!,#REF!,#REF!)</definedName>
    <definedName name="SHARED_FORMULA_4_322_4_322_4" localSheetId="5">SUM(#REF!,#REF!,#REF!)</definedName>
    <definedName name="SHARED_FORMULA_4_322_4_322_4" localSheetId="8">SUM(#REF!,#REF!,#REF!)</definedName>
    <definedName name="SHARED_FORMULA_4_322_4_322_4" localSheetId="9">SUM(#REF!,#REF!,#REF!)</definedName>
    <definedName name="SHARED_FORMULA_4_322_4_322_4" localSheetId="10">SUM(#REF!,#REF!,#REF!)</definedName>
    <definedName name="SHARED_FORMULA_4_322_4_322_4">SUM(#REF!,#REF!,#REF!)</definedName>
    <definedName name="SHARED_FORMULA_4_43_4_43_3" localSheetId="11">SUM(#REF!,#REF!,#REF!,#REF!,#REF!,#REF!,#REF!,#REF!,#REF!,#REF!,#REF!,#REF!,#REF!,#REF!)</definedName>
    <definedName name="SHARED_FORMULA_4_43_4_43_3" localSheetId="12">SUM(#REF!,#REF!,#REF!,#REF!,#REF!,#REF!,#REF!,#REF!,#REF!,#REF!,#REF!,#REF!,#REF!,#REF!)</definedName>
    <definedName name="SHARED_FORMULA_4_43_4_43_3" localSheetId="15">SUM(#REF!,#REF!,#REF!,#REF!,#REF!,#REF!,#REF!,#REF!,#REF!,#REF!,#REF!,#REF!,#REF!,#REF!)</definedName>
    <definedName name="SHARED_FORMULA_4_43_4_43_3" localSheetId="16">SUM(#REF!,#REF!,#REF!,#REF!,#REF!,#REF!,#REF!,#REF!,#REF!,#REF!,#REF!,#REF!,#REF!,#REF!)</definedName>
    <definedName name="SHARED_FORMULA_4_43_4_43_3" localSheetId="18">SUM(#REF!,#REF!,#REF!,#REF!,#REF!,#REF!,#REF!,#REF!,#REF!,#REF!,#REF!,#REF!,#REF!,#REF!)</definedName>
    <definedName name="SHARED_FORMULA_4_43_4_43_3" localSheetId="19">SUM(#REF!,#REF!,#REF!,#REF!,#REF!,#REF!,#REF!,#REF!,#REF!,#REF!,#REF!,#REF!,#REF!,#REF!)</definedName>
    <definedName name="SHARED_FORMULA_4_43_4_43_3" localSheetId="4">SUM(#REF!,#REF!,#REF!,#REF!,#REF!,#REF!,#REF!,#REF!,#REF!,#REF!,#REF!,#REF!,#REF!,#REF!)</definedName>
    <definedName name="SHARED_FORMULA_4_43_4_43_3" localSheetId="5">SUM(#REF!,#REF!,#REF!,#REF!,#REF!,#REF!,#REF!,#REF!,#REF!,#REF!,#REF!,#REF!,#REF!,#REF!)</definedName>
    <definedName name="SHARED_FORMULA_4_43_4_43_3" localSheetId="8">SUM(#REF!,#REF!,#REF!,#REF!,#REF!,#REF!,#REF!,#REF!,#REF!,#REF!,#REF!,#REF!,#REF!,#REF!)</definedName>
    <definedName name="SHARED_FORMULA_4_43_4_43_3" localSheetId="9">SUM(#REF!,#REF!,#REF!,#REF!,#REF!,#REF!,#REF!,#REF!,#REF!,#REF!,#REF!,#REF!,#REF!,#REF!)</definedName>
    <definedName name="SHARED_FORMULA_4_43_4_43_3" localSheetId="10">SUM(#REF!,#REF!,#REF!,#REF!,#REF!,#REF!,#REF!,#REF!,#REF!,#REF!,#REF!,#REF!,#REF!,#REF!)</definedName>
    <definedName name="SHARED_FORMULA_4_43_4_43_3">SUM(#REF!,#REF!,#REF!,#REF!,#REF!,#REF!,#REF!,#REF!,#REF!,#REF!,#REF!,#REF!,#REF!,#REF!)</definedName>
    <definedName name="SHARED_FORMULA_4_58_4_58_2" localSheetId="11">SUM(#REF!,#REF!,#REF!,#REF!,#REF!,#REF!,#REF!,#REF!,#REF!,#REF!,#REF!)</definedName>
    <definedName name="SHARED_FORMULA_4_58_4_58_2" localSheetId="12">SUM(#REF!,#REF!,#REF!,#REF!,#REF!,#REF!,#REF!,#REF!,#REF!,#REF!,#REF!)</definedName>
    <definedName name="SHARED_FORMULA_4_58_4_58_2" localSheetId="15">SUM(#REF!,#REF!,#REF!,#REF!,#REF!,#REF!,#REF!,#REF!,#REF!,#REF!,#REF!)</definedName>
    <definedName name="SHARED_FORMULA_4_58_4_58_2" localSheetId="16">SUM(#REF!,#REF!,#REF!,#REF!,#REF!,#REF!,#REF!,#REF!,#REF!,#REF!,#REF!)</definedName>
    <definedName name="SHARED_FORMULA_4_58_4_58_2" localSheetId="18">SUM(#REF!,#REF!,#REF!,#REF!,#REF!,#REF!,#REF!,#REF!,#REF!,#REF!,#REF!)</definedName>
    <definedName name="SHARED_FORMULA_4_58_4_58_2" localSheetId="19">SUM(#REF!,#REF!,#REF!,#REF!,#REF!,#REF!,#REF!,#REF!,#REF!,#REF!,#REF!)</definedName>
    <definedName name="SHARED_FORMULA_4_58_4_58_2" localSheetId="4">SUM(#REF!,#REF!,#REF!,#REF!,#REF!,#REF!,#REF!,#REF!,#REF!,#REF!,#REF!)</definedName>
    <definedName name="SHARED_FORMULA_4_58_4_58_2" localSheetId="5">SUM(#REF!,#REF!,#REF!,#REF!,#REF!,#REF!,#REF!,#REF!,#REF!,#REF!,#REF!)</definedName>
    <definedName name="SHARED_FORMULA_4_58_4_58_2" localSheetId="8">SUM(#REF!,#REF!,#REF!,#REF!,#REF!,#REF!,#REF!,#REF!,#REF!,#REF!,#REF!)</definedName>
    <definedName name="SHARED_FORMULA_4_58_4_58_2" localSheetId="9">SUM(#REF!,#REF!,#REF!,#REF!,#REF!,#REF!,#REF!,#REF!,#REF!,#REF!,#REF!)</definedName>
    <definedName name="SHARED_FORMULA_4_58_4_58_2" localSheetId="10">SUM(#REF!,#REF!,#REF!,#REF!,#REF!,#REF!,#REF!,#REF!,#REF!,#REF!,#REF!)</definedName>
    <definedName name="SHARED_FORMULA_4_58_4_58_2">SUM(#REF!,#REF!,#REF!,#REF!,#REF!,#REF!,#REF!,#REF!,#REF!,#REF!,#REF!)</definedName>
    <definedName name="SHARED_FORMULA_4_73_4_73_4" localSheetId="11">SUM(#REF!)</definedName>
    <definedName name="SHARED_FORMULA_4_73_4_73_4" localSheetId="12">SUM(#REF!)</definedName>
    <definedName name="SHARED_FORMULA_4_73_4_73_4" localSheetId="15">SUM(#REF!)</definedName>
    <definedName name="SHARED_FORMULA_4_73_4_73_4" localSheetId="16">SUM(#REF!)</definedName>
    <definedName name="SHARED_FORMULA_4_73_4_73_4" localSheetId="18">SUM(#REF!)</definedName>
    <definedName name="SHARED_FORMULA_4_73_4_73_4" localSheetId="4">SUM(#REF!)</definedName>
    <definedName name="SHARED_FORMULA_4_73_4_73_4" localSheetId="5">SUM(#REF!)</definedName>
    <definedName name="SHARED_FORMULA_4_73_4_73_4" localSheetId="8">SUM(#REF!)</definedName>
    <definedName name="SHARED_FORMULA_4_73_4_73_4" localSheetId="9">SUM(#REF!)</definedName>
    <definedName name="SHARED_FORMULA_4_73_4_73_4" localSheetId="10">SUM(#REF!)</definedName>
    <definedName name="SHARED_FORMULA_4_73_4_73_4">SUM(#REF!)</definedName>
    <definedName name="SHARED_FORMULA_4_8_4_8_4" localSheetId="11">SUM(#REF!)</definedName>
    <definedName name="SHARED_FORMULA_4_8_4_8_4" localSheetId="12">SUM(#REF!)</definedName>
    <definedName name="SHARED_FORMULA_4_8_4_8_4" localSheetId="15">SUM(#REF!)</definedName>
    <definedName name="SHARED_FORMULA_4_8_4_8_4" localSheetId="16">SUM(#REF!)</definedName>
    <definedName name="SHARED_FORMULA_4_8_4_8_4" localSheetId="18">SUM(#REF!)</definedName>
    <definedName name="SHARED_FORMULA_4_8_4_8_4" localSheetId="4">SUM(#REF!)</definedName>
    <definedName name="SHARED_FORMULA_4_8_4_8_4" localSheetId="5">SUM(#REF!)</definedName>
    <definedName name="SHARED_FORMULA_4_8_4_8_4" localSheetId="8">SUM(#REF!)</definedName>
    <definedName name="SHARED_FORMULA_4_8_4_8_4" localSheetId="9">SUM(#REF!)</definedName>
    <definedName name="SHARED_FORMULA_4_8_4_8_4" localSheetId="10">SUM(#REF!)</definedName>
    <definedName name="SHARED_FORMULA_4_8_4_8_4">SUM(#REF!)</definedName>
    <definedName name="SHARED_FORMULA_4_9_4_9_3" localSheetId="11">SUM(#REF!)</definedName>
    <definedName name="SHARED_FORMULA_4_9_4_9_3" localSheetId="12">SUM(#REF!)</definedName>
    <definedName name="SHARED_FORMULA_4_9_4_9_3" localSheetId="15">SUM(#REF!)</definedName>
    <definedName name="SHARED_FORMULA_4_9_4_9_3" localSheetId="16">SUM(#REF!)</definedName>
    <definedName name="SHARED_FORMULA_4_9_4_9_3" localSheetId="18">SUM(#REF!)</definedName>
    <definedName name="SHARED_FORMULA_4_9_4_9_3" localSheetId="4">SUM(#REF!)</definedName>
    <definedName name="SHARED_FORMULA_4_9_4_9_3" localSheetId="5">SUM(#REF!)</definedName>
    <definedName name="SHARED_FORMULA_4_9_4_9_3" localSheetId="8">SUM(#REF!)</definedName>
    <definedName name="SHARED_FORMULA_4_9_4_9_3" localSheetId="9">SUM(#REF!)</definedName>
    <definedName name="SHARED_FORMULA_4_9_4_9_3" localSheetId="10">SUM(#REF!)</definedName>
    <definedName name="SHARED_FORMULA_4_9_4_9_3">SUM(#REF!)</definedName>
    <definedName name="SHARED_FORMULA_5_108_5_108_5" localSheetId="11">#REF!</definedName>
    <definedName name="SHARED_FORMULA_5_108_5_108_5" localSheetId="12">#REF!</definedName>
    <definedName name="SHARED_FORMULA_5_108_5_108_5" localSheetId="15">#REF!</definedName>
    <definedName name="SHARED_FORMULA_5_108_5_108_5" localSheetId="16">#REF!</definedName>
    <definedName name="SHARED_FORMULA_5_108_5_108_5" localSheetId="18">#REF!</definedName>
    <definedName name="SHARED_FORMULA_5_108_5_108_5" localSheetId="4">#REF!</definedName>
    <definedName name="SHARED_FORMULA_5_108_5_108_5" localSheetId="5">#REF!</definedName>
    <definedName name="SHARED_FORMULA_5_108_5_108_5" localSheetId="8">#REF!</definedName>
    <definedName name="SHARED_FORMULA_5_108_5_108_5" localSheetId="9">#REF!</definedName>
    <definedName name="SHARED_FORMULA_5_108_5_108_5" localSheetId="10">#REF!</definedName>
    <definedName name="SHARED_FORMULA_5_108_5_108_5">#REF!</definedName>
    <definedName name="SHARED_FORMULA_5_109_5_109_5" localSheetId="11">#REF!</definedName>
    <definedName name="SHARED_FORMULA_5_109_5_109_5" localSheetId="12">#REF!</definedName>
    <definedName name="SHARED_FORMULA_5_109_5_109_5" localSheetId="15">#REF!</definedName>
    <definedName name="SHARED_FORMULA_5_109_5_109_5" localSheetId="16">#REF!</definedName>
    <definedName name="SHARED_FORMULA_5_109_5_109_5" localSheetId="18">#REF!</definedName>
    <definedName name="SHARED_FORMULA_5_109_5_109_5" localSheetId="4">#REF!</definedName>
    <definedName name="SHARED_FORMULA_5_109_5_109_5" localSheetId="5">#REF!</definedName>
    <definedName name="SHARED_FORMULA_5_109_5_109_5" localSheetId="8">#REF!</definedName>
    <definedName name="SHARED_FORMULA_5_109_5_109_5" localSheetId="9">#REF!</definedName>
    <definedName name="SHARED_FORMULA_5_109_5_109_5" localSheetId="10">#REF!</definedName>
    <definedName name="SHARED_FORMULA_5_109_5_109_5">#REF!</definedName>
    <definedName name="SHARED_FORMULA_5_129_5_129_5" localSheetId="11">#REF!</definedName>
    <definedName name="SHARED_FORMULA_5_129_5_129_5" localSheetId="12">#REF!</definedName>
    <definedName name="SHARED_FORMULA_5_129_5_129_5" localSheetId="15">#REF!</definedName>
    <definedName name="SHARED_FORMULA_5_129_5_129_5" localSheetId="16">#REF!</definedName>
    <definedName name="SHARED_FORMULA_5_129_5_129_5" localSheetId="18">#REF!</definedName>
    <definedName name="SHARED_FORMULA_5_129_5_129_5" localSheetId="4">#REF!</definedName>
    <definedName name="SHARED_FORMULA_5_129_5_129_5" localSheetId="5">#REF!</definedName>
    <definedName name="SHARED_FORMULA_5_129_5_129_5" localSheetId="8">#REF!</definedName>
    <definedName name="SHARED_FORMULA_5_129_5_129_5" localSheetId="9">#REF!</definedName>
    <definedName name="SHARED_FORMULA_5_129_5_129_5" localSheetId="10">#REF!</definedName>
    <definedName name="SHARED_FORMULA_5_129_5_129_5">#REF!</definedName>
    <definedName name="SHARED_FORMULA_5_19_5_19_5" localSheetId="11">#REF!</definedName>
    <definedName name="SHARED_FORMULA_5_19_5_19_5" localSheetId="12">#REF!</definedName>
    <definedName name="SHARED_FORMULA_5_19_5_19_5" localSheetId="15">#REF!</definedName>
    <definedName name="SHARED_FORMULA_5_19_5_19_5" localSheetId="16">#REF!</definedName>
    <definedName name="SHARED_FORMULA_5_19_5_19_5" localSheetId="18">#REF!</definedName>
    <definedName name="SHARED_FORMULA_5_19_5_19_5" localSheetId="4">#REF!</definedName>
    <definedName name="SHARED_FORMULA_5_19_5_19_5" localSheetId="5">#REF!</definedName>
    <definedName name="SHARED_FORMULA_5_19_5_19_5" localSheetId="8">#REF!</definedName>
    <definedName name="SHARED_FORMULA_5_19_5_19_5" localSheetId="9">#REF!</definedName>
    <definedName name="SHARED_FORMULA_5_19_5_19_5" localSheetId="10">#REF!</definedName>
    <definedName name="SHARED_FORMULA_5_19_5_19_5">#REF!</definedName>
    <definedName name="SHARED_FORMULA_5_28_5_28_5" localSheetId="11">#REF!</definedName>
    <definedName name="SHARED_FORMULA_5_28_5_28_5" localSheetId="12">#REF!</definedName>
    <definedName name="SHARED_FORMULA_5_28_5_28_5" localSheetId="15">#REF!</definedName>
    <definedName name="SHARED_FORMULA_5_28_5_28_5" localSheetId="16">#REF!</definedName>
    <definedName name="SHARED_FORMULA_5_28_5_28_5" localSheetId="18">#REF!</definedName>
    <definedName name="SHARED_FORMULA_5_28_5_28_5" localSheetId="4">#REF!</definedName>
    <definedName name="SHARED_FORMULA_5_28_5_28_5" localSheetId="5">#REF!</definedName>
    <definedName name="SHARED_FORMULA_5_28_5_28_5" localSheetId="8">#REF!</definedName>
    <definedName name="SHARED_FORMULA_5_28_5_28_5" localSheetId="9">#REF!</definedName>
    <definedName name="SHARED_FORMULA_5_28_5_28_5" localSheetId="10">#REF!</definedName>
    <definedName name="SHARED_FORMULA_5_28_5_28_5">#REF!</definedName>
    <definedName name="SHARED_FORMULA_5_288_5_288_4" localSheetId="11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2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5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6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8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9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5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8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9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 localSheetId="10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9_5_289_4" localSheetId="11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2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5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6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8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9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5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8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9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 localSheetId="10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35_5_35_5" localSheetId="11">#REF!</definedName>
    <definedName name="SHARED_FORMULA_5_35_5_35_5" localSheetId="12">#REF!</definedName>
    <definedName name="SHARED_FORMULA_5_35_5_35_5" localSheetId="15">#REF!</definedName>
    <definedName name="SHARED_FORMULA_5_35_5_35_5" localSheetId="16">#REF!</definedName>
    <definedName name="SHARED_FORMULA_5_35_5_35_5" localSheetId="18">#REF!</definedName>
    <definedName name="SHARED_FORMULA_5_35_5_35_5" localSheetId="4">#REF!</definedName>
    <definedName name="SHARED_FORMULA_5_35_5_35_5" localSheetId="5">#REF!</definedName>
    <definedName name="SHARED_FORMULA_5_35_5_35_5" localSheetId="8">#REF!</definedName>
    <definedName name="SHARED_FORMULA_5_35_5_35_5" localSheetId="9">#REF!</definedName>
    <definedName name="SHARED_FORMULA_5_35_5_35_5" localSheetId="10">#REF!</definedName>
    <definedName name="SHARED_FORMULA_5_35_5_35_5">#REF!</definedName>
    <definedName name="SHARED_FORMULA_5_69_5_69_5" localSheetId="11">#REF!</definedName>
    <definedName name="SHARED_FORMULA_5_69_5_69_5" localSheetId="12">#REF!</definedName>
    <definedName name="SHARED_FORMULA_5_69_5_69_5" localSheetId="15">#REF!</definedName>
    <definedName name="SHARED_FORMULA_5_69_5_69_5" localSheetId="16">#REF!</definedName>
    <definedName name="SHARED_FORMULA_5_69_5_69_5" localSheetId="18">#REF!</definedName>
    <definedName name="SHARED_FORMULA_5_69_5_69_5" localSheetId="4">#REF!</definedName>
    <definedName name="SHARED_FORMULA_5_69_5_69_5" localSheetId="5">#REF!</definedName>
    <definedName name="SHARED_FORMULA_5_69_5_69_5" localSheetId="8">#REF!</definedName>
    <definedName name="SHARED_FORMULA_5_69_5_69_5" localSheetId="9">#REF!</definedName>
    <definedName name="SHARED_FORMULA_5_69_5_69_5" localSheetId="10">#REF!</definedName>
    <definedName name="SHARED_FORMULA_5_69_5_69_5">#REF!</definedName>
    <definedName name="SHARED_FORMULA_5_7_5_7_5" localSheetId="11">#REF!</definedName>
    <definedName name="SHARED_FORMULA_5_7_5_7_5" localSheetId="12">#REF!</definedName>
    <definedName name="SHARED_FORMULA_5_7_5_7_5" localSheetId="15">#REF!</definedName>
    <definedName name="SHARED_FORMULA_5_7_5_7_5" localSheetId="16">#REF!</definedName>
    <definedName name="SHARED_FORMULA_5_7_5_7_5" localSheetId="18">#REF!</definedName>
    <definedName name="SHARED_FORMULA_5_7_5_7_5" localSheetId="4">#REF!</definedName>
    <definedName name="SHARED_FORMULA_5_7_5_7_5" localSheetId="5">#REF!</definedName>
    <definedName name="SHARED_FORMULA_5_7_5_7_5" localSheetId="8">#REF!</definedName>
    <definedName name="SHARED_FORMULA_5_7_5_7_5" localSheetId="9">#REF!</definedName>
    <definedName name="SHARED_FORMULA_5_7_5_7_5" localSheetId="10">#REF!</definedName>
    <definedName name="SHARED_FORMULA_5_7_5_7_5">#REF!</definedName>
    <definedName name="SHARED_FORMULA_6_5_6_5_0" localSheetId="11">#REF!/#REF!*100</definedName>
    <definedName name="SHARED_FORMULA_6_5_6_5_0" localSheetId="12">#REF!/#REF!*100</definedName>
    <definedName name="SHARED_FORMULA_6_5_6_5_0" localSheetId="15">#REF!/#REF!*100</definedName>
    <definedName name="SHARED_FORMULA_6_5_6_5_0" localSheetId="16">#REF!/#REF!*100</definedName>
    <definedName name="SHARED_FORMULA_6_5_6_5_0" localSheetId="18">#REF!/#REF!*100</definedName>
    <definedName name="SHARED_FORMULA_6_5_6_5_0" localSheetId="4">#REF!/#REF!*100</definedName>
    <definedName name="SHARED_FORMULA_6_5_6_5_0" localSheetId="5">#REF!/#REF!*100</definedName>
    <definedName name="SHARED_FORMULA_6_5_6_5_0" localSheetId="8">#REF!/#REF!*100</definedName>
    <definedName name="SHARED_FORMULA_6_5_6_5_0" localSheetId="9">#REF!/#REF!*100</definedName>
    <definedName name="SHARED_FORMULA_6_5_6_5_0" localSheetId="10">#REF!/#REF!*100</definedName>
    <definedName name="SHARED_FORMULA_6_5_6_5_0">#REF!/#REF!*100</definedName>
    <definedName name="SHARED_FORMULA_7_62_7_62_5" localSheetId="11">#REF!</definedName>
    <definedName name="SHARED_FORMULA_7_62_7_62_5" localSheetId="12">#REF!</definedName>
    <definedName name="SHARED_FORMULA_7_62_7_62_5" localSheetId="15">#REF!</definedName>
    <definedName name="SHARED_FORMULA_7_62_7_62_5" localSheetId="16">#REF!</definedName>
    <definedName name="SHARED_FORMULA_7_62_7_62_5" localSheetId="18">#REF!</definedName>
    <definedName name="SHARED_FORMULA_7_62_7_62_5" localSheetId="4">#REF!</definedName>
    <definedName name="SHARED_FORMULA_7_62_7_62_5" localSheetId="5">#REF!</definedName>
    <definedName name="SHARED_FORMULA_7_62_7_62_5" localSheetId="8">#REF!</definedName>
    <definedName name="SHARED_FORMULA_7_62_7_62_5" localSheetId="9">#REF!</definedName>
    <definedName name="SHARED_FORMULA_7_62_7_62_5" localSheetId="10">#REF!</definedName>
    <definedName name="SHARED_FORMULA_7_62_7_62_5">#REF!</definedName>
    <definedName name="SHARED_FORMULA_7_82_7_82_5" localSheetId="11">#REF!</definedName>
    <definedName name="SHARED_FORMULA_7_82_7_82_5" localSheetId="12">#REF!</definedName>
    <definedName name="SHARED_FORMULA_7_82_7_82_5" localSheetId="15">#REF!</definedName>
    <definedName name="SHARED_FORMULA_7_82_7_82_5" localSheetId="16">#REF!</definedName>
    <definedName name="SHARED_FORMULA_7_82_7_82_5" localSheetId="18">#REF!</definedName>
    <definedName name="SHARED_FORMULA_7_82_7_82_5" localSheetId="4">#REF!</definedName>
    <definedName name="SHARED_FORMULA_7_82_7_82_5" localSheetId="5">#REF!</definedName>
    <definedName name="SHARED_FORMULA_7_82_7_82_5" localSheetId="8">#REF!</definedName>
    <definedName name="SHARED_FORMULA_7_82_7_82_5" localSheetId="9">#REF!</definedName>
    <definedName name="SHARED_FORMULA_7_82_7_82_5" localSheetId="10">#REF!</definedName>
    <definedName name="SHARED_FORMULA_7_82_7_82_5">#REF!</definedName>
    <definedName name="SHARED_FORMULA_7_93_7_93_5" localSheetId="11">#REF!</definedName>
    <definedName name="SHARED_FORMULA_7_93_7_93_5" localSheetId="12">#REF!</definedName>
    <definedName name="SHARED_FORMULA_7_93_7_93_5" localSheetId="15">#REF!</definedName>
    <definedName name="SHARED_FORMULA_7_93_7_93_5" localSheetId="16">#REF!</definedName>
    <definedName name="SHARED_FORMULA_7_93_7_93_5" localSheetId="18">#REF!</definedName>
    <definedName name="SHARED_FORMULA_7_93_7_93_5" localSheetId="4">#REF!</definedName>
    <definedName name="SHARED_FORMULA_7_93_7_93_5" localSheetId="5">#REF!</definedName>
    <definedName name="SHARED_FORMULA_7_93_7_93_5" localSheetId="8">#REF!</definedName>
    <definedName name="SHARED_FORMULA_7_93_7_93_5" localSheetId="9">#REF!</definedName>
    <definedName name="SHARED_FORMULA_7_93_7_93_5" localSheetId="10">#REF!</definedName>
    <definedName name="SHARED_FORMULA_7_93_7_93_5">#REF!</definedName>
    <definedName name="SHARED_FORMULA_8_48_8_48_5" localSheetId="11">#REF!</definedName>
    <definedName name="SHARED_FORMULA_8_48_8_48_5" localSheetId="12">#REF!</definedName>
    <definedName name="SHARED_FORMULA_8_48_8_48_5" localSheetId="15">#REF!</definedName>
    <definedName name="SHARED_FORMULA_8_48_8_48_5" localSheetId="16">#REF!</definedName>
    <definedName name="SHARED_FORMULA_8_48_8_48_5" localSheetId="18">#REF!</definedName>
    <definedName name="SHARED_FORMULA_8_48_8_48_5" localSheetId="4">#REF!</definedName>
    <definedName name="SHARED_FORMULA_8_48_8_48_5" localSheetId="5">#REF!</definedName>
    <definedName name="SHARED_FORMULA_8_48_8_48_5" localSheetId="8">#REF!</definedName>
    <definedName name="SHARED_FORMULA_8_48_8_48_5" localSheetId="9">#REF!</definedName>
    <definedName name="SHARED_FORMULA_8_48_8_48_5" localSheetId="10">#REF!</definedName>
    <definedName name="SHARED_FORMULA_8_48_8_48_5">#REF!</definedName>
    <definedName name="SHARED_FORMULA_9_112_9_112_5" localSheetId="11">#REF!</definedName>
    <definedName name="SHARED_FORMULA_9_112_9_112_5" localSheetId="12">#REF!</definedName>
    <definedName name="SHARED_FORMULA_9_112_9_112_5" localSheetId="15">#REF!</definedName>
    <definedName name="SHARED_FORMULA_9_112_9_112_5" localSheetId="16">#REF!</definedName>
    <definedName name="SHARED_FORMULA_9_112_9_112_5" localSheetId="18">#REF!</definedName>
    <definedName name="SHARED_FORMULA_9_112_9_112_5" localSheetId="4">#REF!</definedName>
    <definedName name="SHARED_FORMULA_9_112_9_112_5" localSheetId="5">#REF!</definedName>
    <definedName name="SHARED_FORMULA_9_112_9_112_5" localSheetId="8">#REF!</definedName>
    <definedName name="SHARED_FORMULA_9_112_9_112_5" localSheetId="9">#REF!</definedName>
    <definedName name="SHARED_FORMULA_9_112_9_112_5" localSheetId="10">#REF!</definedName>
    <definedName name="SHARED_FORMULA_9_112_9_112_5">#REF!</definedName>
    <definedName name="SHARED_FORMULA_9_118_9_118_5" localSheetId="11">#REF!</definedName>
    <definedName name="SHARED_FORMULA_9_118_9_118_5" localSheetId="12">#REF!</definedName>
    <definedName name="SHARED_FORMULA_9_118_9_118_5" localSheetId="15">#REF!</definedName>
    <definedName name="SHARED_FORMULA_9_118_9_118_5" localSheetId="16">#REF!</definedName>
    <definedName name="SHARED_FORMULA_9_118_9_118_5" localSheetId="18">#REF!</definedName>
    <definedName name="SHARED_FORMULA_9_118_9_118_5" localSheetId="4">#REF!</definedName>
    <definedName name="SHARED_FORMULA_9_118_9_118_5" localSheetId="5">#REF!</definedName>
    <definedName name="SHARED_FORMULA_9_118_9_118_5" localSheetId="8">#REF!</definedName>
    <definedName name="SHARED_FORMULA_9_118_9_118_5" localSheetId="9">#REF!</definedName>
    <definedName name="SHARED_FORMULA_9_118_9_118_5" localSheetId="10">#REF!</definedName>
    <definedName name="SHARED_FORMULA_9_118_9_118_5">#REF!</definedName>
    <definedName name="SHARED_FORMULA_9_44_9_44_5" localSheetId="11">#REF!</definedName>
    <definedName name="SHARED_FORMULA_9_44_9_44_5" localSheetId="12">#REF!</definedName>
    <definedName name="SHARED_FORMULA_9_44_9_44_5" localSheetId="15">#REF!</definedName>
    <definedName name="SHARED_FORMULA_9_44_9_44_5" localSheetId="16">#REF!</definedName>
    <definedName name="SHARED_FORMULA_9_44_9_44_5" localSheetId="18">#REF!</definedName>
    <definedName name="SHARED_FORMULA_9_44_9_44_5" localSheetId="4">#REF!</definedName>
    <definedName name="SHARED_FORMULA_9_44_9_44_5" localSheetId="5">#REF!</definedName>
    <definedName name="SHARED_FORMULA_9_44_9_44_5" localSheetId="8">#REF!</definedName>
    <definedName name="SHARED_FORMULA_9_44_9_44_5" localSheetId="9">#REF!</definedName>
    <definedName name="SHARED_FORMULA_9_44_9_44_5" localSheetId="10">#REF!</definedName>
    <definedName name="SHARED_FORMULA_9_44_9_44_5">#REF!</definedName>
    <definedName name="SHARED_FORMULA_9_53_9_53_5" localSheetId="11">#REF!</definedName>
    <definedName name="SHARED_FORMULA_9_53_9_53_5" localSheetId="12">#REF!</definedName>
    <definedName name="SHARED_FORMULA_9_53_9_53_5" localSheetId="15">#REF!</definedName>
    <definedName name="SHARED_FORMULA_9_53_9_53_5" localSheetId="16">#REF!</definedName>
    <definedName name="SHARED_FORMULA_9_53_9_53_5" localSheetId="18">#REF!</definedName>
    <definedName name="SHARED_FORMULA_9_53_9_53_5" localSheetId="4">#REF!</definedName>
    <definedName name="SHARED_FORMULA_9_53_9_53_5" localSheetId="5">#REF!</definedName>
    <definedName name="SHARED_FORMULA_9_53_9_53_5" localSheetId="8">#REF!</definedName>
    <definedName name="SHARED_FORMULA_9_53_9_53_5" localSheetId="9">#REF!</definedName>
    <definedName name="SHARED_FORMULA_9_53_9_53_5" localSheetId="10">#REF!</definedName>
    <definedName name="SHARED_FORMULA_9_53_9_53_5">#REF!</definedName>
    <definedName name="SHARED_FORMULA_9_77_9_77_5" localSheetId="11">#REF!</definedName>
    <definedName name="SHARED_FORMULA_9_77_9_77_5" localSheetId="12">#REF!</definedName>
    <definedName name="SHARED_FORMULA_9_77_9_77_5" localSheetId="15">#REF!</definedName>
    <definedName name="SHARED_FORMULA_9_77_9_77_5" localSheetId="16">#REF!</definedName>
    <definedName name="SHARED_FORMULA_9_77_9_77_5" localSheetId="18">#REF!</definedName>
    <definedName name="SHARED_FORMULA_9_77_9_77_5" localSheetId="4">#REF!</definedName>
    <definedName name="SHARED_FORMULA_9_77_9_77_5" localSheetId="5">#REF!</definedName>
    <definedName name="SHARED_FORMULA_9_77_9_77_5" localSheetId="8">#REF!</definedName>
    <definedName name="SHARED_FORMULA_9_77_9_77_5" localSheetId="9">#REF!</definedName>
    <definedName name="SHARED_FORMULA_9_77_9_77_5" localSheetId="10">#REF!</definedName>
    <definedName name="SHARED_FORMULA_9_77_9_77_5">#REF!</definedName>
    <definedName name="SHARED_FORMULA_9_98_9_98_5" localSheetId="11">#REF!</definedName>
    <definedName name="SHARED_FORMULA_9_98_9_98_5" localSheetId="12">#REF!</definedName>
    <definedName name="SHARED_FORMULA_9_98_9_98_5" localSheetId="15">#REF!</definedName>
    <definedName name="SHARED_FORMULA_9_98_9_98_5" localSheetId="16">#REF!</definedName>
    <definedName name="SHARED_FORMULA_9_98_9_98_5" localSheetId="18">#REF!</definedName>
    <definedName name="SHARED_FORMULA_9_98_9_98_5" localSheetId="4">#REF!</definedName>
    <definedName name="SHARED_FORMULA_9_98_9_98_5" localSheetId="5">#REF!</definedName>
    <definedName name="SHARED_FORMULA_9_98_9_98_5" localSheetId="8">#REF!</definedName>
    <definedName name="SHARED_FORMULA_9_98_9_98_5" localSheetId="9">#REF!</definedName>
    <definedName name="SHARED_FORMULA_9_98_9_98_5" localSheetId="10">#REF!</definedName>
    <definedName name="SHARED_FORMULA_9_98_9_98_5">#REF!</definedName>
    <definedName name="x" localSheetId="11">#REF!</definedName>
    <definedName name="x" localSheetId="12">#REF!</definedName>
    <definedName name="x" localSheetId="15">#REF!</definedName>
    <definedName name="x" localSheetId="16">#REF!</definedName>
    <definedName name="x" localSheetId="18">#REF!</definedName>
    <definedName name="x" localSheetId="4">#REF!</definedName>
    <definedName name="x" localSheetId="5">#REF!</definedName>
    <definedName name="x" localSheetId="8">#REF!</definedName>
    <definedName name="x" localSheetId="9">#REF!</definedName>
    <definedName name="x" localSheetId="10">#REF!</definedName>
    <definedName name="x">#REF!</definedName>
  </definedNames>
  <calcPr calcId="152511" iterateDelta="1E-4"/>
  <fileRecoveryPr autoRecover="0"/>
</workbook>
</file>

<file path=xl/calcChain.xml><?xml version="1.0" encoding="utf-8"?>
<calcChain xmlns="http://schemas.openxmlformats.org/spreadsheetml/2006/main">
  <c r="I5" i="60" l="1"/>
  <c r="F5" i="60" s="1"/>
  <c r="F28" i="60" s="1"/>
  <c r="F6" i="60"/>
  <c r="E6" i="60" s="1"/>
  <c r="F7" i="60"/>
  <c r="E7" i="60" s="1"/>
  <c r="F8" i="60"/>
  <c r="E8" i="60" s="1"/>
  <c r="F9" i="60"/>
  <c r="E9" i="60" s="1"/>
  <c r="F10" i="60"/>
  <c r="E10" i="60" s="1"/>
  <c r="F11" i="60"/>
  <c r="E11" i="60" s="1"/>
  <c r="F12" i="60"/>
  <c r="E12" i="60" s="1"/>
  <c r="F13" i="60"/>
  <c r="E13" i="60" s="1"/>
  <c r="F14" i="60"/>
  <c r="E14" i="60" s="1"/>
  <c r="F15" i="60"/>
  <c r="E15" i="60" s="1"/>
  <c r="F16" i="60"/>
  <c r="E16" i="60" s="1"/>
  <c r="F17" i="60"/>
  <c r="E17" i="60" s="1"/>
  <c r="F18" i="60"/>
  <c r="E18" i="60" s="1"/>
  <c r="F19" i="60"/>
  <c r="E19" i="60" s="1"/>
  <c r="F20" i="60"/>
  <c r="E20" i="60" s="1"/>
  <c r="F21" i="60"/>
  <c r="E21" i="60" s="1"/>
  <c r="F22" i="60"/>
  <c r="E22" i="60" s="1"/>
  <c r="F23" i="60"/>
  <c r="E23" i="60" s="1"/>
  <c r="F24" i="60"/>
  <c r="E24" i="60" s="1"/>
  <c r="F25" i="60"/>
  <c r="E25" i="60" s="1"/>
  <c r="F26" i="60"/>
  <c r="E26" i="60" s="1"/>
  <c r="F27" i="60"/>
  <c r="E27" i="60" s="1"/>
  <c r="G28" i="60"/>
  <c r="H28" i="60"/>
  <c r="I28" i="60"/>
  <c r="E28" i="60" l="1"/>
  <c r="F8" i="58" l="1"/>
  <c r="F10" i="58" s="1"/>
  <c r="F27" i="58" s="1"/>
  <c r="F29" i="58" s="1"/>
  <c r="G10" i="58"/>
  <c r="C12" i="58"/>
  <c r="C14" i="58"/>
  <c r="C16" i="58"/>
  <c r="C18" i="58"/>
  <c r="F20" i="58"/>
  <c r="G20" i="58"/>
  <c r="G27" i="58" s="1"/>
  <c r="G29" i="58" s="1"/>
  <c r="F21" i="58"/>
  <c r="F23" i="58"/>
  <c r="F25" i="58"/>
  <c r="F31" i="58"/>
  <c r="F32" i="58"/>
  <c r="F33" i="58"/>
  <c r="F34" i="58"/>
  <c r="F35" i="58"/>
  <c r="F45" i="58" s="1"/>
  <c r="G35" i="58"/>
  <c r="G45" i="58" s="1"/>
  <c r="F37" i="58"/>
  <c r="F38" i="58"/>
  <c r="F40" i="58"/>
  <c r="G40" i="58"/>
  <c r="F42" i="58"/>
  <c r="F44" i="58" s="1"/>
  <c r="G44" i="58"/>
  <c r="F48" i="58"/>
  <c r="F49" i="58"/>
  <c r="F50" i="58"/>
  <c r="F51" i="58" s="1"/>
  <c r="F52" i="58"/>
  <c r="F53" i="58"/>
  <c r="F54" i="58" s="1"/>
  <c r="G55" i="58"/>
  <c r="F56" i="58"/>
  <c r="F57" i="58" s="1"/>
  <c r="F58" i="58"/>
  <c r="F59" i="58" s="1"/>
  <c r="F60" i="58"/>
  <c r="F61" i="58" s="1"/>
  <c r="F62" i="58"/>
  <c r="F63" i="58" s="1"/>
  <c r="F64" i="58"/>
  <c r="F65" i="58"/>
  <c r="F66" i="58"/>
  <c r="F67" i="58"/>
  <c r="F68" i="58"/>
  <c r="G70" i="58"/>
  <c r="F71" i="58"/>
  <c r="F73" i="58"/>
  <c r="G73" i="58"/>
  <c r="F75" i="58"/>
  <c r="F77" i="58" s="1"/>
  <c r="G77" i="58"/>
  <c r="G83" i="58" s="1"/>
  <c r="F78" i="58"/>
  <c r="F79" i="58"/>
  <c r="F80" i="58"/>
  <c r="F82" i="58"/>
  <c r="F86" i="58"/>
  <c r="F89" i="58"/>
  <c r="G89" i="58"/>
  <c r="F91" i="58"/>
  <c r="C92" i="58" s="1"/>
  <c r="F92" i="58" s="1"/>
  <c r="E102" i="58" s="1"/>
  <c r="E103" i="58" s="1"/>
  <c r="E104" i="58" s="1"/>
  <c r="E105" i="58" s="1"/>
  <c r="E106" i="58" s="1"/>
  <c r="E107" i="58" s="1"/>
  <c r="E108" i="58" s="1"/>
  <c r="E109" i="58" s="1"/>
  <c r="E110" i="58" s="1"/>
  <c r="C103" i="58"/>
  <c r="C104" i="58"/>
  <c r="C105" i="58"/>
  <c r="C106" i="58"/>
  <c r="C107" i="58"/>
  <c r="C108" i="58"/>
  <c r="C109" i="58"/>
  <c r="G94" i="58" l="1"/>
  <c r="G96" i="58" s="1"/>
  <c r="F55" i="58"/>
  <c r="F70" i="58" s="1"/>
  <c r="F83" i="58" s="1"/>
  <c r="F94" i="58" s="1"/>
  <c r="F96" i="58" s="1"/>
  <c r="F17" i="57" l="1"/>
  <c r="B17" i="57"/>
  <c r="I16" i="57"/>
  <c r="I15" i="57"/>
  <c r="H14" i="57"/>
  <c r="H17" i="57" s="1"/>
  <c r="G14" i="57"/>
  <c r="G17" i="57" s="1"/>
  <c r="F14" i="57"/>
  <c r="E14" i="57"/>
  <c r="E17" i="57" s="1"/>
  <c r="D14" i="57"/>
  <c r="D17" i="57" s="1"/>
  <c r="C14" i="57"/>
  <c r="C17" i="57" s="1"/>
  <c r="B14" i="57"/>
  <c r="I14" i="57" s="1"/>
  <c r="H12" i="57"/>
  <c r="H13" i="57" s="1"/>
  <c r="H18" i="57" s="1"/>
  <c r="D12" i="57"/>
  <c r="D13" i="57" s="1"/>
  <c r="D18" i="57" s="1"/>
  <c r="I11" i="57"/>
  <c r="I10" i="57"/>
  <c r="I9" i="57"/>
  <c r="I8" i="57"/>
  <c r="I7" i="57"/>
  <c r="H6" i="57"/>
  <c r="G6" i="57"/>
  <c r="G12" i="57" s="1"/>
  <c r="G13" i="57" s="1"/>
  <c r="G18" i="57" s="1"/>
  <c r="F6" i="57"/>
  <c r="F12" i="57" s="1"/>
  <c r="F13" i="57" s="1"/>
  <c r="F18" i="57" s="1"/>
  <c r="E6" i="57"/>
  <c r="I6" i="57" s="1"/>
  <c r="D6" i="57"/>
  <c r="C6" i="57"/>
  <c r="C12" i="57" s="1"/>
  <c r="C13" i="57" s="1"/>
  <c r="C18" i="57" s="1"/>
  <c r="B6" i="57"/>
  <c r="B12" i="57" s="1"/>
  <c r="I5" i="57"/>
  <c r="I4" i="57"/>
  <c r="I17" i="57" l="1"/>
  <c r="B13" i="57"/>
  <c r="E12" i="57"/>
  <c r="E13" i="57" s="1"/>
  <c r="E18" i="57" s="1"/>
  <c r="D56" i="2"/>
  <c r="I12" i="57" l="1"/>
  <c r="B18" i="57"/>
  <c r="I18" i="57" s="1"/>
  <c r="I13" i="57"/>
  <c r="E19" i="54"/>
  <c r="F19" i="54"/>
  <c r="G19" i="54"/>
  <c r="H19" i="54"/>
  <c r="I19" i="54"/>
  <c r="J19" i="54"/>
  <c r="K19" i="54"/>
  <c r="L19" i="54"/>
  <c r="M19" i="54"/>
  <c r="N19" i="54"/>
  <c r="O19" i="54"/>
  <c r="P19" i="54"/>
  <c r="Q19" i="54"/>
  <c r="R19" i="54"/>
  <c r="F21" i="54"/>
  <c r="F23" i="54" s="1"/>
  <c r="E23" i="54"/>
  <c r="E32" i="54" s="1"/>
  <c r="E33" i="54" s="1"/>
  <c r="G23" i="54"/>
  <c r="H23" i="54"/>
  <c r="I23" i="54"/>
  <c r="J23" i="54"/>
  <c r="K23" i="54"/>
  <c r="L23" i="54"/>
  <c r="M23" i="54"/>
  <c r="N23" i="54"/>
  <c r="N32" i="54" s="1"/>
  <c r="N33" i="54" s="1"/>
  <c r="O23" i="54"/>
  <c r="P23" i="54"/>
  <c r="Q23" i="54"/>
  <c r="R23" i="54"/>
  <c r="R32" i="54" s="1"/>
  <c r="R33" i="54" s="1"/>
  <c r="E27" i="54"/>
  <c r="G27" i="54"/>
  <c r="H27" i="54"/>
  <c r="I27" i="54"/>
  <c r="J27" i="54"/>
  <c r="K27" i="54"/>
  <c r="L27" i="54"/>
  <c r="M27" i="54"/>
  <c r="N27" i="54"/>
  <c r="O27" i="54"/>
  <c r="P27" i="54"/>
  <c r="Q27" i="54"/>
  <c r="R27" i="54"/>
  <c r="F29" i="54"/>
  <c r="F31" i="54" s="1"/>
  <c r="E31" i="54"/>
  <c r="G31" i="54"/>
  <c r="H31" i="54"/>
  <c r="I31" i="54"/>
  <c r="J31" i="54"/>
  <c r="K31" i="54"/>
  <c r="L31" i="54"/>
  <c r="M31" i="54"/>
  <c r="N31" i="54"/>
  <c r="O31" i="54"/>
  <c r="P31" i="54"/>
  <c r="Q31" i="54"/>
  <c r="R31" i="54"/>
  <c r="J32" i="54"/>
  <c r="J33" i="54" s="1"/>
  <c r="E34" i="54"/>
  <c r="E72" i="54" s="1"/>
  <c r="F34" i="54"/>
  <c r="G34" i="54"/>
  <c r="H34" i="54"/>
  <c r="I34" i="54"/>
  <c r="I72" i="54" s="1"/>
  <c r="J34" i="54"/>
  <c r="J72" i="54" s="1"/>
  <c r="K34" i="54"/>
  <c r="L34" i="54"/>
  <c r="M34" i="54"/>
  <c r="M72" i="54" s="1"/>
  <c r="N34" i="54"/>
  <c r="N72" i="54" s="1"/>
  <c r="O34" i="54"/>
  <c r="P34" i="54"/>
  <c r="Q34" i="54"/>
  <c r="Q72" i="54" s="1"/>
  <c r="R34" i="54"/>
  <c r="R72" i="54" s="1"/>
  <c r="E35" i="54"/>
  <c r="F35" i="54"/>
  <c r="G35" i="54"/>
  <c r="H35" i="54"/>
  <c r="I35" i="54"/>
  <c r="J35" i="54"/>
  <c r="K35" i="54"/>
  <c r="K72" i="54" s="1"/>
  <c r="L35" i="54"/>
  <c r="M35" i="54"/>
  <c r="N35" i="54"/>
  <c r="O35" i="54"/>
  <c r="O72" i="54" s="1"/>
  <c r="P35" i="54"/>
  <c r="Q35" i="54"/>
  <c r="R35" i="54"/>
  <c r="G72" i="54"/>
  <c r="E73" i="54"/>
  <c r="F73" i="54"/>
  <c r="G73" i="54"/>
  <c r="H73" i="54"/>
  <c r="I73" i="54"/>
  <c r="J73" i="54"/>
  <c r="K73" i="54"/>
  <c r="L73" i="54"/>
  <c r="M73" i="54"/>
  <c r="N73" i="54"/>
  <c r="O73" i="54"/>
  <c r="P73" i="54"/>
  <c r="Q73" i="54"/>
  <c r="R73" i="54"/>
  <c r="E74" i="54"/>
  <c r="F74" i="54"/>
  <c r="G74" i="54"/>
  <c r="H74" i="54"/>
  <c r="I74" i="54"/>
  <c r="J74" i="54"/>
  <c r="K74" i="54"/>
  <c r="L74" i="54"/>
  <c r="M74" i="54"/>
  <c r="N74" i="54"/>
  <c r="O74" i="54"/>
  <c r="P74" i="54"/>
  <c r="Q74" i="54"/>
  <c r="R74" i="54"/>
  <c r="F78" i="54"/>
  <c r="F79" i="54"/>
  <c r="F80" i="54"/>
  <c r="F81" i="54"/>
  <c r="F82" i="54"/>
  <c r="F83" i="54"/>
  <c r="F84" i="54"/>
  <c r="F85" i="54"/>
  <c r="F86" i="54"/>
  <c r="F87" i="54"/>
  <c r="F88" i="54"/>
  <c r="F89" i="54"/>
  <c r="F91" i="54"/>
  <c r="F92" i="54"/>
  <c r="E95" i="54"/>
  <c r="G95" i="54"/>
  <c r="G104" i="54" s="1"/>
  <c r="G106" i="54" s="1"/>
  <c r="H95" i="54"/>
  <c r="H104" i="54" s="1"/>
  <c r="H106" i="54" s="1"/>
  <c r="I95" i="54"/>
  <c r="I104" i="54" s="1"/>
  <c r="I106" i="54" s="1"/>
  <c r="J95" i="54"/>
  <c r="K95" i="54"/>
  <c r="K104" i="54" s="1"/>
  <c r="K106" i="54" s="1"/>
  <c r="L95" i="54"/>
  <c r="L104" i="54" s="1"/>
  <c r="L106" i="54" s="1"/>
  <c r="M95" i="54"/>
  <c r="M104" i="54" s="1"/>
  <c r="M106" i="54" s="1"/>
  <c r="N95" i="54"/>
  <c r="O95" i="54"/>
  <c r="O104" i="54" s="1"/>
  <c r="O106" i="54" s="1"/>
  <c r="P95" i="54"/>
  <c r="P104" i="54" s="1"/>
  <c r="P106" i="54" s="1"/>
  <c r="Q95" i="54"/>
  <c r="Q104" i="54" s="1"/>
  <c r="Q106" i="54" s="1"/>
  <c r="R95" i="54"/>
  <c r="F97" i="54"/>
  <c r="F98" i="54"/>
  <c r="F99" i="54"/>
  <c r="F100" i="54"/>
  <c r="F102" i="54"/>
  <c r="F103" i="54"/>
  <c r="E104" i="54"/>
  <c r="E106" i="54" s="1"/>
  <c r="J104" i="54"/>
  <c r="J106" i="54" s="1"/>
  <c r="N104" i="54"/>
  <c r="N106" i="54" s="1"/>
  <c r="R104" i="54"/>
  <c r="R106" i="54" s="1"/>
  <c r="E54" i="53"/>
  <c r="F54" i="53"/>
  <c r="G54" i="53"/>
  <c r="H54" i="53"/>
  <c r="I54" i="53"/>
  <c r="J54" i="53"/>
  <c r="K54" i="53"/>
  <c r="L54" i="53"/>
  <c r="M54" i="53"/>
  <c r="N54" i="53"/>
  <c r="O54" i="53"/>
  <c r="P54" i="53"/>
  <c r="Q54" i="53"/>
  <c r="R54" i="53"/>
  <c r="S54" i="53"/>
  <c r="E55" i="53"/>
  <c r="F55" i="53"/>
  <c r="G55" i="53"/>
  <c r="H55" i="53"/>
  <c r="I55" i="53"/>
  <c r="J55" i="53"/>
  <c r="K55" i="53"/>
  <c r="L55" i="53"/>
  <c r="M55" i="53"/>
  <c r="N55" i="53"/>
  <c r="O55" i="53"/>
  <c r="P55" i="53"/>
  <c r="Q55" i="53"/>
  <c r="R55" i="53"/>
  <c r="S55" i="53"/>
  <c r="E56" i="53"/>
  <c r="F56" i="53"/>
  <c r="G56" i="53"/>
  <c r="H56" i="53"/>
  <c r="I56" i="53"/>
  <c r="J56" i="53"/>
  <c r="K56" i="53"/>
  <c r="L56" i="53"/>
  <c r="M56" i="53"/>
  <c r="N56" i="53"/>
  <c r="O56" i="53"/>
  <c r="P56" i="53"/>
  <c r="Q56" i="53"/>
  <c r="R56" i="53"/>
  <c r="S56" i="53"/>
  <c r="E57" i="53"/>
  <c r="F57" i="53"/>
  <c r="G57" i="53"/>
  <c r="H57" i="53"/>
  <c r="I57" i="53"/>
  <c r="J57" i="53"/>
  <c r="K57" i="53"/>
  <c r="L57" i="53"/>
  <c r="M57" i="53"/>
  <c r="N57" i="53"/>
  <c r="O57" i="53"/>
  <c r="P57" i="53"/>
  <c r="Q57" i="53"/>
  <c r="R57" i="53"/>
  <c r="S57" i="53"/>
  <c r="F95" i="54" l="1"/>
  <c r="F104" i="54" s="1"/>
  <c r="F106" i="54" s="1"/>
  <c r="Q32" i="54"/>
  <c r="Q33" i="54" s="1"/>
  <c r="M32" i="54"/>
  <c r="M33" i="54" s="1"/>
  <c r="I32" i="54"/>
  <c r="I33" i="54" s="1"/>
  <c r="P72" i="54"/>
  <c r="L72" i="54"/>
  <c r="H72" i="54"/>
  <c r="F27" i="54"/>
  <c r="F32" i="54" s="1"/>
  <c r="F33" i="54" s="1"/>
  <c r="P32" i="54"/>
  <c r="P33" i="54" s="1"/>
  <c r="L32" i="54"/>
  <c r="L33" i="54" s="1"/>
  <c r="H32" i="54"/>
  <c r="H33" i="54" s="1"/>
  <c r="O32" i="54"/>
  <c r="O33" i="54" s="1"/>
  <c r="K32" i="54"/>
  <c r="K33" i="54" s="1"/>
  <c r="G32" i="54"/>
  <c r="G33" i="54" s="1"/>
  <c r="F72" i="54"/>
  <c r="F36" i="54"/>
  <c r="E6" i="3"/>
  <c r="C29" i="3"/>
  <c r="B51" i="2"/>
  <c r="D28" i="47" l="1"/>
  <c r="D31" i="3" l="1"/>
  <c r="C55" i="50"/>
  <c r="C54" i="50" s="1"/>
  <c r="C13" i="48"/>
  <c r="C18" i="48"/>
  <c r="C21" i="51" l="1"/>
  <c r="B32" i="2" s="1"/>
  <c r="C24" i="46"/>
  <c r="I30" i="51" l="1"/>
  <c r="C7" i="51"/>
  <c r="B56" i="2" s="1"/>
  <c r="C26" i="1" l="1"/>
  <c r="C48" i="50"/>
  <c r="C35" i="3" s="1"/>
  <c r="C45" i="50"/>
  <c r="B6" i="52" l="1"/>
  <c r="B9" i="52"/>
  <c r="B16" i="52"/>
  <c r="H30" i="51"/>
  <c r="G30" i="51"/>
  <c r="F30" i="51"/>
  <c r="E30" i="51"/>
  <c r="J28" i="51"/>
  <c r="J27" i="51"/>
  <c r="J26" i="51"/>
  <c r="J25" i="51"/>
  <c r="J24" i="51"/>
  <c r="J23" i="51"/>
  <c r="J22" i="51"/>
  <c r="C30" i="51"/>
  <c r="B39" i="3" s="1"/>
  <c r="J19" i="51"/>
  <c r="J18" i="51"/>
  <c r="J17" i="51"/>
  <c r="J16" i="51"/>
  <c r="J15" i="51"/>
  <c r="J14" i="51"/>
  <c r="J13" i="51"/>
  <c r="J12" i="51"/>
  <c r="J11" i="51"/>
  <c r="J10" i="51"/>
  <c r="J9" i="51"/>
  <c r="J8" i="51"/>
  <c r="C59" i="50"/>
  <c r="C58" i="50" s="1"/>
  <c r="C51" i="50"/>
  <c r="C50" i="50" s="1"/>
  <c r="C32" i="50"/>
  <c r="B35" i="3" s="1"/>
  <c r="C27" i="50"/>
  <c r="B36" i="3" s="1"/>
  <c r="C23" i="50"/>
  <c r="C18" i="50"/>
  <c r="B32" i="3" s="1"/>
  <c r="C13" i="50"/>
  <c r="B33" i="3" s="1"/>
  <c r="C7" i="50"/>
  <c r="B8" i="3" s="1"/>
  <c r="B7" i="3" s="1"/>
  <c r="D49" i="49"/>
  <c r="E20" i="4" s="1"/>
  <c r="D38" i="49"/>
  <c r="D20" i="4" s="1"/>
  <c r="D33" i="49"/>
  <c r="D36" i="49" s="1"/>
  <c r="D29" i="49"/>
  <c r="D12" i="4" s="1"/>
  <c r="D25" i="49"/>
  <c r="D10" i="49"/>
  <c r="D6" i="49"/>
  <c r="C28" i="47"/>
  <c r="D5" i="47"/>
  <c r="C5" i="47"/>
  <c r="C48" i="47" s="1"/>
  <c r="B14" i="52" l="1"/>
  <c r="D22" i="4" s="1"/>
  <c r="D18" i="4"/>
  <c r="D48" i="47"/>
  <c r="C62" i="50"/>
  <c r="C8" i="3" s="1"/>
  <c r="B4" i="52"/>
  <c r="C20" i="48"/>
  <c r="D9" i="4" s="1"/>
  <c r="D16" i="4"/>
  <c r="G16" i="4"/>
  <c r="D23" i="4"/>
  <c r="G23" i="4"/>
  <c r="D15" i="4"/>
  <c r="G15" i="4"/>
  <c r="J30" i="51"/>
  <c r="C21" i="50"/>
  <c r="C37" i="50"/>
  <c r="D23" i="49"/>
  <c r="D31" i="49" s="1"/>
  <c r="D21" i="4"/>
  <c r="D40" i="49"/>
  <c r="D52" i="49"/>
  <c r="C11" i="50"/>
  <c r="C25" i="50"/>
  <c r="C64" i="46"/>
  <c r="C61" i="46"/>
  <c r="C58" i="46"/>
  <c r="C48" i="46"/>
  <c r="C7" i="46"/>
  <c r="C46" i="46" l="1"/>
  <c r="E17" i="4" s="1"/>
  <c r="B19" i="52"/>
  <c r="D14" i="4"/>
  <c r="C5" i="46"/>
  <c r="D13" i="4"/>
  <c r="D42" i="49"/>
  <c r="C38" i="50"/>
  <c r="B41" i="3"/>
  <c r="E38" i="3"/>
  <c r="C43" i="1" s="1"/>
  <c r="C31" i="3"/>
  <c r="B20" i="3"/>
  <c r="B13" i="3"/>
  <c r="B31" i="3"/>
  <c r="E33" i="3"/>
  <c r="E28" i="3"/>
  <c r="B25" i="2" s="1"/>
  <c r="G6" i="4"/>
  <c r="F6" i="1" s="1"/>
  <c r="D19" i="4"/>
  <c r="B34" i="2" l="1"/>
  <c r="D17" i="4"/>
  <c r="C108" i="46"/>
  <c r="D10" i="4"/>
  <c r="D24" i="4" s="1"/>
  <c r="C33" i="1"/>
  <c r="B30" i="2"/>
  <c r="G8" i="4" l="1"/>
  <c r="E26" i="45" l="1"/>
  <c r="E25" i="45"/>
  <c r="E23" i="45"/>
  <c r="E22" i="45"/>
  <c r="E20" i="45"/>
  <c r="E19" i="45"/>
  <c r="E17" i="45"/>
  <c r="E16" i="45"/>
  <c r="E14" i="45"/>
  <c r="E13" i="45"/>
  <c r="E11" i="45"/>
  <c r="E10" i="45"/>
  <c r="E8" i="45"/>
  <c r="E7" i="45"/>
  <c r="D9" i="45"/>
  <c r="D12" i="45" s="1"/>
  <c r="D15" i="45" s="1"/>
  <c r="C9" i="45"/>
  <c r="C12" i="45" s="1"/>
  <c r="E6" i="45" l="1"/>
  <c r="E15" i="45"/>
  <c r="D18" i="45"/>
  <c r="E9" i="45"/>
  <c r="E12" i="45"/>
  <c r="E40" i="3"/>
  <c r="E11" i="3"/>
  <c r="E12" i="3"/>
  <c r="E14" i="3"/>
  <c r="E15" i="3"/>
  <c r="E16" i="3"/>
  <c r="E17" i="3"/>
  <c r="E18" i="3"/>
  <c r="E19" i="3"/>
  <c r="E21" i="3"/>
  <c r="E22" i="3"/>
  <c r="E23" i="3"/>
  <c r="E24" i="3"/>
  <c r="E25" i="3"/>
  <c r="E26" i="3"/>
  <c r="E27" i="3"/>
  <c r="E30" i="3"/>
  <c r="E32" i="3"/>
  <c r="E36" i="3"/>
  <c r="D20" i="3"/>
  <c r="E13" i="3"/>
  <c r="B10" i="3"/>
  <c r="E10" i="3" s="1"/>
  <c r="B29" i="3"/>
  <c r="B9" i="3" l="1"/>
  <c r="B49" i="2"/>
  <c r="C37" i="1"/>
  <c r="B45" i="2"/>
  <c r="C29" i="1"/>
  <c r="E18" i="45"/>
  <c r="D21" i="45"/>
  <c r="E21" i="45" l="1"/>
  <c r="D24" i="45"/>
  <c r="E24" i="45" s="1"/>
  <c r="C28" i="1" l="1"/>
  <c r="D28" i="4"/>
  <c r="D29" i="4" s="1"/>
  <c r="G11" i="4"/>
  <c r="D11" i="2" l="1"/>
  <c r="F15" i="1"/>
  <c r="B34" i="3"/>
  <c r="B37" i="3" s="1"/>
  <c r="E29" i="3"/>
  <c r="B44" i="2" s="1"/>
  <c r="G26" i="4" l="1"/>
  <c r="F43" i="1" l="1"/>
  <c r="D34" i="2"/>
  <c r="E39" i="3"/>
  <c r="C25" i="1" l="1"/>
  <c r="B8" i="13"/>
  <c r="B13" i="13"/>
  <c r="B28" i="13"/>
  <c r="B40" i="13"/>
  <c r="B50" i="2"/>
  <c r="B55" i="2"/>
  <c r="B5" i="2"/>
  <c r="C7" i="3"/>
  <c r="D7" i="3"/>
  <c r="C9" i="3"/>
  <c r="D9" i="3"/>
  <c r="B14" i="2"/>
  <c r="C14" i="1"/>
  <c r="C16" i="1"/>
  <c r="C20" i="3"/>
  <c r="E20" i="3" s="1"/>
  <c r="B17" i="2" s="1"/>
  <c r="C19" i="1"/>
  <c r="C20" i="1"/>
  <c r="C21" i="1"/>
  <c r="B21" i="2"/>
  <c r="B22" i="2"/>
  <c r="C23" i="1"/>
  <c r="B24" i="2"/>
  <c r="C32" i="1"/>
  <c r="C31" i="1" s="1"/>
  <c r="D34" i="3"/>
  <c r="C44" i="1"/>
  <c r="C46" i="1"/>
  <c r="C41" i="3"/>
  <c r="D41" i="3"/>
  <c r="D5" i="2"/>
  <c r="F11" i="1"/>
  <c r="G9" i="4"/>
  <c r="F13" i="1" s="1"/>
  <c r="E10" i="4"/>
  <c r="F10" i="4"/>
  <c r="G12" i="4"/>
  <c r="D12" i="2" s="1"/>
  <c r="G13" i="4"/>
  <c r="D13" i="2" s="1"/>
  <c r="D15" i="2"/>
  <c r="F20" i="1"/>
  <c r="G17" i="4"/>
  <c r="F24" i="1" s="1"/>
  <c r="G18" i="4"/>
  <c r="D46" i="2" s="1"/>
  <c r="G20" i="4"/>
  <c r="F30" i="1" s="1"/>
  <c r="G21" i="4"/>
  <c r="F31" i="1" s="1"/>
  <c r="E22" i="4"/>
  <c r="E19" i="4" s="1"/>
  <c r="F22" i="4"/>
  <c r="F19" i="4" s="1"/>
  <c r="F33" i="1"/>
  <c r="G25" i="4"/>
  <c r="G27" i="4"/>
  <c r="D35" i="2" s="1"/>
  <c r="E28" i="4"/>
  <c r="F28" i="4"/>
  <c r="B33" i="2"/>
  <c r="B35" i="2" s="1"/>
  <c r="B19" i="2"/>
  <c r="B29" i="2"/>
  <c r="E41" i="3" l="1"/>
  <c r="C48" i="1" s="1"/>
  <c r="D37" i="3"/>
  <c r="D42" i="3"/>
  <c r="F24" i="4"/>
  <c r="F29" i="4" s="1"/>
  <c r="E31" i="3"/>
  <c r="B28" i="2" s="1"/>
  <c r="E9" i="3"/>
  <c r="B9" i="2" s="1"/>
  <c r="F46" i="1"/>
  <c r="G28" i="4"/>
  <c r="F48" i="1" s="1"/>
  <c r="B10" i="2"/>
  <c r="B60" i="2"/>
  <c r="F17" i="1"/>
  <c r="B12" i="2"/>
  <c r="G22" i="4"/>
  <c r="D51" i="2" s="1"/>
  <c r="G10" i="4"/>
  <c r="D10" i="2" s="1"/>
  <c r="D9" i="2"/>
  <c r="F27" i="1"/>
  <c r="D16" i="2"/>
  <c r="D49" i="2"/>
  <c r="F16" i="1"/>
  <c r="D50" i="2"/>
  <c r="D8" i="2"/>
  <c r="B14" i="13"/>
  <c r="B20" i="13" s="1"/>
  <c r="B21" i="13" s="1"/>
  <c r="B32" i="13" s="1"/>
  <c r="B15" i="2"/>
  <c r="D44" i="2"/>
  <c r="E24" i="4"/>
  <c r="E29" i="4" s="1"/>
  <c r="G7" i="4"/>
  <c r="G14" i="4"/>
  <c r="F40" i="1"/>
  <c r="B23" i="2"/>
  <c r="C24" i="1"/>
  <c r="C22" i="1"/>
  <c r="B18" i="2"/>
  <c r="F19" i="1"/>
  <c r="B20" i="2"/>
  <c r="D52" i="2"/>
  <c r="C6" i="1"/>
  <c r="F18" i="1" l="1"/>
  <c r="F14" i="1" s="1"/>
  <c r="D14" i="2"/>
  <c r="C12" i="1"/>
  <c r="C18" i="1"/>
  <c r="G19" i="4"/>
  <c r="C13" i="1"/>
  <c r="F32" i="1"/>
  <c r="F9" i="1"/>
  <c r="D6" i="2"/>
  <c r="D31" i="2" s="1"/>
  <c r="D36" i="2" s="1"/>
  <c r="F29" i="1" l="1"/>
  <c r="F38" i="1" s="1"/>
  <c r="D48" i="2"/>
  <c r="D54" i="2" s="1"/>
  <c r="D61" i="2" s="1"/>
  <c r="C11" i="1"/>
  <c r="G24" i="4"/>
  <c r="D63" i="2" l="1"/>
  <c r="G29" i="4"/>
  <c r="F50" i="1" s="1"/>
  <c r="E8" i="3"/>
  <c r="B7" i="2" s="1"/>
  <c r="B42" i="3"/>
  <c r="E7" i="3"/>
  <c r="B6" i="2" s="1"/>
  <c r="C9" i="1" l="1"/>
  <c r="C8" i="1" s="1"/>
  <c r="E35" i="3" l="1"/>
  <c r="C34" i="3"/>
  <c r="C37" i="3" l="1"/>
  <c r="E37" i="3" s="1"/>
  <c r="E42" i="3" s="1"/>
  <c r="E34" i="3"/>
  <c r="B47" i="2" s="1"/>
  <c r="C36" i="1"/>
  <c r="C35" i="1" s="1"/>
  <c r="B48" i="2"/>
  <c r="C38" i="1" l="1"/>
  <c r="C40" i="1" s="1"/>
  <c r="B54" i="2"/>
  <c r="B61" i="2" s="1"/>
  <c r="C50" i="1"/>
  <c r="C42" i="3"/>
  <c r="C64" i="50" l="1"/>
  <c r="C44" i="50"/>
  <c r="B26" i="2"/>
  <c r="B31" i="2" l="1"/>
  <c r="B36" i="2" s="1"/>
  <c r="B63" i="2" l="1"/>
</calcChain>
</file>

<file path=xl/sharedStrings.xml><?xml version="1.0" encoding="utf-8"?>
<sst xmlns="http://schemas.openxmlformats.org/spreadsheetml/2006/main" count="1626" uniqueCount="855">
  <si>
    <t>Bevételi előirányzat</t>
  </si>
  <si>
    <t>Kiadási előirányzat</t>
  </si>
  <si>
    <t>Megnevezés</t>
  </si>
  <si>
    <t>Eredeti</t>
  </si>
  <si>
    <t xml:space="preserve">Eredeti </t>
  </si>
  <si>
    <t>Állami támogatás</t>
  </si>
  <si>
    <t>Személyi juttatások</t>
  </si>
  <si>
    <t>Működési célú támogatások (államháztartáson belülről)</t>
  </si>
  <si>
    <t>Vissza nem térítendő támogatások</t>
  </si>
  <si>
    <t>Munkaadókat terhelő járulékok és szociális hozzájárulási adó</t>
  </si>
  <si>
    <t>Közhatalmi bevételek</t>
  </si>
  <si>
    <t>Dologi kiadások</t>
  </si>
  <si>
    <t>Vagyoni típusú adók</t>
  </si>
  <si>
    <t>Termékek és szolgáltatások</t>
  </si>
  <si>
    <t>Ellátottak pénzbeli juttatásai</t>
  </si>
  <si>
    <t>Késedelmi pótlék</t>
  </si>
  <si>
    <t>Egyéb működési kiadások</t>
  </si>
  <si>
    <t>Bírság</t>
  </si>
  <si>
    <t>Visszatérítendő támogatások és kölcsönök</t>
  </si>
  <si>
    <t>Egyéb működési célú támogatások (vissza nem térítendő)</t>
  </si>
  <si>
    <t>Működési bevételek</t>
  </si>
  <si>
    <t>Működési tartalékok</t>
  </si>
  <si>
    <t>Áru és készletértékesítés (a döntést követő 3 hónap utáni föld- és ingatlan értékesítés)</t>
  </si>
  <si>
    <t xml:space="preserve"> - Általános tartalék</t>
  </si>
  <si>
    <t>Szolgáltatások ellenértéke</t>
  </si>
  <si>
    <t>Közvetített szolgáltatások ellenértéke</t>
  </si>
  <si>
    <t>Tulajdonosi bevételek</t>
  </si>
  <si>
    <t>Ellátási díjak</t>
  </si>
  <si>
    <t>ÁFA bevétel</t>
  </si>
  <si>
    <t>Beruházási kiadások</t>
  </si>
  <si>
    <t>Kamatbevétel</t>
  </si>
  <si>
    <t>Felújítási kiadások</t>
  </si>
  <si>
    <t>Felhalmozási bevételek</t>
  </si>
  <si>
    <t>Egyéb felhalmozási kiadások</t>
  </si>
  <si>
    <t>Működési célú átvett pénzeszközök (államháztartáson kívülről)</t>
  </si>
  <si>
    <t>Egyéb felhalmozási célú támogatások (vissza nem térítendő)</t>
  </si>
  <si>
    <t>Felhalmozási tartalékok</t>
  </si>
  <si>
    <t xml:space="preserve"> - Felhalmozási tartalék</t>
  </si>
  <si>
    <t>KÖLTSÉGVETÉSI BEVÉTELEK ÖSSZESEN:</t>
  </si>
  <si>
    <t>KÖLTSÉGVETÉSI KIADÁSOK ÖSSZESEN:</t>
  </si>
  <si>
    <t xml:space="preserve">Költségvetési egyenleg: </t>
  </si>
  <si>
    <t>Hiteltörlesztés</t>
  </si>
  <si>
    <t xml:space="preserve">  </t>
  </si>
  <si>
    <t>Előző évi költségvetési maradványának igénybevétele</t>
  </si>
  <si>
    <t>Irányítószervi támogatás folyósítás</t>
  </si>
  <si>
    <t>Irányító szervi támogatás folyósítása</t>
  </si>
  <si>
    <t>FINANSZÍROZÁSI BEVÉTELEK ÖSSZESEN:</t>
  </si>
  <si>
    <t>FINANSZÍROZÁSI KIADÁSOK ÖSSZESEN:</t>
  </si>
  <si>
    <t>BEVÉTELEK MINDÖSSZESEN</t>
  </si>
  <si>
    <t>KIADÁSOK MINDÖSSZESEN</t>
  </si>
  <si>
    <t>Járulékok</t>
  </si>
  <si>
    <t>Egyéb működési kiadás</t>
  </si>
  <si>
    <t>Visszatérítendő támogatás és kölcsön</t>
  </si>
  <si>
    <t>Egyéb működési célú támogatás (vissza nem térítendő)</t>
  </si>
  <si>
    <t>Áru- és készletértékesítés (a döntést követő 3 hónap utáni föld- és ingatlan értékesítés)</t>
  </si>
  <si>
    <t>Felhalmozási kiadásokra átcsoportosított (-)</t>
  </si>
  <si>
    <t>Költségvetési bevételek összesen:</t>
  </si>
  <si>
    <t>Költségvetési kiadások összesen:</t>
  </si>
  <si>
    <t>Irányítószervi támogatás</t>
  </si>
  <si>
    <t>Finanszírozási bevételek</t>
  </si>
  <si>
    <t>Finanszírozási kiadások</t>
  </si>
  <si>
    <t>Mindösszesen:</t>
  </si>
  <si>
    <t>Beruházás</t>
  </si>
  <si>
    <t>Felújítás</t>
  </si>
  <si>
    <t>Egyéb felhalmozási kiadás</t>
  </si>
  <si>
    <t>Működési bevételekből átcsoportosított</t>
  </si>
  <si>
    <t>Hiány finanszírozása belső forrásból:</t>
  </si>
  <si>
    <t>Mindösszesen bevételek:</t>
  </si>
  <si>
    <t>Mindösszesen kiadások:</t>
  </si>
  <si>
    <t>Önkormányzat</t>
  </si>
  <si>
    <t>Tatai Közös Önkormányzati Hivatal</t>
  </si>
  <si>
    <t>Intézmények Gazdasági Hivatala és a hozzá tartozó Intézményei</t>
  </si>
  <si>
    <t>Összesen</t>
  </si>
  <si>
    <t>Működési célú támogatások államháztartáson belülről</t>
  </si>
  <si>
    <t>Közhatalmi bevétel</t>
  </si>
  <si>
    <t xml:space="preserve"> - Építményadó</t>
  </si>
  <si>
    <t xml:space="preserve"> - Telekadó</t>
  </si>
  <si>
    <t>Termékek és szolgáltatások adói</t>
  </si>
  <si>
    <t xml:space="preserve"> - Iparűzési adó</t>
  </si>
  <si>
    <t xml:space="preserve"> - Gépjárműadó</t>
  </si>
  <si>
    <t xml:space="preserve"> - Idegenforgalmi adó</t>
  </si>
  <si>
    <t xml:space="preserve"> - Talajterhelési díj</t>
  </si>
  <si>
    <t>Szolgáltatások ellenértéke (temető fenntartási hozzájárulás, sírhelydíj, nevezési díj)</t>
  </si>
  <si>
    <t>Tulajdonosi bevételek (használatba adásból, üzemeltetésbe adásból származó bevételek, stb.)</t>
  </si>
  <si>
    <t>Visszatérítendő támogatások és kölcsönök (igénylés és visszatérülés)</t>
  </si>
  <si>
    <t>Felhalmozási célú átvett pénzeszközök (államháztartáson kívülről)</t>
  </si>
  <si>
    <t>KÖLTSÉGVETÉSI BEVÉTELEK ÖSSZESEN</t>
  </si>
  <si>
    <t>Irányító szervi támogatás</t>
  </si>
  <si>
    <t>FINANSZÍROZÁSI BEVÉTELEK ÖSSZESEN</t>
  </si>
  <si>
    <t>Kiadások</t>
  </si>
  <si>
    <t>Munkaadót terhelő járulékok és szociális hozzájárulási adó</t>
  </si>
  <si>
    <t>Beruházás (ÁFA-val )</t>
  </si>
  <si>
    <t>Felújítás (ÁFA-val )</t>
  </si>
  <si>
    <t xml:space="preserve">Felhalmozási tartalékok </t>
  </si>
  <si>
    <t>KÖLTSÉGVETÉSI KIADÁSOK ÖSSZESEN</t>
  </si>
  <si>
    <t>FINANSZÍROZÁSI KIADÁSOK ÖSSZESEN</t>
  </si>
  <si>
    <t>Bevétel</t>
  </si>
  <si>
    <t>Tata</t>
  </si>
  <si>
    <t>011130</t>
  </si>
  <si>
    <t>018030</t>
  </si>
  <si>
    <t>031030</t>
  </si>
  <si>
    <t>061030</t>
  </si>
  <si>
    <t>066020</t>
  </si>
  <si>
    <t>107060</t>
  </si>
  <si>
    <t>Dunaalmási Kirendeltség</t>
  </si>
  <si>
    <t>Dunaszentmiklósi Kirendeltség</t>
  </si>
  <si>
    <t>Kuny Domokos Múzeum</t>
  </si>
  <si>
    <t>Mindösszesen</t>
  </si>
  <si>
    <t>Pályázatok és azokhoz kapcsolódó feladatok</t>
  </si>
  <si>
    <t>053010</t>
  </si>
  <si>
    <t>Tatai székhely</t>
  </si>
  <si>
    <t>Tárgyi eszköz beszerzés</t>
  </si>
  <si>
    <t>Intézmények Gazdasági Hivatala és a hozzá tartozó költségvetési szervek</t>
  </si>
  <si>
    <t>Önkormányzati bérlakások felújítása</t>
  </si>
  <si>
    <t>Önkormányzati nem lakás célú helyiségek felújítása</t>
  </si>
  <si>
    <t>(E Ft-ban)</t>
  </si>
  <si>
    <t>Rászorultságtól függő pénzbeli szociális, gyermekvédelmi ellátások összesen</t>
  </si>
  <si>
    <t>Köztemetés</t>
  </si>
  <si>
    <t>KNYKK tanulóbérlet</t>
  </si>
  <si>
    <t>Természetben nyújtott ellátások összesen</t>
  </si>
  <si>
    <t>Önkormányzat által folyósított szociális, gyermekvédelmi ellátások összesen:</t>
  </si>
  <si>
    <t>Működési célú támogatások államháztartáson belülre (vissza nem térítendő)</t>
  </si>
  <si>
    <t>084060</t>
  </si>
  <si>
    <t>084070</t>
  </si>
  <si>
    <t>Rendőrségnek</t>
  </si>
  <si>
    <t>Működési célú támogatások államháztartáson kívülre (vissza nem térítendő)</t>
  </si>
  <si>
    <t>084032</t>
  </si>
  <si>
    <t>Tatai Városgazda Nonprofit Kft. támogatása</t>
  </si>
  <si>
    <t>082092</t>
  </si>
  <si>
    <t>TAC támogatása</t>
  </si>
  <si>
    <t>047460</t>
  </si>
  <si>
    <t>Működési célú visszatérítendő támogatások, kölcsönök nyújtása államháztartáson kívülre</t>
  </si>
  <si>
    <t>Működési célú visszatérítendő támogatások, kölcsönök nyújtása összesen:</t>
  </si>
  <si>
    <t>Működési célú támogatások (visszatérítendő és vissza nem térítendő) mindösszesen:</t>
  </si>
  <si>
    <t>Felhalmozási célú támogatások államháztartáson kívülre (vissza nem térítendő)</t>
  </si>
  <si>
    <t>Felhalmozási célú támogatások (visszatérítendő és vissza nem térítendő) mindösszesen:</t>
  </si>
  <si>
    <t>ÖNKORMÁNYZATI TÁMOGATÁSOK (VISSZATÉRÍTENDŐ ÉS VISSZA NEM TÉRÍTENDŐ) MINDÖSSZESEN:</t>
  </si>
  <si>
    <t>TATAI KÖZÖS ÖNKORMÁNYZATI HIVATAL</t>
  </si>
  <si>
    <t>Felhalmozási célú visszatérítendő támogatások, kölcsönök nyújtása államháztartáson kívülre</t>
  </si>
  <si>
    <t>Munkáltatói kölcsön nyújtása</t>
  </si>
  <si>
    <t>KÖZÖS ÖNKORMÁNYZATI HIVATALI TÁMOGATÁSOK (VISSZATÉRÍTENDŐ ÉS VISSZA NEM TÉRÍTENDŐ) MINDÖSSZESEN:</t>
  </si>
  <si>
    <t>MŰKÖDÉSI VÉGLEGES</t>
  </si>
  <si>
    <t>össz</t>
  </si>
  <si>
    <t>Működési kölcsön</t>
  </si>
  <si>
    <t>FELH. VÉGLEGES</t>
  </si>
  <si>
    <t>ÖSSZ</t>
  </si>
  <si>
    <t>Működési célú támogatások államháztartáson belülről (vissza nem térítendő)</t>
  </si>
  <si>
    <t>Működési célú visszatérítendő támogatások, kölcsönök visszatérülése államháztartáson kívülről</t>
  </si>
  <si>
    <t>Felhalmozási célú támogatások államháztartáson belülről (vissza nem térítendő)</t>
  </si>
  <si>
    <t>Felhalmozási célú átvett pénzeszközök államháztartáson kívülről (vissza nem térítendő)</t>
  </si>
  <si>
    <t>Felhalmozási célú visszatérítendő támogatások, kölcsönök visszatérülése államháztartáson kívülről</t>
  </si>
  <si>
    <t>Kamatmentes lakossági kölcsön visszafizetése</t>
  </si>
  <si>
    <t>ÖNKORMÁNYZATI TÁMOGATÁSOK ÉS ÁTVETT PÉNZESZKÖZÖK (VISSZATÉRÍTENDŐ ÉS VISSZA NEM TÉRÍTENDŐ) MINDÖSSZESEN:</t>
  </si>
  <si>
    <t>Munkáltatói kölcsön visszafizetése</t>
  </si>
  <si>
    <t>Dunaalmás</t>
  </si>
  <si>
    <t>Neszmély</t>
  </si>
  <si>
    <t>Neszmély Önkormányzatától</t>
  </si>
  <si>
    <t>Dunaszentmiklós</t>
  </si>
  <si>
    <t>Dunaszentmiklós Önkormányzatától</t>
  </si>
  <si>
    <t>Működési célú támogatások és átvett pénzeszközök (vissza nem térítendő) összesen:</t>
  </si>
  <si>
    <t>Felhalmozási célú támogatások és átvett pénzeszközök összesen:</t>
  </si>
  <si>
    <t>KÖZÖS ÖNKORMÁNYZATI HIVATALI TÁMOGATÁSOK ÉS ÁTVETT PÉNZESZKÖZÖK (VISSZATÉRÍTENDŐ ÉS VISSZA NEM TÉRÍTENDŐ) MINDÖSSZESEN:</t>
  </si>
  <si>
    <t>Önkormányzati költségvetési szervek engedélyezett létszáma</t>
  </si>
  <si>
    <t>Költségvetési szervek megnevezése</t>
  </si>
  <si>
    <t>Engedélyezett létszám (fő)</t>
  </si>
  <si>
    <t>Tatai Fürdő utcai Óvoda</t>
  </si>
  <si>
    <t>Tatai Geszti Óvoda</t>
  </si>
  <si>
    <t>Tatai Geszti Óvoda - Agostyáni Tagintézménye</t>
  </si>
  <si>
    <t>Tatai Geszti Óvoda összesen</t>
  </si>
  <si>
    <t>Tatai Bartók Béla úti Óvoda</t>
  </si>
  <si>
    <t>Tatai Kertvárosi Óvoda</t>
  </si>
  <si>
    <t>Tatai Kincseskert Óvoda</t>
  </si>
  <si>
    <t>Tatai Kincseskert Óvoda - Szivárvány Tagintézménye</t>
  </si>
  <si>
    <t>Tatai Kincseskert Óvoda összesen</t>
  </si>
  <si>
    <t>Óvodák összesen</t>
  </si>
  <si>
    <t>Csillagsziget Bölcsőde</t>
  </si>
  <si>
    <t>Móricz Zsigmond Könyvtár</t>
  </si>
  <si>
    <t>Tatai Egészségügyi Alapellátó Intézmény</t>
  </si>
  <si>
    <t xml:space="preserve">Intézmények Gazdasági Hivatala </t>
  </si>
  <si>
    <t>Intézmények Gazdasági Hivatalához tartozó intézmények</t>
  </si>
  <si>
    <t>Városi Önkormányzat Intézmények összesen:</t>
  </si>
  <si>
    <t>- Közös Hivatal székhely szerinti szervezeti egysége</t>
  </si>
  <si>
    <t>- Dunaalmási Kirendeltség</t>
  </si>
  <si>
    <t>- Dunaszentmiklósi Kirendeltség</t>
  </si>
  <si>
    <t>- Neszmélyi Kirendeltség</t>
  </si>
  <si>
    <t>Tatai Közös Önkormányzati Hivatal összesen:</t>
  </si>
  <si>
    <r>
      <t xml:space="preserve">Tata Város Önkormányzata </t>
    </r>
    <r>
      <rPr>
        <sz val="10"/>
        <rFont val="Times New Roman"/>
        <family val="1"/>
        <charset val="238"/>
      </rPr>
      <t>- választott tisztségviselő</t>
    </r>
  </si>
  <si>
    <t>Önkormányzati közfoglalkoztatottak éves létszám-erőirányzata</t>
  </si>
  <si>
    <t>Eredeti átlag létszám</t>
  </si>
  <si>
    <t>Hosszabb időtartamú közfoglalkoztatás</t>
  </si>
  <si>
    <t>Összesen:</t>
  </si>
  <si>
    <t>Kiadás, melyre a pénzmaradvány fordítódik</t>
  </si>
  <si>
    <t>Tata Város Önkormányzata</t>
  </si>
  <si>
    <t>MŰKÖDÉSI TARTALÉK</t>
  </si>
  <si>
    <t>Általános tartalék</t>
  </si>
  <si>
    <t>Működési tartalék</t>
  </si>
  <si>
    <t>FELHALMOZÁSI TARTALÉK</t>
  </si>
  <si>
    <t>Felhalmozási tartalék</t>
  </si>
  <si>
    <t>MINDÖSSZESEN:</t>
  </si>
  <si>
    <t>Bevételek</t>
  </si>
  <si>
    <t>Állami támogatás megelőlegezési hitel törlesztés</t>
  </si>
  <si>
    <t>Rendkívüli települési támogatás (természetbeni)</t>
  </si>
  <si>
    <t>106020</t>
  </si>
  <si>
    <t>Elvonások és befizetések</t>
  </si>
  <si>
    <t>Dunaalmás Önkormányzatától</t>
  </si>
  <si>
    <t xml:space="preserve">Irányító szerv javára teljesített befizetés </t>
  </si>
  <si>
    <t xml:space="preserve">Vissza nem térítendő támogatások </t>
  </si>
  <si>
    <t>Vissza nem térítendő támogatás</t>
  </si>
  <si>
    <t>Adóbírság</t>
  </si>
  <si>
    <t xml:space="preserve"> - Működési tartalék</t>
  </si>
  <si>
    <t>Tárgyi eszköz beszerzés (bútor, szék, szőnyeg, textília, egyéb – gondnoksági feladatokhoz)</t>
  </si>
  <si>
    <t>Tatai fiatalok életkezdési támogatása</t>
  </si>
  <si>
    <t>Rendkívüli települési támogatás (pénzbeli)</t>
  </si>
  <si>
    <t>Arany János Tehetséggondozó Programhoz kapcsolódó szociális támogatás</t>
  </si>
  <si>
    <t>Tatai Kistérségi Többcélú Társulásnak támogatás (tagdíj, állami támogatás és önkormányzati támogatás)</t>
  </si>
  <si>
    <t>Juniorka Alapítványi Óvoda támogatása (köznevelési szerződés alapján)</t>
  </si>
  <si>
    <t>Juniorka Alapítványi Bölcsőde támogatása (ellátási szerződés alapján)</t>
  </si>
  <si>
    <t>Tatai Televízió Közalapítvány támogatása</t>
  </si>
  <si>
    <t>Környezetvédelmi Alap</t>
  </si>
  <si>
    <t>Közösségi közlekedés szolgáltatója részére működési költségtérítés</t>
  </si>
  <si>
    <t>Tata és Környéke Turisztikai Egyesület (Turisztikai Desztináció Menedzsment) támogatása</t>
  </si>
  <si>
    <t>Működési célú támogatások államháztartáson belülre és kívülre (vissza nem térítendő) összesen:</t>
  </si>
  <si>
    <t>Tatai Öreg-tó Kft. részére tagi kölcsön nyújtása</t>
  </si>
  <si>
    <t>Felhalmozási célú támogatások államháztartási belülre és kívülre (vissza nem térítendő) összesen:</t>
  </si>
  <si>
    <t>Tatai Kistérségi Többcélú Társulástól (belső ellenőrzéshez, infrastrukturális háttér biztosításához)</t>
  </si>
  <si>
    <t>Működési célú támogatások államháztartáson belülről (vissza nem térítendő, és visszatérítendő) összesen:</t>
  </si>
  <si>
    <t>Működési célú átvett pénzeszköz államháztartáson kívülről (vissza nem térítendő, és visszatérítendő) összesen:</t>
  </si>
  <si>
    <t>Felhalmozási célú támogatások államháztartáson belülről (vissza nem térítendő és visszatérítendő) összesen:</t>
  </si>
  <si>
    <t>Értékvédelmi feladatokra háztartásnak adott kölcsön visszatérülése</t>
  </si>
  <si>
    <t>Felhalmozási célú átvett pénzeszközök államháztartáson kívülről (vissza nem térítendő és visszatérítendő) összesen:</t>
  </si>
  <si>
    <t>Adósságot keletkeztető ügyletek</t>
  </si>
  <si>
    <t>törlesztés</t>
  </si>
  <si>
    <t>kamat</t>
  </si>
  <si>
    <t>Tartozás 2018.</t>
  </si>
  <si>
    <t>Tartozás 2019.</t>
  </si>
  <si>
    <t>Tartozás 2020.</t>
  </si>
  <si>
    <t>Tartozás 2021.</t>
  </si>
  <si>
    <t>Tartozás 2022.</t>
  </si>
  <si>
    <t>Tartozás 2023.</t>
  </si>
  <si>
    <t>Tartozás 2024.</t>
  </si>
  <si>
    <t>Tárgyi eszköz beszerzés hivatali üdülőkben: Balatonvilágos (hűtő, egyéb konyhai felszerelés, stb.)</t>
  </si>
  <si>
    <t>Tárgyi eszköz beszerzés hivatali üdülőkben: Balatonfüred (falra szerelhető asztal, egyéb konyhai eszközök)</t>
  </si>
  <si>
    <t>Információbiztonsági beruházás, eszközbeszerzés</t>
  </si>
  <si>
    <t>Tárgyi eszköz beszerzés hivatali üdülőkben: Fényes-fürdő (konyhai felszerelések, szék, asztal)</t>
  </si>
  <si>
    <t>Értékvédelmi feladatok támogatása</t>
  </si>
  <si>
    <t>Ingatlanértékesítés</t>
  </si>
  <si>
    <t>166.393 E Ft
1,70 % kamat</t>
  </si>
  <si>
    <t>650.000 E Ft
2,14 % kamat</t>
  </si>
  <si>
    <t xml:space="preserve"> - Működési tartalék </t>
  </si>
  <si>
    <t>Tata Váralja út 6. sz. alatti ingatlan működtetése</t>
  </si>
  <si>
    <t>Magyary Zoltán Népfőiskolai Társaság támogatása közművelődési megállapodás alapján</t>
  </si>
  <si>
    <t>(kiemelt előirányzatok szerinti részletezésben ) E Ft-ban</t>
  </si>
  <si>
    <t xml:space="preserve"> Tata Város Önkormányzatának 2018. évi közgazdasági mérlege (E Ft-ban)</t>
  </si>
  <si>
    <t>2018. évi működési célú bevételek és kiadások mérlege (E Ft-ban)</t>
  </si>
  <si>
    <t>2018. évi felújítási kiadások célonként (ÁFA-val)</t>
  </si>
  <si>
    <t>Tata Város Önkormányzata által folyósított 2018. évi ellátottak pénzbeli és természetbeni juttatásának részletezése (E Ft-ban)</t>
  </si>
  <si>
    <t>Tata Város Önkormányzata és a Tatai Közös Önkormányzati Hivatal által adott visszatérítendő és vissza nem térítendő támogatások 2018. évi alakulása (E Ft-ban)</t>
  </si>
  <si>
    <t>2018. évi kapott visszatérítendő és vissza nem térítendő támogatások és pénzeszközátvételek alakulása Tata Város Önkormányzatánál és a Tatai Közös Önkormányzati Hivatalnál (E Ft-ban)</t>
  </si>
  <si>
    <t>2018 – 2024-ig a hosszú lejáratú felhalmozási hitel visszafizetéseket figyelembe véve (E Ft-ban)</t>
  </si>
  <si>
    <t>Tata Város Önkormányzatának 2018. évi tartalékai (E Ft-ban)</t>
  </si>
  <si>
    <t>Egyéb működési bevétel</t>
  </si>
  <si>
    <t>Állami támogatás melelőlegezési hitelfelvétel</t>
  </si>
  <si>
    <t>2018. évi beruházási kiadások feladatonként (ÁFA-val) E Ft-ban</t>
  </si>
  <si>
    <t>Csatlakozási konstrukció az önkormányzati ASP rendszer országos kiterjesztéséhez KÖFOP-1.2.1-VEKOP-16-2017-01302</t>
  </si>
  <si>
    <t>A helyi gazdaság erőforrásaira épülő piac- és agrárlogisztikai fejlesztés Tatán TOP-1.1.3-15-KO1-2016-00003</t>
  </si>
  <si>
    <t>Helyi alapanyagokra épülő minőségi közétkeztetésért – iskolai konyhák hálózatos fejlesztés Tatán TOP-1.1.3.-15-KO1-2016-00002</t>
  </si>
  <si>
    <t>013350</t>
  </si>
  <si>
    <t>Társadalmi és környezeti szempontból fenntartható turizmusfejlesztés Angolkert Malomkert - Angolkerti rehabilitáció III. ütem</t>
  </si>
  <si>
    <t>CULTPLAY - Interkatív tematikus parkok létrehozása, kulturális örökség innovatív használata</t>
  </si>
  <si>
    <t xml:space="preserve">A Tatai Kőfaragó-ház kézműves és aktív ökoturisztikai látogatóközpontként való rehabilitációja és a Kálvária-domb egységes turisztikai termékcsomagként való bemutatása TOP-1.2.1.-15-KO1-2016-00005                                                                              </t>
  </si>
  <si>
    <t>Csillagsziget Bölcsőde felújítása Tatán TOP-1.4.1-15-KO1-2016-00020</t>
  </si>
  <si>
    <t>Tatai Építők parkjában városi zöld infrastruktúra fejlesztés TOP-2.1.2-15-KO1-2016-00002</t>
  </si>
  <si>
    <t>KOMBI-Határon Átnyúló Integrált Kerékpárkölcsönző rendszer Interreg V-A Szlovákia-Magyarország Együttműködési Program</t>
  </si>
  <si>
    <t>Sacra Velo Interreg V-A Szlovákia-Magyarország Együttműködési Program</t>
  </si>
  <si>
    <t>063080</t>
  </si>
  <si>
    <t>Malom patak meder rekonstrukció tervezése(2.4 szakasz)</t>
  </si>
  <si>
    <t>Lo presti forrás elvezetése a Hajdú utcai gyű.</t>
  </si>
  <si>
    <t>064010</t>
  </si>
  <si>
    <t>Mikovényi-Jázmin-Gesztenye fasor körforgalom építés, közvilágítás tervezés és kivitelezés</t>
  </si>
  <si>
    <t>Testvérvárosi park melletti Cifra malmi ág meder rendezése</t>
  </si>
  <si>
    <t>Egyéb 2018. évi igények</t>
  </si>
  <si>
    <t>045120</t>
  </si>
  <si>
    <t>Elektromos autótöltő állomás Jedlik Ányos terv</t>
  </si>
  <si>
    <t>Nagyértékű tárgyi eszköz beszerzés, klímaberendezések pótlása, cseréje (gondnoksági feladathoz kapcsolódóan</t>
  </si>
  <si>
    <t>Fényes fürdő területén fejlesztések végrehajtása</t>
  </si>
  <si>
    <t>Malom patak rendbetétele (Ady E. út és Pötörke malom közötti szakasz)</t>
  </si>
  <si>
    <t>Visszatérő forrásokkal kapcsolatos feladatok</t>
  </si>
  <si>
    <t>Hulladékudvar tervezése</t>
  </si>
  <si>
    <t>Gázmotor kiváltása (2017. évi szerződés)</t>
  </si>
  <si>
    <t>Május 1. út 45. vízelvezetés tervezése (2017. évi szerződés)</t>
  </si>
  <si>
    <t>Magasvezetésű tápcsatorna rekonstrukciója</t>
  </si>
  <si>
    <t>066010</t>
  </si>
  <si>
    <t>Mikovényi-Jázmin-Gesztenye fasor körforgalom építés, zöldterületi terv és közvilágítás tervezés</t>
  </si>
  <si>
    <t>Ingatlanvásárlás</t>
  </si>
  <si>
    <t>61/2 hrsz.-ú ingatlan vételár részlete</t>
  </si>
  <si>
    <t>61/1 hrsz.-ú ingatlan vételár részlete</t>
  </si>
  <si>
    <t xml:space="preserve">Építésügyi hatósági hatáskör ellátásához előírt tárgyi eszközök (lézeres távolságmérő, szintező műszer) </t>
  </si>
  <si>
    <t>Jávorka Sándor Mezőgazdasági és Élelmiszeripari Szakképző Iskola és Kollégium mögötti terület fejlesztése (közmű-, útfejlesztés)</t>
  </si>
  <si>
    <t>Piac tér kiszolgáló út II. ütem</t>
  </si>
  <si>
    <t>Tata-Agostyán település közötti kerékpárút "Kanyon" útépítési, engedélyezési terve</t>
  </si>
  <si>
    <t>Mikovényi-Jázmin-Gesztenye fasor körforgalom építés, településrendezési szerződés szerint</t>
  </si>
  <si>
    <t>Építők parkja villamosvezeték kiváltás és erőátvitel</t>
  </si>
  <si>
    <t>Informatikai eszközbeszerzések</t>
  </si>
  <si>
    <t>Egyéb kis értékű tárgyi eszköz beszerzés</t>
  </si>
  <si>
    <t>Dokumentumkezelő rendszer bevezetése</t>
  </si>
  <si>
    <t>I. verzió</t>
  </si>
  <si>
    <t>Csillagsziget Bölcsöde felújítása Tatán TOP-1.4.1-15-KO1-2016-00020</t>
  </si>
  <si>
    <t>Mart aszfaltos utak felújítása (Újvilág, Mária, Nyírfa, Tulipán, Balogh F., Határ, Újhegyi, Nagy L.)</t>
  </si>
  <si>
    <t>Akadálymentesítés, közlekedésbiztonság növelése (járdák, gyalogátkelőhelyek)</t>
  </si>
  <si>
    <t>Járdafelújítások (Május 1., Bezerédi, Keszthelyi, Vértesszőlősi, Oroszlányi, Iskola)</t>
  </si>
  <si>
    <t>Naplókert u. burkolat szélesítése garázssor előtt és Kiss E. utca burkolat szélesítése bevezető szakaszon</t>
  </si>
  <si>
    <t>Körforgalom, Oroszlányi út-Új út csomópont, Fényes áruház mögötti közvilágítások LED-es felújítása</t>
  </si>
  <si>
    <t>Játszóterek felújítása (Dadi utcai játszótér fitness eszközök elhelyezése, Lovardai játszótér fejlesztése, kerítések, Bacsó B. u. 66. Levendula úti játszótéren ivóvízkút elhelyezése, Május 1 út 35-nél térvilágítás)</t>
  </si>
  <si>
    <t>MKB Bank Zrt. előtti előtető felújítása</t>
  </si>
  <si>
    <t>Közösségi Felsőoktatási Képzési Központ - bejárati ajtó és kerítés felújítása</t>
  </si>
  <si>
    <t>Polgármesteri Hivatal kapu kialakítása feltáró, közlekedő úttal a Bláthy utca felé</t>
  </si>
  <si>
    <t>106010</t>
  </si>
  <si>
    <t>Vaszary Villa felújítási munkálataira</t>
  </si>
  <si>
    <t>Tulipán út hiányzó szakasz és Fűzfa utca pormentesítése mart aszfalttal</t>
  </si>
  <si>
    <t>052080</t>
  </si>
  <si>
    <t>Agostyán,Szabadság út 9. sz. alatt járda, árok rendezése</t>
  </si>
  <si>
    <t>Eszterházy kastély udvarában található tómeder felújítás, helyreálítása és csapadékcsatornába vezetése</t>
  </si>
  <si>
    <t>101150</t>
  </si>
  <si>
    <t>TATA VÁROS ÖNKORMÁNYZATA</t>
  </si>
  <si>
    <t>Tatai Városkapu Zrt. támogatása</t>
  </si>
  <si>
    <t>Egészségügyi alapellátás támogatása 5 fogászati körzetre</t>
  </si>
  <si>
    <t>Tatai Vadlúd Sokadalom támogatása</t>
  </si>
  <si>
    <t>Felhalmozási célú támogatások államháztartáson kívülre (visszatérítendő)</t>
  </si>
  <si>
    <t>041233</t>
  </si>
  <si>
    <t>Munkaügyi Központtól közfoglalkoztatás, téli közfoglalkoztatás, egyéb támogatásra</t>
  </si>
  <si>
    <t>016080</t>
  </si>
  <si>
    <t>Autómentes nap NFM támogatás</t>
  </si>
  <si>
    <t>Működési célú  támogatások államháztartáson kívülről (vissza nem térítendő)</t>
  </si>
  <si>
    <t>Duna projekt visszatérő források pályázati előkészítése</t>
  </si>
  <si>
    <t>Tatai Öreg-tó Kft. Tagi kölcsön visszatérülés</t>
  </si>
  <si>
    <t>Kismosó-patak meder rendezése (Kormányhatározat alapján)</t>
  </si>
  <si>
    <t>Vis major támogatás (kölcsön) visszafizetése</t>
  </si>
  <si>
    <t>Személyi 
juttatás</t>
  </si>
  <si>
    <t>Járulék</t>
  </si>
  <si>
    <t>Dologi
kiadás</t>
  </si>
  <si>
    <t>2017. évi felhalmozási pénzmaradvány</t>
  </si>
  <si>
    <r>
      <t xml:space="preserve">Csatlakozási konstrukció az önkormányzati ASP rendszer országos kiterjesztéséhez KÖFOP-1.2.1-VEKOP-16-2017-01302 </t>
    </r>
    <r>
      <rPr>
        <b/>
        <sz val="10"/>
        <rFont val="Arial CE"/>
        <family val="1"/>
        <charset val="238"/>
      </rPr>
      <t/>
    </r>
  </si>
  <si>
    <t xml:space="preserve">Helyi alapanyagokra épülő minőségi közétkeztetésért – iskolai konyhák hálózatos fejlesztés Tatán TOP-1.1.3.-15-KO1-2016-00002 </t>
  </si>
  <si>
    <t xml:space="preserve">A Tatai Kőfaragó-ház kézműves és aktív ökoturisztikai látogatóközpontként való rehabilitációja és a Kálvária-domb egységes turisztikai termékcsomagként való bemutatása TOP-1.2.1.-15-KO1-2016-00005                                                                          </t>
  </si>
  <si>
    <t>Tatai Építők parkjában városi zöld infrastruktúra fejlesztés TOP-2.1.2.-15-KO1-2016-00002</t>
  </si>
  <si>
    <t xml:space="preserve">Tatai Építők parkjában városi zöld infrastruktúra fejlesztés TOP-2.1.2.-15-KO1-2016-00002 </t>
  </si>
  <si>
    <t>2017. évi működési pénzmaradvány</t>
  </si>
  <si>
    <r>
      <t>Csatlakozási konstrukció az önkormányzati ASP rendszer országos kiterjesztéséhez KÖFOP-1.2.1-VEKOP-16-2017-01302</t>
    </r>
    <r>
      <rPr>
        <b/>
        <sz val="10"/>
        <rFont val="Arial CE"/>
        <family val="1"/>
        <charset val="238"/>
      </rPr>
      <t xml:space="preserve"> </t>
    </r>
  </si>
  <si>
    <t xml:space="preserve">Irányítószervi támogatás </t>
  </si>
  <si>
    <t>Hajdú utca meglévő vízelvezető rendszer helyreállítása (Kormányhatározat alapján)</t>
  </si>
  <si>
    <t>Visszatérő karsztforrásokkal kapcsolatos előzetes vizsgálatok (Kormányhatározat alapján)</t>
  </si>
  <si>
    <t>Lo presti forrás elvezetése a Hajdú utcai gyűjtőbe (Kormányhatározat alapján)</t>
  </si>
  <si>
    <t>Eszterházy Kastély udvarában található tó meder helyreállítása és csapadékcsatornába vezetése (Kormányhatározat alapján)</t>
  </si>
  <si>
    <t xml:space="preserve">18. életévét betöltött tartósan beteg hozzátartozójának ápolását, gondozását végző személy részére </t>
  </si>
  <si>
    <t xml:space="preserve">Gyógyszer kiadások viseléséhez </t>
  </si>
  <si>
    <t>Lakhatáshoz kapcsolódó rendszeres kiadások viseléséhez</t>
  </si>
  <si>
    <t>Ipari park - 20 kW-os energiaellátása (2017. évről áthúzódó kiadás)</t>
  </si>
  <si>
    <t>2017-ről áthúzódó felhalmozási számlák fedezetére</t>
  </si>
  <si>
    <t>086030</t>
  </si>
  <si>
    <t>Gerlingen városától kapott támogatásból Tatai Nemzetközi Művészeti Csereprogramokra</t>
  </si>
  <si>
    <t>Kismosó-patak mederrendezése</t>
  </si>
  <si>
    <t>Kismosó-patak mederrendezése (Kormányhatározat alapján)</t>
  </si>
  <si>
    <t>Hajdú utcán meglévő vízelvezető rendszer helyreállítása</t>
  </si>
  <si>
    <t>2018. évi felhalmozási célú bevételek és kiadások mérlege (E Ft-ban)</t>
  </si>
  <si>
    <t xml:space="preserve">Viziközműveken 2017.06.30-ig végzett felújítások fizetési határidő miatt 2018-ra áthúzódó része                        </t>
  </si>
  <si>
    <t>Közösségi Felsőoktatási Képzési Központ - tárgyi eszközök beszerzése  (takarító gépek, karbantartási gépek, hűtőszekrény)</t>
  </si>
  <si>
    <t xml:space="preserve">Bursa Hungarica </t>
  </si>
  <si>
    <t xml:space="preserve">Tata Város Önkormányzata és az általa irányított költségvetési szervek 2018. évi kiadásai </t>
  </si>
  <si>
    <t>Tata Város Önkormányzata és az általa irányított költségvetési szervek 2018. évi bevételei forrásonként (E Ft-ban)</t>
  </si>
  <si>
    <t>Tatai Kertvárosi Óvoda kerítés az első urdvarra</t>
  </si>
  <si>
    <t>Tatai Kertvárosi Óvoda homokozó az első udvarra</t>
  </si>
  <si>
    <t>Tatai Kertvárosi Óvoda projektor</t>
  </si>
  <si>
    <t>Tatai Kertvárosi Óvoda sötétítő függöny csoportszobákba</t>
  </si>
  <si>
    <t>Tatai Bartók Béla Óvoda ipari botmixer</t>
  </si>
  <si>
    <t>Tatai Bartók Béla Óvoda óvodai honlap készítés</t>
  </si>
  <si>
    <t>Tatai Csillagsziget Bölcsőde csoportszobákba ventilátor (9 db)</t>
  </si>
  <si>
    <t>Tatai Csillagsziget Bölcsőde gyermek öltözőszekrény (8 db)</t>
  </si>
  <si>
    <t>Tatai Csillagsziget Bölcsőde számítástechnikai eszközök: lézernyomtató, laptop</t>
  </si>
  <si>
    <t>Tatai Kincseskert Óvoda kis értékű tárgyi eszközök: iratmegsemmisítő, vezetékes készülék, ipari porszívó</t>
  </si>
  <si>
    <t>Tatai Kertvárosi Óvoda gyermek asztalok, mindhárom csoportra (24 db)</t>
  </si>
  <si>
    <t>Tatai Geszti Óvoda kis értékű tárgyi eszköz: iratmegsemmisítő</t>
  </si>
  <si>
    <t>Tatai Geszti Óvoda számítástechnikai eszköz: nyomtató</t>
  </si>
  <si>
    <t>Tatai Geszti Óvoda Agostyáni Tagintézménye kis értékű tárgyi eszköz: porszívó, mosógép</t>
  </si>
  <si>
    <t>Tatai Geszti Óvoda Agostyáni Tagintézménye számítástechnikai eszköz: nyomtató</t>
  </si>
  <si>
    <t>Intézmények Gazdasági Hivatala számítástechnikai eszköz: számítógép</t>
  </si>
  <si>
    <t>Intézmények Gazdasági Hivatala menza program</t>
  </si>
  <si>
    <t>Tatai Egészségügyi Alapellátó Intézmény Ifjúság-egészségügyi gondozás: nyomtató</t>
  </si>
  <si>
    <t>Tatai Egészségügyi Alapellátó Intézmény Ifjúság-egészségügyi gondozás: szűrőaudiométer</t>
  </si>
  <si>
    <t>Tatai Egészségügyi Alapellátó Intézmény Ifjúság-egészségügyi gondozás: laptop</t>
  </si>
  <si>
    <t>Tatai Egészségügyi Alapellátó Intézmény Család- és növényvédelem: eü.gondozás: szűrőaudiométer</t>
  </si>
  <si>
    <t>Tatai Egészségügyi Alapellátó Intézmény Család- és növényvédelem: eü.gondozás: magzati szívhang hallgató</t>
  </si>
  <si>
    <t>Tatai Egészségügyi Alapellátó Intézmény Család- és növényvédelem: eü.gondozás: laptop (2 db)</t>
  </si>
  <si>
    <t>Tatai Egészségügyi Alapellátó Intézmény Család- és növényvédelem: eü.gondozás: irodai forgószék (2 db)</t>
  </si>
  <si>
    <t>Tatai Egészségügyi Alapellátó Intézmény Család- és növényvédelem: eü.gondozás: Stefánia védőnői program</t>
  </si>
  <si>
    <t>Kuny Domokos Múzeum szellemi termék: szoftverek</t>
  </si>
  <si>
    <t>Kuny Domokos Múzeum kulturális javak: műtárgy vásárlások</t>
  </si>
  <si>
    <t>Kuny Domokos Múzeum számítátechnikai eszköz: laptop</t>
  </si>
  <si>
    <t>Kuny Domokos Múzeum restaurátor eszközök</t>
  </si>
  <si>
    <t>Kuny Domokos Múzeum karbantartási feladatokhoz kisgépek</t>
  </si>
  <si>
    <t>Kuny Domokos Múzeum bútorzat beszerzés</t>
  </si>
  <si>
    <t>Kuny Domokos Múzeum fix híd (átjáró) Német Nemzetiségi Múzeum</t>
  </si>
  <si>
    <t>Kuny Domokos Múzeum Járásszékhely pályázat (fedezet a 2017. évben megérkezett)</t>
  </si>
  <si>
    <t>Móricz Zsigmond Városi Könyvtár dokumentum beszerzés: könyv, cd</t>
  </si>
  <si>
    <t>Móricz Zsigmond Városi Könyvtár kis értékű tárgyi eszközök: mobilklíma (2 db)</t>
  </si>
  <si>
    <t>Tatai Fürdő Utcai Néphagyományőrző Óvoda számítástechnikai eszköz: laptop</t>
  </si>
  <si>
    <t>Tatai Fürdő Utcai Néphagyományőrző Óvoda irodatechnikai eszköz: fénymásoló</t>
  </si>
  <si>
    <t>Tatai Fürdő Utcai Néphagyományőrző Óvoda csoportszobai kötelező kis értékű tárgyi eszközök</t>
  </si>
  <si>
    <t>Tatai Fürdő Utcai Néphagyományőrző Óvoda csoportszoba laminált parketta fektetése és szegélyezése</t>
  </si>
  <si>
    <t>Tatai Kincseskert Óvoda udvari járda felújítása</t>
  </si>
  <si>
    <t>Tatai Kertvárosi Óvoda parkettacsere 1 csoportszobába</t>
  </si>
  <si>
    <t>Tatai Kertvárosi Óvoda udvari játékok felújítása</t>
  </si>
  <si>
    <t>Tatai Kertvárosi Óvoda régi radiátorok cseréje</t>
  </si>
  <si>
    <t>Tatai Geszti Óvoda udvari játékok felújítása</t>
  </si>
  <si>
    <t>Tatai Geszti Óvoda villanyvezeték korszerűsítése</t>
  </si>
  <si>
    <t>Tatai Geszti Óvoda Agostyáni Tagintézménye egy udvari játék felújítása</t>
  </si>
  <si>
    <t>Tatai Bartók Béla Óvoda szennyvíz átemelő akna gépészeti munkái</t>
  </si>
  <si>
    <t>Kuny Domokos Múzeum víz-, szennyvíz-, villanyhálózat felújítás (Öreg Vár, Német Nemzetiségi Múzeum, Deák F. utcai raktár) azonnali hibaelhárítások</t>
  </si>
  <si>
    <t>Kuny Domokos Múzeum épület állagmegóvás (tető és vizes falak) Zsinagóga</t>
  </si>
  <si>
    <t>Kuny Domokos Múzeum korlátok, romkert, ablakok minimális helyreállítása (látogatók biztonsága: kőomlás, balesetveszély) Öreg Vár</t>
  </si>
  <si>
    <t>Kuny Domokos Múzeum felújítási tervek (műemlékvédelem által elfogadott dokumentáció összeállítása, faldiagnosztika, 3 D felmérés, statikai felmérések, gépészet felülvizsgálata) Öreg Vár</t>
  </si>
  <si>
    <t>Tatai Geszti Óvoda fürdőszoba felújítása</t>
  </si>
  <si>
    <t>Kuny Domokos Múzeum raktár vizesedési problémák (Német Nemzetiségi Múzeum)</t>
  </si>
  <si>
    <t>Móricz Zsigmond Városi Könyvtár buszvégállomás felőli fal szigetelése</t>
  </si>
  <si>
    <t>Móricz Zsigmond Városi Könyvtár nyílászárók cseréje (2 db ajtó, 2 db ablak)</t>
  </si>
  <si>
    <t>Tatai Csillagsziget Bölcsőde folyosó és előterrek burkolatának cseréje</t>
  </si>
  <si>
    <t>Tatai Kincseskert Óvoda számítástechnikai eszköz: nyomtató/scenner</t>
  </si>
  <si>
    <t>Tatai Kincseskert Óvoda Szivárvány Tagintézménye kis értékű eszköz: iratmegsemmisítő</t>
  </si>
  <si>
    <t>Tatai Kincseskert Óvoda Szivárvány Tagintézménye számítástechnikai eszköz: laptop</t>
  </si>
  <si>
    <t>Kuny Domokos Múzeum épületriasztók: Német Nemzetiségi Múzeum, Öreg Vár</t>
  </si>
  <si>
    <t>Áru- és készletértékesítésből</t>
  </si>
  <si>
    <t>Tata Város Önkormányzatánakpénzmaradvány igénybevétele felhalmozási cél szerinti tagolásban (E Ft-ban) (költségvetési szervek nélkül)</t>
  </si>
  <si>
    <t>Államigazgatás összesen:</t>
  </si>
  <si>
    <t>Nem kötelező összesen:</t>
  </si>
  <si>
    <t>Kötelező összesen:</t>
  </si>
  <si>
    <t>900 020</t>
  </si>
  <si>
    <t>Kötelező</t>
  </si>
  <si>
    <t>Államigazgatás</t>
  </si>
  <si>
    <t>Forgatási és befektetési célú finanszírozási műveletek</t>
  </si>
  <si>
    <t>900 060</t>
  </si>
  <si>
    <t>Egyéb szociális pénzbeli és természetbeni ellátások, támogatások</t>
  </si>
  <si>
    <t>107 060</t>
  </si>
  <si>
    <t>Lakásfenntartással, lakhatással összefüggő ellátások</t>
  </si>
  <si>
    <t>106 020</t>
  </si>
  <si>
    <t>Lakóingatlan szociális célú bérbeadása, üzemeltetése</t>
  </si>
  <si>
    <t>106 010</t>
  </si>
  <si>
    <t>Betegséggel kapcsolatos pénzbeli ellátások, támogatások</t>
  </si>
  <si>
    <t>101 150</t>
  </si>
  <si>
    <t>Nem kötelező</t>
  </si>
  <si>
    <t>Pedagógiai szakmai szolgáltatások szakmai feladatai</t>
  </si>
  <si>
    <t>098 031</t>
  </si>
  <si>
    <t>086 030</t>
  </si>
  <si>
    <t>084 070</t>
  </si>
  <si>
    <t>Civil szervezetek programtámogatása</t>
  </si>
  <si>
    <t>084 032</t>
  </si>
  <si>
    <t>Egyéb kiadói tevékenység</t>
  </si>
  <si>
    <t>083 030</t>
  </si>
  <si>
    <t>082 092</t>
  </si>
  <si>
    <t>Szabadidős park, fürdő és strandszolgáltatás</t>
  </si>
  <si>
    <t>081 061</t>
  </si>
  <si>
    <t>081 045</t>
  </si>
  <si>
    <t>Sportlétesítmények, edzőtáborok működtetése és fejlesztése</t>
  </si>
  <si>
    <t>081 030</t>
  </si>
  <si>
    <t>Város- községgazdálkodási egyéb szolgáltatások (felsőoktatási központ)</t>
  </si>
  <si>
    <t>066 020</t>
  </si>
  <si>
    <t>Város- községgazdálkodási egyéb szolgáltatások (VKG)</t>
  </si>
  <si>
    <t>Város- községgazdálkodási egyéb szolgáltatások (Építés- és területfejlesztés)</t>
  </si>
  <si>
    <t>Város- községgazdálkodási egyéb szolgáltatások (Közbeszerzés)</t>
  </si>
  <si>
    <t>Zöldterület kezelés (játszótér)</t>
  </si>
  <si>
    <t>066 010</t>
  </si>
  <si>
    <t>Zöldterület kezelés (parkfenntartás)</t>
  </si>
  <si>
    <t>Közvilágítás</t>
  </si>
  <si>
    <t>064 010</t>
  </si>
  <si>
    <t>063 080</t>
  </si>
  <si>
    <t>061 030</t>
  </si>
  <si>
    <t>Környezetszennyezés csökkentésének igazgatása</t>
  </si>
  <si>
    <t>053 010</t>
  </si>
  <si>
    <t>052 080</t>
  </si>
  <si>
    <t>051 030</t>
  </si>
  <si>
    <t>Kis- és középvállalkozások működési és fejlesztési támogatásai</t>
  </si>
  <si>
    <t>047 460</t>
  </si>
  <si>
    <t>Közutak, hidak, alagutak üzemeltetése, fenntartása</t>
  </si>
  <si>
    <t>045 160</t>
  </si>
  <si>
    <t>Út, autópálya építése</t>
  </si>
  <si>
    <t>045 120</t>
  </si>
  <si>
    <t>Erdőgazdálkodás</t>
  </si>
  <si>
    <t>042 220</t>
  </si>
  <si>
    <t>041 233</t>
  </si>
  <si>
    <t>Tűz- és katasztrófavédelmi tevékenységek</t>
  </si>
  <si>
    <t>032 020</t>
  </si>
  <si>
    <t>Közterület rendjének fenntartása</t>
  </si>
  <si>
    <t>031 030</t>
  </si>
  <si>
    <t>Támogatási célú finanszírozási műveletek</t>
  </si>
  <si>
    <t>018 030</t>
  </si>
  <si>
    <t>Központi költségvetési befizetések</t>
  </si>
  <si>
    <t>018 020</t>
  </si>
  <si>
    <t>Önkormányzatok elszámolásai a központi költségvetéssel</t>
  </si>
  <si>
    <t>018 010</t>
  </si>
  <si>
    <t>Kiemelt állami és önkormányzati rendezvények</t>
  </si>
  <si>
    <t>016 080</t>
  </si>
  <si>
    <t>Kiemelt állami és önkormányzati rendezvények (Városi ünnepek)</t>
  </si>
  <si>
    <t>Kiemelt állami és önkormányzati rendezvények (Minimarathon)</t>
  </si>
  <si>
    <t>Kiemelt állami és önkormányzati rendezvények (Nemzeti ünnepek)</t>
  </si>
  <si>
    <t>Az önkormányzati vagyonnal való gazdálkodással kapcsolatos feladatok</t>
  </si>
  <si>
    <t>013 350</t>
  </si>
  <si>
    <t>Köztemető fenntartás és működtetés</t>
  </si>
  <si>
    <t>013 320</t>
  </si>
  <si>
    <t>Nemzetközi szervezetekben való részvétel</t>
  </si>
  <si>
    <t>011 320</t>
  </si>
  <si>
    <t>Önkormányzatok és önkormányzati hivatalok jogalkotó és általános igazgatási tevékenysége</t>
  </si>
  <si>
    <t>011 130</t>
  </si>
  <si>
    <t>Költségvetési szerveknek folyósított támogatás</t>
  </si>
  <si>
    <t>Hitel- és kölcsön törlesztés</t>
  </si>
  <si>
    <t>Ellátottak pénzbeli juttatása</t>
  </si>
  <si>
    <t>Dologi</t>
  </si>
  <si>
    <t>M.adókat terh. jár. és szochó</t>
  </si>
  <si>
    <t>Betét lekötés</t>
  </si>
  <si>
    <t>Felhalmozási kiadások</t>
  </si>
  <si>
    <t>Működési kiadások</t>
  </si>
  <si>
    <t>Kiadás</t>
  </si>
  <si>
    <t>Tata Város Önkormányzat 2018. évi költségvetési terve 
(kormányzati funkciók és kiemelt előirányzatok szerinti bontásban) 
( E Ft-ban)</t>
  </si>
  <si>
    <t>II. sz. módosított előirányzat</t>
  </si>
  <si>
    <t>II. sz. módosított előirányzat Tata</t>
  </si>
  <si>
    <t xml:space="preserve">Államigazgatás összesen: </t>
  </si>
  <si>
    <t>Eredeti összesen:</t>
  </si>
  <si>
    <t>Községek összesen:</t>
  </si>
  <si>
    <t>Dunaszentmiklósi Kirendeltség összesen:</t>
  </si>
  <si>
    <t>Dunaalmási Kirendeltség összesen:</t>
  </si>
  <si>
    <t>Neszmélyi Kirendeltség összesen:</t>
  </si>
  <si>
    <t>Neszmélyi Kirendeltség</t>
  </si>
  <si>
    <t>Tata összesen</t>
  </si>
  <si>
    <t>Szociális szolgáltatások igazgatása</t>
  </si>
  <si>
    <t>109010</t>
  </si>
  <si>
    <t>Lakáshoz jutást segítő támogatások</t>
  </si>
  <si>
    <t>044310</t>
  </si>
  <si>
    <t>Közterület rendjének fenntartása (közterület fenntartás)</t>
  </si>
  <si>
    <t>Állampolgársági ügyek - Anyakönyv</t>
  </si>
  <si>
    <t>016030</t>
  </si>
  <si>
    <t>Adó-, vám és jövedéki igazgatás</t>
  </si>
  <si>
    <t>011220</t>
  </si>
  <si>
    <t>Tatai Közös Önkormányzati Hivatal 2018. évi költségvetési terve (kormányzati funkciók és kiemelt előirányzatok szerinti bontásban) 
( E Ft-ban)</t>
  </si>
  <si>
    <t>Önként vállalt feladat</t>
  </si>
  <si>
    <t>IGH feladatkörébe tartozó önként vállalt  feladatok</t>
  </si>
  <si>
    <t>Kötelező összesen</t>
  </si>
  <si>
    <t>IGH feladatkörébe tartozó kötelező feladatok</t>
  </si>
  <si>
    <t>mindösszesen</t>
  </si>
  <si>
    <t>Kvi. alcímek és szakf. Összesen:</t>
  </si>
  <si>
    <t>Egészségügyi Alapellátó Intézmény</t>
  </si>
  <si>
    <t>Könyvtár</t>
  </si>
  <si>
    <t>Iskolák és IGH összesen</t>
  </si>
  <si>
    <t>Intézmények Gazdasági Hivatala</t>
  </si>
  <si>
    <t>Bláthy</t>
  </si>
  <si>
    <t>Diákotthon</t>
  </si>
  <si>
    <t>Zeneiskola</t>
  </si>
  <si>
    <t>Kőkúti összesen</t>
  </si>
  <si>
    <t>Kőkúti Általános Iskola - Fazekas U. Tagintézmény</t>
  </si>
  <si>
    <t>Kőkúti Általános Iskola</t>
  </si>
  <si>
    <t>Vaszary összesen</t>
  </si>
  <si>
    <t>Vaszary-Jázmin Tagint.</t>
  </si>
  <si>
    <t>Vaszary - Logopédiai Intézet</t>
  </si>
  <si>
    <t>Vaszary J. Általános Iskola</t>
  </si>
  <si>
    <t>Bölcsöde</t>
  </si>
  <si>
    <t>Bergengócia Óvoda</t>
  </si>
  <si>
    <t>Kincseskert Óvoda</t>
  </si>
  <si>
    <t>Kertvárosi Óvoda</t>
  </si>
  <si>
    <t>Bartók B. utcai Óvoda</t>
  </si>
  <si>
    <t>Geszti Óvoda</t>
  </si>
  <si>
    <t>Kuckó Óvoda</t>
  </si>
  <si>
    <t>Szivárvány Óvoda</t>
  </si>
  <si>
    <t>Kálvária utcai Óvoda</t>
  </si>
  <si>
    <t>Fürdő utcai Óvoda</t>
  </si>
  <si>
    <t>felhalmozási célra</t>
  </si>
  <si>
    <t>működési célra</t>
  </si>
  <si>
    <t>Bevételek összesen</t>
  </si>
  <si>
    <t>Saját bevételek</t>
  </si>
  <si>
    <t>Finanszírozás</t>
  </si>
  <si>
    <t>Pénzmaradvány</t>
  </si>
  <si>
    <t>Támogatásértékű bevétel</t>
  </si>
  <si>
    <t>Átvett pénzeszközök</t>
  </si>
  <si>
    <t>ÁFA</t>
  </si>
  <si>
    <t>Közvetített szolgáltatás</t>
  </si>
  <si>
    <t>Szolgáltatás</t>
  </si>
  <si>
    <t>Áru és készletértékesítés</t>
  </si>
  <si>
    <t>Feladat jellege</t>
  </si>
  <si>
    <t>Költségvetési alcím megnevezése</t>
  </si>
  <si>
    <t>(E-Ft-ban)</t>
  </si>
  <si>
    <t>Intézmények Gazdasági Hivatalához tartozó önállóan működő intézmények 2018. évi költségvetése</t>
  </si>
  <si>
    <t>M.adókat terhelő jár.</t>
  </si>
  <si>
    <t>Személyi juttatás</t>
  </si>
  <si>
    <t>Kiadások összesen</t>
  </si>
  <si>
    <t>Intézmények Gazdasági Hivatalához tartozó  önállóan működő intézmények 2018. évi költségvetése</t>
  </si>
  <si>
    <t>Állami támogatás megelőlegezési hitelfelvétel</t>
  </si>
  <si>
    <t xml:space="preserve">Fizetési kötelezettség csökkentett saját bevétel 50 %-a </t>
  </si>
  <si>
    <t>FIZETÉSI KÖTELEZETTSÉG ÖSSZESEN</t>
  </si>
  <si>
    <t>Tárgyévben keletkezett, illetve keletkező, tárgyévet terhelő fizetési kötelezettség</t>
  </si>
  <si>
    <t>Hosszú lejáratú hitel tőke és kamatfizetési kötelezettsége</t>
  </si>
  <si>
    <t>Előző év (ek) ben keletkezett tárgyévet terhelő fizetési kötelezettség</t>
  </si>
  <si>
    <t>Saját bevételek 50 %-a</t>
  </si>
  <si>
    <t>SAJÁT BEVÉTELEK</t>
  </si>
  <si>
    <t>Tárgyi eszközök, immateriális javak, és önkormányzati vagyonértékesítésből származó bevétel (ÁFA nélküli, csak önkormányzat)</t>
  </si>
  <si>
    <t>Pótlék, bírság</t>
  </si>
  <si>
    <t>Tulajdonosi bevétel (használatba adásból, üzemeltetésbe adásból származó bevétel)</t>
  </si>
  <si>
    <t>Szolgáltatások ellenértéke (temető fenntartási hozzájárulás,sírhelydíj, nevezési díj)</t>
  </si>
  <si>
    <t>Talajterhelési díj</t>
  </si>
  <si>
    <t>Díjak, pótlékok, bírságok</t>
  </si>
  <si>
    <t>Osztalék, koncessziós díj, hozambevétel (kamatbevétel)</t>
  </si>
  <si>
    <t>Helyi adók</t>
  </si>
  <si>
    <t>7. évet követően lejáratig (2024.)</t>
  </si>
  <si>
    <t>2023.</t>
  </si>
  <si>
    <t>2022.</t>
  </si>
  <si>
    <t>2021.</t>
  </si>
  <si>
    <t>2020.</t>
  </si>
  <si>
    <t>2019.</t>
  </si>
  <si>
    <t>2018.</t>
  </si>
  <si>
    <t>Az Önkormányzat adósságot keletkeztető ügyleteinek és azok fedezetére felhasználható saját bevételeink alakulása (E Ft-ban)</t>
  </si>
  <si>
    <t>I.1.a)</t>
  </si>
  <si>
    <t>I.1.e)</t>
  </si>
  <si>
    <t>I.1.bd)</t>
  </si>
  <si>
    <t>I.1.bc)</t>
  </si>
  <si>
    <t>I.1.bb)</t>
  </si>
  <si>
    <t>I.1.ba)</t>
  </si>
  <si>
    <t>I.1.d)</t>
  </si>
  <si>
    <t>I.1.c)</t>
  </si>
  <si>
    <t>Csökkentések jogcímek szerint:</t>
  </si>
  <si>
    <t>Beszámitás maximum összege: 343 354 893 Ft</t>
  </si>
  <si>
    <t>Beszámítás kiszámítása sorrend szerint</t>
  </si>
  <si>
    <t xml:space="preserve">                                </t>
  </si>
  <si>
    <t>2. melléklet jogcímeihez: ÁLLAMI TÁMOGATÁS MINDÖSSZESEN</t>
  </si>
  <si>
    <t>2. melléklet V. Beszámításhoz új szabály további 45 % elvonás szolidaritási hjárulás címén</t>
  </si>
  <si>
    <t>2. melléklet jogcímeihez: ÁLLAMI TÁMOGATÁS BESZÁMÍTÁSSAL CSÖKKENTETT ÖSSZEGE</t>
  </si>
  <si>
    <t>Az elvonás a jogcímeknél beépítve</t>
  </si>
  <si>
    <r>
      <t xml:space="preserve">Támogatás csökkentés a következő </t>
    </r>
    <r>
      <rPr>
        <b/>
        <sz val="12"/>
        <color theme="1"/>
        <rFont val="Calibri"/>
        <family val="2"/>
        <charset val="238"/>
        <scheme val="minor"/>
      </rPr>
      <t>sorrend szerint</t>
    </r>
    <r>
      <rPr>
        <sz val="10"/>
        <rFont val="Arial CE"/>
        <family val="2"/>
        <charset val="238"/>
      </rPr>
      <t xml:space="preserve"> I.1.c), I.1.d), I.1.e), I.1.ba),  I.1.bb),  I.1.bc),  I.1.bd),  I.1.a) támogatás összegéig terheli az önkormányzatot.</t>
    </r>
  </si>
  <si>
    <t>2.mell. V.</t>
  </si>
  <si>
    <r>
      <t xml:space="preserve">Differenciálás: </t>
    </r>
    <r>
      <rPr>
        <b/>
        <sz val="12"/>
        <color theme="1"/>
        <rFont val="Calibri"/>
        <family val="2"/>
        <charset val="238"/>
        <scheme val="minor"/>
      </rPr>
      <t>Támogatás csökkentés 100 % lenne</t>
    </r>
    <r>
      <rPr>
        <sz val="10"/>
        <rFont val="Arial CE"/>
        <family val="2"/>
        <charset val="238"/>
      </rPr>
      <t xml:space="preserve"> az adóerő-képesség miatt, de közös hivatal székhelye miatt 10 %-kal csökkenthető, ezért 90 % a támogatás csökkentés.</t>
    </r>
  </si>
  <si>
    <t>Ft</t>
  </si>
  <si>
    <r>
      <t xml:space="preserve">Önkormányzat elvárt bevétele: </t>
    </r>
    <r>
      <rPr>
        <b/>
        <sz val="12"/>
        <color theme="1"/>
        <rFont val="Calibri"/>
        <family val="2"/>
        <charset val="238"/>
        <scheme val="minor"/>
      </rPr>
      <t xml:space="preserve">2016.évi </t>
    </r>
    <r>
      <rPr>
        <sz val="10"/>
        <rFont val="Arial CE"/>
        <family val="2"/>
        <charset val="238"/>
      </rPr>
      <t>iparűzési adóalap 0,55 %-a</t>
    </r>
  </si>
  <si>
    <t>BESZÁMÍTÁS</t>
  </si>
  <si>
    <t>V.</t>
  </si>
  <si>
    <t>A települési önkormányzatok kulturális feladatainak támogatása</t>
  </si>
  <si>
    <t>2.mell. IV.</t>
  </si>
  <si>
    <t>Kincstártól havonta pótelőirányzatként</t>
  </si>
  <si>
    <t>Kulturális illetménypótlék</t>
  </si>
  <si>
    <t>IV.3.</t>
  </si>
  <si>
    <t>Települési önkormányzatok könyvtári célú érdekeltségnövelő támogatása</t>
  </si>
  <si>
    <t>IV.1.i)</t>
  </si>
  <si>
    <t>fő</t>
  </si>
  <si>
    <t>Települési önk.nyilvános könyvtári és közműv. feladatainak támogatása</t>
  </si>
  <si>
    <t>IV.1.d)</t>
  </si>
  <si>
    <t>előző évi jóváhagyott összeg</t>
  </si>
  <si>
    <t>Megyei hatókörű városi múzeumok feladatainak támogatása (2018. évben nem ismert)</t>
  </si>
  <si>
    <t>IV.1.a)</t>
  </si>
  <si>
    <t>A TELEPÜLÉSI ÖNKORMÁNYZATOK KULTURÁLIS FELADATAINAK TÁMOGATÁSA</t>
  </si>
  <si>
    <t>IV.</t>
  </si>
  <si>
    <t>A települési önkormányzatok szociális és gyermekjóléti feladatainak támogatása</t>
  </si>
  <si>
    <t xml:space="preserve">2.mell. III. </t>
  </si>
  <si>
    <t>Bölcsőde, mini bölcsőde támogatása összesen</t>
  </si>
  <si>
    <t>III.7.</t>
  </si>
  <si>
    <t>csak a 32000 adóerő alattiaknak</t>
  </si>
  <si>
    <t>Bölcsődei üzemeltetési támogatás</t>
  </si>
  <si>
    <t>III.7. b)</t>
  </si>
  <si>
    <t>A finanszírozás szempontjából elismert szakmai dolgozók bértámogatása-középf.végzetts.</t>
  </si>
  <si>
    <t>Felsőfőkú végzettségű kisgyermeknevelők, szaktanácsadók bértámogatása (szoc.hj.adóval)</t>
  </si>
  <si>
    <t>III.7. a)</t>
  </si>
  <si>
    <t xml:space="preserve">A rászoruló gyermekek intézményen kívüli szünidei étkeztetésének támogatása </t>
  </si>
  <si>
    <t>III.6.</t>
  </si>
  <si>
    <t>Gyermekétkeztetés támogatása összesen</t>
  </si>
  <si>
    <t xml:space="preserve">III.5. </t>
  </si>
  <si>
    <t>2017. októberi jóváhagyott összeg</t>
  </si>
  <si>
    <t xml:space="preserve">Gyermekétkeztetés üzemeltetési támogatása </t>
  </si>
  <si>
    <t>III.5.b)</t>
  </si>
  <si>
    <t>fő/év</t>
  </si>
  <si>
    <t>Finanszírozás szempontjából elismert dolgozók bértámogatása</t>
  </si>
  <si>
    <t>III.5.a)</t>
  </si>
  <si>
    <t>Gyermekétkeztetés támogatása</t>
  </si>
  <si>
    <t>Kistérségi Időskorúak Otthona állami támogatása - átadandó Kist.Társ.</t>
  </si>
  <si>
    <t>III.4.</t>
  </si>
  <si>
    <t>Kistérségi Idősk. Otthona állami támogatása - intézményüzemeltetés tám.</t>
  </si>
  <si>
    <t>III.4./</t>
  </si>
  <si>
    <t>Kistérségi Idősk. Otthona állami támogatása - szakmai dolgozók bértám.</t>
  </si>
  <si>
    <t>Egyes szociális és gyermekjóléti feladatok támogatása összesen</t>
  </si>
  <si>
    <t>III.3.</t>
  </si>
  <si>
    <t>miniszteri döntés alapján 2018.08.15-ig</t>
  </si>
  <si>
    <t>Óvodai és iskolai szoc. segítő tevékenység támogatása (család- és gyjóléti központ útján)</t>
  </si>
  <si>
    <t>III.3.n)</t>
  </si>
  <si>
    <t>Ft/feladategység</t>
  </si>
  <si>
    <t>Közösségi alapellátások - teljesítménytámogatás</t>
  </si>
  <si>
    <t>Ft/év/szolgálat</t>
  </si>
  <si>
    <t>Közösségi alapellátások - alaptámogatás</t>
  </si>
  <si>
    <t>III.3.m)</t>
  </si>
  <si>
    <t>felad.egység</t>
  </si>
  <si>
    <t>Támogató szolgáltatás - teljesítménytámogatás - szállításhoz személyi segítés max.50%</t>
  </si>
  <si>
    <t>Támogató szolgáltatás - teljesítménytámogatás - személyi segítés</t>
  </si>
  <si>
    <t>Támogató szolgáltatás - alaptámogatás</t>
  </si>
  <si>
    <t>III.3.l)</t>
  </si>
  <si>
    <t>{515185}</t>
  </si>
  <si>
    <t>Társulási kiegészítés hajléktalanok éjjeli ellátásához + fajlagos összeg 10%-a</t>
  </si>
  <si>
    <t>fhely</t>
  </si>
  <si>
    <t>Hajléktalanok átmeneti intézményei (átmeneti szállás, éjjeli menedékhely)</t>
  </si>
  <si>
    <t>III.3.k)</t>
  </si>
  <si>
    <t>{247320}</t>
  </si>
  <si>
    <t>Társulási kiegészítés hajléktalanok nappali ellátásához + fajlagos összeg 20%-a</t>
  </si>
  <si>
    <t xml:space="preserve">Hajléktalanok nappali intézményi ellátása </t>
  </si>
  <si>
    <t>III.3.i)</t>
  </si>
  <si>
    <t>{550000}</t>
  </si>
  <si>
    <t>Társulási kiegészítés fogyatékosok nappali ellátásához + fajlagos összeg 10%-a</t>
  </si>
  <si>
    <t xml:space="preserve">Fogyatékosok személyek nappali intézményi ellátása </t>
  </si>
  <si>
    <t>III.3.g)</t>
  </si>
  <si>
    <t>{163500}</t>
  </si>
  <si>
    <t>Társulási kiegészítés időskorúak nappali ellátásához + fajlagos összeg 50%-a</t>
  </si>
  <si>
    <t>Időskorúak nappali intézményi ellátása</t>
  </si>
  <si>
    <t>III.3.f)</t>
  </si>
  <si>
    <t>Házi segítségnyújtás - 2017. évben két jogcímen igényelhető támogatás össz.</t>
  </si>
  <si>
    <t>III.3.d)</t>
  </si>
  <si>
    <t>{273000}</t>
  </si>
  <si>
    <t>Társulási kiegészítés személyi gondozáshoz + fajlagos összeg 30%-a</t>
  </si>
  <si>
    <r>
      <t xml:space="preserve">Házi segítségnyújtáshoz </t>
    </r>
    <r>
      <rPr>
        <b/>
        <i/>
        <sz val="12"/>
        <color theme="1"/>
        <rFont val="Calibri"/>
        <family val="2"/>
        <charset val="238"/>
        <scheme val="minor"/>
      </rPr>
      <t>Személyi gondozás</t>
    </r>
    <r>
      <rPr>
        <sz val="10"/>
        <rFont val="Arial CE"/>
        <family val="2"/>
        <charset val="238"/>
      </rPr>
      <t xml:space="preserve"> </t>
    </r>
  </si>
  <si>
    <t>III.3.db)</t>
  </si>
  <si>
    <r>
      <t xml:space="preserve">Házi segítségnyújtáshoz </t>
    </r>
    <r>
      <rPr>
        <b/>
        <i/>
        <sz val="12"/>
        <color theme="1"/>
        <rFont val="Calibri"/>
        <family val="2"/>
        <charset val="238"/>
        <scheme val="minor"/>
      </rPr>
      <t>Szociális segítés</t>
    </r>
  </si>
  <si>
    <t>III.3.da)</t>
  </si>
  <si>
    <t>{60896}</t>
  </si>
  <si>
    <t>Társulási kiegészítés szociális étkeztetésre</t>
  </si>
  <si>
    <t>Szociális étkeztetés - társulási kiegészítéssel (55 360 Ft fajlagos összeg 110 %-a)</t>
  </si>
  <si>
    <t>III.3.c)</t>
  </si>
  <si>
    <t>Család- és gyermekjóléti központ (2015.01.01. lakosságszám alapján)</t>
  </si>
  <si>
    <t>III.3.b)</t>
  </si>
  <si>
    <t>Család- és gyermekjóléti szolgálat (2015.01.01. lakosságszám alapján)</t>
  </si>
  <si>
    <t>III.3.a)</t>
  </si>
  <si>
    <t>Egyes szociális és gyermekjóléti feladatok támogatása</t>
  </si>
  <si>
    <t>Szociális ágazati pótlék (MÁK adja pótelőirányzatként majd)</t>
  </si>
  <si>
    <t>III.1.</t>
  </si>
  <si>
    <t>A települési önkormányzatok egyes köznevelési feladatainak támogatása</t>
  </si>
  <si>
    <t>2.mell. II.</t>
  </si>
  <si>
    <t>Kiegészítő támogatás az óvodapedagógusok minősítéséből adódó többletkiadásokhoz</t>
  </si>
  <si>
    <t>II.4.</t>
  </si>
  <si>
    <t>- 11 havi időarányos, akik 2018.01.01-jei átsorolással szerezték meg. Alapfokú, Ped.II. kateg. sorol.</t>
  </si>
  <si>
    <t>- Teljes összeg, akik 2016. dec. 31-ig megszerezték. Alapfokú, Ped. II. kategóriába s.</t>
  </si>
  <si>
    <t>Óvodaműködtetési támogatás összesen</t>
  </si>
  <si>
    <t>II. 2.</t>
  </si>
  <si>
    <t>eredeti előirányzatként nem tervezhető</t>
  </si>
  <si>
    <t xml:space="preserve">Kiegészítő támogatás az óvodaműködtetési feladatokhoz </t>
  </si>
  <si>
    <t>II.2.b)</t>
  </si>
  <si>
    <t>Óvodaműk. támogatás 4 hónapra: gyermekek nevelése a napi 8 órát eléri</t>
  </si>
  <si>
    <t>Óvodaműk. támogatás 8 hónapra: gyermekek nevelése a napi 8 órát eléri</t>
  </si>
  <si>
    <t>II.2.a)</t>
  </si>
  <si>
    <t>Óvodaműködtetési támogatás</t>
  </si>
  <si>
    <t xml:space="preserve">II.2. </t>
  </si>
  <si>
    <t>Óvodapedagógusok, és az óvodapedagógusok nevelő munkáját közvetlenül segítők bértámogatása összesen</t>
  </si>
  <si>
    <t>II.1.</t>
  </si>
  <si>
    <t>Óvodapedagógusok munkáját közvetlenül segítők bértámogatása - 4 hónapra</t>
  </si>
  <si>
    <t>Óvodapedagógusok munkáját közvetlenül segítők bértámogatása - 8 hónapra</t>
  </si>
  <si>
    <t>Óvodapedagógusok bértámogatása - 4 hónapra</t>
  </si>
  <si>
    <t>Óvodapedagógusok bértámogatása - 8 hónapra</t>
  </si>
  <si>
    <t>Óvodapedagógusok, és az óvodapedagógusok nevelő munkáját közvetlenül segítők bértámogatása</t>
  </si>
  <si>
    <t xml:space="preserve">A helyi önkormányzatok működésének általános támogatása </t>
  </si>
  <si>
    <t>2.mell. I.</t>
  </si>
  <si>
    <t xml:space="preserve">A 2017. évről áthúzódó bérkompenzáció támogatása </t>
  </si>
  <si>
    <t>I.5.</t>
  </si>
  <si>
    <t>A települési önkormányzatok működésének támogatása beszámítás után</t>
  </si>
  <si>
    <t>I.1.</t>
  </si>
  <si>
    <t>Beszámítás után (Beszámítás a V. pontnál és a táblázat alatt részletezve)</t>
  </si>
  <si>
    <t>id.f.adóft</t>
  </si>
  <si>
    <t>Üdülőhelyi feladatok támogatása</t>
  </si>
  <si>
    <t>Lakott külterülettel kapcsolatos feladatok támogatása</t>
  </si>
  <si>
    <r>
      <t>Egyéb önkormányzati feladat támogatása (</t>
    </r>
    <r>
      <rPr>
        <sz val="12"/>
        <color rgb="FF0066FF"/>
        <rFont val="Calibri"/>
        <family val="2"/>
        <charset val="238"/>
        <scheme val="minor"/>
      </rPr>
      <t>adóerőképesség 1 lakosra 41.602 Ft</t>
    </r>
    <r>
      <rPr>
        <sz val="10"/>
        <rFont val="Arial CE"/>
        <family val="2"/>
        <charset val="238"/>
      </rPr>
      <t>)</t>
    </r>
  </si>
  <si>
    <t>Település-üzemeltetéshez kapcsolódó feladatellátás támogatása összesen</t>
  </si>
  <si>
    <t>I.1.b)</t>
  </si>
  <si>
    <t>km</t>
  </si>
  <si>
    <t>Közutak fenntartásának támogatása</t>
  </si>
  <si>
    <t>m2</t>
  </si>
  <si>
    <t>Köztemető fenntartással kapcsolatos feladatok támogatása</t>
  </si>
  <si>
    <t>Közvilágítás fenntartásának támogatása</t>
  </si>
  <si>
    <t>ha</t>
  </si>
  <si>
    <t>A zöldterület-gazdálkodással kapcsolatos feladatok ellátásának támogatása</t>
  </si>
  <si>
    <t>Település-üzemeltetéshez kapcsolódó feladatellátás támogatása</t>
  </si>
  <si>
    <t>Önkormányzati Hivatal működésének támogatása beszámítás után</t>
  </si>
  <si>
    <r>
      <t>Önkormányzati Hivatal működésének támogatása (</t>
    </r>
    <r>
      <rPr>
        <sz val="12"/>
        <color rgb="FF0066FF"/>
        <rFont val="Calibri"/>
        <family val="2"/>
        <charset val="238"/>
        <scheme val="minor"/>
      </rPr>
      <t>Közös Hiv. 26.736 fő lakos</t>
    </r>
    <r>
      <rPr>
        <sz val="10"/>
        <rFont val="Arial CE"/>
        <family val="2"/>
        <charset val="238"/>
      </rPr>
      <t>)</t>
    </r>
  </si>
  <si>
    <t>A HELYI ÖNKORMÁNYZATOK MŰKÖDÉSÉNEK ÁLTALÁNOS TÁMOGATÁSA</t>
  </si>
  <si>
    <r>
      <t>Előirányzat</t>
    </r>
    <r>
      <rPr>
        <b/>
        <sz val="12"/>
        <color theme="1"/>
        <rFont val="Calibri"/>
        <family val="1"/>
        <charset val="238"/>
        <scheme val="minor"/>
      </rPr>
      <t xml:space="preserve">           </t>
    </r>
    <r>
      <rPr>
        <b/>
        <sz val="16"/>
        <color indexed="10"/>
        <rFont val="Calibri"/>
        <family val="2"/>
        <charset val="238"/>
        <scheme val="minor"/>
      </rPr>
      <t>Ft-ban</t>
    </r>
  </si>
  <si>
    <t>Fajlagos összeg Ft/mutató</t>
  </si>
  <si>
    <t>Mutató</t>
  </si>
  <si>
    <r>
      <t xml:space="preserve">2018. Eredeti előirányzat      </t>
    </r>
    <r>
      <rPr>
        <sz val="10"/>
        <rFont val="Arial CE"/>
        <family val="2"/>
        <charset val="238"/>
      </rPr>
      <t xml:space="preserve"> E Ft-ban</t>
    </r>
  </si>
  <si>
    <t>Bevétel 2018. év</t>
  </si>
  <si>
    <t>Jogcímek megnevezése</t>
  </si>
  <si>
    <t>Törvény- javaslat hivatk.sz.</t>
  </si>
  <si>
    <t>a helyi önkormányzatok feladatainak állami támogatásához</t>
  </si>
  <si>
    <t>Tata Város Önkormányzata 2018. évi költségvetéséhez</t>
  </si>
  <si>
    <t>*Adatok forrása: pályázati szintű projektanalitikák, benyújtott pályázatok és megkötött támogatási szerződések</t>
  </si>
  <si>
    <t>Beadott pályázat</t>
  </si>
  <si>
    <t>EFOP-1.9.9-17-2017-00006</t>
  </si>
  <si>
    <t>Bölcsődei szakemberek szakmai fejlesztése a Tatai járásban</t>
  </si>
  <si>
    <t>EFOP-4.1.8-16-2017-00080</t>
  </si>
  <si>
    <t>Könyvtárfejlesztés Tatán</t>
  </si>
  <si>
    <t>EFOP-4.1.7-16-2017-00181</t>
  </si>
  <si>
    <t>Peron Music tehetséggondózó és képző központ létrehozása Tatán</t>
  </si>
  <si>
    <t>EFOP-3.7.3-16-2017-00254</t>
  </si>
  <si>
    <t>Programok az életen át tartó tanulás jegyében Tatán</t>
  </si>
  <si>
    <t>EFOP-3.3.4-17-2017-00018</t>
  </si>
  <si>
    <t xml:space="preserve">Népmesepont kialakítása Tatán a kompetenciafejlesztő szerep erősítésével </t>
  </si>
  <si>
    <t>EFOP-3.3.2-16-2016-00195</t>
  </si>
  <si>
    <t>A jövő nemzedék közösség és személyiség fejlesztése Tatán</t>
  </si>
  <si>
    <t>EFOP-1.5.2-16-2017-00043</t>
  </si>
  <si>
    <t>Humán szolgáltatások fejlesztése Magyary Zoltán mintajárásában</t>
  </si>
  <si>
    <t>TOP-1.1.2-16-KO1-2017-00002</t>
  </si>
  <si>
    <t>Inkubátorház építése Tatán</t>
  </si>
  <si>
    <t>TOP-5.3.1-16-KO1-2017-00002</t>
  </si>
  <si>
    <t>Helyi identitás és kohézió erősítése Tata és környéke borvidékén</t>
  </si>
  <si>
    <t>TOP-3.1.1-16-KE1-2017-00004</t>
  </si>
  <si>
    <t>Haranglábtól - Agostyánig, Tata, Országgyűlés tértől Agostyán városrészig létesítendő kerékpárút I. ütem</t>
  </si>
  <si>
    <t>TOP-1.2.1-16-KO1-2017-00003</t>
  </si>
  <si>
    <t>Angolkert Malomkert – Angolkerti rehabilitáció III. üteme</t>
  </si>
  <si>
    <t>TOP-3.2.1-16-KO1-2017-00001</t>
  </si>
  <si>
    <t>Energetikai korszerűsítés a Tatai Kertvárosi Óvodában</t>
  </si>
  <si>
    <t>TOP-3.2.1-16-KO1-2017-00007</t>
  </si>
  <si>
    <t>A tatai Szivárvány Óvoda épületenergetikai megújítása</t>
  </si>
  <si>
    <t>TOP-7.1.1-16-2017-00117</t>
  </si>
  <si>
    <t>Tata Város Helyi Közösségi Fejlesztési Stratégiája</t>
  </si>
  <si>
    <t>Támogatási szerződés kötés folyamatban</t>
  </si>
  <si>
    <t>EFOP-1.2.9-17-2017-00026</t>
  </si>
  <si>
    <t>Nők munkaerő-piaci támogatása Tatán (a Tatai Közös Hivatal pályázata)</t>
  </si>
  <si>
    <t>SKHU/1601/2.2.1/109</t>
  </si>
  <si>
    <t>KOMBI (Építők parkja parkoló és út építés) Interreg – Kombi – Határon átnyúló kerékpár kölcsönző rendszer</t>
  </si>
  <si>
    <t>SKHU/1601/1.1/209</t>
  </si>
  <si>
    <t>CULTPLAY (Kristály strand területén játszóparkhoz eszközök) Interaktív tematikus parkok létrehozása</t>
  </si>
  <si>
    <t>KÖFOP-1.2.1-VEKOP-16-2017-01302</t>
  </si>
  <si>
    <t>Csatlakozási konstrukció az önkormányzati ASP rendszer országos kiterjesztéséhez</t>
  </si>
  <si>
    <t>TOP-1.1.3-15-KO1-2016-00002</t>
  </si>
  <si>
    <t>Helyi alapanyagokra épülő minőségi közétkeztetésért - iskolai konyhák hálózatos fejlesztése Tatán</t>
  </si>
  <si>
    <t>TOP-1.1.3-15-KO1-2016-00003</t>
  </si>
  <si>
    <t>A helyi gazdaság erőforrásaira épülő piac- és agrárlogisztikai fejlesztés Tatán</t>
  </si>
  <si>
    <t>TOP-1.4.1-15-KO1-2016-00020</t>
  </si>
  <si>
    <t>Csillagsziget Bölcsőde felújítása Tatán</t>
  </si>
  <si>
    <t>TOP-1.2.1-15-KO1-2016-00005</t>
  </si>
  <si>
    <t>A tatai Kőfaragó-ház kézműves és aktív öktoturisztikai látogatóközpontként való rehabilitációja és a Kálvária-domb egységes turisztikai termékcsomagként való bemutatása</t>
  </si>
  <si>
    <t>TOP-2.1.2-15-KO1-2016-00002</t>
  </si>
  <si>
    <t>Tata Építők parkjában városi zöld infrastruktúra fejlesztés</t>
  </si>
  <si>
    <t>EU-s forrás a támogatási szerződés/ beadott pályázat szerint</t>
  </si>
  <si>
    <t>Egyéb támogatás</t>
  </si>
  <si>
    <t>Saját erő, az el nem számolható költségekkel együtt</t>
  </si>
  <si>
    <t>Források</t>
  </si>
  <si>
    <t>Megvalósítás tervezett befejezése</t>
  </si>
  <si>
    <t>Támogatási szerződés kötés időpontja</t>
  </si>
  <si>
    <t>Azonosítója</t>
  </si>
  <si>
    <t>EU-s projekt neve</t>
  </si>
  <si>
    <t>Tata Város Önkormányzat Európai Uniós támogatással megvalósuló projektjei (E Ft-ban)*</t>
  </si>
  <si>
    <t>Összes önerő</t>
  </si>
  <si>
    <t>Nem veszélyes (települési) hulladék vegyes (ömlesztett) begyűjtése, szállítása, átrakása</t>
  </si>
  <si>
    <t>Közművelődés - hagyományos közösségi kulturális értékek gondozása</t>
  </si>
  <si>
    <t>Szabadidősport, - (rekreációs sport) tevékenység és támogatása</t>
  </si>
  <si>
    <t>Vízellátással kapcsolatos közmű építése, fenntartása, üzemeltetése</t>
  </si>
  <si>
    <t>A fiatalok társadalmi integrációját segítő struktúra, szakmai szolgáltatások fejlesztése, működtetése</t>
  </si>
  <si>
    <t>Nemzetközi kulturális együttműködés</t>
  </si>
  <si>
    <t xml:space="preserve">Önkormányzatok funkcióra nem sorolható bevételei államháztartáson kívülről </t>
  </si>
  <si>
    <t xml:space="preserve">Önkormányzatok és önkormányzati hivatalok jogalkotó és általános igazgatási tevékenysége </t>
  </si>
  <si>
    <t>Építésügy igazgatása</t>
  </si>
  <si>
    <t xml:space="preserve">Szennyvízcsatorna építése, fenntartása, üzemeltetése </t>
  </si>
  <si>
    <t>Város-, községgazdálkodási egyéb szolgáltatások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</si>
</sst>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;\-#,##0"/>
    <numFmt numFmtId="165" formatCode="0.0"/>
    <numFmt numFmtId="166" formatCode="[$-40E]General"/>
    <numFmt numFmtId="167" formatCode="_-* #,##0.00\ _F_t_-;\-* #,##0.00\ _F_t_-;_-* \-??\ _F_t_-;_-@_-"/>
    <numFmt numFmtId="168" formatCode="#,##0_ ;\-#,##0\ "/>
    <numFmt numFmtId="169" formatCode="#,##0.0"/>
  </numFmts>
  <fonts count="145" x14ac:knownFonts="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name val="Arial CE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 CE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sz val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0"/>
      <name val="Arial C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1"/>
      <name val="Times New Roman"/>
      <family val="1"/>
      <charset val="238"/>
    </font>
    <font>
      <sz val="12"/>
      <name val="Times New Roman CE"/>
      <family val="1"/>
      <charset val="238"/>
    </font>
    <font>
      <b/>
      <u/>
      <sz val="11"/>
      <name val="Times New Roman CE"/>
      <family val="1"/>
      <charset val="238"/>
    </font>
    <font>
      <b/>
      <u/>
      <sz val="11"/>
      <name val="Times New Roman CE"/>
      <charset val="238"/>
    </font>
    <font>
      <i/>
      <sz val="11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sz val="14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b/>
      <sz val="16"/>
      <color rgb="FF000000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22"/>
      <color rgb="FF000000"/>
      <name val="Times New Roman"/>
      <family val="1"/>
      <charset val="238"/>
    </font>
    <font>
      <sz val="14"/>
      <color rgb="FF000000"/>
      <name val="Times New Roman"/>
      <family val="1"/>
      <charset val="1"/>
    </font>
    <font>
      <b/>
      <sz val="18"/>
      <color rgb="FF000000"/>
      <name val="Times New Roman"/>
      <family val="1"/>
      <charset val="238"/>
    </font>
    <font>
      <sz val="18"/>
      <color rgb="FF000000"/>
      <name val="Times New Roman"/>
      <family val="1"/>
      <charset val="238"/>
    </font>
    <font>
      <b/>
      <sz val="20"/>
      <color rgb="FF000000"/>
      <name val="Times New Roman"/>
      <family val="1"/>
      <charset val="238"/>
    </font>
    <font>
      <sz val="18"/>
      <name val="Arial CE"/>
      <family val="2"/>
      <charset val="238"/>
    </font>
    <font>
      <b/>
      <sz val="10"/>
      <name val="Arial"/>
      <family val="2"/>
      <charset val="238"/>
    </font>
    <font>
      <b/>
      <sz val="7"/>
      <name val="Times New Roman"/>
      <family val="1"/>
      <charset val="238"/>
    </font>
    <font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 CE"/>
      <charset val="238"/>
    </font>
    <font>
      <i/>
      <sz val="12"/>
      <name val="Times New Roman CE"/>
      <charset val="238"/>
    </font>
    <font>
      <sz val="9"/>
      <name val="Times New Roman CE"/>
      <charset val="238"/>
    </font>
    <font>
      <b/>
      <i/>
      <sz val="12"/>
      <color theme="1"/>
      <name val="Calibri"/>
      <family val="2"/>
      <charset val="238"/>
      <scheme val="minor"/>
    </font>
    <font>
      <sz val="8"/>
      <name val="Times New Roman CE"/>
      <family val="1"/>
      <charset val="238"/>
    </font>
    <font>
      <sz val="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0066FF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b/>
      <sz val="12"/>
      <color theme="1"/>
      <name val="Calibri"/>
      <family val="1"/>
      <charset val="238"/>
      <scheme val="minor"/>
    </font>
    <font>
      <b/>
      <sz val="16"/>
      <color indexed="1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1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8"/>
      </right>
      <top style="medium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64"/>
      </bottom>
      <diagonal/>
    </border>
    <border>
      <left style="thin">
        <color indexed="8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7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39" fillId="0" borderId="0"/>
    <xf numFmtId="0" fontId="39" fillId="23" borderId="7" applyNumberFormat="0" applyAlignment="0" applyProtection="0"/>
    <xf numFmtId="0" fontId="17" fillId="20" borderId="8" applyNumberFormat="0" applyAlignment="0" applyProtection="0"/>
    <xf numFmtId="0" fontId="39" fillId="0" borderId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43" fillId="0" borderId="0"/>
    <xf numFmtId="0" fontId="44" fillId="0" borderId="0"/>
    <xf numFmtId="0" fontId="39" fillId="0" borderId="0"/>
    <xf numFmtId="0" fontId="45" fillId="0" borderId="0"/>
    <xf numFmtId="0" fontId="46" fillId="0" borderId="0"/>
    <xf numFmtId="166" fontId="47" fillId="0" borderId="0"/>
    <xf numFmtId="0" fontId="44" fillId="0" borderId="0"/>
    <xf numFmtId="0" fontId="48" fillId="0" borderId="0"/>
    <xf numFmtId="0" fontId="15" fillId="0" borderId="0"/>
    <xf numFmtId="0" fontId="49" fillId="0" borderId="0" applyNumberFormat="0" applyFill="0" applyBorder="0" applyAlignment="0" applyProtection="0"/>
    <xf numFmtId="167" fontId="39" fillId="0" borderId="0" applyFill="0" applyBorder="0" applyAlignment="0" applyProtection="0"/>
    <xf numFmtId="0" fontId="69" fillId="0" borderId="0"/>
    <xf numFmtId="0" fontId="115" fillId="0" borderId="0"/>
    <xf numFmtId="0" fontId="39" fillId="0" borderId="0"/>
    <xf numFmtId="0" fontId="1" fillId="0" borderId="0"/>
    <xf numFmtId="0" fontId="15" fillId="0" borderId="0"/>
  </cellStyleXfs>
  <cellXfs count="990">
    <xf numFmtId="0" fontId="0" fillId="0" borderId="0" xfId="0"/>
    <xf numFmtId="0" fontId="23" fillId="0" borderId="13" xfId="0" applyFont="1" applyBorder="1"/>
    <xf numFmtId="0" fontId="22" fillId="0" borderId="0" xfId="0" applyFont="1"/>
    <xf numFmtId="0" fontId="22" fillId="0" borderId="0" xfId="0" applyFont="1" applyBorder="1"/>
    <xf numFmtId="0" fontId="23" fillId="0" borderId="0" xfId="0" applyFont="1" applyAlignment="1">
      <alignment horizontal="center"/>
    </xf>
    <xf numFmtId="0" fontId="22" fillId="0" borderId="26" xfId="0" applyFont="1" applyBorder="1"/>
    <xf numFmtId="0" fontId="22" fillId="0" borderId="11" xfId="0" applyFont="1" applyBorder="1"/>
    <xf numFmtId="0" fontId="22" fillId="0" borderId="28" xfId="0" applyFont="1" applyBorder="1"/>
    <xf numFmtId="3" fontId="23" fillId="0" borderId="13" xfId="0" applyNumberFormat="1" applyFont="1" applyBorder="1" applyAlignment="1">
      <alignment horizontal="center" wrapText="1"/>
    </xf>
    <xf numFmtId="3" fontId="23" fillId="0" borderId="29" xfId="0" applyNumberFormat="1" applyFont="1" applyBorder="1" applyAlignment="1">
      <alignment horizontal="center" wrapText="1"/>
    </xf>
    <xf numFmtId="3" fontId="23" fillId="0" borderId="18" xfId="0" applyNumberFormat="1" applyFont="1" applyBorder="1" applyAlignment="1">
      <alignment horizontal="center" wrapText="1"/>
    </xf>
    <xf numFmtId="0" fontId="23" fillId="0" borderId="26" xfId="0" applyFont="1" applyBorder="1"/>
    <xf numFmtId="0" fontId="23" fillId="0" borderId="0" xfId="0" applyFont="1" applyBorder="1"/>
    <xf numFmtId="3" fontId="23" fillId="0" borderId="13" xfId="0" applyNumberFormat="1" applyFont="1" applyBorder="1" applyAlignment="1">
      <alignment wrapText="1"/>
    </xf>
    <xf numFmtId="3" fontId="23" fillId="0" borderId="29" xfId="0" applyNumberFormat="1" applyFont="1" applyBorder="1" applyAlignment="1">
      <alignment wrapText="1"/>
    </xf>
    <xf numFmtId="3" fontId="23" fillId="0" borderId="18" xfId="0" applyNumberFormat="1" applyFont="1" applyBorder="1"/>
    <xf numFmtId="0" fontId="23" fillId="0" borderId="0" xfId="0" applyFont="1"/>
    <xf numFmtId="164" fontId="23" fillId="0" borderId="13" xfId="0" applyNumberFormat="1" applyFont="1" applyBorder="1" applyAlignment="1">
      <alignment wrapText="1"/>
    </xf>
    <xf numFmtId="164" fontId="23" fillId="0" borderId="29" xfId="0" applyNumberFormat="1" applyFont="1" applyBorder="1" applyAlignment="1">
      <alignment wrapText="1"/>
    </xf>
    <xf numFmtId="3" fontId="22" fillId="0" borderId="13" xfId="0" applyNumberFormat="1" applyFont="1" applyBorder="1" applyAlignment="1">
      <alignment wrapText="1"/>
    </xf>
    <xf numFmtId="3" fontId="22" fillId="0" borderId="29" xfId="0" applyNumberFormat="1" applyFont="1" applyBorder="1" applyAlignment="1">
      <alignment wrapText="1"/>
    </xf>
    <xf numFmtId="0" fontId="29" fillId="0" borderId="26" xfId="0" applyFont="1" applyBorder="1"/>
    <xf numFmtId="0" fontId="29" fillId="0" borderId="0" xfId="0" applyFont="1" applyBorder="1"/>
    <xf numFmtId="3" fontId="30" fillId="0" borderId="13" xfId="0" applyNumberFormat="1" applyFont="1" applyBorder="1" applyAlignment="1">
      <alignment wrapText="1"/>
    </xf>
    <xf numFmtId="3" fontId="30" fillId="0" borderId="29" xfId="0" applyNumberFormat="1" applyFont="1" applyBorder="1" applyAlignment="1">
      <alignment wrapText="1"/>
    </xf>
    <xf numFmtId="0" fontId="29" fillId="0" borderId="0" xfId="0" applyFont="1"/>
    <xf numFmtId="0" fontId="30" fillId="0" borderId="0" xfId="0" applyFont="1" applyBorder="1"/>
    <xf numFmtId="0" fontId="30" fillId="0" borderId="0" xfId="0" applyFont="1"/>
    <xf numFmtId="0" fontId="22" fillId="0" borderId="13" xfId="0" applyFont="1" applyBorder="1"/>
    <xf numFmtId="0" fontId="22" fillId="0" borderId="29" xfId="0" applyFont="1" applyBorder="1"/>
    <xf numFmtId="3" fontId="23" fillId="0" borderId="13" xfId="0" applyNumberFormat="1" applyFont="1" applyBorder="1"/>
    <xf numFmtId="3" fontId="23" fillId="0" borderId="29" xfId="0" applyNumberFormat="1" applyFont="1" applyBorder="1"/>
    <xf numFmtId="3" fontId="23" fillId="0" borderId="10" xfId="0" applyNumberFormat="1" applyFont="1" applyBorder="1"/>
    <xf numFmtId="3" fontId="23" fillId="0" borderId="30" xfId="0" applyNumberFormat="1" applyFont="1" applyBorder="1"/>
    <xf numFmtId="3" fontId="23" fillId="0" borderId="20" xfId="0" applyNumberFormat="1" applyFont="1" applyBorder="1"/>
    <xf numFmtId="0" fontId="35" fillId="0" borderId="0" xfId="0" applyFont="1"/>
    <xf numFmtId="0" fontId="31" fillId="0" borderId="0" xfId="0" applyFont="1"/>
    <xf numFmtId="0" fontId="25" fillId="0" borderId="0" xfId="0" applyFont="1"/>
    <xf numFmtId="0" fontId="26" fillId="0" borderId="0" xfId="0" applyFont="1"/>
    <xf numFmtId="0" fontId="21" fillId="0" borderId="0" xfId="0" applyFont="1"/>
    <xf numFmtId="0" fontId="32" fillId="0" borderId="0" xfId="0" applyFont="1"/>
    <xf numFmtId="0" fontId="27" fillId="0" borderId="0" xfId="0" applyFont="1" applyAlignment="1">
      <alignment horizontal="justify"/>
    </xf>
    <xf numFmtId="165" fontId="31" fillId="0" borderId="0" xfId="0" applyNumberFormat="1" applyFont="1"/>
    <xf numFmtId="0" fontId="36" fillId="0" borderId="0" xfId="0" applyFont="1" applyAlignment="1">
      <alignment horizontal="justify"/>
    </xf>
    <xf numFmtId="0" fontId="31" fillId="0" borderId="36" xfId="0" applyFont="1" applyBorder="1"/>
    <xf numFmtId="2" fontId="31" fillId="0" borderId="37" xfId="0" applyNumberFormat="1" applyFont="1" applyBorder="1" applyAlignment="1">
      <alignment horizontal="center"/>
    </xf>
    <xf numFmtId="0" fontId="32" fillId="0" borderId="32" xfId="0" applyFont="1" applyBorder="1"/>
    <xf numFmtId="2" fontId="32" fillId="0" borderId="33" xfId="0" applyNumberFormat="1" applyFont="1" applyBorder="1" applyAlignment="1">
      <alignment horizontal="center"/>
    </xf>
    <xf numFmtId="0" fontId="23" fillId="0" borderId="13" xfId="0" applyFont="1" applyBorder="1" applyAlignment="1">
      <alignment wrapText="1"/>
    </xf>
    <xf numFmtId="0" fontId="22" fillId="0" borderId="13" xfId="0" applyFont="1" applyBorder="1" applyAlignment="1">
      <alignment horizontal="left" wrapText="1"/>
    </xf>
    <xf numFmtId="0" fontId="30" fillId="0" borderId="13" xfId="0" applyFont="1" applyBorder="1"/>
    <xf numFmtId="0" fontId="30" fillId="0" borderId="13" xfId="0" applyFont="1" applyBorder="1" applyAlignment="1">
      <alignment wrapText="1"/>
    </xf>
    <xf numFmtId="0" fontId="23" fillId="0" borderId="10" xfId="0" applyFont="1" applyBorder="1" applyAlignment="1">
      <alignment wrapText="1"/>
    </xf>
    <xf numFmtId="0" fontId="32" fillId="0" borderId="38" xfId="0" applyFont="1" applyBorder="1" applyAlignment="1">
      <alignment horizontal="center" vertical="center" wrapText="1"/>
    </xf>
    <xf numFmtId="0" fontId="23" fillId="0" borderId="44" xfId="0" applyFont="1" applyBorder="1"/>
    <xf numFmtId="3" fontId="41" fillId="0" borderId="13" xfId="0" applyNumberFormat="1" applyFont="1" applyBorder="1" applyAlignment="1">
      <alignment wrapText="1"/>
    </xf>
    <xf numFmtId="3" fontId="41" fillId="0" borderId="13" xfId="0" applyNumberFormat="1" applyFont="1" applyBorder="1"/>
    <xf numFmtId="3" fontId="40" fillId="0" borderId="13" xfId="0" applyNumberFormat="1" applyFont="1" applyBorder="1"/>
    <xf numFmtId="3" fontId="23" fillId="0" borderId="44" xfId="0" applyNumberFormat="1" applyFont="1" applyBorder="1" applyAlignment="1">
      <alignment wrapText="1"/>
    </xf>
    <xf numFmtId="3" fontId="23" fillId="0" borderId="41" xfId="0" applyNumberFormat="1" applyFont="1" applyBorder="1" applyAlignment="1">
      <alignment wrapText="1"/>
    </xf>
    <xf numFmtId="164" fontId="23" fillId="0" borderId="44" xfId="0" applyNumberFormat="1" applyFont="1" applyBorder="1" applyAlignment="1">
      <alignment wrapText="1"/>
    </xf>
    <xf numFmtId="164" fontId="23" fillId="0" borderId="41" xfId="0" applyNumberFormat="1" applyFont="1" applyBorder="1" applyAlignment="1">
      <alignment wrapText="1"/>
    </xf>
    <xf numFmtId="0" fontId="31" fillId="0" borderId="48" xfId="0" applyFont="1" applyBorder="1" applyAlignment="1">
      <alignment horizontal="justify" vertical="top" wrapText="1"/>
    </xf>
    <xf numFmtId="0" fontId="31" fillId="0" borderId="43" xfId="0" applyFont="1" applyBorder="1" applyAlignment="1">
      <alignment horizontal="justify" vertical="top" wrapText="1"/>
    </xf>
    <xf numFmtId="0" fontId="21" fillId="0" borderId="43" xfId="0" applyFont="1" applyBorder="1" applyAlignment="1">
      <alignment horizontal="justify" vertical="top" wrapText="1"/>
    </xf>
    <xf numFmtId="0" fontId="31" fillId="0" borderId="43" xfId="0" applyFont="1" applyBorder="1" applyAlignment="1">
      <alignment horizontal="left" vertical="center" wrapText="1"/>
    </xf>
    <xf numFmtId="0" fontId="33" fillId="0" borderId="43" xfId="0" applyFont="1" applyBorder="1" applyAlignment="1">
      <alignment horizontal="justify" vertical="top" wrapText="1"/>
    </xf>
    <xf numFmtId="0" fontId="32" fillId="0" borderId="43" xfId="0" applyFont="1" applyBorder="1" applyAlignment="1">
      <alignment horizontal="justify" vertical="top" wrapText="1"/>
    </xf>
    <xf numFmtId="49" fontId="31" fillId="0" borderId="43" xfId="0" applyNumberFormat="1" applyFont="1" applyBorder="1" applyAlignment="1">
      <alignment horizontal="justify" vertical="top" wrapText="1"/>
    </xf>
    <xf numFmtId="0" fontId="32" fillId="0" borderId="45" xfId="0" applyFont="1" applyBorder="1" applyAlignment="1">
      <alignment horizontal="justify" vertical="top" wrapText="1"/>
    </xf>
    <xf numFmtId="2" fontId="31" fillId="0" borderId="49" xfId="0" applyNumberFormat="1" applyFont="1" applyBorder="1" applyAlignment="1">
      <alignment horizontal="center" vertical="top" wrapText="1"/>
    </xf>
    <xf numFmtId="2" fontId="31" fillId="0" borderId="50" xfId="0" applyNumberFormat="1" applyFont="1" applyBorder="1" applyAlignment="1">
      <alignment horizontal="center" vertical="top" wrapText="1"/>
    </xf>
    <xf numFmtId="2" fontId="21" fillId="0" borderId="50" xfId="0" applyNumberFormat="1" applyFont="1" applyBorder="1" applyAlignment="1">
      <alignment horizontal="center" vertical="top" wrapText="1"/>
    </xf>
    <xf numFmtId="2" fontId="33" fillId="0" borderId="50" xfId="0" applyNumberFormat="1" applyFont="1" applyBorder="1" applyAlignment="1">
      <alignment horizontal="center" vertical="top" wrapText="1"/>
    </xf>
    <xf numFmtId="2" fontId="32" fillId="0" borderId="50" xfId="0" applyNumberFormat="1" applyFont="1" applyBorder="1" applyAlignment="1">
      <alignment horizontal="center" vertical="top" wrapText="1"/>
    </xf>
    <xf numFmtId="2" fontId="31" fillId="0" borderId="50" xfId="0" applyNumberFormat="1" applyFont="1" applyBorder="1" applyAlignment="1">
      <alignment horizontal="center"/>
    </xf>
    <xf numFmtId="2" fontId="32" fillId="0" borderId="51" xfId="0" applyNumberFormat="1" applyFont="1" applyBorder="1" applyAlignment="1">
      <alignment horizontal="center" vertical="top" wrapText="1"/>
    </xf>
    <xf numFmtId="0" fontId="42" fillId="0" borderId="44" xfId="0" applyFont="1" applyBorder="1"/>
    <xf numFmtId="0" fontId="36" fillId="0" borderId="0" xfId="0" applyFont="1" applyBorder="1"/>
    <xf numFmtId="0" fontId="28" fillId="0" borderId="25" xfId="0" applyFont="1" applyBorder="1" applyAlignment="1">
      <alignment horizontal="center" vertical="center" wrapText="1"/>
    </xf>
    <xf numFmtId="164" fontId="42" fillId="0" borderId="44" xfId="0" applyNumberFormat="1" applyFont="1" applyBorder="1" applyAlignment="1">
      <alignment wrapText="1"/>
    </xf>
    <xf numFmtId="3" fontId="31" fillId="0" borderId="0" xfId="43" applyNumberFormat="1" applyFont="1" applyFill="1"/>
    <xf numFmtId="0" fontId="28" fillId="0" borderId="0" xfId="0" applyFont="1" applyBorder="1" applyAlignment="1">
      <alignment vertical="top" wrapText="1"/>
    </xf>
    <xf numFmtId="3" fontId="28" fillId="0" borderId="0" xfId="0" applyNumberFormat="1" applyFont="1" applyBorder="1" applyAlignment="1">
      <alignment horizontal="right"/>
    </xf>
    <xf numFmtId="0" fontId="28" fillId="0" borderId="63" xfId="57" applyFont="1" applyBorder="1" applyAlignment="1">
      <alignment horizontal="center"/>
    </xf>
    <xf numFmtId="0" fontId="28" fillId="0" borderId="39" xfId="57" applyFont="1" applyBorder="1" applyAlignment="1">
      <alignment horizontal="center"/>
    </xf>
    <xf numFmtId="0" fontId="31" fillId="0" borderId="64" xfId="57" applyFont="1" applyBorder="1" applyAlignment="1"/>
    <xf numFmtId="0" fontId="32" fillId="0" borderId="64" xfId="57" applyFont="1" applyBorder="1" applyAlignment="1">
      <alignment horizontal="center" vertical="center" wrapText="1"/>
    </xf>
    <xf numFmtId="3" fontId="31" fillId="0" borderId="39" xfId="57" applyNumberFormat="1" applyFont="1" applyBorder="1" applyAlignment="1">
      <alignment horizontal="right"/>
    </xf>
    <xf numFmtId="3" fontId="32" fillId="0" borderId="64" xfId="57" applyNumberFormat="1" applyFont="1" applyBorder="1" applyAlignment="1">
      <alignment horizontal="right"/>
    </xf>
    <xf numFmtId="0" fontId="31" fillId="0" borderId="63" xfId="57" applyFont="1" applyBorder="1" applyAlignment="1">
      <alignment horizontal="left"/>
    </xf>
    <xf numFmtId="0" fontId="31" fillId="0" borderId="39" xfId="57" applyFont="1" applyBorder="1"/>
    <xf numFmtId="0" fontId="31" fillId="0" borderId="65" xfId="57" applyFont="1" applyBorder="1" applyAlignment="1">
      <alignment horizontal="left"/>
    </xf>
    <xf numFmtId="0" fontId="31" fillId="0" borderId="59" xfId="57" applyFont="1" applyBorder="1"/>
    <xf numFmtId="3" fontId="31" fillId="0" borderId="59" xfId="57" applyNumberFormat="1" applyFont="1" applyBorder="1" applyAlignment="1">
      <alignment horizontal="right"/>
    </xf>
    <xf numFmtId="3" fontId="32" fillId="0" borderId="66" xfId="57" applyNumberFormat="1" applyFont="1" applyBorder="1" applyAlignment="1">
      <alignment horizontal="right"/>
    </xf>
    <xf numFmtId="0" fontId="28" fillId="0" borderId="17" xfId="0" applyFont="1" applyBorder="1" applyAlignment="1">
      <alignment horizontal="center" vertical="center"/>
    </xf>
    <xf numFmtId="0" fontId="32" fillId="0" borderId="39" xfId="57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/>
    </xf>
    <xf numFmtId="49" fontId="26" fillId="0" borderId="0" xfId="0" applyNumberFormat="1" applyFont="1" applyAlignment="1">
      <alignment horizontal="center"/>
    </xf>
    <xf numFmtId="0" fontId="26" fillId="25" borderId="63" xfId="43" applyFont="1" applyFill="1" applyBorder="1" applyAlignment="1">
      <alignment vertical="center" wrapText="1"/>
    </xf>
    <xf numFmtId="49" fontId="26" fillId="25" borderId="63" xfId="55" applyNumberFormat="1" applyFont="1" applyFill="1" applyBorder="1" applyAlignment="1">
      <alignment horizontal="left" vertical="center" wrapText="1"/>
    </xf>
    <xf numFmtId="49" fontId="50" fillId="25" borderId="63" xfId="55" applyNumberFormat="1" applyFont="1" applyFill="1" applyBorder="1" applyAlignment="1">
      <alignment horizontal="left" vertical="center" wrapText="1"/>
    </xf>
    <xf numFmtId="49" fontId="25" fillId="0" borderId="0" xfId="0" applyNumberFormat="1" applyFont="1" applyAlignment="1">
      <alignment horizontal="center"/>
    </xf>
    <xf numFmtId="3" fontId="36" fillId="0" borderId="86" xfId="0" applyNumberFormat="1" applyFont="1" applyBorder="1" applyAlignment="1">
      <alignment horizontal="right"/>
    </xf>
    <xf numFmtId="0" fontId="36" fillId="0" borderId="86" xfId="0" applyFont="1" applyBorder="1" applyAlignment="1">
      <alignment vertical="top" wrapText="1"/>
    </xf>
    <xf numFmtId="3" fontId="28" fillId="0" borderId="87" xfId="0" applyNumberFormat="1" applyFont="1" applyBorder="1" applyAlignment="1">
      <alignment horizontal="right" vertical="center"/>
    </xf>
    <xf numFmtId="0" fontId="28" fillId="0" borderId="88" xfId="0" applyFont="1" applyBorder="1" applyAlignment="1">
      <alignment vertical="center" wrapText="1"/>
    </xf>
    <xf numFmtId="3" fontId="36" fillId="0" borderId="89" xfId="0" applyNumberFormat="1" applyFont="1" applyBorder="1" applyAlignment="1">
      <alignment horizontal="right" vertical="center"/>
    </xf>
    <xf numFmtId="0" fontId="36" fillId="0" borderId="90" xfId="0" applyFont="1" applyBorder="1" applyAlignment="1">
      <alignment vertical="center" wrapText="1"/>
    </xf>
    <xf numFmtId="3" fontId="28" fillId="0" borderId="67" xfId="0" applyNumberFormat="1" applyFont="1" applyBorder="1" applyAlignment="1">
      <alignment horizontal="right" vertical="center"/>
    </xf>
    <xf numFmtId="0" fontId="28" fillId="0" borderId="91" xfId="0" applyFont="1" applyBorder="1" applyAlignment="1">
      <alignment vertical="center" wrapText="1"/>
    </xf>
    <xf numFmtId="3" fontId="36" fillId="0" borderId="67" xfId="0" applyNumberFormat="1" applyFont="1" applyBorder="1" applyAlignment="1">
      <alignment horizontal="right" vertical="center"/>
    </xf>
    <xf numFmtId="0" fontId="36" fillId="0" borderId="91" xfId="0" applyFont="1" applyBorder="1" applyAlignment="1">
      <alignment vertical="center" wrapText="1"/>
    </xf>
    <xf numFmtId="3" fontId="37" fillId="0" borderId="67" xfId="0" applyNumberFormat="1" applyFont="1" applyBorder="1" applyAlignment="1">
      <alignment horizontal="right" vertical="center"/>
    </xf>
    <xf numFmtId="0" fontId="37" fillId="0" borderId="91" xfId="0" applyFont="1" applyBorder="1" applyAlignment="1">
      <alignment vertical="center" wrapText="1"/>
    </xf>
    <xf numFmtId="0" fontId="36" fillId="0" borderId="91" xfId="0" applyFont="1" applyBorder="1" applyAlignment="1">
      <alignment horizontal="left" vertical="center" wrapText="1"/>
    </xf>
    <xf numFmtId="3" fontId="36" fillId="0" borderId="92" xfId="0" applyNumberFormat="1" applyFont="1" applyBorder="1" applyAlignment="1">
      <alignment horizontal="right" vertical="center"/>
    </xf>
    <xf numFmtId="0" fontId="36" fillId="0" borderId="93" xfId="0" applyFont="1" applyBorder="1" applyAlignment="1">
      <alignment vertical="center" wrapText="1"/>
    </xf>
    <xf numFmtId="0" fontId="28" fillId="0" borderId="87" xfId="0" applyFont="1" applyBorder="1" applyAlignment="1">
      <alignment horizontal="center" vertical="center"/>
    </xf>
    <xf numFmtId="0" fontId="28" fillId="0" borderId="88" xfId="0" applyFont="1" applyBorder="1" applyAlignment="1">
      <alignment horizontal="left" vertical="center" wrapText="1"/>
    </xf>
    <xf numFmtId="49" fontId="31" fillId="0" borderId="0" xfId="43" applyNumberFormat="1" applyFont="1"/>
    <xf numFmtId="49" fontId="26" fillId="0" borderId="0" xfId="43" applyNumberFormat="1" applyFont="1" applyAlignment="1">
      <alignment horizontal="center"/>
    </xf>
    <xf numFmtId="0" fontId="31" fillId="0" borderId="0" xfId="43" applyFont="1"/>
    <xf numFmtId="0" fontId="25" fillId="0" borderId="58" xfId="64" applyFont="1" applyBorder="1" applyAlignment="1">
      <alignment horizontal="center"/>
    </xf>
    <xf numFmtId="0" fontId="25" fillId="0" borderId="94" xfId="64" applyFont="1" applyBorder="1" applyAlignment="1">
      <alignment vertical="center" wrapText="1"/>
    </xf>
    <xf numFmtId="3" fontId="25" fillId="0" borderId="95" xfId="64" applyNumberFormat="1" applyFont="1" applyBorder="1" applyAlignment="1">
      <alignment horizontal="center" vertical="center"/>
    </xf>
    <xf numFmtId="0" fontId="25" fillId="0" borderId="79" xfId="64" applyFont="1" applyBorder="1" applyAlignment="1">
      <alignment vertical="center" wrapText="1"/>
    </xf>
    <xf numFmtId="3" fontId="25" fillId="0" borderId="78" xfId="64" applyNumberFormat="1" applyFont="1" applyBorder="1" applyAlignment="1">
      <alignment vertical="center"/>
    </xf>
    <xf numFmtId="0" fontId="26" fillId="0" borderId="69" xfId="64" applyFont="1" applyBorder="1" applyAlignment="1">
      <alignment vertical="center" wrapText="1"/>
    </xf>
    <xf numFmtId="3" fontId="26" fillId="0" borderId="72" xfId="64" applyNumberFormat="1" applyFont="1" applyBorder="1" applyAlignment="1">
      <alignment vertical="center"/>
    </xf>
    <xf numFmtId="0" fontId="25" fillId="0" borderId="69" xfId="64" applyFont="1" applyBorder="1" applyAlignment="1">
      <alignment vertical="center" wrapText="1"/>
    </xf>
    <xf numFmtId="3" fontId="25" fillId="0" borderId="72" xfId="64" applyNumberFormat="1" applyFont="1" applyBorder="1" applyAlignment="1">
      <alignment vertical="center"/>
    </xf>
    <xf numFmtId="49" fontId="32" fillId="0" borderId="0" xfId="43" applyNumberFormat="1" applyFont="1"/>
    <xf numFmtId="0" fontId="32" fillId="0" borderId="0" xfId="43" applyFont="1"/>
    <xf numFmtId="0" fontId="26" fillId="26" borderId="69" xfId="64" applyFont="1" applyFill="1" applyBorder="1" applyAlignment="1">
      <alignment vertical="center" wrapText="1"/>
    </xf>
    <xf numFmtId="0" fontId="31" fillId="0" borderId="0" xfId="43" applyFont="1" applyFill="1"/>
    <xf numFmtId="49" fontId="31" fillId="24" borderId="0" xfId="43" applyNumberFormat="1" applyFont="1" applyFill="1"/>
    <xf numFmtId="0" fontId="31" fillId="24" borderId="0" xfId="43" applyFont="1" applyFill="1"/>
    <xf numFmtId="49" fontId="26" fillId="24" borderId="0" xfId="43" applyNumberFormat="1" applyFont="1" applyFill="1" applyAlignment="1">
      <alignment horizontal="center"/>
    </xf>
    <xf numFmtId="0" fontId="51" fillId="0" borderId="69" xfId="64" applyFont="1" applyBorder="1" applyAlignment="1">
      <alignment vertical="center" wrapText="1"/>
    </xf>
    <xf numFmtId="3" fontId="51" fillId="0" borderId="72" xfId="64" applyNumberFormat="1" applyFont="1" applyBorder="1" applyAlignment="1">
      <alignment vertical="center"/>
    </xf>
    <xf numFmtId="0" fontId="38" fillId="0" borderId="69" xfId="64" applyFont="1" applyBorder="1" applyAlignment="1">
      <alignment vertical="center" wrapText="1"/>
    </xf>
    <xf numFmtId="49" fontId="33" fillId="0" borderId="0" xfId="43" applyNumberFormat="1" applyFont="1"/>
    <xf numFmtId="49" fontId="24" fillId="0" borderId="0" xfId="43" applyNumberFormat="1" applyFont="1" applyAlignment="1">
      <alignment horizontal="center"/>
    </xf>
    <xf numFmtId="0" fontId="33" fillId="0" borderId="0" xfId="43" applyFont="1"/>
    <xf numFmtId="49" fontId="34" fillId="0" borderId="0" xfId="43" applyNumberFormat="1" applyFont="1"/>
    <xf numFmtId="49" fontId="52" fillId="0" borderId="0" xfId="43" applyNumberFormat="1" applyFont="1" applyAlignment="1">
      <alignment horizontal="center"/>
    </xf>
    <xf numFmtId="0" fontId="34" fillId="0" borderId="0" xfId="43" applyFont="1"/>
    <xf numFmtId="0" fontId="38" fillId="0" borderId="81" xfId="64" applyFont="1" applyBorder="1" applyAlignment="1">
      <alignment vertical="center" wrapText="1"/>
    </xf>
    <xf numFmtId="3" fontId="25" fillId="0" borderId="95" xfId="64" applyNumberFormat="1" applyFont="1" applyBorder="1" applyAlignment="1">
      <alignment vertical="center"/>
    </xf>
    <xf numFmtId="0" fontId="38" fillId="0" borderId="0" xfId="64" applyFont="1" applyBorder="1" applyAlignment="1">
      <alignment wrapText="1"/>
    </xf>
    <xf numFmtId="3" fontId="25" fillId="0" borderId="0" xfId="64" applyNumberFormat="1" applyFont="1" applyBorder="1"/>
    <xf numFmtId="0" fontId="25" fillId="0" borderId="94" xfId="64" applyFont="1" applyBorder="1" applyAlignment="1">
      <alignment wrapText="1"/>
    </xf>
    <xf numFmtId="3" fontId="25" fillId="0" borderId="96" xfId="64" applyNumberFormat="1" applyFont="1" applyBorder="1" applyAlignment="1">
      <alignment horizontal="center"/>
    </xf>
    <xf numFmtId="0" fontId="25" fillId="0" borderId="79" xfId="64" applyFont="1" applyBorder="1" applyAlignment="1">
      <alignment wrapText="1"/>
    </xf>
    <xf numFmtId="3" fontId="25" fillId="0" borderId="83" xfId="64" applyNumberFormat="1" applyFont="1" applyBorder="1" applyAlignment="1">
      <alignment horizontal="center"/>
    </xf>
    <xf numFmtId="0" fontId="25" fillId="0" borderId="69" xfId="64" applyFont="1" applyBorder="1" applyAlignment="1">
      <alignment wrapText="1"/>
    </xf>
    <xf numFmtId="3" fontId="25" fillId="0" borderId="97" xfId="64" applyNumberFormat="1" applyFont="1" applyBorder="1" applyAlignment="1">
      <alignment horizontal="center"/>
    </xf>
    <xf numFmtId="3" fontId="25" fillId="0" borderId="97" xfId="64" applyNumberFormat="1" applyFont="1" applyBorder="1"/>
    <xf numFmtId="0" fontId="26" fillId="0" borderId="69" xfId="64" applyFont="1" applyBorder="1" applyAlignment="1">
      <alignment wrapText="1"/>
    </xf>
    <xf numFmtId="3" fontId="26" fillId="0" borderId="97" xfId="64" applyNumberFormat="1" applyFont="1" applyBorder="1"/>
    <xf numFmtId="0" fontId="26" fillId="0" borderId="81" xfId="64" applyFont="1" applyBorder="1" applyAlignment="1">
      <alignment wrapText="1"/>
    </xf>
    <xf numFmtId="3" fontId="26" fillId="0" borderId="84" xfId="64" applyNumberFormat="1" applyFont="1" applyBorder="1"/>
    <xf numFmtId="0" fontId="31" fillId="0" borderId="0" xfId="43" applyFont="1" applyAlignment="1">
      <alignment wrapText="1"/>
    </xf>
    <xf numFmtId="49" fontId="34" fillId="0" borderId="0" xfId="43" applyNumberFormat="1" applyFont="1" applyBorder="1"/>
    <xf numFmtId="49" fontId="52" fillId="0" borderId="0" xfId="43" applyNumberFormat="1" applyFont="1" applyBorder="1" applyAlignment="1">
      <alignment horizontal="center"/>
    </xf>
    <xf numFmtId="0" fontId="34" fillId="0" borderId="0" xfId="43" applyFont="1" applyBorder="1"/>
    <xf numFmtId="49" fontId="26" fillId="0" borderId="0" xfId="44" applyNumberFormat="1" applyFont="1" applyAlignment="1">
      <alignment horizontal="center"/>
    </xf>
    <xf numFmtId="0" fontId="25" fillId="0" borderId="0" xfId="44" applyFont="1" applyBorder="1" applyAlignment="1">
      <alignment horizontal="center"/>
    </xf>
    <xf numFmtId="49" fontId="26" fillId="0" borderId="0" xfId="44" applyNumberFormat="1" applyFont="1" applyBorder="1" applyAlignment="1">
      <alignment horizontal="center"/>
    </xf>
    <xf numFmtId="0" fontId="26" fillId="0" borderId="0" xfId="44" applyFont="1"/>
    <xf numFmtId="3" fontId="26" fillId="0" borderId="0" xfId="44" applyNumberFormat="1" applyFont="1"/>
    <xf numFmtId="3" fontId="25" fillId="0" borderId="0" xfId="44" applyNumberFormat="1" applyFont="1"/>
    <xf numFmtId="49" fontId="26" fillId="0" borderId="0" xfId="44" applyNumberFormat="1" applyFont="1" applyBorder="1" applyAlignment="1">
      <alignment horizontal="center" vertical="center"/>
    </xf>
    <xf numFmtId="49" fontId="26" fillId="0" borderId="0" xfId="44" applyNumberFormat="1" applyFont="1" applyAlignment="1">
      <alignment horizontal="center" vertical="center"/>
    </xf>
    <xf numFmtId="49" fontId="26" fillId="0" borderId="0" xfId="44" applyNumberFormat="1" applyFont="1" applyBorder="1" applyAlignment="1">
      <alignment horizontal="center" vertical="center" wrapText="1"/>
    </xf>
    <xf numFmtId="0" fontId="26" fillId="0" borderId="0" xfId="44" applyFont="1" applyAlignment="1">
      <alignment vertical="center"/>
    </xf>
    <xf numFmtId="3" fontId="25" fillId="0" borderId="108" xfId="44" applyNumberFormat="1" applyFont="1" applyBorder="1" applyAlignment="1">
      <alignment horizontal="center" vertical="center" wrapText="1"/>
    </xf>
    <xf numFmtId="3" fontId="25" fillId="0" borderId="108" xfId="44" applyNumberFormat="1" applyFont="1" applyBorder="1" applyAlignment="1">
      <alignment horizontal="center" vertical="center"/>
    </xf>
    <xf numFmtId="3" fontId="25" fillId="0" borderId="64" xfId="44" applyNumberFormat="1" applyFont="1" applyBorder="1" applyAlignment="1">
      <alignment horizontal="center" vertical="center" wrapText="1"/>
    </xf>
    <xf numFmtId="0" fontId="25" fillId="0" borderId="109" xfId="44" applyFont="1" applyBorder="1" applyAlignment="1">
      <alignment horizontal="left" vertical="center"/>
    </xf>
    <xf numFmtId="3" fontId="25" fillId="0" borderId="110" xfId="44" applyNumberFormat="1" applyFont="1" applyBorder="1" applyAlignment="1">
      <alignment horizontal="right" vertical="center"/>
    </xf>
    <xf numFmtId="0" fontId="25" fillId="0" borderId="110" xfId="44" applyFont="1" applyBorder="1" applyAlignment="1">
      <alignment horizontal="left" vertical="center" wrapText="1"/>
    </xf>
    <xf numFmtId="3" fontId="25" fillId="0" borderId="111" xfId="44" applyNumberFormat="1" applyFont="1" applyBorder="1" applyAlignment="1">
      <alignment horizontal="left" vertical="center" wrapText="1"/>
    </xf>
    <xf numFmtId="3" fontId="25" fillId="0" borderId="111" xfId="44" applyNumberFormat="1" applyFont="1" applyBorder="1" applyAlignment="1">
      <alignment horizontal="right" vertical="center"/>
    </xf>
    <xf numFmtId="3" fontId="25" fillId="0" borderId="64" xfId="44" applyNumberFormat="1" applyFont="1" applyBorder="1" applyAlignment="1">
      <alignment horizontal="right" vertical="center"/>
    </xf>
    <xf numFmtId="0" fontId="26" fillId="25" borderId="112" xfId="43" applyFont="1" applyFill="1" applyBorder="1" applyAlignment="1">
      <alignment vertical="center" wrapText="1"/>
    </xf>
    <xf numFmtId="3" fontId="26" fillId="0" borderId="113" xfId="44" applyNumberFormat="1" applyFont="1" applyBorder="1" applyAlignment="1">
      <alignment horizontal="right" vertical="center"/>
    </xf>
    <xf numFmtId="0" fontId="26" fillId="25" borderId="113" xfId="43" applyFont="1" applyFill="1" applyBorder="1" applyAlignment="1">
      <alignment vertical="center" wrapText="1"/>
    </xf>
    <xf numFmtId="3" fontId="26" fillId="25" borderId="113" xfId="43" applyNumberFormat="1" applyFont="1" applyFill="1" applyBorder="1" applyAlignment="1">
      <alignment horizontal="right" vertical="center" wrapText="1"/>
    </xf>
    <xf numFmtId="3" fontId="26" fillId="0" borderId="114" xfId="43" applyNumberFormat="1" applyFont="1" applyFill="1" applyBorder="1" applyAlignment="1">
      <alignment horizontal="right" vertical="center"/>
    </xf>
    <xf numFmtId="3" fontId="25" fillId="0" borderId="71" xfId="43" applyNumberFormat="1" applyFont="1" applyFill="1" applyBorder="1" applyAlignment="1">
      <alignment horizontal="right" vertical="center"/>
    </xf>
    <xf numFmtId="49" fontId="26" fillId="0" borderId="0" xfId="43" applyNumberFormat="1" applyFont="1" applyFill="1" applyBorder="1" applyAlignment="1">
      <alignment horizontal="center" vertical="center"/>
    </xf>
    <xf numFmtId="3" fontId="26" fillId="0" borderId="115" xfId="44" applyNumberFormat="1" applyFont="1" applyBorder="1" applyAlignment="1">
      <alignment horizontal="right" vertical="center"/>
    </xf>
    <xf numFmtId="49" fontId="26" fillId="25" borderId="115" xfId="55" applyNumberFormat="1" applyFont="1" applyFill="1" applyBorder="1" applyAlignment="1">
      <alignment horizontal="left" vertical="center" wrapText="1"/>
    </xf>
    <xf numFmtId="3" fontId="26" fillId="25" borderId="115" xfId="55" applyNumberFormat="1" applyFont="1" applyFill="1" applyBorder="1" applyAlignment="1">
      <alignment horizontal="right" vertical="center" wrapText="1"/>
    </xf>
    <xf numFmtId="3" fontId="26" fillId="0" borderId="116" xfId="43" applyNumberFormat="1" applyFont="1" applyFill="1" applyBorder="1" applyAlignment="1">
      <alignment horizontal="right" vertical="center"/>
    </xf>
    <xf numFmtId="3" fontId="25" fillId="0" borderId="64" xfId="43" applyNumberFormat="1" applyFont="1" applyFill="1" applyBorder="1" applyAlignment="1">
      <alignment horizontal="right" vertical="center"/>
    </xf>
    <xf numFmtId="0" fontId="26" fillId="0" borderId="63" xfId="0" applyFont="1" applyBorder="1" applyAlignment="1">
      <alignment vertical="center" wrapText="1"/>
    </xf>
    <xf numFmtId="0" fontId="26" fillId="0" borderId="115" xfId="0" applyFont="1" applyBorder="1" applyAlignment="1">
      <alignment vertical="center" wrapText="1"/>
    </xf>
    <xf numFmtId="3" fontId="26" fillId="0" borderId="115" xfId="0" applyNumberFormat="1" applyFont="1" applyBorder="1" applyAlignment="1">
      <alignment horizontal="right" vertical="center" wrapText="1"/>
    </xf>
    <xf numFmtId="49" fontId="50" fillId="25" borderId="115" xfId="55" applyNumberFormat="1" applyFont="1" applyFill="1" applyBorder="1" applyAlignment="1">
      <alignment horizontal="left" vertical="center" wrapText="1"/>
    </xf>
    <xf numFmtId="3" fontId="50" fillId="25" borderId="115" xfId="55" applyNumberFormat="1" applyFont="1" applyFill="1" applyBorder="1" applyAlignment="1">
      <alignment horizontal="right" vertical="center" wrapText="1"/>
    </xf>
    <xf numFmtId="3" fontId="26" fillId="0" borderId="115" xfId="43" applyNumberFormat="1" applyFont="1" applyFill="1" applyBorder="1" applyAlignment="1">
      <alignment horizontal="right" vertical="center" wrapText="1"/>
    </xf>
    <xf numFmtId="0" fontId="26" fillId="25" borderId="115" xfId="43" applyFont="1" applyFill="1" applyBorder="1" applyAlignment="1">
      <alignment vertical="center" wrapText="1"/>
    </xf>
    <xf numFmtId="3" fontId="26" fillId="25" borderId="115" xfId="43" applyNumberFormat="1" applyFont="1" applyFill="1" applyBorder="1" applyAlignment="1">
      <alignment horizontal="right" vertical="center" wrapText="1"/>
    </xf>
    <xf numFmtId="0" fontId="26" fillId="0" borderId="63" xfId="44" applyFont="1" applyBorder="1" applyAlignment="1">
      <alignment horizontal="left" vertical="center" wrapText="1"/>
    </xf>
    <xf numFmtId="3" fontId="26" fillId="0" borderId="116" xfId="44" applyNumberFormat="1" applyFont="1" applyBorder="1" applyAlignment="1">
      <alignment horizontal="right" vertical="center"/>
    </xf>
    <xf numFmtId="0" fontId="25" fillId="0" borderId="63" xfId="44" applyFont="1" applyBorder="1" applyAlignment="1">
      <alignment horizontal="left" vertical="center" wrapText="1"/>
    </xf>
    <xf numFmtId="3" fontId="25" fillId="0" borderId="115" xfId="44" applyNumberFormat="1" applyFont="1" applyBorder="1" applyAlignment="1">
      <alignment horizontal="right" vertical="center"/>
    </xf>
    <xf numFmtId="0" fontId="25" fillId="0" borderId="115" xfId="44" applyFont="1" applyBorder="1" applyAlignment="1">
      <alignment horizontal="left" vertical="center" wrapText="1"/>
    </xf>
    <xf numFmtId="3" fontId="25" fillId="0" borderId="115" xfId="44" applyNumberFormat="1" applyFont="1" applyBorder="1" applyAlignment="1">
      <alignment horizontal="right" vertical="center" wrapText="1"/>
    </xf>
    <xf numFmtId="3" fontId="25" fillId="0" borderId="116" xfId="43" applyNumberFormat="1" applyFont="1" applyFill="1" applyBorder="1" applyAlignment="1">
      <alignment horizontal="right" vertical="center"/>
    </xf>
    <xf numFmtId="3" fontId="26" fillId="0" borderId="115" xfId="43" applyNumberFormat="1" applyFont="1" applyFill="1" applyBorder="1" applyAlignment="1">
      <alignment horizontal="right" vertical="center"/>
    </xf>
    <xf numFmtId="0" fontId="25" fillId="0" borderId="117" xfId="44" applyFont="1" applyBorder="1" applyAlignment="1">
      <alignment horizontal="left" vertical="center"/>
    </xf>
    <xf numFmtId="3" fontId="25" fillId="0" borderId="118" xfId="44" applyNumberFormat="1" applyFont="1" applyBorder="1" applyAlignment="1">
      <alignment horizontal="right" vertical="center"/>
    </xf>
    <xf numFmtId="0" fontId="25" fillId="0" borderId="118" xfId="44" applyFont="1" applyBorder="1" applyAlignment="1">
      <alignment horizontal="left" vertical="center"/>
    </xf>
    <xf numFmtId="3" fontId="25" fillId="0" borderId="119" xfId="44" applyNumberFormat="1" applyFont="1" applyBorder="1" applyAlignment="1">
      <alignment horizontal="right" vertical="center"/>
    </xf>
    <xf numFmtId="3" fontId="25" fillId="0" borderId="58" xfId="44" applyNumberFormat="1" applyFont="1" applyBorder="1" applyAlignment="1">
      <alignment horizontal="right" vertical="center"/>
    </xf>
    <xf numFmtId="3" fontId="25" fillId="0" borderId="75" xfId="44" applyNumberFormat="1" applyFont="1" applyBorder="1" applyAlignment="1">
      <alignment horizontal="right" vertical="center"/>
    </xf>
    <xf numFmtId="0" fontId="25" fillId="0" borderId="0" xfId="44" applyFont="1" applyBorder="1" applyAlignment="1">
      <alignment horizontal="left" vertical="center"/>
    </xf>
    <xf numFmtId="3" fontId="25" fillId="0" borderId="0" xfId="44" applyNumberFormat="1" applyFont="1" applyBorder="1" applyAlignment="1">
      <alignment horizontal="right" vertical="center"/>
    </xf>
    <xf numFmtId="3" fontId="25" fillId="0" borderId="0" xfId="44" applyNumberFormat="1" applyFont="1" applyBorder="1" applyAlignment="1">
      <alignment horizontal="left" vertical="center"/>
    </xf>
    <xf numFmtId="0" fontId="26" fillId="0" borderId="0" xfId="44" applyFont="1" applyBorder="1"/>
    <xf numFmtId="3" fontId="26" fillId="0" borderId="0" xfId="44" applyNumberFormat="1" applyFont="1" applyBorder="1"/>
    <xf numFmtId="3" fontId="25" fillId="0" borderId="0" xfId="44" applyNumberFormat="1" applyFont="1" applyBorder="1"/>
    <xf numFmtId="0" fontId="54" fillId="0" borderId="0" xfId="47" applyFont="1"/>
    <xf numFmtId="3" fontId="54" fillId="0" borderId="0" xfId="47" applyNumberFormat="1" applyFont="1"/>
    <xf numFmtId="3" fontId="54" fillId="0" borderId="0" xfId="47" applyNumberFormat="1" applyFont="1" applyAlignment="1">
      <alignment wrapText="1"/>
    </xf>
    <xf numFmtId="0" fontId="55" fillId="0" borderId="0" xfId="47" applyFont="1"/>
    <xf numFmtId="3" fontId="55" fillId="0" borderId="120" xfId="47" applyNumberFormat="1" applyFont="1" applyBorder="1"/>
    <xf numFmtId="3" fontId="55" fillId="0" borderId="120" xfId="47" applyNumberFormat="1" applyFont="1" applyBorder="1" applyAlignment="1">
      <alignment wrapText="1"/>
    </xf>
    <xf numFmtId="3" fontId="56" fillId="0" borderId="96" xfId="0" applyNumberFormat="1" applyFont="1" applyBorder="1"/>
    <xf numFmtId="3" fontId="56" fillId="0" borderId="94" xfId="0" applyNumberFormat="1" applyFont="1" applyBorder="1" applyAlignment="1">
      <alignment wrapText="1"/>
    </xf>
    <xf numFmtId="3" fontId="57" fillId="0" borderId="84" xfId="0" applyNumberFormat="1" applyFont="1" applyBorder="1"/>
    <xf numFmtId="3" fontId="57" fillId="0" borderId="81" xfId="0" applyNumberFormat="1" applyFont="1" applyBorder="1" applyAlignment="1">
      <alignment wrapText="1"/>
    </xf>
    <xf numFmtId="3" fontId="57" fillId="0" borderId="97" xfId="0" applyNumberFormat="1" applyFont="1" applyBorder="1"/>
    <xf numFmtId="3" fontId="57" fillId="0" borderId="69" xfId="0" applyNumberFormat="1" applyFont="1" applyBorder="1" applyAlignment="1">
      <alignment wrapText="1"/>
    </xf>
    <xf numFmtId="0" fontId="58" fillId="0" borderId="0" xfId="47" applyFont="1"/>
    <xf numFmtId="3" fontId="56" fillId="0" borderId="97" xfId="0" applyNumberFormat="1" applyFont="1" applyBorder="1"/>
    <xf numFmtId="3" fontId="56" fillId="0" borderId="69" xfId="0" applyNumberFormat="1" applyFont="1" applyBorder="1" applyAlignment="1">
      <alignment wrapText="1"/>
    </xf>
    <xf numFmtId="3" fontId="57" fillId="25" borderId="97" xfId="0" applyNumberFormat="1" applyFont="1" applyFill="1" applyBorder="1"/>
    <xf numFmtId="3" fontId="57" fillId="27" borderId="97" xfId="0" applyNumberFormat="1" applyFont="1" applyFill="1" applyBorder="1"/>
    <xf numFmtId="3" fontId="59" fillId="0" borderId="97" xfId="0" applyNumberFormat="1" applyFont="1" applyBorder="1"/>
    <xf numFmtId="3" fontId="59" fillId="0" borderId="69" xfId="0" applyNumberFormat="1" applyFont="1" applyBorder="1" applyAlignment="1">
      <alignment wrapText="1"/>
    </xf>
    <xf numFmtId="3" fontId="56" fillId="0" borderId="83" xfId="0" applyNumberFormat="1" applyFont="1" applyBorder="1"/>
    <xf numFmtId="3" fontId="56" fillId="0" borderId="79" xfId="0" applyNumberFormat="1" applyFont="1" applyBorder="1" applyAlignment="1">
      <alignment wrapText="1"/>
    </xf>
    <xf numFmtId="3" fontId="56" fillId="0" borderId="96" xfId="0" applyNumberFormat="1" applyFont="1" applyBorder="1" applyAlignment="1">
      <alignment horizontal="center"/>
    </xf>
    <xf numFmtId="3" fontId="56" fillId="0" borderId="94" xfId="0" applyNumberFormat="1" applyFont="1" applyBorder="1" applyAlignment="1">
      <alignment horizontal="center" wrapText="1"/>
    </xf>
    <xf numFmtId="3" fontId="57" fillId="0" borderId="0" xfId="0" applyNumberFormat="1" applyFont="1" applyBorder="1"/>
    <xf numFmtId="3" fontId="57" fillId="0" borderId="0" xfId="0" applyNumberFormat="1" applyFont="1" applyBorder="1" applyAlignment="1">
      <alignment wrapText="1"/>
    </xf>
    <xf numFmtId="3" fontId="51" fillId="0" borderId="72" xfId="64" applyNumberFormat="1" applyFont="1" applyFill="1" applyBorder="1" applyAlignment="1">
      <alignment vertical="center"/>
    </xf>
    <xf numFmtId="3" fontId="26" fillId="0" borderId="72" xfId="64" applyNumberFormat="1" applyFont="1" applyFill="1" applyBorder="1" applyAlignment="1">
      <alignment vertical="center"/>
    </xf>
    <xf numFmtId="3" fontId="38" fillId="0" borderId="72" xfId="64" applyNumberFormat="1" applyFont="1" applyFill="1" applyBorder="1" applyAlignment="1">
      <alignment vertical="center"/>
    </xf>
    <xf numFmtId="3" fontId="25" fillId="0" borderId="72" xfId="64" applyNumberFormat="1" applyFont="1" applyFill="1" applyBorder="1" applyAlignment="1">
      <alignment vertical="center"/>
    </xf>
    <xf numFmtId="3" fontId="38" fillId="0" borderId="80" xfId="64" applyNumberFormat="1" applyFont="1" applyFill="1" applyBorder="1" applyAlignment="1">
      <alignment vertical="center"/>
    </xf>
    <xf numFmtId="49" fontId="60" fillId="0" borderId="0" xfId="43" applyNumberFormat="1" applyFont="1" applyAlignment="1">
      <alignment horizontal="center"/>
    </xf>
    <xf numFmtId="0" fontId="62" fillId="0" borderId="0" xfId="43" applyFont="1"/>
    <xf numFmtId="0" fontId="61" fillId="0" borderId="0" xfId="0" applyFont="1" applyBorder="1" applyAlignment="1">
      <alignment horizontal="center" vertical="center" wrapText="1"/>
    </xf>
    <xf numFmtId="0" fontId="61" fillId="0" borderId="94" xfId="0" applyFont="1" applyBorder="1" applyAlignment="1">
      <alignment horizontal="center" vertical="center" wrapText="1"/>
    </xf>
    <xf numFmtId="3" fontId="61" fillId="0" borderId="96" xfId="0" applyNumberFormat="1" applyFont="1" applyBorder="1" applyAlignment="1">
      <alignment horizontal="center" vertical="center"/>
    </xf>
    <xf numFmtId="0" fontId="61" fillId="0" borderId="79" xfId="0" applyFont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/>
    </xf>
    <xf numFmtId="0" fontId="60" fillId="0" borderId="69" xfId="0" applyFont="1" applyBorder="1" applyAlignment="1">
      <alignment vertical="center" wrapText="1"/>
    </xf>
    <xf numFmtId="3" fontId="60" fillId="0" borderId="97" xfId="0" applyNumberFormat="1" applyFont="1" applyFill="1" applyBorder="1" applyAlignment="1">
      <alignment vertical="center"/>
    </xf>
    <xf numFmtId="0" fontId="61" fillId="0" borderId="69" xfId="0" applyFont="1" applyBorder="1" applyAlignment="1">
      <alignment vertical="center" wrapText="1"/>
    </xf>
    <xf numFmtId="3" fontId="61" fillId="0" borderId="97" xfId="0" applyNumberFormat="1" applyFont="1" applyFill="1" applyBorder="1" applyAlignment="1">
      <alignment vertical="center"/>
    </xf>
    <xf numFmtId="0" fontId="63" fillId="0" borderId="0" xfId="43" applyFont="1"/>
    <xf numFmtId="0" fontId="64" fillId="0" borderId="69" xfId="0" applyFont="1" applyBorder="1" applyAlignment="1">
      <alignment vertical="center" wrapText="1"/>
    </xf>
    <xf numFmtId="3" fontId="64" fillId="0" borderId="97" xfId="0" applyNumberFormat="1" applyFont="1" applyFill="1" applyBorder="1" applyAlignment="1">
      <alignment vertical="center"/>
    </xf>
    <xf numFmtId="49" fontId="60" fillId="0" borderId="0" xfId="43" applyNumberFormat="1" applyFont="1" applyAlignment="1">
      <alignment horizontal="center" vertical="center"/>
    </xf>
    <xf numFmtId="0" fontId="60" fillId="25" borderId="72" xfId="43" applyFont="1" applyFill="1" applyBorder="1" applyAlignment="1">
      <alignment vertical="center" wrapText="1"/>
    </xf>
    <xf numFmtId="0" fontId="62" fillId="0" borderId="0" xfId="43" applyFont="1" applyAlignment="1">
      <alignment vertical="center"/>
    </xf>
    <xf numFmtId="0" fontId="60" fillId="25" borderId="69" xfId="43" applyFont="1" applyFill="1" applyBorder="1" applyAlignment="1">
      <alignment wrapText="1"/>
    </xf>
    <xf numFmtId="0" fontId="62" fillId="0" borderId="77" xfId="43" applyFont="1" applyBorder="1"/>
    <xf numFmtId="0" fontId="60" fillId="0" borderId="97" xfId="0" applyFont="1" applyFill="1" applyBorder="1" applyAlignment="1">
      <alignment vertical="center" wrapText="1"/>
    </xf>
    <xf numFmtId="49" fontId="60" fillId="0" borderId="0" xfId="43" applyNumberFormat="1" applyFont="1" applyBorder="1" applyAlignment="1">
      <alignment horizontal="center"/>
    </xf>
    <xf numFmtId="0" fontId="65" fillId="0" borderId="0" xfId="43" applyFont="1" applyBorder="1"/>
    <xf numFmtId="49" fontId="60" fillId="0" borderId="0" xfId="43" applyNumberFormat="1" applyFont="1" applyBorder="1" applyAlignment="1">
      <alignment horizontal="center" vertical="center"/>
    </xf>
    <xf numFmtId="0" fontId="65" fillId="0" borderId="0" xfId="43" applyFont="1" applyBorder="1" applyAlignment="1">
      <alignment vertical="center"/>
    </xf>
    <xf numFmtId="0" fontId="65" fillId="0" borderId="0" xfId="43" applyFont="1"/>
    <xf numFmtId="0" fontId="61" fillId="0" borderId="94" xfId="0" applyFont="1" applyBorder="1" applyAlignment="1">
      <alignment vertical="center" wrapText="1"/>
    </xf>
    <xf numFmtId="3" fontId="61" fillId="0" borderId="96" xfId="0" applyNumberFormat="1" applyFont="1" applyFill="1" applyBorder="1" applyAlignment="1">
      <alignment vertical="center"/>
    </xf>
    <xf numFmtId="3" fontId="61" fillId="0" borderId="96" xfId="0" applyNumberFormat="1" applyFont="1" applyFill="1" applyBorder="1" applyAlignment="1">
      <alignment horizontal="center" vertical="center"/>
    </xf>
    <xf numFmtId="3" fontId="61" fillId="0" borderId="83" xfId="0" applyNumberFormat="1" applyFont="1" applyFill="1" applyBorder="1" applyAlignment="1">
      <alignment horizontal="center" vertical="center"/>
    </xf>
    <xf numFmtId="0" fontId="66" fillId="0" borderId="69" xfId="0" applyFont="1" applyBorder="1" applyAlignment="1">
      <alignment vertical="center" wrapText="1"/>
    </xf>
    <xf numFmtId="3" fontId="66" fillId="0" borderId="97" xfId="0" applyNumberFormat="1" applyFont="1" applyFill="1" applyBorder="1" applyAlignment="1">
      <alignment vertical="center"/>
    </xf>
    <xf numFmtId="49" fontId="67" fillId="0" borderId="0" xfId="43" applyNumberFormat="1" applyFont="1" applyAlignment="1">
      <alignment horizontal="center"/>
    </xf>
    <xf numFmtId="0" fontId="68" fillId="0" borderId="0" xfId="43" applyFont="1"/>
    <xf numFmtId="0" fontId="62" fillId="27" borderId="0" xfId="43" applyFont="1" applyFill="1"/>
    <xf numFmtId="0" fontId="62" fillId="0" borderId="0" xfId="43" applyFont="1" applyAlignment="1">
      <alignment wrapText="1"/>
    </xf>
    <xf numFmtId="3" fontId="62" fillId="0" borderId="0" xfId="43" applyNumberFormat="1" applyFont="1"/>
    <xf numFmtId="0" fontId="60" fillId="0" borderId="121" xfId="0" applyFont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/>
    </xf>
    <xf numFmtId="3" fontId="51" fillId="0" borderId="82" xfId="0" applyNumberFormat="1" applyFont="1" applyFill="1" applyBorder="1" applyAlignment="1">
      <alignment vertical="center"/>
    </xf>
    <xf numFmtId="3" fontId="42" fillId="0" borderId="13" xfId="0" applyNumberFormat="1" applyFont="1" applyBorder="1" applyAlignment="1">
      <alignment wrapText="1"/>
    </xf>
    <xf numFmtId="0" fontId="26" fillId="0" borderId="70" xfId="44" applyFont="1" applyBorder="1" applyAlignment="1">
      <alignment horizontal="left" vertical="center" wrapText="1"/>
    </xf>
    <xf numFmtId="3" fontId="26" fillId="0" borderId="124" xfId="44" applyNumberFormat="1" applyFont="1" applyBorder="1" applyAlignment="1">
      <alignment horizontal="right" vertical="center"/>
    </xf>
    <xf numFmtId="0" fontId="26" fillId="25" borderId="69" xfId="43" applyFont="1" applyFill="1" applyBorder="1" applyAlignment="1">
      <alignment vertical="center" wrapText="1"/>
    </xf>
    <xf numFmtId="0" fontId="26" fillId="0" borderId="126" xfId="44" applyFont="1" applyBorder="1" applyAlignment="1">
      <alignment horizontal="left" vertical="center" wrapText="1"/>
    </xf>
    <xf numFmtId="0" fontId="26" fillId="0" borderId="124" xfId="44" applyFont="1" applyBorder="1" applyAlignment="1">
      <alignment vertical="center"/>
    </xf>
    <xf numFmtId="3" fontId="26" fillId="0" borderId="125" xfId="44" applyNumberFormat="1" applyFont="1" applyBorder="1" applyAlignment="1">
      <alignment horizontal="right" vertical="center"/>
    </xf>
    <xf numFmtId="0" fontId="26" fillId="0" borderId="127" xfId="0" applyFont="1" applyBorder="1" applyAlignment="1">
      <alignment vertical="center" wrapText="1"/>
    </xf>
    <xf numFmtId="0" fontId="60" fillId="0" borderId="127" xfId="0" applyFont="1" applyBorder="1" applyAlignment="1">
      <alignment vertical="center" wrapText="1"/>
    </xf>
    <xf numFmtId="49" fontId="70" fillId="0" borderId="0" xfId="0" applyNumberFormat="1" applyFont="1" applyAlignment="1">
      <alignment horizontal="center"/>
    </xf>
    <xf numFmtId="0" fontId="72" fillId="0" borderId="0" xfId="0" applyFont="1"/>
    <xf numFmtId="0" fontId="70" fillId="0" borderId="58" xfId="43" applyFont="1" applyFill="1" applyBorder="1" applyAlignment="1">
      <alignment wrapText="1"/>
    </xf>
    <xf numFmtId="0" fontId="73" fillId="0" borderId="0" xfId="0" applyFont="1"/>
    <xf numFmtId="49" fontId="70" fillId="0" borderId="0" xfId="0" applyNumberFormat="1" applyFont="1" applyAlignment="1">
      <alignment horizontal="center" vertical="center"/>
    </xf>
    <xf numFmtId="0" fontId="72" fillId="0" borderId="0" xfId="0" applyFont="1" applyAlignment="1">
      <alignment vertical="center"/>
    </xf>
    <xf numFmtId="49" fontId="74" fillId="25" borderId="126" xfId="55" applyNumberFormat="1" applyFont="1" applyFill="1" applyBorder="1" applyAlignment="1">
      <alignment wrapText="1"/>
    </xf>
    <xf numFmtId="3" fontId="70" fillId="0" borderId="97" xfId="43" applyNumberFormat="1" applyFont="1" applyFill="1" applyBorder="1" applyAlignment="1">
      <alignment vertical="center" wrapText="1"/>
    </xf>
    <xf numFmtId="49" fontId="70" fillId="0" borderId="0" xfId="0" applyNumberFormat="1" applyFont="1" applyAlignment="1">
      <alignment horizontal="center" vertical="center" wrapText="1"/>
    </xf>
    <xf numFmtId="0" fontId="70" fillId="25" borderId="80" xfId="43" applyFont="1" applyFill="1" applyBorder="1" applyAlignment="1">
      <alignment wrapText="1"/>
    </xf>
    <xf numFmtId="3" fontId="70" fillId="0" borderId="84" xfId="43" applyNumberFormat="1" applyFont="1" applyFill="1" applyBorder="1"/>
    <xf numFmtId="3" fontId="73" fillId="0" borderId="0" xfId="43" applyNumberFormat="1" applyFont="1" applyFill="1" applyAlignment="1">
      <alignment horizontal="left" wrapText="1"/>
    </xf>
    <xf numFmtId="0" fontId="73" fillId="0" borderId="0" xfId="43" applyFont="1" applyFill="1" applyAlignment="1">
      <alignment wrapText="1"/>
    </xf>
    <xf numFmtId="168" fontId="73" fillId="0" borderId="0" xfId="65" applyNumberFormat="1" applyFont="1" applyFill="1" applyBorder="1" applyAlignment="1" applyProtection="1">
      <alignment horizontal="left" wrapText="1"/>
    </xf>
    <xf numFmtId="168" fontId="80" fillId="0" borderId="0" xfId="43" applyNumberFormat="1" applyFont="1" applyFill="1" applyAlignment="1">
      <alignment horizontal="left" wrapText="1"/>
    </xf>
    <xf numFmtId="3" fontId="80" fillId="0" borderId="0" xfId="43" applyNumberFormat="1" applyFont="1" applyFill="1" applyAlignment="1">
      <alignment horizontal="left" wrapText="1"/>
    </xf>
    <xf numFmtId="3" fontId="74" fillId="0" borderId="97" xfId="55" applyNumberFormat="1" applyFont="1" applyFill="1" applyBorder="1" applyAlignment="1">
      <alignment vertical="center"/>
    </xf>
    <xf numFmtId="0" fontId="26" fillId="0" borderId="124" xfId="44" applyFont="1" applyBorder="1" applyAlignment="1">
      <alignment vertical="center" wrapText="1"/>
    </xf>
    <xf numFmtId="3" fontId="26" fillId="0" borderId="115" xfId="44" applyNumberFormat="1" applyFont="1" applyBorder="1" applyAlignment="1">
      <alignment horizontal="right" vertical="center" wrapText="1"/>
    </xf>
    <xf numFmtId="0" fontId="26" fillId="0" borderId="126" xfId="44" applyFont="1" applyBorder="1" applyAlignment="1">
      <alignment vertical="center" wrapText="1"/>
    </xf>
    <xf numFmtId="0" fontId="26" fillId="0" borderId="124" xfId="44" applyFont="1" applyBorder="1" applyAlignment="1">
      <alignment horizontal="left" vertical="center" wrapText="1"/>
    </xf>
    <xf numFmtId="0" fontId="26" fillId="25" borderId="124" xfId="43" applyFont="1" applyFill="1" applyBorder="1" applyAlignment="1">
      <alignment vertical="center" wrapText="1"/>
    </xf>
    <xf numFmtId="0" fontId="61" fillId="0" borderId="0" xfId="0" applyFont="1" applyBorder="1" applyAlignment="1">
      <alignment vertical="center" wrapText="1"/>
    </xf>
    <xf numFmtId="3" fontId="61" fillId="0" borderId="0" xfId="0" applyNumberFormat="1" applyFont="1" applyFill="1" applyBorder="1" applyAlignment="1">
      <alignment vertical="center"/>
    </xf>
    <xf numFmtId="0" fontId="66" fillId="0" borderId="0" xfId="0" applyFont="1" applyBorder="1" applyAlignment="1">
      <alignment vertical="center" wrapText="1"/>
    </xf>
    <xf numFmtId="49" fontId="74" fillId="25" borderId="129" xfId="55" applyNumberFormat="1" applyFont="1" applyFill="1" applyBorder="1" applyAlignment="1">
      <alignment horizontal="left" vertical="center" wrapText="1"/>
    </xf>
    <xf numFmtId="3" fontId="74" fillId="0" borderId="129" xfId="55" applyNumberFormat="1" applyFont="1" applyFill="1" applyBorder="1" applyAlignment="1">
      <alignment vertical="center"/>
    </xf>
    <xf numFmtId="0" fontId="71" fillId="25" borderId="131" xfId="43" applyFont="1" applyFill="1" applyBorder="1" applyAlignment="1">
      <alignment wrapText="1"/>
    </xf>
    <xf numFmtId="3" fontId="76" fillId="0" borderId="130" xfId="43" applyNumberFormat="1" applyFont="1" applyFill="1" applyBorder="1"/>
    <xf numFmtId="0" fontId="71" fillId="0" borderId="131" xfId="43" applyFont="1" applyFill="1" applyBorder="1" applyAlignment="1">
      <alignment wrapText="1"/>
    </xf>
    <xf numFmtId="0" fontId="71" fillId="0" borderId="130" xfId="43" applyNumberFormat="1" applyFont="1" applyFill="1" applyBorder="1" applyAlignment="1">
      <alignment horizontal="center" wrapText="1"/>
    </xf>
    <xf numFmtId="3" fontId="71" fillId="0" borderId="130" xfId="43" applyNumberFormat="1" applyFont="1" applyFill="1" applyBorder="1"/>
    <xf numFmtId="0" fontId="70" fillId="0" borderId="126" xfId="43" applyFont="1" applyFill="1" applyBorder="1" applyAlignment="1">
      <alignment wrapText="1"/>
    </xf>
    <xf numFmtId="3" fontId="70" fillId="0" borderId="97" xfId="43" applyNumberFormat="1" applyFont="1" applyFill="1" applyBorder="1"/>
    <xf numFmtId="0" fontId="71" fillId="0" borderId="126" xfId="43" applyFont="1" applyFill="1" applyBorder="1" applyAlignment="1">
      <alignment wrapText="1"/>
    </xf>
    <xf numFmtId="3" fontId="71" fillId="0" borderId="97" xfId="43" applyNumberFormat="1" applyFont="1" applyFill="1" applyBorder="1"/>
    <xf numFmtId="0" fontId="70" fillId="25" borderId="126" xfId="43" applyFont="1" applyFill="1" applyBorder="1" applyAlignment="1">
      <alignment vertical="center" wrapText="1"/>
    </xf>
    <xf numFmtId="3" fontId="70" fillId="0" borderId="97" xfId="43" applyNumberFormat="1" applyFont="1" applyFill="1" applyBorder="1" applyAlignment="1">
      <alignment vertical="center"/>
    </xf>
    <xf numFmtId="49" fontId="70" fillId="25" borderId="126" xfId="55" applyNumberFormat="1" applyFont="1" applyFill="1" applyBorder="1" applyAlignment="1">
      <alignment horizontal="left" vertical="center" wrapText="1"/>
    </xf>
    <xf numFmtId="0" fontId="70" fillId="0" borderId="127" xfId="0" applyFont="1" applyBorder="1" applyAlignment="1">
      <alignment vertical="center" wrapText="1"/>
    </xf>
    <xf numFmtId="49" fontId="74" fillId="25" borderId="126" xfId="55" applyNumberFormat="1" applyFont="1" applyFill="1" applyBorder="1" applyAlignment="1">
      <alignment horizontal="left" vertical="center" wrapText="1"/>
    </xf>
    <xf numFmtId="0" fontId="70" fillId="25" borderId="126" xfId="43" applyFont="1" applyFill="1" applyBorder="1" applyAlignment="1">
      <alignment wrapText="1"/>
    </xf>
    <xf numFmtId="0" fontId="71" fillId="25" borderId="126" xfId="43" applyFont="1" applyFill="1" applyBorder="1" applyAlignment="1">
      <alignment wrapText="1"/>
    </xf>
    <xf numFmtId="49" fontId="74" fillId="25" borderId="126" xfId="55" applyNumberFormat="1" applyFont="1" applyFill="1" applyBorder="1" applyAlignment="1">
      <alignment horizontal="left" vertical="top" wrapText="1"/>
    </xf>
    <xf numFmtId="3" fontId="74" fillId="0" borderId="97" xfId="55" applyNumberFormat="1" applyFont="1" applyFill="1" applyBorder="1"/>
    <xf numFmtId="49" fontId="75" fillId="25" borderId="126" xfId="55" applyNumberFormat="1" applyFont="1" applyFill="1" applyBorder="1" applyAlignment="1">
      <alignment horizontal="left" vertical="center" wrapText="1"/>
    </xf>
    <xf numFmtId="3" fontId="75" fillId="0" borderId="97" xfId="55" applyNumberFormat="1" applyFont="1" applyFill="1" applyBorder="1"/>
    <xf numFmtId="49" fontId="70" fillId="25" borderId="126" xfId="43" applyNumberFormat="1" applyFont="1" applyFill="1" applyBorder="1" applyAlignment="1">
      <alignment wrapText="1"/>
    </xf>
    <xf numFmtId="3" fontId="75" fillId="0" borderId="97" xfId="43" applyNumberFormat="1" applyFont="1" applyFill="1" applyBorder="1"/>
    <xf numFmtId="0" fontId="71" fillId="25" borderId="132" xfId="43" applyFont="1" applyFill="1" applyBorder="1" applyAlignment="1">
      <alignment wrapText="1"/>
    </xf>
    <xf numFmtId="3" fontId="76" fillId="0" borderId="128" xfId="43" applyNumberFormat="1" applyFont="1" applyFill="1" applyBorder="1"/>
    <xf numFmtId="0" fontId="77" fillId="25" borderId="126" xfId="43" applyFont="1" applyFill="1" applyBorder="1" applyAlignment="1">
      <alignment wrapText="1"/>
    </xf>
    <xf numFmtId="3" fontId="78" fillId="0" borderId="97" xfId="43" applyNumberFormat="1" applyFont="1" applyFill="1" applyBorder="1"/>
    <xf numFmtId="3" fontId="77" fillId="0" borderId="97" xfId="43" applyNumberFormat="1" applyFont="1" applyFill="1" applyBorder="1"/>
    <xf numFmtId="3" fontId="70" fillId="0" borderId="128" xfId="43" applyNumberFormat="1" applyFont="1" applyFill="1" applyBorder="1"/>
    <xf numFmtId="0" fontId="79" fillId="0" borderId="131" xfId="43" applyFont="1" applyFill="1" applyBorder="1" applyAlignment="1">
      <alignment wrapText="1"/>
    </xf>
    <xf numFmtId="0" fontId="81" fillId="0" borderId="0" xfId="0" applyFont="1"/>
    <xf numFmtId="0" fontId="82" fillId="0" borderId="0" xfId="0" applyFont="1"/>
    <xf numFmtId="0" fontId="81" fillId="0" borderId="25" xfId="0" applyFont="1" applyBorder="1" applyAlignment="1">
      <alignment horizontal="center" vertical="center" wrapText="1"/>
    </xf>
    <xf numFmtId="0" fontId="81" fillId="0" borderId="17" xfId="0" applyFont="1" applyBorder="1" applyAlignment="1">
      <alignment horizontal="center" vertical="center"/>
    </xf>
    <xf numFmtId="0" fontId="81" fillId="0" borderId="13" xfId="0" applyFont="1" applyBorder="1" applyAlignment="1">
      <alignment horizontal="center" vertical="center" wrapText="1"/>
    </xf>
    <xf numFmtId="0" fontId="81" fillId="0" borderId="46" xfId="0" applyFont="1" applyBorder="1" applyAlignment="1">
      <alignment horizontal="center" vertical="center" wrapText="1"/>
    </xf>
    <xf numFmtId="0" fontId="81" fillId="0" borderId="12" xfId="0" applyFont="1" applyBorder="1" applyAlignment="1">
      <alignment horizontal="left" vertical="center"/>
    </xf>
    <xf numFmtId="3" fontId="81" fillId="0" borderId="13" xfId="0" applyNumberFormat="1" applyFont="1" applyBorder="1" applyAlignment="1">
      <alignment horizontal="right" vertical="center" wrapText="1"/>
    </xf>
    <xf numFmtId="3" fontId="81" fillId="0" borderId="46" xfId="0" applyNumberFormat="1" applyFont="1" applyBorder="1" applyAlignment="1">
      <alignment horizontal="right" vertical="center" wrapText="1"/>
    </xf>
    <xf numFmtId="0" fontId="81" fillId="0" borderId="12" xfId="0" applyFont="1" applyBorder="1" applyAlignment="1">
      <alignment wrapText="1"/>
    </xf>
    <xf numFmtId="0" fontId="82" fillId="0" borderId="12" xfId="0" applyFont="1" applyBorder="1" applyAlignment="1"/>
    <xf numFmtId="3" fontId="82" fillId="0" borderId="13" xfId="0" applyNumberFormat="1" applyFont="1" applyBorder="1" applyAlignment="1">
      <alignment horizontal="right" vertical="center" wrapText="1"/>
    </xf>
    <xf numFmtId="0" fontId="81" fillId="0" borderId="12" xfId="0" applyFont="1" applyBorder="1" applyAlignment="1"/>
    <xf numFmtId="0" fontId="83" fillId="0" borderId="0" xfId="0" applyFont="1"/>
    <xf numFmtId="3" fontId="82" fillId="0" borderId="13" xfId="0" applyNumberFormat="1" applyFont="1" applyBorder="1"/>
    <xf numFmtId="3" fontId="83" fillId="0" borderId="13" xfId="0" applyNumberFormat="1" applyFont="1" applyBorder="1"/>
    <xf numFmtId="0" fontId="83" fillId="0" borderId="12" xfId="0" applyFont="1" applyBorder="1" applyAlignment="1"/>
    <xf numFmtId="3" fontId="83" fillId="0" borderId="13" xfId="0" applyNumberFormat="1" applyFont="1" applyBorder="1" applyAlignment="1">
      <alignment horizontal="right" vertical="center" wrapText="1"/>
    </xf>
    <xf numFmtId="0" fontId="83" fillId="0" borderId="12" xfId="0" applyFont="1" applyBorder="1" applyAlignment="1">
      <alignment horizontal="left" vertical="center" wrapText="1"/>
    </xf>
    <xf numFmtId="0" fontId="82" fillId="0" borderId="12" xfId="0" applyFont="1" applyBorder="1" applyAlignment="1">
      <alignment wrapText="1"/>
    </xf>
    <xf numFmtId="3" fontId="81" fillId="0" borderId="13" xfId="0" applyNumberFormat="1" applyFont="1" applyBorder="1"/>
    <xf numFmtId="0" fontId="82" fillId="0" borderId="12" xfId="0" applyFont="1" applyBorder="1" applyAlignment="1">
      <alignment shrinkToFit="1"/>
    </xf>
    <xf numFmtId="0" fontId="82" fillId="0" borderId="67" xfId="0" applyFont="1" applyBorder="1" applyAlignment="1"/>
    <xf numFmtId="3" fontId="82" fillId="0" borderId="68" xfId="0" applyNumberFormat="1" applyFont="1" applyBorder="1"/>
    <xf numFmtId="3" fontId="81" fillId="0" borderId="68" xfId="0" applyNumberFormat="1" applyFont="1" applyBorder="1"/>
    <xf numFmtId="3" fontId="81" fillId="0" borderId="76" xfId="0" applyNumberFormat="1" applyFont="1" applyBorder="1" applyAlignment="1">
      <alignment horizontal="right" vertical="center" wrapText="1"/>
    </xf>
    <xf numFmtId="3" fontId="82" fillId="0" borderId="44" xfId="0" applyNumberFormat="1" applyFont="1" applyBorder="1"/>
    <xf numFmtId="3" fontId="81" fillId="0" borderId="12" xfId="0" applyNumberFormat="1" applyFont="1" applyBorder="1" applyAlignment="1">
      <alignment shrinkToFit="1"/>
    </xf>
    <xf numFmtId="3" fontId="82" fillId="0" borderId="12" xfId="0" applyNumberFormat="1" applyFont="1" applyBorder="1" applyAlignment="1">
      <alignment shrinkToFit="1"/>
    </xf>
    <xf numFmtId="3" fontId="82" fillId="0" borderId="40" xfId="0" applyNumberFormat="1" applyFont="1" applyBorder="1" applyAlignment="1">
      <alignment shrinkToFit="1"/>
    </xf>
    <xf numFmtId="3" fontId="83" fillId="0" borderId="44" xfId="0" applyNumberFormat="1" applyFont="1" applyBorder="1"/>
    <xf numFmtId="3" fontId="84" fillId="0" borderId="13" xfId="0" applyNumberFormat="1" applyFont="1" applyBorder="1"/>
    <xf numFmtId="0" fontId="84" fillId="0" borderId="0" xfId="0" applyFont="1"/>
    <xf numFmtId="3" fontId="81" fillId="0" borderId="12" xfId="0" applyNumberFormat="1" applyFont="1" applyBorder="1" applyAlignment="1">
      <alignment vertical="center" wrapText="1"/>
    </xf>
    <xf numFmtId="3" fontId="81" fillId="0" borderId="20" xfId="0" applyNumberFormat="1" applyFont="1" applyBorder="1" applyAlignment="1">
      <alignment horizontal="right" vertical="center" wrapText="1"/>
    </xf>
    <xf numFmtId="3" fontId="82" fillId="0" borderId="0" xfId="0" applyNumberFormat="1" applyFont="1"/>
    <xf numFmtId="49" fontId="50" fillId="25" borderId="126" xfId="55" applyNumberFormat="1" applyFont="1" applyFill="1" applyBorder="1" applyAlignment="1">
      <alignment wrapText="1"/>
    </xf>
    <xf numFmtId="164" fontId="23" fillId="0" borderId="0" xfId="0" applyNumberFormat="1" applyFont="1" applyBorder="1"/>
    <xf numFmtId="0" fontId="26" fillId="25" borderId="132" xfId="43" applyFont="1" applyFill="1" applyBorder="1" applyAlignment="1">
      <alignment wrapText="1"/>
    </xf>
    <xf numFmtId="3" fontId="70" fillId="0" borderId="136" xfId="43" applyNumberFormat="1" applyFont="1" applyFill="1" applyBorder="1"/>
    <xf numFmtId="0" fontId="26" fillId="25" borderId="126" xfId="43" applyFont="1" applyFill="1" applyBorder="1" applyAlignment="1">
      <alignment wrapText="1"/>
    </xf>
    <xf numFmtId="0" fontId="26" fillId="25" borderId="139" xfId="43" applyFont="1" applyFill="1" applyBorder="1" applyAlignment="1">
      <alignment wrapText="1"/>
    </xf>
    <xf numFmtId="3" fontId="70" fillId="0" borderId="140" xfId="43" applyNumberFormat="1" applyFont="1" applyFill="1" applyBorder="1"/>
    <xf numFmtId="49" fontId="85" fillId="0" borderId="0" xfId="0" applyNumberFormat="1" applyFont="1" applyAlignment="1">
      <alignment horizontal="center"/>
    </xf>
    <xf numFmtId="0" fontId="87" fillId="0" borderId="0" xfId="0" applyFont="1"/>
    <xf numFmtId="0" fontId="85" fillId="0" borderId="58" xfId="43" applyFont="1" applyFill="1" applyBorder="1" applyAlignment="1">
      <alignment wrapText="1"/>
    </xf>
    <xf numFmtId="3" fontId="85" fillId="0" borderId="58" xfId="43" applyNumberFormat="1" applyFont="1" applyFill="1" applyBorder="1"/>
    <xf numFmtId="0" fontId="86" fillId="0" borderId="73" xfId="43" applyFont="1" applyFill="1" applyBorder="1" applyAlignment="1">
      <alignment wrapText="1"/>
    </xf>
    <xf numFmtId="3" fontId="86" fillId="0" borderId="74" xfId="43" applyNumberFormat="1" applyFont="1" applyFill="1" applyBorder="1" applyAlignment="1">
      <alignment horizontal="center" wrapText="1"/>
    </xf>
    <xf numFmtId="0" fontId="86" fillId="0" borderId="74" xfId="43" applyNumberFormat="1" applyFont="1" applyFill="1" applyBorder="1" applyAlignment="1">
      <alignment horizontal="center" wrapText="1"/>
    </xf>
    <xf numFmtId="0" fontId="86" fillId="0" borderId="63" xfId="43" applyFont="1" applyFill="1" applyBorder="1" applyAlignment="1">
      <alignment wrapText="1"/>
    </xf>
    <xf numFmtId="3" fontId="86" fillId="0" borderId="57" xfId="43" applyNumberFormat="1" applyFont="1" applyFill="1" applyBorder="1"/>
    <xf numFmtId="3" fontId="85" fillId="0" borderId="57" xfId="43" applyNumberFormat="1" applyFont="1" applyFill="1" applyBorder="1"/>
    <xf numFmtId="0" fontId="88" fillId="0" borderId="57" xfId="55" applyFont="1" applyBorder="1"/>
    <xf numFmtId="0" fontId="85" fillId="0" borderId="63" xfId="43" applyFont="1" applyFill="1" applyBorder="1" applyAlignment="1">
      <alignment wrapText="1"/>
    </xf>
    <xf numFmtId="3" fontId="88" fillId="0" borderId="57" xfId="55" applyNumberFormat="1" applyFont="1" applyBorder="1"/>
    <xf numFmtId="49" fontId="85" fillId="0" borderId="0" xfId="0" applyNumberFormat="1" applyFont="1" applyAlignment="1">
      <alignment horizontal="center" vertical="center"/>
    </xf>
    <xf numFmtId="0" fontId="85" fillId="0" borderId="63" xfId="43" applyFont="1" applyFill="1" applyBorder="1" applyAlignment="1">
      <alignment vertical="center" wrapText="1"/>
    </xf>
    <xf numFmtId="3" fontId="85" fillId="0" borderId="57" xfId="43" applyNumberFormat="1" applyFont="1" applyFill="1" applyBorder="1" applyAlignment="1">
      <alignment vertical="center"/>
    </xf>
    <xf numFmtId="0" fontId="87" fillId="0" borderId="0" xfId="0" applyFont="1" applyAlignment="1">
      <alignment vertical="center"/>
    </xf>
    <xf numFmtId="49" fontId="88" fillId="25" borderId="63" xfId="55" applyNumberFormat="1" applyFont="1" applyFill="1" applyBorder="1" applyAlignment="1">
      <alignment wrapText="1"/>
    </xf>
    <xf numFmtId="49" fontId="88" fillId="25" borderId="63" xfId="55" applyNumberFormat="1" applyFont="1" applyFill="1" applyBorder="1" applyAlignment="1">
      <alignment horizontal="left" vertical="center" wrapText="1"/>
    </xf>
    <xf numFmtId="3" fontId="88" fillId="25" borderId="57" xfId="55" applyNumberFormat="1" applyFont="1" applyFill="1" applyBorder="1"/>
    <xf numFmtId="3" fontId="85" fillId="0" borderId="57" xfId="55" applyNumberFormat="1" applyFont="1" applyBorder="1"/>
    <xf numFmtId="49" fontId="85" fillId="25" borderId="63" xfId="43" applyNumberFormat="1" applyFont="1" applyFill="1" applyBorder="1" applyAlignment="1">
      <alignment wrapText="1"/>
    </xf>
    <xf numFmtId="3" fontId="89" fillId="25" borderId="57" xfId="43" applyNumberFormat="1" applyFont="1" applyFill="1" applyBorder="1"/>
    <xf numFmtId="49" fontId="85" fillId="25" borderId="63" xfId="55" applyNumberFormat="1" applyFont="1" applyFill="1" applyBorder="1" applyAlignment="1">
      <alignment horizontal="left" vertical="center" wrapText="1"/>
    </xf>
    <xf numFmtId="3" fontId="89" fillId="0" borderId="57" xfId="43" applyNumberFormat="1" applyFont="1" applyFill="1" applyBorder="1"/>
    <xf numFmtId="0" fontId="85" fillId="0" borderId="137" xfId="43" applyFont="1" applyFill="1" applyBorder="1" applyAlignment="1">
      <alignment wrapText="1"/>
    </xf>
    <xf numFmtId="0" fontId="85" fillId="0" borderId="80" xfId="43" applyFont="1" applyFill="1" applyBorder="1" applyAlignment="1">
      <alignment wrapText="1"/>
    </xf>
    <xf numFmtId="3" fontId="86" fillId="0" borderId="138" xfId="43" applyNumberFormat="1" applyFont="1" applyFill="1" applyBorder="1"/>
    <xf numFmtId="3" fontId="85" fillId="0" borderId="138" xfId="43" applyNumberFormat="1" applyFont="1" applyFill="1" applyBorder="1"/>
    <xf numFmtId="0" fontId="90" fillId="0" borderId="65" xfId="43" applyFont="1" applyFill="1" applyBorder="1" applyAlignment="1">
      <alignment wrapText="1"/>
    </xf>
    <xf numFmtId="3" fontId="86" fillId="0" borderId="85" xfId="43" applyNumberFormat="1" applyFont="1" applyFill="1" applyBorder="1"/>
    <xf numFmtId="0" fontId="92" fillId="0" borderId="0" xfId="45" applyFont="1"/>
    <xf numFmtId="0" fontId="93" fillId="0" borderId="0" xfId="45" applyFont="1" applyAlignment="1">
      <alignment wrapText="1"/>
    </xf>
    <xf numFmtId="0" fontId="93" fillId="0" borderId="0" xfId="45" applyFont="1"/>
    <xf numFmtId="0" fontId="94" fillId="0" borderId="0" xfId="45" applyFont="1"/>
    <xf numFmtId="0" fontId="91" fillId="0" borderId="46" xfId="45" applyFont="1" applyBorder="1" applyAlignment="1">
      <alignment horizontal="center" wrapText="1"/>
    </xf>
    <xf numFmtId="0" fontId="91" fillId="0" borderId="46" xfId="45" applyFont="1" applyBorder="1" applyAlignment="1">
      <alignment horizontal="center"/>
    </xf>
    <xf numFmtId="49" fontId="91" fillId="0" borderId="46" xfId="45" applyNumberFormat="1" applyFont="1" applyBorder="1" applyAlignment="1">
      <alignment wrapText="1"/>
    </xf>
    <xf numFmtId="3" fontId="91" fillId="0" borderId="46" xfId="45" applyNumberFormat="1" applyFont="1" applyBorder="1"/>
    <xf numFmtId="0" fontId="91" fillId="0" borderId="46" xfId="45" applyFont="1" applyBorder="1" applyAlignment="1">
      <alignment horizontal="left" wrapText="1"/>
    </xf>
    <xf numFmtId="0" fontId="91" fillId="0" borderId="46" xfId="45" applyFont="1" applyBorder="1" applyAlignment="1">
      <alignment wrapText="1"/>
    </xf>
    <xf numFmtId="49" fontId="93" fillId="0" borderId="46" xfId="45" applyNumberFormat="1" applyFont="1" applyBorder="1" applyAlignment="1">
      <alignment wrapText="1"/>
    </xf>
    <xf numFmtId="3" fontId="93" fillId="0" borderId="46" xfId="45" applyNumberFormat="1" applyFont="1" applyBorder="1"/>
    <xf numFmtId="49" fontId="93" fillId="0" borderId="54" xfId="45" applyNumberFormat="1" applyFont="1" applyBorder="1" applyAlignment="1">
      <alignment wrapText="1"/>
    </xf>
    <xf numFmtId="0" fontId="95" fillId="0" borderId="54" xfId="45" applyFont="1" applyBorder="1" applyAlignment="1">
      <alignment wrapText="1"/>
    </xf>
    <xf numFmtId="0" fontId="93" fillId="0" borderId="46" xfId="45" applyFont="1" applyBorder="1" applyAlignment="1">
      <alignment wrapText="1"/>
    </xf>
    <xf numFmtId="0" fontId="93" fillId="0" borderId="46" xfId="48" applyFont="1" applyBorder="1" applyAlignment="1">
      <alignment wrapText="1"/>
    </xf>
    <xf numFmtId="0" fontId="96" fillId="0" borderId="46" xfId="46" applyFont="1" applyBorder="1" applyAlignment="1">
      <alignment wrapText="1"/>
    </xf>
    <xf numFmtId="3" fontId="96" fillId="0" borderId="46" xfId="46" applyNumberFormat="1" applyFont="1" applyBorder="1"/>
    <xf numFmtId="3" fontId="97" fillId="0" borderId="46" xfId="45" applyNumberFormat="1" applyFont="1" applyBorder="1"/>
    <xf numFmtId="0" fontId="98" fillId="0" borderId="67" xfId="0" applyFont="1" applyBorder="1" applyAlignment="1"/>
    <xf numFmtId="3" fontId="93" fillId="0" borderId="76" xfId="45" applyNumberFormat="1" applyFont="1" applyBorder="1"/>
    <xf numFmtId="0" fontId="96" fillId="0" borderId="76" xfId="46" applyFont="1" applyBorder="1" applyAlignment="1">
      <alignment wrapText="1"/>
    </xf>
    <xf numFmtId="0" fontId="94" fillId="0" borderId="0" xfId="45" applyFont="1" applyBorder="1"/>
    <xf numFmtId="49" fontId="93" fillId="0" borderId="76" xfId="45" applyNumberFormat="1" applyFont="1" applyBorder="1" applyAlignment="1">
      <alignment wrapText="1"/>
    </xf>
    <xf numFmtId="0" fontId="93" fillId="0" borderId="76" xfId="45" applyFont="1" applyBorder="1" applyAlignment="1">
      <alignment wrapText="1"/>
    </xf>
    <xf numFmtId="0" fontId="92" fillId="0" borderId="46" xfId="45" applyFont="1" applyBorder="1" applyAlignment="1">
      <alignment wrapText="1"/>
    </xf>
    <xf numFmtId="3" fontId="100" fillId="0" borderId="46" xfId="0" applyNumberFormat="1" applyFont="1" applyBorder="1" applyAlignment="1">
      <alignment wrapText="1"/>
    </xf>
    <xf numFmtId="3" fontId="100" fillId="0" borderId="12" xfId="0" applyNumberFormat="1" applyFont="1" applyBorder="1" applyAlignment="1">
      <alignment wrapText="1"/>
    </xf>
    <xf numFmtId="3" fontId="91" fillId="0" borderId="54" xfId="45" applyNumberFormat="1" applyFont="1" applyBorder="1"/>
    <xf numFmtId="0" fontId="91" fillId="0" borderId="54" xfId="45" applyFont="1" applyBorder="1" applyAlignment="1">
      <alignment wrapText="1"/>
    </xf>
    <xf numFmtId="0" fontId="91" fillId="0" borderId="20" xfId="48" applyFont="1" applyBorder="1" applyAlignment="1">
      <alignment wrapText="1"/>
    </xf>
    <xf numFmtId="3" fontId="91" fillId="0" borderId="20" xfId="45" applyNumberFormat="1" applyFont="1" applyBorder="1"/>
    <xf numFmtId="0" fontId="93" fillId="0" borderId="0" xfId="48" applyFont="1" applyAlignment="1">
      <alignment wrapText="1"/>
    </xf>
    <xf numFmtId="0" fontId="93" fillId="0" borderId="0" xfId="48" applyFont="1"/>
    <xf numFmtId="0" fontId="93" fillId="0" borderId="0" xfId="45" applyFont="1" applyBorder="1"/>
    <xf numFmtId="0" fontId="99" fillId="0" borderId="0" xfId="48" applyFont="1" applyAlignment="1">
      <alignment wrapText="1"/>
    </xf>
    <xf numFmtId="3" fontId="99" fillId="0" borderId="0" xfId="48" applyNumberFormat="1" applyFont="1"/>
    <xf numFmtId="0" fontId="91" fillId="0" borderId="0" xfId="45" applyFont="1" applyAlignment="1">
      <alignment horizontal="center" wrapText="1"/>
    </xf>
    <xf numFmtId="0" fontId="91" fillId="0" borderId="21" xfId="45" applyFont="1" applyBorder="1" applyAlignment="1">
      <alignment horizontal="center" wrapText="1"/>
    </xf>
    <xf numFmtId="0" fontId="91" fillId="0" borderId="135" xfId="45" applyFont="1" applyBorder="1" applyAlignment="1">
      <alignment horizontal="center" wrapText="1"/>
    </xf>
    <xf numFmtId="0" fontId="91" fillId="0" borderId="16" xfId="45" applyFont="1" applyBorder="1" applyAlignment="1">
      <alignment horizontal="center"/>
    </xf>
    <xf numFmtId="3" fontId="91" fillId="0" borderId="76" xfId="45" applyNumberFormat="1" applyFont="1" applyBorder="1"/>
    <xf numFmtId="49" fontId="91" fillId="0" borderId="14" xfId="45" applyNumberFormat="1" applyFont="1" applyBorder="1" applyAlignment="1">
      <alignment wrapText="1"/>
    </xf>
    <xf numFmtId="0" fontId="91" fillId="0" borderId="91" xfId="45" applyFont="1" applyBorder="1" applyAlignment="1">
      <alignment wrapText="1"/>
    </xf>
    <xf numFmtId="49" fontId="93" fillId="0" borderId="14" xfId="45" applyNumberFormat="1" applyFont="1" applyBorder="1" applyAlignment="1">
      <alignment wrapText="1"/>
    </xf>
    <xf numFmtId="0" fontId="91" fillId="0" borderId="22" xfId="45" applyFont="1" applyBorder="1" applyAlignment="1">
      <alignment wrapText="1"/>
    </xf>
    <xf numFmtId="3" fontId="91" fillId="0" borderId="47" xfId="45" applyNumberFormat="1" applyFont="1" applyBorder="1"/>
    <xf numFmtId="49" fontId="93" fillId="0" borderId="22" xfId="45" applyNumberFormat="1" applyFont="1" applyBorder="1" applyAlignment="1">
      <alignment wrapText="1"/>
    </xf>
    <xf numFmtId="0" fontId="91" fillId="0" borderId="55" xfId="45" applyFont="1" applyBorder="1" applyAlignment="1">
      <alignment wrapText="1"/>
    </xf>
    <xf numFmtId="0" fontId="91" fillId="0" borderId="55" xfId="45" applyFont="1" applyBorder="1" applyAlignment="1">
      <alignment horizontal="left" wrapText="1"/>
    </xf>
    <xf numFmtId="0" fontId="93" fillId="0" borderId="55" xfId="45" applyFont="1" applyBorder="1" applyAlignment="1">
      <alignment wrapText="1"/>
    </xf>
    <xf numFmtId="3" fontId="93" fillId="0" borderId="14" xfId="45" applyNumberFormat="1" applyFont="1" applyBorder="1"/>
    <xf numFmtId="0" fontId="97" fillId="0" borderId="52" xfId="0" applyFont="1" applyBorder="1" applyAlignment="1">
      <alignment wrapText="1"/>
    </xf>
    <xf numFmtId="3" fontId="97" fillId="0" borderId="55" xfId="45" applyNumberFormat="1" applyFont="1" applyBorder="1" applyAlignment="1">
      <alignment wrapText="1"/>
    </xf>
    <xf numFmtId="49" fontId="91" fillId="0" borderId="23" xfId="45" applyNumberFormat="1" applyFont="1" applyBorder="1" applyAlignment="1">
      <alignment wrapText="1"/>
    </xf>
    <xf numFmtId="3" fontId="91" fillId="0" borderId="23" xfId="45" applyNumberFormat="1" applyFont="1" applyBorder="1"/>
    <xf numFmtId="0" fontId="91" fillId="0" borderId="23" xfId="45" applyFont="1" applyBorder="1" applyAlignment="1">
      <alignment wrapText="1"/>
    </xf>
    <xf numFmtId="3" fontId="91" fillId="0" borderId="15" xfId="45" applyNumberFormat="1" applyFont="1" applyBorder="1"/>
    <xf numFmtId="49" fontId="91" fillId="0" borderId="24" xfId="45" applyNumberFormat="1" applyFont="1" applyBorder="1" applyAlignment="1">
      <alignment wrapText="1"/>
    </xf>
    <xf numFmtId="0" fontId="91" fillId="0" borderId="24" xfId="45" applyFont="1" applyBorder="1" applyAlignment="1">
      <alignment wrapText="1"/>
    </xf>
    <xf numFmtId="3" fontId="91" fillId="0" borderId="17" xfId="45" applyNumberFormat="1" applyFont="1" applyBorder="1"/>
    <xf numFmtId="3" fontId="91" fillId="0" borderId="14" xfId="45" applyNumberFormat="1" applyFont="1" applyBorder="1"/>
    <xf numFmtId="0" fontId="101" fillId="0" borderId="52" xfId="0" applyFont="1" applyBorder="1"/>
    <xf numFmtId="0" fontId="93" fillId="0" borderId="40" xfId="0" applyFont="1" applyBorder="1"/>
    <xf numFmtId="3" fontId="93" fillId="0" borderId="26" xfId="45" applyNumberFormat="1" applyFont="1" applyBorder="1"/>
    <xf numFmtId="0" fontId="91" fillId="0" borderId="26" xfId="45" applyFont="1" applyBorder="1" applyAlignment="1">
      <alignment wrapText="1"/>
    </xf>
    <xf numFmtId="3" fontId="91" fillId="0" borderId="19" xfId="45" applyNumberFormat="1" applyFont="1" applyBorder="1"/>
    <xf numFmtId="0" fontId="91" fillId="0" borderId="21" xfId="45" applyFont="1" applyBorder="1" applyAlignment="1">
      <alignment wrapText="1"/>
    </xf>
    <xf numFmtId="3" fontId="91" fillId="0" borderId="21" xfId="45" applyNumberFormat="1" applyFont="1" applyBorder="1"/>
    <xf numFmtId="0" fontId="91" fillId="0" borderId="15" xfId="45" applyFont="1" applyBorder="1" applyAlignment="1">
      <alignment wrapText="1"/>
    </xf>
    <xf numFmtId="3" fontId="91" fillId="0" borderId="16" xfId="45" applyNumberFormat="1" applyFont="1" applyBorder="1"/>
    <xf numFmtId="0" fontId="91" fillId="0" borderId="0" xfId="45" applyFont="1" applyBorder="1" applyAlignment="1">
      <alignment wrapText="1"/>
    </xf>
    <xf numFmtId="3" fontId="91" fillId="0" borderId="0" xfId="45" applyNumberFormat="1" applyFont="1" applyBorder="1"/>
    <xf numFmtId="0" fontId="102" fillId="0" borderId="0" xfId="45" applyFont="1" applyAlignment="1">
      <alignment wrapText="1"/>
    </xf>
    <xf numFmtId="3" fontId="102" fillId="0" borderId="0" xfId="45" applyNumberFormat="1" applyFont="1" applyAlignment="1"/>
    <xf numFmtId="0" fontId="102" fillId="0" borderId="0" xfId="45" applyFont="1" applyBorder="1" applyAlignment="1">
      <alignment wrapText="1"/>
    </xf>
    <xf numFmtId="3" fontId="102" fillId="0" borderId="0" xfId="45" applyNumberFormat="1" applyFont="1"/>
    <xf numFmtId="0" fontId="99" fillId="0" borderId="0" xfId="45" applyFont="1" applyAlignment="1">
      <alignment wrapText="1"/>
    </xf>
    <xf numFmtId="3" fontId="99" fillId="0" borderId="0" xfId="45" applyNumberFormat="1" applyFont="1"/>
    <xf numFmtId="0" fontId="103" fillId="0" borderId="0" xfId="48" applyFont="1" applyAlignment="1">
      <alignment wrapText="1"/>
    </xf>
    <xf numFmtId="3" fontId="99" fillId="0" borderId="0" xfId="45" applyNumberFormat="1" applyFont="1" applyAlignment="1">
      <alignment horizontal="right"/>
    </xf>
    <xf numFmtId="3" fontId="104" fillId="0" borderId="46" xfId="45" applyNumberFormat="1" applyFont="1" applyBorder="1"/>
    <xf numFmtId="3" fontId="93" fillId="0" borderId="0" xfId="45" applyNumberFormat="1" applyFont="1" applyAlignment="1">
      <alignment wrapText="1"/>
    </xf>
    <xf numFmtId="49" fontId="31" fillId="0" borderId="0" xfId="43" applyNumberFormat="1" applyFont="1" applyAlignment="1">
      <alignment vertical="center"/>
    </xf>
    <xf numFmtId="49" fontId="26" fillId="0" borderId="0" xfId="43" applyNumberFormat="1" applyFont="1" applyAlignment="1">
      <alignment horizontal="center" vertical="center"/>
    </xf>
    <xf numFmtId="3" fontId="25" fillId="0" borderId="96" xfId="64" applyNumberFormat="1" applyFont="1" applyFill="1" applyBorder="1" applyAlignment="1">
      <alignment vertical="center"/>
    </xf>
    <xf numFmtId="0" fontId="31" fillId="0" borderId="0" xfId="43" applyFont="1" applyAlignment="1">
      <alignment vertical="center"/>
    </xf>
    <xf numFmtId="49" fontId="93" fillId="0" borderId="46" xfId="45" applyNumberFormat="1" applyFont="1" applyBorder="1" applyAlignment="1">
      <alignment vertical="center" wrapText="1"/>
    </xf>
    <xf numFmtId="0" fontId="91" fillId="0" borderId="46" xfId="45" applyFont="1" applyBorder="1" applyAlignment="1">
      <alignment vertical="center" wrapText="1"/>
    </xf>
    <xf numFmtId="3" fontId="96" fillId="0" borderId="46" xfId="46" applyNumberFormat="1" applyFont="1" applyBorder="1" applyAlignment="1">
      <alignment vertical="center"/>
    </xf>
    <xf numFmtId="0" fontId="94" fillId="0" borderId="0" xfId="45" applyFont="1" applyAlignment="1">
      <alignment vertical="center"/>
    </xf>
    <xf numFmtId="3" fontId="93" fillId="0" borderId="0" xfId="48" applyNumberFormat="1" applyFont="1" applyAlignment="1">
      <alignment wrapText="1"/>
    </xf>
    <xf numFmtId="0" fontId="91" fillId="0" borderId="23" xfId="45" applyFont="1" applyFill="1" applyBorder="1" applyAlignment="1">
      <alignment horizontal="center"/>
    </xf>
    <xf numFmtId="3" fontId="91" fillId="0" borderId="76" xfId="45" applyNumberFormat="1" applyFont="1" applyFill="1" applyBorder="1"/>
    <xf numFmtId="3" fontId="95" fillId="0" borderId="76" xfId="45" applyNumberFormat="1" applyFont="1" applyFill="1" applyBorder="1"/>
    <xf numFmtId="3" fontId="95" fillId="0" borderId="93" xfId="45" applyNumberFormat="1" applyFont="1" applyFill="1" applyBorder="1"/>
    <xf numFmtId="3" fontId="91" fillId="0" borderId="22" xfId="45" applyNumberFormat="1" applyFont="1" applyFill="1" applyBorder="1"/>
    <xf numFmtId="3" fontId="93" fillId="0" borderId="22" xfId="45" applyNumberFormat="1" applyFont="1" applyFill="1" applyBorder="1"/>
    <xf numFmtId="3" fontId="93" fillId="0" borderId="14" xfId="45" applyNumberFormat="1" applyFont="1" applyFill="1" applyBorder="1"/>
    <xf numFmtId="3" fontId="91" fillId="0" borderId="23" xfId="45" applyNumberFormat="1" applyFont="1" applyFill="1" applyBorder="1"/>
    <xf numFmtId="3" fontId="91" fillId="0" borderId="24" xfId="45" applyNumberFormat="1" applyFont="1" applyFill="1" applyBorder="1"/>
    <xf numFmtId="0" fontId="91" fillId="0" borderId="46" xfId="45" applyFont="1" applyFill="1" applyBorder="1" applyAlignment="1">
      <alignment horizontal="center"/>
    </xf>
    <xf numFmtId="3" fontId="91" fillId="0" borderId="46" xfId="45" applyNumberFormat="1" applyFont="1" applyFill="1" applyBorder="1"/>
    <xf numFmtId="3" fontId="93" fillId="0" borderId="46" xfId="45" applyNumberFormat="1" applyFont="1" applyFill="1" applyBorder="1"/>
    <xf numFmtId="3" fontId="93" fillId="0" borderId="54" xfId="45" applyNumberFormat="1" applyFont="1" applyFill="1" applyBorder="1"/>
    <xf numFmtId="3" fontId="93" fillId="0" borderId="46" xfId="45" applyNumberFormat="1" applyFont="1" applyFill="1" applyBorder="1" applyAlignment="1">
      <alignment vertical="center"/>
    </xf>
    <xf numFmtId="3" fontId="93" fillId="0" borderId="76" xfId="45" applyNumberFormat="1" applyFont="1" applyFill="1" applyBorder="1"/>
    <xf numFmtId="3" fontId="99" fillId="0" borderId="46" xfId="45" applyNumberFormat="1" applyFont="1" applyFill="1" applyBorder="1"/>
    <xf numFmtId="3" fontId="91" fillId="0" borderId="54" xfId="45" applyNumberFormat="1" applyFont="1" applyFill="1" applyBorder="1"/>
    <xf numFmtId="3" fontId="91" fillId="0" borderId="20" xfId="48" applyNumberFormat="1" applyFont="1" applyFill="1" applyBorder="1"/>
    <xf numFmtId="3" fontId="27" fillId="0" borderId="13" xfId="0" applyNumberFormat="1" applyFont="1" applyBorder="1"/>
    <xf numFmtId="0" fontId="105" fillId="0" borderId="0" xfId="0" applyFont="1"/>
    <xf numFmtId="0" fontId="106" fillId="0" borderId="0" xfId="0" applyFont="1"/>
    <xf numFmtId="3" fontId="106" fillId="0" borderId="0" xfId="0" applyNumberFormat="1" applyFont="1"/>
    <xf numFmtId="3" fontId="105" fillId="0" borderId="44" xfId="0" applyNumberFormat="1" applyFont="1" applyBorder="1" applyAlignment="1">
      <alignment horizontal="center" vertical="center" wrapText="1"/>
    </xf>
    <xf numFmtId="0" fontId="105" fillId="0" borderId="40" xfId="0" applyFont="1" applyBorder="1" applyAlignment="1"/>
    <xf numFmtId="0" fontId="105" fillId="0" borderId="44" xfId="0" applyFont="1" applyBorder="1" applyAlignment="1"/>
    <xf numFmtId="3" fontId="105" fillId="0" borderId="44" xfId="0" applyNumberFormat="1" applyFont="1" applyBorder="1"/>
    <xf numFmtId="0" fontId="105" fillId="0" borderId="44" xfId="0" applyFont="1" applyBorder="1"/>
    <xf numFmtId="0" fontId="106" fillId="0" borderId="44" xfId="0" applyFont="1" applyBorder="1"/>
    <xf numFmtId="3" fontId="105" fillId="0" borderId="44" xfId="0" applyNumberFormat="1" applyFont="1" applyBorder="1" applyAlignment="1"/>
    <xf numFmtId="0" fontId="105" fillId="0" borderId="55" xfId="0" applyFont="1" applyBorder="1" applyAlignment="1"/>
    <xf numFmtId="0" fontId="105" fillId="0" borderId="56" xfId="0" applyFont="1" applyBorder="1" applyAlignment="1"/>
    <xf numFmtId="3" fontId="105" fillId="0" borderId="53" xfId="0" applyNumberFormat="1" applyFont="1" applyBorder="1"/>
    <xf numFmtId="0" fontId="105" fillId="0" borderId="53" xfId="0" applyFont="1" applyBorder="1"/>
    <xf numFmtId="0" fontId="106" fillId="0" borderId="53" xfId="0" applyFont="1" applyBorder="1"/>
    <xf numFmtId="3" fontId="105" fillId="0" borderId="53" xfId="0" applyNumberFormat="1" applyFont="1" applyBorder="1" applyAlignment="1"/>
    <xf numFmtId="0" fontId="105" fillId="0" borderId="40" xfId="0" applyFont="1" applyBorder="1" applyAlignment="1">
      <alignment horizontal="left"/>
    </xf>
    <xf numFmtId="0" fontId="106" fillId="0" borderId="44" xfId="0" applyFont="1" applyBorder="1" applyAlignment="1"/>
    <xf numFmtId="3" fontId="106" fillId="0" borderId="44" xfId="0" applyNumberFormat="1" applyFont="1" applyBorder="1"/>
    <xf numFmtId="0" fontId="106" fillId="0" borderId="40" xfId="0" applyFont="1" applyBorder="1"/>
    <xf numFmtId="0" fontId="106" fillId="0" borderId="40" xfId="0" applyFont="1" applyBorder="1" applyAlignment="1"/>
    <xf numFmtId="0" fontId="106" fillId="0" borderId="44" xfId="0" applyFont="1" applyBorder="1" applyAlignment="1">
      <alignment horizontal="left"/>
    </xf>
    <xf numFmtId="0" fontId="105" fillId="0" borderId="52" xfId="0" applyFont="1" applyBorder="1" applyAlignment="1">
      <alignment horizontal="left"/>
    </xf>
    <xf numFmtId="0" fontId="106" fillId="0" borderId="53" xfId="0" applyFont="1" applyBorder="1" applyAlignment="1">
      <alignment horizontal="left"/>
    </xf>
    <xf numFmtId="3" fontId="106" fillId="0" borderId="53" xfId="0" applyNumberFormat="1" applyFont="1" applyBorder="1"/>
    <xf numFmtId="3" fontId="106" fillId="0" borderId="44" xfId="0" applyNumberFormat="1" applyFont="1" applyBorder="1" applyAlignment="1"/>
    <xf numFmtId="0" fontId="105" fillId="0" borderId="40" xfId="0" applyFont="1" applyBorder="1"/>
    <xf numFmtId="0" fontId="107" fillId="0" borderId="44" xfId="0" applyFont="1" applyBorder="1"/>
    <xf numFmtId="0" fontId="108" fillId="0" borderId="44" xfId="0" applyFont="1" applyBorder="1" applyAlignment="1">
      <alignment horizontal="left" wrapText="1"/>
    </xf>
    <xf numFmtId="3" fontId="107" fillId="0" borderId="44" xfId="0" applyNumberFormat="1" applyFont="1" applyBorder="1"/>
    <xf numFmtId="49" fontId="106" fillId="0" borderId="44" xfId="0" applyNumberFormat="1" applyFont="1" applyBorder="1"/>
    <xf numFmtId="0" fontId="106" fillId="0" borderId="67" xfId="0" applyFont="1" applyBorder="1"/>
    <xf numFmtId="49" fontId="106" fillId="0" borderId="68" xfId="0" applyNumberFormat="1" applyFont="1" applyBorder="1"/>
    <xf numFmtId="3" fontId="106" fillId="0" borderId="68" xfId="0" applyNumberFormat="1" applyFont="1" applyBorder="1"/>
    <xf numFmtId="0" fontId="106" fillId="0" borderId="68" xfId="0" applyFont="1" applyBorder="1"/>
    <xf numFmtId="0" fontId="107" fillId="0" borderId="68" xfId="0" applyFont="1" applyBorder="1"/>
    <xf numFmtId="3" fontId="107" fillId="0" borderId="68" xfId="0" applyNumberFormat="1" applyFont="1" applyBorder="1"/>
    <xf numFmtId="0" fontId="106" fillId="0" borderId="44" xfId="0" applyFont="1" applyBorder="1" applyAlignment="1">
      <alignment horizontal="left" wrapText="1"/>
    </xf>
    <xf numFmtId="49" fontId="106" fillId="0" borderId="44" xfId="45" applyNumberFormat="1" applyFont="1" applyBorder="1" applyAlignment="1">
      <alignment wrapText="1"/>
    </xf>
    <xf numFmtId="0" fontId="107" fillId="0" borderId="44" xfId="0" applyFont="1" applyBorder="1" applyAlignment="1">
      <alignment wrapText="1"/>
    </xf>
    <xf numFmtId="49" fontId="105" fillId="0" borderId="40" xfId="0" applyNumberFormat="1" applyFont="1" applyBorder="1" applyAlignment="1"/>
    <xf numFmtId="0" fontId="109" fillId="0" borderId="44" xfId="0" applyFont="1" applyBorder="1" applyAlignment="1"/>
    <xf numFmtId="0" fontId="110" fillId="0" borderId="40" xfId="0" applyFont="1" applyBorder="1" applyAlignment="1">
      <alignment horizontal="left"/>
    </xf>
    <xf numFmtId="0" fontId="105" fillId="0" borderId="44" xfId="0" applyFont="1" applyBorder="1" applyAlignment="1">
      <alignment horizontal="left"/>
    </xf>
    <xf numFmtId="0" fontId="111" fillId="0" borderId="44" xfId="0" applyFont="1" applyBorder="1"/>
    <xf numFmtId="49" fontId="105" fillId="0" borderId="40" xfId="0" applyNumberFormat="1" applyFont="1" applyBorder="1" applyAlignment="1">
      <alignment horizontal="left" wrapText="1"/>
    </xf>
    <xf numFmtId="49" fontId="105" fillId="0" borderId="44" xfId="0" applyNumberFormat="1" applyFont="1" applyBorder="1" applyAlignment="1">
      <alignment horizontal="left" wrapText="1"/>
    </xf>
    <xf numFmtId="0" fontId="105" fillId="0" borderId="42" xfId="0" applyFont="1" applyBorder="1" applyAlignment="1"/>
    <xf numFmtId="3" fontId="105" fillId="0" borderId="10" xfId="0" applyNumberFormat="1" applyFont="1" applyBorder="1" applyAlignment="1"/>
    <xf numFmtId="3" fontId="105" fillId="0" borderId="10" xfId="0" applyNumberFormat="1" applyFont="1" applyBorder="1"/>
    <xf numFmtId="0" fontId="106" fillId="0" borderId="10" xfId="0" applyFont="1" applyBorder="1"/>
    <xf numFmtId="0" fontId="112" fillId="0" borderId="0" xfId="0" applyFont="1"/>
    <xf numFmtId="3" fontId="112" fillId="0" borderId="0" xfId="0" applyNumberFormat="1" applyFont="1"/>
    <xf numFmtId="0" fontId="44" fillId="0" borderId="0" xfId="56" applyFont="1"/>
    <xf numFmtId="0" fontId="113" fillId="0" borderId="0" xfId="56" applyFont="1"/>
    <xf numFmtId="0" fontId="113" fillId="27" borderId="0" xfId="56" applyFont="1" applyFill="1"/>
    <xf numFmtId="3" fontId="44" fillId="0" borderId="0" xfId="56" applyNumberFormat="1" applyFont="1"/>
    <xf numFmtId="0" fontId="114" fillId="0" borderId="0" xfId="56" applyFont="1"/>
    <xf numFmtId="3" fontId="114" fillId="0" borderId="0" xfId="56" applyNumberFormat="1" applyFont="1"/>
    <xf numFmtId="3" fontId="114" fillId="0" borderId="0" xfId="56" applyNumberFormat="1" applyFont="1" applyFill="1"/>
    <xf numFmtId="3" fontId="1" fillId="0" borderId="0" xfId="56" applyNumberFormat="1" applyFont="1"/>
    <xf numFmtId="3" fontId="116" fillId="0" borderId="124" xfId="67" applyNumberFormat="1" applyFont="1" applyBorder="1" applyAlignment="1"/>
    <xf numFmtId="0" fontId="116" fillId="0" borderId="124" xfId="67" applyFont="1" applyBorder="1" applyAlignment="1">
      <alignment horizontal="left"/>
    </xf>
    <xf numFmtId="0" fontId="117" fillId="0" borderId="137" xfId="67" applyFont="1" applyBorder="1"/>
    <xf numFmtId="0" fontId="117" fillId="0" borderId="141" xfId="67" applyFont="1" applyBorder="1"/>
    <xf numFmtId="0" fontId="117" fillId="0" borderId="124" xfId="67" applyFont="1" applyBorder="1"/>
    <xf numFmtId="3" fontId="117" fillId="0" borderId="124" xfId="67" applyNumberFormat="1" applyFont="1" applyBorder="1" applyAlignment="1">
      <alignment horizontal="right"/>
    </xf>
    <xf numFmtId="3" fontId="116" fillId="0" borderId="124" xfId="67" applyNumberFormat="1" applyFont="1" applyBorder="1"/>
    <xf numFmtId="0" fontId="117" fillId="0" borderId="124" xfId="67" applyFont="1" applyBorder="1" applyAlignment="1">
      <alignment horizontal="left"/>
    </xf>
    <xf numFmtId="0" fontId="117" fillId="0" borderId="124" xfId="67" applyFont="1" applyBorder="1" applyAlignment="1"/>
    <xf numFmtId="49" fontId="117" fillId="0" borderId="124" xfId="67" applyNumberFormat="1" applyFont="1" applyBorder="1" applyAlignment="1">
      <alignment horizontal="center"/>
    </xf>
    <xf numFmtId="3" fontId="117" fillId="0" borderId="124" xfId="67" applyNumberFormat="1" applyFont="1" applyBorder="1"/>
    <xf numFmtId="0" fontId="117" fillId="0" borderId="124" xfId="67" applyFont="1" applyBorder="1" applyAlignment="1">
      <alignment horizontal="right"/>
    </xf>
    <xf numFmtId="0" fontId="117" fillId="0" borderId="124" xfId="67" applyFont="1" applyBorder="1" applyAlignment="1">
      <alignment wrapText="1"/>
    </xf>
    <xf numFmtId="0" fontId="117" fillId="0" borderId="124" xfId="67" applyFont="1" applyBorder="1" applyAlignment="1">
      <alignment horizontal="left" vertical="center"/>
    </xf>
    <xf numFmtId="49" fontId="117" fillId="0" borderId="124" xfId="67" applyNumberFormat="1" applyFont="1" applyBorder="1" applyAlignment="1">
      <alignment horizontal="center" vertical="center"/>
    </xf>
    <xf numFmtId="0" fontId="117" fillId="0" borderId="0" xfId="67" applyFont="1" applyBorder="1"/>
    <xf numFmtId="0" fontId="44" fillId="0" borderId="0" xfId="61" applyFont="1"/>
    <xf numFmtId="3" fontId="120" fillId="0" borderId="0" xfId="61" applyNumberFormat="1" applyFont="1"/>
    <xf numFmtId="0" fontId="113" fillId="0" borderId="0" xfId="61" applyFont="1"/>
    <xf numFmtId="3" fontId="113" fillId="0" borderId="0" xfId="61" applyNumberFormat="1" applyFont="1"/>
    <xf numFmtId="3" fontId="121" fillId="0" borderId="124" xfId="68" applyNumberFormat="1" applyFont="1" applyBorder="1" applyAlignment="1"/>
    <xf numFmtId="0" fontId="121" fillId="0" borderId="124" xfId="68" applyFont="1" applyBorder="1" applyAlignment="1">
      <alignment horizontal="left"/>
    </xf>
    <xf numFmtId="3" fontId="121" fillId="0" borderId="141" xfId="68" applyNumberFormat="1" applyFont="1" applyFill="1" applyBorder="1"/>
    <xf numFmtId="3" fontId="121" fillId="0" borderId="124" xfId="68" applyNumberFormat="1" applyFont="1" applyFill="1" applyBorder="1"/>
    <xf numFmtId="0" fontId="121" fillId="0" borderId="124" xfId="68" applyFont="1" applyFill="1" applyBorder="1" applyAlignment="1">
      <alignment horizontal="left"/>
    </xf>
    <xf numFmtId="3" fontId="121" fillId="0" borderId="141" xfId="68" applyNumberFormat="1" applyFont="1" applyBorder="1"/>
    <xf numFmtId="3" fontId="121" fillId="0" borderId="124" xfId="68" applyNumberFormat="1" applyFont="1" applyBorder="1"/>
    <xf numFmtId="0" fontId="122" fillId="0" borderId="124" xfId="68" applyFont="1" applyBorder="1" applyAlignment="1">
      <alignment horizontal="left"/>
    </xf>
    <xf numFmtId="0" fontId="122" fillId="0" borderId="141" xfId="68" applyFont="1" applyBorder="1"/>
    <xf numFmtId="3" fontId="122" fillId="0" borderId="124" xfId="68" applyNumberFormat="1" applyFont="1" applyBorder="1" applyAlignment="1">
      <alignment horizontal="right"/>
    </xf>
    <xf numFmtId="0" fontId="122" fillId="0" borderId="124" xfId="68" applyFont="1" applyBorder="1" applyAlignment="1"/>
    <xf numFmtId="49" fontId="122" fillId="0" borderId="124" xfId="68" applyNumberFormat="1" applyFont="1" applyBorder="1" applyAlignment="1">
      <alignment horizontal="center"/>
    </xf>
    <xf numFmtId="0" fontId="122" fillId="0" borderId="137" xfId="68" applyFont="1" applyBorder="1"/>
    <xf numFmtId="0" fontId="122" fillId="0" borderId="124" xfId="68" applyFont="1" applyBorder="1" applyAlignment="1">
      <alignment horizontal="right"/>
    </xf>
    <xf numFmtId="3" fontId="122" fillId="0" borderId="124" xfId="68" applyNumberFormat="1" applyFont="1" applyFill="1" applyBorder="1" applyAlignment="1">
      <alignment horizontal="right"/>
    </xf>
    <xf numFmtId="3" fontId="122" fillId="0" borderId="124" xfId="68" applyNumberFormat="1" applyFont="1" applyBorder="1"/>
    <xf numFmtId="3" fontId="121" fillId="0" borderId="124" xfId="68" applyNumberFormat="1" applyFont="1" applyBorder="1" applyAlignment="1" applyProtection="1"/>
    <xf numFmtId="3" fontId="122" fillId="0" borderId="124" xfId="68" applyNumberFormat="1" applyFont="1" applyFill="1" applyBorder="1"/>
    <xf numFmtId="3" fontId="121" fillId="0" borderId="124" xfId="68" applyNumberFormat="1" applyFont="1" applyBorder="1" applyAlignment="1" applyProtection="1">
      <alignment horizontal="right"/>
    </xf>
    <xf numFmtId="3" fontId="121" fillId="0" borderId="124" xfId="68" applyNumberFormat="1" applyFont="1" applyBorder="1" applyAlignment="1">
      <alignment horizontal="right"/>
    </xf>
    <xf numFmtId="3" fontId="122" fillId="0" borderId="141" xfId="68" applyNumberFormat="1" applyFont="1" applyBorder="1"/>
    <xf numFmtId="3" fontId="121" fillId="0" borderId="0" xfId="68" applyNumberFormat="1" applyFont="1" applyAlignment="1">
      <alignment horizontal="right"/>
    </xf>
    <xf numFmtId="0" fontId="122" fillId="0" borderId="0" xfId="68" applyFont="1" applyAlignment="1">
      <alignment horizontal="center"/>
    </xf>
    <xf numFmtId="0" fontId="122" fillId="0" borderId="0" xfId="68" applyFont="1"/>
    <xf numFmtId="3" fontId="122" fillId="0" borderId="0" xfId="68" applyNumberFormat="1" applyFont="1" applyAlignment="1">
      <alignment horizontal="center"/>
    </xf>
    <xf numFmtId="0" fontId="122" fillId="0" borderId="0" xfId="68" applyFont="1" applyAlignment="1">
      <alignment horizontal="right"/>
    </xf>
    <xf numFmtId="0" fontId="123" fillId="0" borderId="0" xfId="68" applyFont="1" applyBorder="1" applyAlignment="1">
      <alignment horizontal="center"/>
    </xf>
    <xf numFmtId="3" fontId="123" fillId="0" borderId="0" xfId="68" applyNumberFormat="1" applyFont="1" applyBorder="1" applyAlignment="1">
      <alignment horizontal="center"/>
    </xf>
    <xf numFmtId="0" fontId="123" fillId="0" borderId="0" xfId="68" applyFont="1" applyBorder="1" applyAlignment="1">
      <alignment horizontal="center" wrapText="1"/>
    </xf>
    <xf numFmtId="3" fontId="122" fillId="0" borderId="0" xfId="68" applyNumberFormat="1" applyFont="1"/>
    <xf numFmtId="0" fontId="15" fillId="25" borderId="0" xfId="69" applyFont="1" applyFill="1"/>
    <xf numFmtId="3" fontId="15" fillId="25" borderId="0" xfId="69" applyNumberFormat="1" applyFont="1" applyFill="1" applyBorder="1"/>
    <xf numFmtId="3" fontId="31" fillId="25" borderId="145" xfId="69" applyNumberFormat="1" applyFont="1" applyFill="1" applyBorder="1" applyAlignment="1">
      <alignment vertical="center"/>
    </xf>
    <xf numFmtId="3" fontId="31" fillId="25" borderId="146" xfId="69" applyNumberFormat="1" applyFont="1" applyFill="1" applyBorder="1" applyAlignment="1">
      <alignment vertical="center"/>
    </xf>
    <xf numFmtId="3" fontId="31" fillId="25" borderId="146" xfId="69" applyNumberFormat="1" applyFont="1" applyFill="1" applyBorder="1"/>
    <xf numFmtId="0" fontId="32" fillId="25" borderId="146" xfId="69" applyFont="1" applyFill="1" applyBorder="1" applyAlignment="1">
      <alignment vertical="center" wrapText="1"/>
    </xf>
    <xf numFmtId="0" fontId="31" fillId="25" borderId="146" xfId="69" applyFont="1" applyFill="1" applyBorder="1" applyAlignment="1">
      <alignment horizontal="left" vertical="center" wrapText="1"/>
    </xf>
    <xf numFmtId="0" fontId="32" fillId="25" borderId="147" xfId="69" applyFont="1" applyFill="1" applyBorder="1" applyAlignment="1">
      <alignment wrapText="1"/>
    </xf>
    <xf numFmtId="3" fontId="31" fillId="25" borderId="141" xfId="69" applyNumberFormat="1" applyFont="1" applyFill="1" applyBorder="1" applyAlignment="1">
      <alignment vertical="center"/>
    </xf>
    <xf numFmtId="3" fontId="31" fillId="25" borderId="124" xfId="69" applyNumberFormat="1" applyFont="1" applyFill="1" applyBorder="1" applyAlignment="1">
      <alignment vertical="center"/>
    </xf>
    <xf numFmtId="3" fontId="31" fillId="25" borderId="124" xfId="69" applyNumberFormat="1" applyFont="1" applyFill="1" applyBorder="1"/>
    <xf numFmtId="0" fontId="32" fillId="25" borderId="124" xfId="69" applyFont="1" applyFill="1" applyBorder="1" applyAlignment="1">
      <alignment vertical="center" wrapText="1"/>
    </xf>
    <xf numFmtId="0" fontId="31" fillId="25" borderId="124" xfId="69" applyFont="1" applyFill="1" applyBorder="1" applyAlignment="1">
      <alignment wrapText="1"/>
    </xf>
    <xf numFmtId="0" fontId="32" fillId="25" borderId="137" xfId="69" applyFont="1" applyFill="1" applyBorder="1" applyAlignment="1">
      <alignment wrapText="1"/>
    </xf>
    <xf numFmtId="0" fontId="125" fillId="25" borderId="0" xfId="69" applyFont="1" applyFill="1"/>
    <xf numFmtId="3" fontId="15" fillId="25" borderId="0" xfId="69" applyNumberFormat="1" applyFont="1" applyFill="1"/>
    <xf numFmtId="3" fontId="32" fillId="25" borderId="0" xfId="69" applyNumberFormat="1" applyFont="1" applyFill="1" applyBorder="1" applyAlignment="1">
      <alignment vertical="center"/>
    </xf>
    <xf numFmtId="3" fontId="32" fillId="25" borderId="124" xfId="69" applyNumberFormat="1" applyFont="1" applyFill="1" applyBorder="1" applyAlignment="1">
      <alignment vertical="center"/>
    </xf>
    <xf numFmtId="0" fontId="31" fillId="25" borderId="124" xfId="69" applyFont="1" applyFill="1" applyBorder="1" applyAlignment="1">
      <alignment horizontal="left" vertical="center" wrapText="1"/>
    </xf>
    <xf numFmtId="0" fontId="32" fillId="25" borderId="137" xfId="69" applyFont="1" applyFill="1" applyBorder="1" applyAlignment="1">
      <alignment horizontal="left" vertical="center" wrapText="1"/>
    </xf>
    <xf numFmtId="3" fontId="125" fillId="25" borderId="0" xfId="69" applyNumberFormat="1" applyFont="1" applyFill="1"/>
    <xf numFmtId="3" fontId="31" fillId="25" borderId="0" xfId="69" applyNumberFormat="1" applyFont="1" applyFill="1" applyBorder="1" applyAlignment="1">
      <alignment vertical="center"/>
    </xf>
    <xf numFmtId="0" fontId="31" fillId="25" borderId="124" xfId="69" applyFont="1" applyFill="1" applyBorder="1" applyAlignment="1">
      <alignment vertical="center" wrapText="1"/>
    </xf>
    <xf numFmtId="0" fontId="31" fillId="25" borderId="137" xfId="69" applyFont="1" applyFill="1" applyBorder="1" applyAlignment="1">
      <alignment horizontal="left" vertical="center" wrapText="1"/>
    </xf>
    <xf numFmtId="0" fontId="126" fillId="25" borderId="148" xfId="69" applyFont="1" applyFill="1" applyBorder="1" applyAlignment="1">
      <alignment horizontal="center" vertical="center" wrapText="1"/>
    </xf>
    <xf numFmtId="0" fontId="126" fillId="25" borderId="0" xfId="69" applyFont="1" applyFill="1" applyBorder="1" applyAlignment="1">
      <alignment horizontal="center" vertical="center" wrapText="1"/>
    </xf>
    <xf numFmtId="0" fontId="32" fillId="25" borderId="124" xfId="69" applyFont="1" applyFill="1" applyBorder="1" applyAlignment="1">
      <alignment horizontal="center" vertical="center" wrapText="1"/>
    </xf>
    <xf numFmtId="0" fontId="127" fillId="25" borderId="0" xfId="69" applyFont="1" applyFill="1" applyBorder="1" applyAlignment="1">
      <alignment horizontal="center" vertical="center"/>
    </xf>
    <xf numFmtId="3" fontId="31" fillId="25" borderId="145" xfId="69" applyNumberFormat="1" applyFont="1" applyFill="1" applyBorder="1"/>
    <xf numFmtId="3" fontId="31" fillId="25" borderId="141" xfId="69" applyNumberFormat="1" applyFont="1" applyFill="1" applyBorder="1"/>
    <xf numFmtId="3" fontId="32" fillId="25" borderId="141" xfId="69" applyNumberFormat="1" applyFont="1" applyFill="1" applyBorder="1" applyAlignment="1">
      <alignment vertical="center"/>
    </xf>
    <xf numFmtId="0" fontId="32" fillId="25" borderId="143" xfId="69" applyFont="1" applyFill="1" applyBorder="1" applyAlignment="1">
      <alignment horizontal="center" vertical="center" wrapText="1"/>
    </xf>
    <xf numFmtId="0" fontId="32" fillId="25" borderId="149" xfId="69" applyFont="1" applyFill="1" applyBorder="1" applyAlignment="1">
      <alignment horizontal="center" vertical="center" wrapText="1"/>
    </xf>
    <xf numFmtId="0" fontId="117" fillId="0" borderId="132" xfId="67" applyFont="1" applyBorder="1"/>
    <xf numFmtId="49" fontId="117" fillId="0" borderId="149" xfId="67" applyNumberFormat="1" applyFont="1" applyBorder="1" applyAlignment="1">
      <alignment horizontal="center"/>
    </xf>
    <xf numFmtId="0" fontId="117" fillId="0" borderId="149" xfId="67" applyFont="1" applyBorder="1" applyAlignment="1"/>
    <xf numFmtId="0" fontId="117" fillId="0" borderId="149" xfId="67" applyFont="1" applyBorder="1" applyAlignment="1">
      <alignment horizontal="left"/>
    </xf>
    <xf numFmtId="3" fontId="116" fillId="0" borderId="149" xfId="67" applyNumberFormat="1" applyFont="1" applyBorder="1"/>
    <xf numFmtId="3" fontId="117" fillId="0" borderId="149" xfId="67" applyNumberFormat="1" applyFont="1" applyBorder="1"/>
    <xf numFmtId="0" fontId="117" fillId="0" borderId="149" xfId="67" applyFont="1" applyBorder="1"/>
    <xf numFmtId="0" fontId="117" fillId="0" borderId="154" xfId="67" applyFont="1" applyBorder="1"/>
    <xf numFmtId="3" fontId="27" fillId="0" borderId="12" xfId="0" applyNumberFormat="1" applyFont="1" applyBorder="1" applyAlignment="1">
      <alignment wrapText="1"/>
    </xf>
    <xf numFmtId="0" fontId="129" fillId="0" borderId="0" xfId="0" applyFont="1"/>
    <xf numFmtId="0" fontId="129" fillId="0" borderId="0" xfId="0" applyFont="1" applyAlignment="1">
      <alignment vertical="center"/>
    </xf>
    <xf numFmtId="3" fontId="130" fillId="0" borderId="155" xfId="0" applyNumberFormat="1" applyFont="1" applyBorder="1" applyAlignment="1">
      <alignment horizontal="right" vertical="center" wrapText="1"/>
    </xf>
    <xf numFmtId="3" fontId="130" fillId="0" borderId="156" xfId="0" applyNumberFormat="1" applyFont="1" applyBorder="1" applyAlignment="1">
      <alignment vertical="center"/>
    </xf>
    <xf numFmtId="0" fontId="130" fillId="0" borderId="157" xfId="0" applyFont="1" applyFill="1" applyBorder="1" applyAlignment="1">
      <alignment vertical="center" wrapText="1"/>
    </xf>
    <xf numFmtId="3" fontId="130" fillId="0" borderId="158" xfId="0" applyNumberFormat="1" applyFont="1" applyBorder="1" applyAlignment="1">
      <alignment horizontal="right" vertical="center" wrapText="1"/>
    </xf>
    <xf numFmtId="0" fontId="130" fillId="0" borderId="159" xfId="0" applyFont="1" applyBorder="1" applyAlignment="1">
      <alignment vertical="center" wrapText="1"/>
    </xf>
    <xf numFmtId="3" fontId="129" fillId="0" borderId="158" xfId="0" applyNumberFormat="1" applyFont="1" applyBorder="1" applyAlignment="1">
      <alignment horizontal="right" vertical="center" wrapText="1"/>
    </xf>
    <xf numFmtId="0" fontId="129" fillId="0" borderId="159" xfId="0" applyFont="1" applyBorder="1" applyAlignment="1">
      <alignment vertical="center" wrapText="1"/>
    </xf>
    <xf numFmtId="3" fontId="130" fillId="0" borderId="110" xfId="0" applyNumberFormat="1" applyFont="1" applyBorder="1" applyAlignment="1">
      <alignment horizontal="right" vertical="center" wrapText="1"/>
    </xf>
    <xf numFmtId="0" fontId="130" fillId="0" borderId="92" xfId="0" applyFont="1" applyBorder="1" applyAlignment="1">
      <alignment vertical="center" wrapText="1"/>
    </xf>
    <xf numFmtId="0" fontId="131" fillId="0" borderId="160" xfId="0" applyFont="1" applyBorder="1" applyAlignment="1">
      <alignment horizontal="center" vertical="center" wrapText="1"/>
    </xf>
    <xf numFmtId="0" fontId="131" fillId="0" borderId="161" xfId="0" applyFont="1" applyBorder="1" applyAlignment="1">
      <alignment horizontal="center" vertical="center" wrapText="1"/>
    </xf>
    <xf numFmtId="0" fontId="131" fillId="0" borderId="162" xfId="0" applyFont="1" applyBorder="1" applyAlignment="1">
      <alignment horizontal="left" vertical="center" wrapText="1"/>
    </xf>
    <xf numFmtId="0" fontId="69" fillId="0" borderId="0" xfId="66" applyFont="1"/>
    <xf numFmtId="3" fontId="69" fillId="0" borderId="0" xfId="66" applyNumberFormat="1" applyFont="1"/>
    <xf numFmtId="3" fontId="132" fillId="0" borderId="0" xfId="66" applyNumberFormat="1" applyFont="1"/>
    <xf numFmtId="0" fontId="69" fillId="0" borderId="0" xfId="66" applyFont="1" applyAlignment="1">
      <alignment horizontal="center"/>
    </xf>
    <xf numFmtId="49" fontId="22" fillId="0" borderId="0" xfId="66" applyNumberFormat="1" applyFont="1" applyFill="1"/>
    <xf numFmtId="49" fontId="40" fillId="0" borderId="124" xfId="66" applyNumberFormat="1" applyFont="1" applyFill="1" applyBorder="1" applyAlignment="1">
      <alignment horizontal="right"/>
    </xf>
    <xf numFmtId="3" fontId="69" fillId="0" borderId="124" xfId="66" applyNumberFormat="1" applyFont="1" applyFill="1" applyBorder="1"/>
    <xf numFmtId="0" fontId="69" fillId="0" borderId="124" xfId="66" applyFont="1" applyFill="1" applyBorder="1" applyAlignment="1">
      <alignment horizontal="center"/>
    </xf>
    <xf numFmtId="49" fontId="40" fillId="0" borderId="124" xfId="66" applyNumberFormat="1" applyFont="1" applyFill="1" applyBorder="1"/>
    <xf numFmtId="49" fontId="22" fillId="0" borderId="124" xfId="66" applyNumberFormat="1" applyFont="1" applyFill="1" applyBorder="1"/>
    <xf numFmtId="49" fontId="22" fillId="0" borderId="0" xfId="66" applyNumberFormat="1" applyFont="1" applyFill="1" applyBorder="1"/>
    <xf numFmtId="0" fontId="22" fillId="0" borderId="0" xfId="66" applyFont="1" applyFill="1" applyBorder="1"/>
    <xf numFmtId="0" fontId="22" fillId="0" borderId="0" xfId="66" applyFont="1" applyFill="1"/>
    <xf numFmtId="3" fontId="69" fillId="0" borderId="163" xfId="66" applyNumberFormat="1" applyFont="1" applyFill="1" applyBorder="1"/>
    <xf numFmtId="3" fontId="132" fillId="0" borderId="163" xfId="66" applyNumberFormat="1" applyFont="1" applyFill="1" applyBorder="1"/>
    <xf numFmtId="0" fontId="69" fillId="0" borderId="163" xfId="66" applyFont="1" applyFill="1" applyBorder="1" applyAlignment="1">
      <alignment horizontal="center"/>
    </xf>
    <xf numFmtId="0" fontId="69" fillId="0" borderId="163" xfId="66" applyFont="1" applyFill="1" applyBorder="1"/>
    <xf numFmtId="0" fontId="69" fillId="0" borderId="0" xfId="66" applyFont="1" applyFill="1"/>
    <xf numFmtId="0" fontId="69" fillId="0" borderId="0" xfId="66" applyFont="1" applyFill="1" applyAlignment="1">
      <alignment horizontal="center"/>
    </xf>
    <xf numFmtId="3" fontId="132" fillId="0" borderId="0" xfId="66" applyNumberFormat="1" applyFont="1" applyFill="1"/>
    <xf numFmtId="3" fontId="69" fillId="0" borderId="0" xfId="66" applyNumberFormat="1" applyFont="1" applyFill="1"/>
    <xf numFmtId="3" fontId="69" fillId="0" borderId="164" xfId="66" applyNumberFormat="1" applyFont="1" applyFill="1" applyBorder="1"/>
    <xf numFmtId="0" fontId="69" fillId="0" borderId="115" xfId="66" applyFont="1" applyFill="1" applyBorder="1"/>
    <xf numFmtId="0" fontId="69" fillId="0" borderId="115" xfId="66" applyFont="1" applyFill="1" applyBorder="1" applyAlignment="1">
      <alignment horizontal="center"/>
    </xf>
    <xf numFmtId="3" fontId="132" fillId="0" borderId="115" xfId="66" applyNumberFormat="1" applyFont="1" applyFill="1" applyBorder="1"/>
    <xf numFmtId="3" fontId="69" fillId="0" borderId="115" xfId="66" applyNumberFormat="1" applyFont="1" applyFill="1" applyBorder="1"/>
    <xf numFmtId="3" fontId="69" fillId="0" borderId="141" xfId="66" applyNumberFormat="1" applyFont="1" applyFill="1" applyBorder="1"/>
    <xf numFmtId="0" fontId="41" fillId="0" borderId="137" xfId="66" applyFont="1" applyFill="1" applyBorder="1"/>
    <xf numFmtId="49" fontId="41" fillId="0" borderId="115" xfId="66" applyNumberFormat="1" applyFont="1" applyFill="1" applyBorder="1"/>
    <xf numFmtId="3" fontId="140" fillId="0" borderId="115" xfId="66" applyNumberFormat="1" applyFont="1" applyFill="1" applyBorder="1"/>
    <xf numFmtId="49" fontId="135" fillId="0" borderId="115" xfId="66" applyNumberFormat="1" applyFont="1" applyFill="1" applyBorder="1"/>
    <xf numFmtId="3" fontId="137" fillId="0" borderId="115" xfId="66" applyNumberFormat="1" applyFont="1" applyFill="1" applyBorder="1"/>
    <xf numFmtId="3" fontId="133" fillId="0" borderId="141" xfId="66" applyNumberFormat="1" applyFont="1" applyFill="1" applyBorder="1"/>
    <xf numFmtId="0" fontId="22" fillId="0" borderId="137" xfId="66" applyFont="1" applyFill="1" applyBorder="1"/>
    <xf numFmtId="49" fontId="22" fillId="0" borderId="115" xfId="66" applyNumberFormat="1" applyFont="1" applyFill="1" applyBorder="1"/>
    <xf numFmtId="0" fontId="135" fillId="0" borderId="137" xfId="66" applyFont="1" applyFill="1" applyBorder="1"/>
    <xf numFmtId="49" fontId="30" fillId="0" borderId="115" xfId="66" applyNumberFormat="1" applyFont="1" applyFill="1" applyBorder="1"/>
    <xf numFmtId="169" fontId="42" fillId="0" borderId="115" xfId="66" applyNumberFormat="1" applyFont="1" applyFill="1" applyBorder="1" applyAlignment="1">
      <alignment horizontal="right"/>
    </xf>
    <xf numFmtId="3" fontId="42" fillId="0" borderId="115" xfId="66" applyNumberFormat="1" applyFont="1" applyFill="1" applyBorder="1" applyAlignment="1">
      <alignment horizontal="center"/>
    </xf>
    <xf numFmtId="3" fontId="134" fillId="0" borderId="115" xfId="66" applyNumberFormat="1" applyFont="1" applyFill="1" applyBorder="1" applyAlignment="1">
      <alignment horizontal="right"/>
    </xf>
    <xf numFmtId="49" fontId="142" fillId="0" borderId="115" xfId="66" applyNumberFormat="1" applyFont="1" applyFill="1" applyBorder="1"/>
    <xf numFmtId="0" fontId="36" fillId="0" borderId="115" xfId="66" applyFont="1" applyFill="1" applyBorder="1"/>
    <xf numFmtId="3" fontId="36" fillId="0" borderId="115" xfId="66" applyNumberFormat="1" applyFont="1" applyFill="1" applyBorder="1" applyAlignment="1">
      <alignment horizontal="center"/>
    </xf>
    <xf numFmtId="3" fontId="31" fillId="0" borderId="115" xfId="66" applyNumberFormat="1" applyFont="1" applyFill="1" applyBorder="1" applyAlignment="1">
      <alignment horizontal="right"/>
    </xf>
    <xf numFmtId="3" fontId="42" fillId="0" borderId="115" xfId="66" applyNumberFormat="1" applyFont="1" applyFill="1" applyBorder="1"/>
    <xf numFmtId="0" fontId="42" fillId="0" borderId="115" xfId="66" applyFont="1" applyFill="1" applyBorder="1"/>
    <xf numFmtId="3" fontId="94" fillId="0" borderId="115" xfId="66" applyNumberFormat="1" applyFont="1" applyFill="1" applyBorder="1" applyAlignment="1">
      <alignment horizontal="right"/>
    </xf>
    <xf numFmtId="3" fontId="137" fillId="0" borderId="141" xfId="66" applyNumberFormat="1" applyFont="1" applyFill="1" applyBorder="1"/>
    <xf numFmtId="0" fontId="139" fillId="0" borderId="115" xfId="66" applyFont="1" applyFill="1" applyBorder="1" applyAlignment="1">
      <alignment horizontal="center"/>
    </xf>
    <xf numFmtId="169" fontId="132" fillId="0" borderId="115" xfId="66" applyNumberFormat="1" applyFont="1" applyFill="1" applyBorder="1"/>
    <xf numFmtId="0" fontId="40" fillId="0" borderId="137" xfId="66" applyFont="1" applyFill="1" applyBorder="1"/>
    <xf numFmtId="49" fontId="40" fillId="0" borderId="115" xfId="66" applyNumberFormat="1" applyFont="1" applyFill="1" applyBorder="1" applyAlignment="1"/>
    <xf numFmtId="3" fontId="133" fillId="0" borderId="115" xfId="66" applyNumberFormat="1" applyFont="1" applyFill="1" applyBorder="1"/>
    <xf numFmtId="0" fontId="132" fillId="0" borderId="115" xfId="66" applyFont="1" applyFill="1" applyBorder="1"/>
    <xf numFmtId="3" fontId="40" fillId="0" borderId="115" xfId="66" applyNumberFormat="1" applyFont="1" applyFill="1" applyBorder="1"/>
    <xf numFmtId="3" fontId="40" fillId="0" borderId="141" xfId="66" applyNumberFormat="1" applyFont="1" applyFill="1" applyBorder="1"/>
    <xf numFmtId="49" fontId="41" fillId="0" borderId="115" xfId="66" applyNumberFormat="1" applyFont="1" applyFill="1" applyBorder="1" applyAlignment="1">
      <alignment vertical="center" wrapText="1"/>
    </xf>
    <xf numFmtId="49" fontId="42" fillId="0" borderId="115" xfId="66" applyNumberFormat="1" applyFont="1" applyFill="1" applyBorder="1" applyAlignment="1">
      <alignment vertical="center" wrapText="1"/>
    </xf>
    <xf numFmtId="165" fontId="69" fillId="0" borderId="115" xfId="66" applyNumberFormat="1" applyFont="1" applyFill="1" applyBorder="1"/>
    <xf numFmtId="49" fontId="40" fillId="0" borderId="115" xfId="66" applyNumberFormat="1" applyFont="1" applyFill="1" applyBorder="1" applyAlignment="1">
      <alignment vertical="center" wrapText="1"/>
    </xf>
    <xf numFmtId="0" fontId="42" fillId="0" borderId="137" xfId="66" applyFont="1" applyFill="1" applyBorder="1"/>
    <xf numFmtId="49" fontId="40" fillId="0" borderId="115" xfId="66" applyNumberFormat="1" applyFont="1" applyFill="1" applyBorder="1"/>
    <xf numFmtId="49" fontId="94" fillId="0" borderId="115" xfId="66" applyNumberFormat="1" applyFont="1" applyFill="1" applyBorder="1"/>
    <xf numFmtId="49" fontId="42" fillId="0" borderId="115" xfId="66" applyNumberFormat="1" applyFont="1" applyFill="1" applyBorder="1"/>
    <xf numFmtId="0" fontId="42" fillId="0" borderId="115" xfId="66" applyNumberFormat="1" applyFont="1" applyFill="1" applyBorder="1" applyAlignment="1">
      <alignment vertical="center" wrapText="1"/>
    </xf>
    <xf numFmtId="3" fontId="138" fillId="0" borderId="115" xfId="66" applyNumberFormat="1" applyFont="1" applyFill="1" applyBorder="1" applyAlignment="1">
      <alignment horizontal="center"/>
    </xf>
    <xf numFmtId="49" fontId="40" fillId="0" borderId="137" xfId="66" applyNumberFormat="1" applyFont="1" applyFill="1" applyBorder="1" applyAlignment="1">
      <alignment vertical="center" wrapText="1"/>
    </xf>
    <xf numFmtId="49" fontId="136" fillId="0" borderId="115" xfId="66" applyNumberFormat="1" applyFont="1" applyFill="1" applyBorder="1" applyAlignment="1">
      <alignment vertical="center" wrapText="1"/>
    </xf>
    <xf numFmtId="49" fontId="40" fillId="0" borderId="137" xfId="66" applyNumberFormat="1" applyFont="1" applyFill="1" applyBorder="1" applyAlignment="1">
      <alignment horizontal="left" wrapText="1"/>
    </xf>
    <xf numFmtId="10" fontId="132" fillId="0" borderId="115" xfId="66" applyNumberFormat="1" applyFont="1" applyFill="1" applyBorder="1"/>
    <xf numFmtId="49" fontId="134" fillId="0" borderId="115" xfId="66" applyNumberFormat="1" applyFont="1" applyFill="1" applyBorder="1" applyAlignment="1">
      <alignment vertical="center" wrapText="1"/>
    </xf>
    <xf numFmtId="49" fontId="37" fillId="0" borderId="115" xfId="66" applyNumberFormat="1" applyFont="1" applyFill="1" applyBorder="1" applyAlignment="1">
      <alignment vertical="center" wrapText="1"/>
    </xf>
    <xf numFmtId="49" fontId="36" fillId="0" borderId="115" xfId="66" applyNumberFormat="1" applyFont="1" applyFill="1" applyBorder="1" applyAlignment="1">
      <alignment vertical="center" wrapText="1"/>
    </xf>
    <xf numFmtId="0" fontId="22" fillId="0" borderId="147" xfId="66" applyFont="1" applyFill="1" applyBorder="1"/>
    <xf numFmtId="49" fontId="37" fillId="0" borderId="146" xfId="66" applyNumberFormat="1" applyFont="1" applyFill="1" applyBorder="1"/>
    <xf numFmtId="0" fontId="69" fillId="0" borderId="146" xfId="66" applyFont="1" applyFill="1" applyBorder="1"/>
    <xf numFmtId="0" fontId="69" fillId="0" borderId="146" xfId="66" applyFont="1" applyFill="1" applyBorder="1" applyAlignment="1">
      <alignment horizontal="center"/>
    </xf>
    <xf numFmtId="3" fontId="132" fillId="0" borderId="146" xfId="66" applyNumberFormat="1" applyFont="1" applyFill="1" applyBorder="1"/>
    <xf numFmtId="3" fontId="69" fillId="0" borderId="146" xfId="66" applyNumberFormat="1" applyFont="1" applyFill="1" applyBorder="1"/>
    <xf numFmtId="3" fontId="69" fillId="0" borderId="145" xfId="66" applyNumberFormat="1" applyFont="1" applyFill="1" applyBorder="1"/>
    <xf numFmtId="0" fontId="40" fillId="0" borderId="166" xfId="66" applyFont="1" applyFill="1" applyBorder="1" applyAlignment="1">
      <alignment horizontal="center" vertical="center" wrapText="1"/>
    </xf>
    <xf numFmtId="49" fontId="134" fillId="0" borderId="163" xfId="66" applyNumberFormat="1" applyFont="1" applyFill="1" applyBorder="1" applyAlignment="1">
      <alignment horizontal="left" vertical="center"/>
    </xf>
    <xf numFmtId="3" fontId="69" fillId="0" borderId="167" xfId="66" applyNumberFormat="1" applyFont="1" applyFill="1" applyBorder="1"/>
    <xf numFmtId="3" fontId="22" fillId="0" borderId="169" xfId="66" applyNumberFormat="1" applyFont="1" applyFill="1" applyBorder="1" applyAlignment="1">
      <alignment horizontal="center" vertical="center" wrapText="1"/>
    </xf>
    <xf numFmtId="3" fontId="94" fillId="0" borderId="164" xfId="66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3" fontId="36" fillId="0" borderId="0" xfId="0" applyNumberFormat="1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3" fontId="28" fillId="0" borderId="177" xfId="0" applyNumberFormat="1" applyFont="1" applyBorder="1" applyAlignment="1">
      <alignment vertical="center"/>
    </xf>
    <xf numFmtId="3" fontId="28" fillId="0" borderId="178" xfId="0" applyNumberFormat="1" applyFont="1" applyBorder="1" applyAlignment="1">
      <alignment vertical="center"/>
    </xf>
    <xf numFmtId="0" fontId="28" fillId="0" borderId="178" xfId="0" applyFont="1" applyBorder="1" applyAlignment="1">
      <alignment horizontal="center" vertical="center"/>
    </xf>
    <xf numFmtId="0" fontId="28" fillId="0" borderId="178" xfId="0" applyFont="1" applyBorder="1" applyAlignment="1">
      <alignment horizontal="center" vertical="center" wrapText="1"/>
    </xf>
    <xf numFmtId="0" fontId="28" fillId="0" borderId="178" xfId="0" applyFont="1" applyBorder="1" applyAlignment="1">
      <alignment vertical="center"/>
    </xf>
    <xf numFmtId="0" fontId="28" fillId="0" borderId="179" xfId="0" applyFont="1" applyBorder="1" applyAlignment="1">
      <alignment vertical="center" wrapText="1"/>
    </xf>
    <xf numFmtId="3" fontId="36" fillId="0" borderId="180" xfId="0" applyNumberFormat="1" applyFont="1" applyBorder="1" applyAlignment="1">
      <alignment vertical="center"/>
    </xf>
    <xf numFmtId="3" fontId="36" fillId="0" borderId="138" xfId="0" applyNumberFormat="1" applyFont="1" applyBorder="1" applyAlignment="1">
      <alignment vertical="center"/>
    </xf>
    <xf numFmtId="14" fontId="36" fillId="25" borderId="138" xfId="0" applyNumberFormat="1" applyFont="1" applyFill="1" applyBorder="1" applyAlignment="1">
      <alignment horizontal="center" vertical="center"/>
    </xf>
    <xf numFmtId="0" fontId="36" fillId="0" borderId="138" xfId="0" applyFont="1" applyBorder="1" applyAlignment="1">
      <alignment horizontal="center" vertical="center" wrapText="1"/>
    </xf>
    <xf numFmtId="0" fontId="36" fillId="0" borderId="138" xfId="0" applyFont="1" applyBorder="1" applyAlignment="1">
      <alignment vertical="center"/>
    </xf>
    <xf numFmtId="0" fontId="36" fillId="0" borderId="181" xfId="0" applyFont="1" applyBorder="1" applyAlignment="1">
      <alignment vertical="center" wrapText="1"/>
    </xf>
    <xf numFmtId="3" fontId="36" fillId="0" borderId="182" xfId="0" applyNumberFormat="1" applyFont="1" applyBorder="1" applyAlignment="1">
      <alignment vertical="center"/>
    </xf>
    <xf numFmtId="0" fontId="36" fillId="0" borderId="183" xfId="0" applyFont="1" applyBorder="1" applyAlignment="1">
      <alignment vertical="center" wrapText="1"/>
    </xf>
    <xf numFmtId="3" fontId="28" fillId="0" borderId="185" xfId="70" applyNumberFormat="1" applyFont="1" applyBorder="1" applyAlignment="1">
      <alignment horizontal="center" vertical="center" wrapText="1"/>
    </xf>
    <xf numFmtId="3" fontId="36" fillId="0" borderId="0" xfId="70" applyNumberFormat="1" applyFont="1" applyAlignment="1">
      <alignment vertical="center" wrapText="1"/>
    </xf>
    <xf numFmtId="3" fontId="36" fillId="0" borderId="0" xfId="70" applyNumberFormat="1" applyFont="1" applyAlignment="1">
      <alignment vertical="center"/>
    </xf>
    <xf numFmtId="0" fontId="36" fillId="0" borderId="0" xfId="70" applyFont="1" applyAlignment="1">
      <alignment horizontal="center" vertical="center" wrapText="1"/>
    </xf>
    <xf numFmtId="0" fontId="36" fillId="0" borderId="0" xfId="70" applyFont="1" applyAlignment="1">
      <alignment vertical="center"/>
    </xf>
    <xf numFmtId="0" fontId="36" fillId="0" borderId="0" xfId="70" applyFont="1" applyAlignment="1">
      <alignment vertical="center" wrapText="1"/>
    </xf>
    <xf numFmtId="3" fontId="36" fillId="0" borderId="0" xfId="0" applyNumberFormat="1" applyFont="1" applyAlignment="1">
      <alignment horizontal="right" vertical="center"/>
    </xf>
    <xf numFmtId="3" fontId="36" fillId="0" borderId="124" xfId="0" applyNumberFormat="1" applyFont="1" applyBorder="1" applyAlignment="1">
      <alignment horizontal="right" vertical="center"/>
    </xf>
    <xf numFmtId="3" fontId="36" fillId="0" borderId="124" xfId="0" applyNumberFormat="1" applyFont="1" applyBorder="1" applyAlignment="1">
      <alignment vertical="center"/>
    </xf>
    <xf numFmtId="14" fontId="36" fillId="25" borderId="124" xfId="0" applyNumberFormat="1" applyFont="1" applyFill="1" applyBorder="1" applyAlignment="1">
      <alignment horizontal="center" vertical="center"/>
    </xf>
    <xf numFmtId="0" fontId="36" fillId="0" borderId="124" xfId="0" applyFont="1" applyBorder="1" applyAlignment="1">
      <alignment horizontal="center" vertical="center" wrapText="1"/>
    </xf>
    <xf numFmtId="0" fontId="36" fillId="0" borderId="124" xfId="0" applyFont="1" applyBorder="1" applyAlignment="1">
      <alignment vertical="center"/>
    </xf>
    <xf numFmtId="14" fontId="36" fillId="0" borderId="124" xfId="0" applyNumberFormat="1" applyFont="1" applyBorder="1" applyAlignment="1">
      <alignment horizontal="center" vertical="center"/>
    </xf>
    <xf numFmtId="14" fontId="36" fillId="0" borderId="124" xfId="0" applyNumberFormat="1" applyFont="1" applyBorder="1" applyAlignment="1">
      <alignment horizontal="center" vertical="center" wrapText="1"/>
    </xf>
    <xf numFmtId="3" fontId="36" fillId="0" borderId="0" xfId="70" applyNumberFormat="1" applyFont="1" applyAlignment="1">
      <alignment horizontal="right" vertical="center" wrapText="1"/>
    </xf>
    <xf numFmtId="0" fontId="117" fillId="0" borderId="137" xfId="67" applyFont="1" applyFill="1" applyBorder="1"/>
    <xf numFmtId="0" fontId="116" fillId="0" borderId="124" xfId="67" applyFont="1" applyFill="1" applyBorder="1" applyAlignment="1">
      <alignment horizontal="left"/>
    </xf>
    <xf numFmtId="3" fontId="116" fillId="0" borderId="124" xfId="67" applyNumberFormat="1" applyFont="1" applyFill="1" applyBorder="1" applyAlignment="1"/>
    <xf numFmtId="0" fontId="44" fillId="0" borderId="0" xfId="56" applyFont="1" applyFill="1"/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106" fillId="0" borderId="40" xfId="0" applyFont="1" applyBorder="1" applyAlignment="1">
      <alignment horizontal="center"/>
    </xf>
    <xf numFmtId="0" fontId="106" fillId="0" borderId="44" xfId="0" applyFont="1" applyBorder="1" applyAlignment="1">
      <alignment horizontal="center"/>
    </xf>
    <xf numFmtId="0" fontId="105" fillId="0" borderId="40" xfId="0" applyFont="1" applyBorder="1" applyAlignment="1">
      <alignment horizontal="left"/>
    </xf>
    <xf numFmtId="0" fontId="105" fillId="0" borderId="44" xfId="0" applyFont="1" applyBorder="1" applyAlignment="1">
      <alignment horizontal="left"/>
    </xf>
    <xf numFmtId="0" fontId="105" fillId="0" borderId="40" xfId="0" applyFont="1" applyBorder="1" applyAlignment="1"/>
    <xf numFmtId="0" fontId="105" fillId="0" borderId="44" xfId="0" applyFont="1" applyBorder="1" applyAlignment="1"/>
    <xf numFmtId="49" fontId="105" fillId="0" borderId="40" xfId="0" applyNumberFormat="1" applyFont="1" applyBorder="1" applyAlignment="1">
      <alignment horizontal="left" wrapText="1"/>
    </xf>
    <xf numFmtId="49" fontId="105" fillId="0" borderId="44" xfId="0" applyNumberFormat="1" applyFont="1" applyBorder="1" applyAlignment="1">
      <alignment horizontal="left" wrapText="1"/>
    </xf>
    <xf numFmtId="0" fontId="105" fillId="0" borderId="122" xfId="0" applyFont="1" applyBorder="1" applyAlignment="1">
      <alignment horizontal="left"/>
    </xf>
    <xf numFmtId="0" fontId="105" fillId="0" borderId="123" xfId="0" applyFont="1" applyBorder="1" applyAlignment="1">
      <alignment horizontal="left"/>
    </xf>
    <xf numFmtId="0" fontId="105" fillId="0" borderId="0" xfId="0" applyFont="1" applyBorder="1" applyAlignment="1">
      <alignment horizontal="center"/>
    </xf>
    <xf numFmtId="0" fontId="105" fillId="0" borderId="27" xfId="0" applyFont="1" applyBorder="1" applyAlignment="1">
      <alignment horizontal="center" vertical="center" wrapText="1"/>
    </xf>
    <xf numFmtId="0" fontId="105" fillId="0" borderId="31" xfId="0" applyFont="1" applyBorder="1" applyAlignment="1">
      <alignment horizontal="center" vertical="center" wrapText="1"/>
    </xf>
    <xf numFmtId="0" fontId="105" fillId="0" borderId="31" xfId="0" applyFont="1" applyBorder="1" applyAlignment="1">
      <alignment horizontal="center"/>
    </xf>
    <xf numFmtId="0" fontId="105" fillId="0" borderId="40" xfId="0" applyFont="1" applyBorder="1" applyAlignment="1">
      <alignment horizontal="center"/>
    </xf>
    <xf numFmtId="0" fontId="105" fillId="0" borderId="44" xfId="0" applyFont="1" applyBorder="1" applyAlignment="1">
      <alignment horizontal="center"/>
    </xf>
    <xf numFmtId="0" fontId="91" fillId="0" borderId="0" xfId="45" applyFont="1" applyBorder="1" applyAlignment="1">
      <alignment horizontal="center"/>
    </xf>
    <xf numFmtId="0" fontId="91" fillId="0" borderId="27" xfId="45" applyFont="1" applyBorder="1" applyAlignment="1">
      <alignment horizontal="center"/>
    </xf>
    <xf numFmtId="0" fontId="91" fillId="0" borderId="31" xfId="45" applyFont="1" applyBorder="1" applyAlignment="1">
      <alignment horizontal="center"/>
    </xf>
    <xf numFmtId="0" fontId="91" fillId="0" borderId="23" xfId="45" applyFont="1" applyBorder="1" applyAlignment="1">
      <alignment horizontal="center"/>
    </xf>
    <xf numFmtId="0" fontId="91" fillId="0" borderId="133" xfId="45" applyFont="1" applyBorder="1" applyAlignment="1">
      <alignment horizontal="center"/>
    </xf>
    <xf numFmtId="0" fontId="91" fillId="0" borderId="134" xfId="45" applyFont="1" applyBorder="1" applyAlignment="1">
      <alignment horizontal="center"/>
    </xf>
    <xf numFmtId="0" fontId="81" fillId="0" borderId="27" xfId="0" applyFont="1" applyBorder="1" applyAlignment="1">
      <alignment horizontal="center" vertical="center"/>
    </xf>
    <xf numFmtId="0" fontId="81" fillId="0" borderId="0" xfId="0" applyFont="1" applyBorder="1" applyAlignment="1">
      <alignment horizontal="center" shrinkToFit="1"/>
    </xf>
    <xf numFmtId="0" fontId="23" fillId="0" borderId="3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16" fillId="0" borderId="125" xfId="67" applyFont="1" applyBorder="1" applyAlignment="1">
      <alignment horizontal="left"/>
    </xf>
    <xf numFmtId="0" fontId="116" fillId="0" borderId="70" xfId="67" applyFont="1" applyBorder="1" applyAlignment="1">
      <alignment horizontal="left"/>
    </xf>
    <xf numFmtId="0" fontId="116" fillId="0" borderId="124" xfId="67" applyFont="1" applyBorder="1" applyAlignment="1">
      <alignment horizontal="center" vertical="center"/>
    </xf>
    <xf numFmtId="0" fontId="116" fillId="0" borderId="146" xfId="67" applyFont="1" applyBorder="1" applyAlignment="1">
      <alignment horizontal="center" vertical="center"/>
    </xf>
    <xf numFmtId="0" fontId="116" fillId="0" borderId="124" xfId="67" applyFont="1" applyBorder="1" applyAlignment="1">
      <alignment horizontal="center" vertical="center" wrapText="1"/>
    </xf>
    <xf numFmtId="0" fontId="116" fillId="0" borderId="146" xfId="67" applyFont="1" applyBorder="1" applyAlignment="1">
      <alignment horizontal="center" vertical="center" wrapText="1"/>
    </xf>
    <xf numFmtId="0" fontId="116" fillId="0" borderId="125" xfId="67" applyFont="1" applyFill="1" applyBorder="1" applyAlignment="1">
      <alignment horizontal="left"/>
    </xf>
    <xf numFmtId="0" fontId="116" fillId="0" borderId="70" xfId="67" applyFont="1" applyFill="1" applyBorder="1" applyAlignment="1">
      <alignment horizontal="left"/>
    </xf>
    <xf numFmtId="0" fontId="119" fillId="0" borderId="0" xfId="67" applyFont="1" applyFill="1" applyBorder="1" applyAlignment="1">
      <alignment horizontal="center" wrapText="1"/>
    </xf>
    <xf numFmtId="0" fontId="118" fillId="0" borderId="0" xfId="56" applyFont="1" applyBorder="1" applyAlignment="1">
      <alignment horizontal="center"/>
    </xf>
    <xf numFmtId="0" fontId="116" fillId="0" borderId="144" xfId="67" applyFont="1" applyBorder="1" applyAlignment="1">
      <alignment horizontal="center" vertical="center"/>
    </xf>
    <xf numFmtId="0" fontId="116" fillId="0" borderId="143" xfId="67" applyFont="1" applyBorder="1" applyAlignment="1">
      <alignment horizontal="center" vertical="center"/>
    </xf>
    <xf numFmtId="0" fontId="116" fillId="0" borderId="137" xfId="67" applyFont="1" applyBorder="1" applyAlignment="1">
      <alignment horizontal="center" vertical="center"/>
    </xf>
    <xf numFmtId="0" fontId="116" fillId="0" borderId="147" xfId="67" applyFont="1" applyBorder="1" applyAlignment="1">
      <alignment horizontal="center" vertical="center"/>
    </xf>
    <xf numFmtId="0" fontId="116" fillId="0" borderId="143" xfId="67" applyFont="1" applyBorder="1" applyAlignment="1">
      <alignment horizontal="center"/>
    </xf>
    <xf numFmtId="0" fontId="116" fillId="0" borderId="142" xfId="67" applyFont="1" applyBorder="1" applyAlignment="1">
      <alignment horizontal="center" vertical="center" wrapText="1"/>
    </xf>
    <xf numFmtId="0" fontId="116" fillId="0" borderId="141" xfId="67" applyFont="1" applyBorder="1" applyAlignment="1">
      <alignment horizontal="center" vertical="center" wrapText="1"/>
    </xf>
    <xf numFmtId="0" fontId="116" fillId="0" borderId="145" xfId="67" applyFont="1" applyBorder="1" applyAlignment="1">
      <alignment horizontal="center" vertical="center" wrapText="1"/>
    </xf>
    <xf numFmtId="3" fontId="116" fillId="0" borderId="124" xfId="67" applyNumberFormat="1" applyFont="1" applyBorder="1" applyAlignment="1">
      <alignment horizontal="center" vertical="center" wrapText="1"/>
    </xf>
    <xf numFmtId="3" fontId="116" fillId="0" borderId="146" xfId="67" applyNumberFormat="1" applyFont="1" applyBorder="1" applyAlignment="1">
      <alignment horizontal="center" vertical="center" wrapText="1"/>
    </xf>
    <xf numFmtId="0" fontId="121" fillId="0" borderId="127" xfId="68" applyFont="1" applyBorder="1" applyAlignment="1"/>
    <xf numFmtId="0" fontId="39" fillId="0" borderId="70" xfId="68" applyFont="1" applyBorder="1" applyAlignment="1"/>
    <xf numFmtId="0" fontId="121" fillId="0" borderId="137" xfId="68" applyFont="1" applyBorder="1" applyAlignment="1">
      <alignment horizontal="left" vertical="center"/>
    </xf>
    <xf numFmtId="0" fontId="121" fillId="0" borderId="124" xfId="68" applyFont="1" applyBorder="1" applyAlignment="1">
      <alignment horizontal="left" vertical="center"/>
    </xf>
    <xf numFmtId="0" fontId="121" fillId="26" borderId="137" xfId="68" applyFont="1" applyFill="1" applyBorder="1" applyAlignment="1">
      <alignment horizontal="left" vertical="center"/>
    </xf>
    <xf numFmtId="0" fontId="121" fillId="26" borderId="124" xfId="68" applyFont="1" applyFill="1" applyBorder="1" applyAlignment="1">
      <alignment horizontal="left" vertical="center"/>
    </xf>
    <xf numFmtId="0" fontId="121" fillId="0" borderId="124" xfId="68" applyFont="1" applyBorder="1" applyAlignment="1">
      <alignment horizontal="center" vertical="center" wrapText="1"/>
    </xf>
    <xf numFmtId="0" fontId="124" fillId="0" borderId="0" xfId="68" applyFont="1" applyBorder="1"/>
    <xf numFmtId="0" fontId="123" fillId="0" borderId="0" xfId="68" applyFont="1" applyBorder="1" applyAlignment="1">
      <alignment horizontal="center" wrapText="1"/>
    </xf>
    <xf numFmtId="0" fontId="121" fillId="0" borderId="144" xfId="68" applyFont="1" applyBorder="1" applyAlignment="1">
      <alignment horizontal="center" vertical="center"/>
    </xf>
    <xf numFmtId="0" fontId="121" fillId="0" borderId="143" xfId="68" applyFont="1" applyBorder="1" applyAlignment="1">
      <alignment horizontal="center" vertical="center"/>
    </xf>
    <xf numFmtId="0" fontId="121" fillId="0" borderId="137" xfId="68" applyFont="1" applyBorder="1" applyAlignment="1">
      <alignment horizontal="center" vertical="center"/>
    </xf>
    <xf numFmtId="0" fontId="121" fillId="0" borderId="124" xfId="68" applyFont="1" applyBorder="1" applyAlignment="1">
      <alignment horizontal="center" vertical="center"/>
    </xf>
    <xf numFmtId="3" fontId="121" fillId="0" borderId="143" xfId="68" applyNumberFormat="1" applyFont="1" applyBorder="1" applyAlignment="1">
      <alignment horizontal="center" vertical="center"/>
    </xf>
    <xf numFmtId="3" fontId="121" fillId="0" borderId="124" xfId="68" applyNumberFormat="1" applyFont="1" applyBorder="1" applyAlignment="1">
      <alignment horizontal="center" vertical="center"/>
    </xf>
    <xf numFmtId="0" fontId="121" fillId="0" borderId="143" xfId="68" applyFont="1" applyBorder="1" applyAlignment="1">
      <alignment horizontal="center"/>
    </xf>
    <xf numFmtId="0" fontId="121" fillId="0" borderId="142" xfId="68" applyFont="1" applyBorder="1" applyAlignment="1">
      <alignment horizontal="center"/>
    </xf>
    <xf numFmtId="3" fontId="121" fillId="0" borderId="124" xfId="68" applyNumberFormat="1" applyFont="1" applyBorder="1" applyAlignment="1">
      <alignment horizontal="center" vertical="center" wrapText="1"/>
    </xf>
    <xf numFmtId="0" fontId="121" fillId="0" borderId="141" xfId="68" applyFont="1" applyBorder="1" applyAlignment="1">
      <alignment horizontal="center" vertical="center" wrapText="1"/>
    </xf>
    <xf numFmtId="0" fontId="126" fillId="25" borderId="0" xfId="69" applyFont="1" applyFill="1" applyBorder="1" applyAlignment="1">
      <alignment horizontal="center" vertical="center"/>
    </xf>
    <xf numFmtId="0" fontId="32" fillId="25" borderId="153" xfId="69" applyFont="1" applyFill="1" applyBorder="1" applyAlignment="1">
      <alignment horizontal="center" vertical="center" wrapText="1"/>
    </xf>
    <xf numFmtId="0" fontId="32" fillId="25" borderId="149" xfId="69" applyFont="1" applyFill="1" applyBorder="1" applyAlignment="1">
      <alignment horizontal="center" vertical="center" wrapText="1"/>
    </xf>
    <xf numFmtId="0" fontId="32" fillId="25" borderId="154" xfId="69" applyFont="1" applyFill="1" applyBorder="1" applyAlignment="1">
      <alignment horizontal="center" vertical="center" wrapText="1"/>
    </xf>
    <xf numFmtId="0" fontId="32" fillId="25" borderId="141" xfId="69" applyFont="1" applyFill="1" applyBorder="1" applyAlignment="1">
      <alignment horizontal="center" vertical="center" wrapText="1"/>
    </xf>
    <xf numFmtId="0" fontId="31" fillId="25" borderId="58" xfId="69" applyFont="1" applyFill="1" applyBorder="1" applyAlignment="1">
      <alignment horizontal="center" vertical="center"/>
    </xf>
    <xf numFmtId="0" fontId="1" fillId="0" borderId="58" xfId="69" applyBorder="1" applyAlignment="1">
      <alignment horizontal="center" vertical="center"/>
    </xf>
    <xf numFmtId="0" fontId="31" fillId="25" borderId="0" xfId="69" applyFont="1" applyFill="1" applyBorder="1" applyAlignment="1">
      <alignment horizontal="center" vertical="center"/>
    </xf>
    <xf numFmtId="0" fontId="127" fillId="25" borderId="0" xfId="69" applyFont="1" applyFill="1" applyBorder="1" applyAlignment="1">
      <alignment horizontal="center" vertical="center"/>
    </xf>
    <xf numFmtId="0" fontId="32" fillId="25" borderId="152" xfId="69" applyFont="1" applyFill="1" applyBorder="1" applyAlignment="1">
      <alignment horizontal="center" vertical="center" wrapText="1"/>
    </xf>
    <xf numFmtId="0" fontId="32" fillId="25" borderId="132" xfId="69" applyFont="1" applyFill="1" applyBorder="1" applyAlignment="1">
      <alignment horizontal="center" vertical="center" wrapText="1"/>
    </xf>
    <xf numFmtId="0" fontId="31" fillId="25" borderId="149" xfId="69" applyFont="1" applyFill="1" applyBorder="1" applyAlignment="1">
      <alignment horizontal="center" vertical="center" wrapText="1"/>
    </xf>
    <xf numFmtId="0" fontId="32" fillId="25" borderId="124" xfId="69" applyFont="1" applyFill="1" applyBorder="1" applyAlignment="1">
      <alignment horizontal="center" vertical="center" wrapText="1"/>
    </xf>
    <xf numFmtId="0" fontId="126" fillId="25" borderId="0" xfId="69" applyFont="1" applyFill="1" applyBorder="1" applyAlignment="1">
      <alignment horizontal="center" vertical="center" wrapText="1"/>
    </xf>
    <xf numFmtId="0" fontId="128" fillId="0" borderId="0" xfId="69" applyFont="1" applyBorder="1" applyAlignment="1">
      <alignment horizontal="center" vertical="center"/>
    </xf>
    <xf numFmtId="0" fontId="32" fillId="25" borderId="151" xfId="69" applyFont="1" applyFill="1" applyBorder="1" applyAlignment="1">
      <alignment horizontal="center" vertical="center" wrapText="1"/>
    </xf>
    <xf numFmtId="0" fontId="32" fillId="25" borderId="150" xfId="69" applyFont="1" applyFill="1" applyBorder="1" applyAlignment="1">
      <alignment horizontal="center" vertical="center" wrapText="1"/>
    </xf>
    <xf numFmtId="0" fontId="32" fillId="25" borderId="143" xfId="69" applyFont="1" applyFill="1" applyBorder="1" applyAlignment="1">
      <alignment horizontal="center" vertical="center"/>
    </xf>
    <xf numFmtId="0" fontId="32" fillId="25" borderId="142" xfId="69" applyFont="1" applyFill="1" applyBorder="1" applyAlignment="1">
      <alignment horizontal="center" vertical="center" wrapText="1"/>
    </xf>
    <xf numFmtId="0" fontId="1" fillId="0" borderId="0" xfId="69" applyBorder="1" applyAlignment="1">
      <alignment horizontal="center" vertical="center"/>
    </xf>
    <xf numFmtId="0" fontId="71" fillId="0" borderId="0" xfId="43" applyFont="1" applyFill="1" applyBorder="1" applyAlignment="1">
      <alignment horizontal="center" vertical="center" wrapText="1"/>
    </xf>
    <xf numFmtId="0" fontId="86" fillId="0" borderId="0" xfId="43" applyFont="1" applyFill="1" applyBorder="1" applyAlignment="1">
      <alignment horizontal="center" vertical="center"/>
    </xf>
    <xf numFmtId="0" fontId="86" fillId="0" borderId="0" xfId="43" applyFont="1" applyFill="1" applyBorder="1" applyAlignment="1">
      <alignment horizontal="center"/>
    </xf>
    <xf numFmtId="0" fontId="28" fillId="0" borderId="0" xfId="0" applyFont="1" applyBorder="1" applyAlignment="1">
      <alignment horizontal="center" wrapText="1"/>
    </xf>
    <xf numFmtId="0" fontId="25" fillId="0" borderId="0" xfId="64" applyFont="1" applyBorder="1" applyAlignment="1">
      <alignment horizontal="center" vertical="center" wrapText="1"/>
    </xf>
    <xf numFmtId="0" fontId="61" fillId="0" borderId="0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wrapText="1"/>
    </xf>
    <xf numFmtId="0" fontId="32" fillId="0" borderId="0" xfId="0" applyFont="1" applyBorder="1" applyAlignment="1">
      <alignment horizontal="center"/>
    </xf>
    <xf numFmtId="0" fontId="21" fillId="0" borderId="69" xfId="57" applyFont="1" applyBorder="1" applyAlignment="1">
      <alignment horizontal="left"/>
    </xf>
    <xf numFmtId="0" fontId="21" fillId="0" borderId="70" xfId="57" applyFont="1" applyBorder="1" applyAlignment="1">
      <alignment horizontal="left"/>
    </xf>
    <xf numFmtId="0" fontId="34" fillId="0" borderId="60" xfId="57" applyFont="1" applyBorder="1" applyAlignment="1">
      <alignment horizontal="center" vertical="center"/>
    </xf>
    <xf numFmtId="0" fontId="34" fillId="0" borderId="61" xfId="57" applyFont="1" applyBorder="1" applyAlignment="1">
      <alignment horizontal="center" vertical="center"/>
    </xf>
    <xf numFmtId="0" fontId="34" fillId="0" borderId="62" xfId="57" applyFont="1" applyBorder="1" applyAlignment="1">
      <alignment horizontal="center" vertical="center"/>
    </xf>
    <xf numFmtId="0" fontId="32" fillId="0" borderId="63" xfId="57" applyFont="1" applyBorder="1" applyAlignment="1">
      <alignment horizontal="center" vertical="center"/>
    </xf>
    <xf numFmtId="0" fontId="32" fillId="0" borderId="39" xfId="57" applyFont="1" applyBorder="1" applyAlignment="1">
      <alignment horizontal="center" vertical="center"/>
    </xf>
    <xf numFmtId="0" fontId="32" fillId="0" borderId="64" xfId="57" applyFont="1" applyBorder="1" applyAlignment="1">
      <alignment horizontal="center" vertical="center"/>
    </xf>
    <xf numFmtId="0" fontId="32" fillId="0" borderId="69" xfId="57" applyFont="1" applyBorder="1" applyAlignment="1">
      <alignment horizontal="center" vertical="center" wrapText="1"/>
    </xf>
    <xf numFmtId="0" fontId="32" fillId="0" borderId="70" xfId="57" applyFont="1" applyBorder="1" applyAlignment="1">
      <alignment horizontal="center" vertical="center" wrapText="1"/>
    </xf>
    <xf numFmtId="0" fontId="130" fillId="0" borderId="0" xfId="0" applyFont="1" applyBorder="1" applyAlignment="1">
      <alignment horizontal="center"/>
    </xf>
    <xf numFmtId="0" fontId="25" fillId="0" borderId="0" xfId="44" applyFont="1" applyBorder="1" applyAlignment="1">
      <alignment horizontal="center"/>
    </xf>
    <xf numFmtId="0" fontId="25" fillId="0" borderId="94" xfId="44" applyFont="1" applyBorder="1" applyAlignment="1">
      <alignment horizontal="center" vertical="center"/>
    </xf>
    <xf numFmtId="0" fontId="25" fillId="0" borderId="98" xfId="44" applyFont="1" applyBorder="1" applyAlignment="1">
      <alignment horizontal="center" vertical="center"/>
    </xf>
    <xf numFmtId="0" fontId="25" fillId="0" borderId="99" xfId="44" applyFont="1" applyBorder="1" applyAlignment="1">
      <alignment horizontal="center" vertical="center"/>
    </xf>
    <xf numFmtId="0" fontId="25" fillId="0" borderId="100" xfId="44" applyFont="1" applyBorder="1" applyAlignment="1">
      <alignment horizontal="center" vertical="center"/>
    </xf>
    <xf numFmtId="0" fontId="25" fillId="0" borderId="101" xfId="44" applyFont="1" applyBorder="1" applyAlignment="1">
      <alignment horizontal="center" vertical="center"/>
    </xf>
    <xf numFmtId="0" fontId="25" fillId="0" borderId="106" xfId="44" applyFont="1" applyBorder="1" applyAlignment="1">
      <alignment horizontal="center" vertical="center"/>
    </xf>
    <xf numFmtId="3" fontId="25" fillId="0" borderId="102" xfId="44" applyNumberFormat="1" applyFont="1" applyBorder="1" applyAlignment="1">
      <alignment horizontal="center" vertical="center" wrapText="1"/>
    </xf>
    <xf numFmtId="3" fontId="25" fillId="0" borderId="107" xfId="44" applyNumberFormat="1" applyFont="1" applyBorder="1" applyAlignment="1">
      <alignment horizontal="center" vertical="center" wrapText="1"/>
    </xf>
    <xf numFmtId="0" fontId="25" fillId="0" borderId="102" xfId="44" applyFont="1" applyBorder="1" applyAlignment="1">
      <alignment horizontal="center" vertical="center"/>
    </xf>
    <xf numFmtId="0" fontId="25" fillId="0" borderId="107" xfId="44" applyFont="1" applyBorder="1" applyAlignment="1">
      <alignment horizontal="center" vertical="center"/>
    </xf>
    <xf numFmtId="3" fontId="25" fillId="0" borderId="103" xfId="44" applyNumberFormat="1" applyFont="1" applyBorder="1" applyAlignment="1">
      <alignment horizontal="center" vertical="center" wrapText="1"/>
    </xf>
    <xf numFmtId="3" fontId="25" fillId="0" borderId="104" xfId="44" applyNumberFormat="1" applyFont="1" applyBorder="1" applyAlignment="1">
      <alignment horizontal="center" vertical="center" wrapText="1"/>
    </xf>
    <xf numFmtId="3" fontId="25" fillId="0" borderId="105" xfId="44" applyNumberFormat="1" applyFont="1" applyBorder="1" applyAlignment="1">
      <alignment horizontal="center" vertical="center" wrapText="1"/>
    </xf>
    <xf numFmtId="0" fontId="69" fillId="0" borderId="115" xfId="66" applyFont="1" applyFill="1" applyBorder="1" applyAlignment="1">
      <alignment horizontal="center"/>
    </xf>
    <xf numFmtId="49" fontId="69" fillId="0" borderId="0" xfId="66" applyNumberFormat="1" applyFont="1" applyFill="1" applyAlignment="1">
      <alignment horizontal="center"/>
    </xf>
    <xf numFmtId="0" fontId="23" fillId="0" borderId="0" xfId="66" applyFont="1" applyFill="1" applyBorder="1" applyAlignment="1">
      <alignment horizontal="center"/>
    </xf>
    <xf numFmtId="0" fontId="23" fillId="0" borderId="0" xfId="66" applyFont="1" applyFill="1" applyAlignment="1">
      <alignment horizontal="center"/>
    </xf>
    <xf numFmtId="0" fontId="22" fillId="0" borderId="174" xfId="66" applyFont="1" applyFill="1" applyBorder="1" applyAlignment="1">
      <alignment horizontal="center" vertical="center" wrapText="1"/>
    </xf>
    <xf numFmtId="0" fontId="22" fillId="0" borderId="175" xfId="66" applyFont="1" applyFill="1" applyBorder="1" applyAlignment="1">
      <alignment horizontal="center" vertical="center" wrapText="1"/>
    </xf>
    <xf numFmtId="49" fontId="23" fillId="0" borderId="176" xfId="66" applyNumberFormat="1" applyFont="1" applyFill="1" applyBorder="1" applyAlignment="1">
      <alignment horizontal="center" vertical="center"/>
    </xf>
    <xf numFmtId="49" fontId="23" fillId="0" borderId="129" xfId="66" applyNumberFormat="1" applyFont="1" applyFill="1" applyBorder="1" applyAlignment="1">
      <alignment horizontal="center" vertical="center"/>
    </xf>
    <xf numFmtId="0" fontId="28" fillId="0" borderId="170" xfId="66" applyFont="1" applyFill="1" applyBorder="1" applyAlignment="1">
      <alignment horizontal="center" vertical="center"/>
    </xf>
    <xf numFmtId="0" fontId="28" fillId="0" borderId="171" xfId="66" applyFont="1" applyFill="1" applyBorder="1" applyAlignment="1">
      <alignment horizontal="center" vertical="center"/>
    </xf>
    <xf numFmtId="0" fontId="28" fillId="0" borderId="165" xfId="66" applyFont="1" applyFill="1" applyBorder="1" applyAlignment="1">
      <alignment horizontal="center" vertical="center"/>
    </xf>
    <xf numFmtId="3" fontId="112" fillId="0" borderId="168" xfId="66" applyNumberFormat="1" applyFont="1" applyFill="1" applyBorder="1" applyAlignment="1">
      <alignment horizontal="center" vertical="center" wrapText="1"/>
    </xf>
    <xf numFmtId="3" fontId="134" fillId="0" borderId="169" xfId="66" applyNumberFormat="1" applyFont="1" applyFill="1" applyBorder="1" applyAlignment="1">
      <alignment horizontal="center" vertical="center" wrapText="1"/>
    </xf>
    <xf numFmtId="0" fontId="94" fillId="0" borderId="172" xfId="66" applyFont="1" applyFill="1" applyBorder="1" applyAlignment="1">
      <alignment horizontal="center" vertical="center" wrapText="1"/>
    </xf>
    <xf numFmtId="0" fontId="94" fillId="0" borderId="173" xfId="66" applyFont="1" applyFill="1" applyBorder="1" applyAlignment="1">
      <alignment horizontal="center" vertical="center" wrapText="1"/>
    </xf>
    <xf numFmtId="3" fontId="56" fillId="0" borderId="0" xfId="0" applyNumberFormat="1" applyFont="1" applyBorder="1" applyAlignment="1">
      <alignment horizontal="center"/>
    </xf>
    <xf numFmtId="0" fontId="36" fillId="0" borderId="0" xfId="0" applyFont="1" applyAlignment="1">
      <alignment horizontal="left" vertical="center" wrapText="1"/>
    </xf>
    <xf numFmtId="0" fontId="28" fillId="0" borderId="0" xfId="70" applyFont="1" applyBorder="1" applyAlignment="1">
      <alignment horizontal="center" vertical="center" wrapText="1"/>
    </xf>
    <xf numFmtId="0" fontId="28" fillId="0" borderId="162" xfId="70" applyFont="1" applyBorder="1" applyAlignment="1">
      <alignment horizontal="center" vertical="center" wrapText="1"/>
    </xf>
    <xf numFmtId="0" fontId="28" fillId="0" borderId="187" xfId="70" applyFont="1" applyBorder="1" applyAlignment="1">
      <alignment horizontal="center" vertical="center" wrapText="1"/>
    </xf>
    <xf numFmtId="0" fontId="28" fillId="0" borderId="161" xfId="70" applyFont="1" applyBorder="1" applyAlignment="1">
      <alignment horizontal="center" vertical="center"/>
    </xf>
    <xf numFmtId="0" fontId="28" fillId="0" borderId="186" xfId="70" applyFont="1" applyBorder="1" applyAlignment="1">
      <alignment horizontal="center" vertical="center"/>
    </xf>
    <xf numFmtId="0" fontId="28" fillId="0" borderId="161" xfId="70" applyFont="1" applyBorder="1" applyAlignment="1">
      <alignment horizontal="center" vertical="center" wrapText="1"/>
    </xf>
    <xf numFmtId="0" fontId="28" fillId="0" borderId="186" xfId="70" applyFont="1" applyBorder="1" applyAlignment="1">
      <alignment horizontal="center" vertical="center" wrapText="1"/>
    </xf>
    <xf numFmtId="3" fontId="28" fillId="0" borderId="188" xfId="70" applyNumberFormat="1" applyFont="1" applyBorder="1" applyAlignment="1">
      <alignment horizontal="center" vertical="center"/>
    </xf>
    <xf numFmtId="3" fontId="28" fillId="0" borderId="160" xfId="70" applyNumberFormat="1" applyFont="1" applyBorder="1" applyAlignment="1">
      <alignment horizontal="center" vertical="center" wrapText="1"/>
    </xf>
    <xf numFmtId="3" fontId="28" fillId="0" borderId="184" xfId="70" applyNumberFormat="1" applyFont="1" applyBorder="1" applyAlignment="1">
      <alignment horizontal="center" vertical="center" wrapText="1"/>
    </xf>
    <xf numFmtId="3" fontId="28" fillId="0" borderId="186" xfId="70" applyNumberFormat="1" applyFont="1" applyBorder="1" applyAlignment="1">
      <alignment horizontal="center" vertical="center" wrapText="1"/>
    </xf>
    <xf numFmtId="3" fontId="28" fillId="0" borderId="189" xfId="70" applyNumberFormat="1" applyFont="1" applyBorder="1" applyAlignment="1">
      <alignment horizontal="center" vertical="center" wrapText="1"/>
    </xf>
  </cellXfs>
  <cellStyles count="7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cel Built-in Normal" xfId="60"/>
    <cellStyle name="Explanatory Text" xfId="28"/>
    <cellStyle name="Ezres 2" xfId="65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Jelölőszín (1)" xfId="35"/>
    <cellStyle name="Jelölőszín (2)" xfId="36"/>
    <cellStyle name="Jelölőszín (3)" xfId="37"/>
    <cellStyle name="Jelölőszín (4)" xfId="38"/>
    <cellStyle name="Jelölőszín (5)" xfId="39"/>
    <cellStyle name="Jelölőszín (6)" xfId="40"/>
    <cellStyle name="Linked Cell" xfId="41"/>
    <cellStyle name="Magyarázó szöveg" xfId="64" builtinId="53"/>
    <cellStyle name="Magyarázó szöveg 2" xfId="57"/>
    <cellStyle name="Magyarázó szöveg 3" xfId="61"/>
    <cellStyle name="Magyarázó szöveg 4" xfId="67"/>
    <cellStyle name="Neutral" xfId="42"/>
    <cellStyle name="Normál" xfId="0" builtinId="0"/>
    <cellStyle name="Normál 2" xfId="55"/>
    <cellStyle name="Normál 2 2" xfId="68"/>
    <cellStyle name="Normál 3" xfId="56"/>
    <cellStyle name="Normál 4" xfId="58"/>
    <cellStyle name="Normál 5" xfId="59"/>
    <cellStyle name="Normál 6" xfId="62"/>
    <cellStyle name="Normál 7" xfId="63"/>
    <cellStyle name="Normál 8" xfId="66"/>
    <cellStyle name="Normál 9" xfId="69"/>
    <cellStyle name="Normál_Beruh.felú-átadott-átvett" xfId="43"/>
    <cellStyle name="Normál_Brigitől kisebbségek_Munkafüzet1" xfId="44"/>
    <cellStyle name="Normál_EU-s_pályázatok 20150115" xfId="70"/>
    <cellStyle name="Normál_KTGVET98" xfId="45"/>
    <cellStyle name="Normál_Munkafüzet1" xfId="46"/>
    <cellStyle name="Normál_Munkafüzet3" xfId="47"/>
    <cellStyle name="Normál_Táblák-1" xfId="48"/>
    <cellStyle name="Note" xfId="49"/>
    <cellStyle name="Output" xfId="50"/>
    <cellStyle name="TableStyleLight1" xfId="51"/>
    <cellStyle name="Title" xfId="52"/>
    <cellStyle name="Total" xfId="53"/>
    <cellStyle name="Warning Text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ZOMBOR~1\LOCALS~1\Temp\2012.%20&#233;vi%20k&#246;lts&#233;gvet&#233;si%20t&#225;bl&#225;k%202010.01.05.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ZSOMBO~1\LOCALS~1\Temp\DOCUME~1\ZSOMBO~1\LOCALS~1\Temp\DOCUME~1\ZSOMBO~1\LOCALS~1\Temp\Barbara\10.%20mell&#233;klet%20Ic&#225;nak%20(%20cellat&#246;rl&#337;s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DOCUME~1\ZSOMBO~1\LOCALS~1\Temp\DOCUME~1\ZSOMBO~1\LOCALS~1\Temp\Barbara\10.%20mell&#233;klet%20Ic&#225;nak%20(%20cellat&#246;rl&#337;s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DOCUME~1/ZSOMBO~1/LOCALS~1/Temp/DOCUME~1/ZSOMBO~1/LOCALS~1/Temp/Barbara/10.%20mell&#233;klet%20Ic&#225;nak%20(%20cellat&#246;rl&#337;s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ZSOMBO~1\LOCALS~1\Temp\DOCUME~1\ZSOMBO~1\LOCALS~1\Temp\DOCUME~1\ZSOMBO~1\LOCALS~1\Temp\Barbara\10.%20mell&#233;klet%20Ic&#225;nak%20(%20cellat&#246;rl&#337;s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ZSOMBO~1\LOCALS~1\Temp\2012.%20k&#246;lts&#233;gvet&#233;si%20t&#225;bl&#225;k%202012%2002%2006-2(K&#246;tv&#233;nyes%20t&#225;bla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2012.%20k&#246;lts&#233;gvet&#233;si%20t&#225;bl&#225;k%202012%2002%2006-2(K&#246;tv&#233;nyes%20t&#225;bla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2012.%20k&#246;lts&#233;gvet&#233;si%20t&#225;bl&#225;k%202012%2002%2006-2(K&#246;tv&#233;nyes%20t&#225;bla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ZSOMBO~1\LOCALS~1\Temp\2012.%20k&#246;lts&#233;gvet&#233;si%20t&#225;bl&#225;k%202012%2002%2006-2(K&#246;tv&#233;nyes%20t&#225;bla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ZSOMBO~1\LOCALS~1\Temp\zomborimonika\Dokumentumok\el&#337;terjeszt&#233;sek\2011\November\Koncepci&#243;\Koncepci&#243;%20sz&#246;veg%20&#233;s%20t&#225;bla\Barbara\Exceleim\Buboros%20t&#225;b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zomborimonika\Dokumentumok\el&#337;terjeszt&#233;sek\2011\November\Koncepci&#243;\Koncepci&#243;%20sz&#246;veg%20&#233;s%20t&#225;bla\Barbara\Exceleim\Buboros%20t&#225;bl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zomborimonika/Dokumentumok/el&#337;terjeszt&#233;sek/2011/November/Koncepci&#243;/Koncepci&#243;%20sz&#246;veg%20&#233;s%20t&#225;bla/Barbara/Exceleim/Buboros%20t&#225;bl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ZSOMBO~1\LOCALS~1\Temp\zomborimonika\Dokumentumok\el&#337;terjeszt&#233;sek\2011\November\Koncepci&#243;\Koncepci&#243;%20sz&#246;veg%20&#233;s%20t&#225;bla\Barbara\Exceleim\Buboros%20t&#225;bl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ZSOMBO~1\LOCALS~1\Temp\Local%20Settings\Temp\2012.%20&#233;vi%20k&#246;lts&#233;gvet&#233;si%20t&#225;bl&#225;k%202010.01.05.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ZSOMBO~1\LOCALS~1\Temp\Local%20Settings\Temp\2012.%20&#233;vi%20k&#246;lts&#233;gvet&#233;si%20t&#225;bl&#225;k%202010.01.05.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SOMBO~1/LOCALS~1/Temp/Local%20Settings/Temp/2012.%20&#233;vi%20k&#246;lts&#233;gvet&#233;si%20t&#225;bl&#225;k%202010.01.05.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ZSOMBO~1\LOCALS~1\Temp\Local%20Settings\Temp\2012.%20&#233;vi%20k&#246;lts&#233;gvet&#233;si%20t&#225;bl&#225;k%202010.01.05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1.b. melléklet"/>
      <sheetName val="2. sz. melléklet"/>
      <sheetName val="3.sz. melléklet"/>
      <sheetName val="4. sz. melléklet"/>
      <sheetName val="5. sz. melléklet"/>
      <sheetName val="6. sz. melléklet"/>
      <sheetName val="8. sz. melléklet"/>
      <sheetName val="9. sz. melléklet"/>
      <sheetName val="10. sz. melléklet"/>
      <sheetName val="11. sz. melléklet"/>
      <sheetName val="12. sz. melléklet"/>
      <sheetName val="13. sz. melléklet"/>
      <sheetName val="14. sz. melléklet"/>
      <sheetName val="15. sz. melléklet"/>
      <sheetName val="16. sz. melléklet"/>
      <sheetName val="17.sz. melléklet"/>
      <sheetName val="17.a. 17.b. sz. melléklet"/>
      <sheetName val="18. sz. melléklet"/>
      <sheetName val="Kiadások elemzé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view="pageBreakPreview" zoomScaleNormal="79" zoomScaleSheetLayoutView="100" workbookViewId="0">
      <selection activeCell="C50" sqref="C50"/>
    </sheetView>
  </sheetViews>
  <sheetFormatPr defaultRowHeight="12.75" customHeight="1" x14ac:dyDescent="0.2"/>
  <cols>
    <col min="1" max="1" width="6.140625" style="547" customWidth="1"/>
    <col min="2" max="2" width="73.28515625" style="547" customWidth="1"/>
    <col min="3" max="3" width="11.42578125" style="548" customWidth="1"/>
    <col min="4" max="4" width="6.140625" style="547" customWidth="1"/>
    <col min="5" max="5" width="64.42578125" style="547" customWidth="1"/>
    <col min="6" max="6" width="11.42578125" style="548" customWidth="1"/>
    <col min="7" max="16384" width="9.140625" style="547"/>
  </cols>
  <sheetData>
    <row r="1" spans="1:6" ht="12.75" customHeight="1" x14ac:dyDescent="0.2">
      <c r="A1" s="546"/>
    </row>
    <row r="2" spans="1:6" ht="19.5" customHeight="1" x14ac:dyDescent="0.2">
      <c r="A2" s="849" t="s">
        <v>252</v>
      </c>
      <c r="B2" s="849"/>
      <c r="C2" s="849"/>
      <c r="D2" s="849"/>
      <c r="E2" s="849"/>
      <c r="F2" s="849"/>
    </row>
    <row r="3" spans="1:6" ht="13.5" customHeight="1" thickBot="1" x14ac:dyDescent="0.25">
      <c r="D3" s="548"/>
      <c r="E3" s="548"/>
    </row>
    <row r="4" spans="1:6" ht="13.5" customHeight="1" x14ac:dyDescent="0.2">
      <c r="A4" s="850" t="s">
        <v>0</v>
      </c>
      <c r="B4" s="851"/>
      <c r="C4" s="851"/>
      <c r="D4" s="852" t="s">
        <v>1</v>
      </c>
      <c r="E4" s="852"/>
      <c r="F4" s="852"/>
    </row>
    <row r="5" spans="1:6" x14ac:dyDescent="0.2">
      <c r="A5" s="853" t="s">
        <v>2</v>
      </c>
      <c r="B5" s="854"/>
      <c r="C5" s="549" t="s">
        <v>3</v>
      </c>
      <c r="D5" s="854" t="s">
        <v>2</v>
      </c>
      <c r="E5" s="854"/>
      <c r="F5" s="549" t="s">
        <v>4</v>
      </c>
    </row>
    <row r="6" spans="1:6" ht="13.5" customHeight="1" x14ac:dyDescent="0.2">
      <c r="A6" s="550" t="s">
        <v>5</v>
      </c>
      <c r="B6" s="551"/>
      <c r="C6" s="552">
        <f>'3. sz. melléklet'!E6</f>
        <v>1143193</v>
      </c>
      <c r="D6" s="553" t="s">
        <v>6</v>
      </c>
      <c r="E6" s="554"/>
      <c r="F6" s="555">
        <f>'4.sz. melléklet'!G6</f>
        <v>1427857</v>
      </c>
    </row>
    <row r="7" spans="1:6" ht="13.5" customHeight="1" x14ac:dyDescent="0.2">
      <c r="A7" s="556" t="s">
        <v>205</v>
      </c>
      <c r="B7" s="557"/>
      <c r="C7" s="558"/>
      <c r="D7" s="559"/>
      <c r="E7" s="560"/>
      <c r="F7" s="561"/>
    </row>
    <row r="8" spans="1:6" ht="13.5" customHeight="1" x14ac:dyDescent="0.2">
      <c r="A8" s="841" t="s">
        <v>7</v>
      </c>
      <c r="B8" s="842"/>
      <c r="C8" s="552">
        <f>SUM(C9)</f>
        <v>218119</v>
      </c>
      <c r="D8" s="553"/>
      <c r="E8" s="554"/>
      <c r="F8" s="552"/>
    </row>
    <row r="9" spans="1:6" ht="12.75" customHeight="1" x14ac:dyDescent="0.2">
      <c r="A9" s="562"/>
      <c r="B9" s="563" t="s">
        <v>8</v>
      </c>
      <c r="C9" s="564">
        <f>('3. sz. melléklet'!E8)</f>
        <v>218119</v>
      </c>
      <c r="D9" s="553" t="s">
        <v>9</v>
      </c>
      <c r="E9" s="554"/>
      <c r="F9" s="552">
        <f>'4.sz. melléklet'!G7</f>
        <v>297493</v>
      </c>
    </row>
    <row r="10" spans="1:6" ht="12.75" customHeight="1" x14ac:dyDescent="0.2">
      <c r="A10" s="565"/>
      <c r="B10" s="563"/>
      <c r="C10" s="564"/>
      <c r="D10" s="553"/>
      <c r="E10" s="554"/>
      <c r="F10" s="552"/>
    </row>
    <row r="11" spans="1:6" ht="12.75" customHeight="1" x14ac:dyDescent="0.2">
      <c r="A11" s="550" t="s">
        <v>10</v>
      </c>
      <c r="B11" s="553"/>
      <c r="C11" s="552">
        <f>SUM(C12:C17)</f>
        <v>2045000</v>
      </c>
      <c r="D11" s="553" t="s">
        <v>11</v>
      </c>
      <c r="E11" s="554"/>
      <c r="F11" s="552">
        <f>'4.sz. melléklet'!G8</f>
        <v>2059727</v>
      </c>
    </row>
    <row r="12" spans="1:6" ht="12.75" customHeight="1" x14ac:dyDescent="0.2">
      <c r="A12" s="565"/>
      <c r="B12" s="554" t="s">
        <v>12</v>
      </c>
      <c r="C12" s="564">
        <f>'3. sz. melléklet'!E10</f>
        <v>500000</v>
      </c>
      <c r="D12" s="554"/>
      <c r="E12" s="554"/>
      <c r="F12" s="554"/>
    </row>
    <row r="13" spans="1:6" ht="12.75" customHeight="1" x14ac:dyDescent="0.2">
      <c r="A13" s="566"/>
      <c r="B13" s="563" t="s">
        <v>13</v>
      </c>
      <c r="C13" s="564">
        <f>'3. sz. melléklet'!E13</f>
        <v>1537000</v>
      </c>
      <c r="D13" s="553" t="s">
        <v>14</v>
      </c>
      <c r="E13" s="554"/>
      <c r="F13" s="555">
        <f>'4.sz. melléklet'!G9</f>
        <v>67900</v>
      </c>
    </row>
    <row r="14" spans="1:6" ht="12.75" customHeight="1" x14ac:dyDescent="0.2">
      <c r="A14" s="562"/>
      <c r="B14" s="567" t="s">
        <v>15</v>
      </c>
      <c r="C14" s="564">
        <f>'3. sz. melléklet'!E18</f>
        <v>5000</v>
      </c>
      <c r="D14" s="553" t="s">
        <v>16</v>
      </c>
      <c r="E14" s="554"/>
      <c r="F14" s="555">
        <f>SUM(F15:F18)</f>
        <v>1089152</v>
      </c>
    </row>
    <row r="15" spans="1:6" ht="12.75" customHeight="1" x14ac:dyDescent="0.2">
      <c r="A15" s="568"/>
      <c r="B15" s="569"/>
      <c r="C15" s="570"/>
      <c r="D15" s="559"/>
      <c r="E15" s="560" t="s">
        <v>203</v>
      </c>
      <c r="F15" s="571">
        <f>'4.sz. melléklet'!G11</f>
        <v>18000</v>
      </c>
    </row>
    <row r="16" spans="1:6" ht="12.75" customHeight="1" x14ac:dyDescent="0.2">
      <c r="A16" s="562"/>
      <c r="B16" s="567" t="s">
        <v>208</v>
      </c>
      <c r="C16" s="564">
        <f>'3. sz. melléklet'!E19</f>
        <v>3000</v>
      </c>
      <c r="D16" s="554"/>
      <c r="E16" s="554" t="s">
        <v>18</v>
      </c>
      <c r="F16" s="571">
        <f>'4.sz. melléklet'!G12</f>
        <v>40000</v>
      </c>
    </row>
    <row r="17" spans="1:6" ht="12.75" customHeight="1" x14ac:dyDescent="0.2">
      <c r="A17" s="562"/>
      <c r="B17" s="567"/>
      <c r="C17" s="564"/>
      <c r="D17" s="554"/>
      <c r="E17" s="554" t="s">
        <v>19</v>
      </c>
      <c r="F17" s="571">
        <f>'4.sz. melléklet'!G13</f>
        <v>916152</v>
      </c>
    </row>
    <row r="18" spans="1:6" ht="12.75" customHeight="1" x14ac:dyDescent="0.2">
      <c r="A18" s="572" t="s">
        <v>20</v>
      </c>
      <c r="B18" s="563"/>
      <c r="C18" s="552">
        <f>SUM(C19:C27)</f>
        <v>2235961</v>
      </c>
      <c r="D18" s="554"/>
      <c r="E18" s="554" t="s">
        <v>21</v>
      </c>
      <c r="F18" s="571">
        <f>'4.sz. melléklet'!G14</f>
        <v>115000</v>
      </c>
    </row>
    <row r="19" spans="1:6" ht="12.75" customHeight="1" x14ac:dyDescent="0.2">
      <c r="A19" s="565"/>
      <c r="B19" s="554" t="s">
        <v>22</v>
      </c>
      <c r="C19" s="564">
        <f>'3. sz. melléklet'!E21</f>
        <v>1536222</v>
      </c>
      <c r="D19" s="554"/>
      <c r="E19" s="573" t="s">
        <v>23</v>
      </c>
      <c r="F19" s="571">
        <f>'4.sz. melléklet'!G15</f>
        <v>15000</v>
      </c>
    </row>
    <row r="20" spans="1:6" ht="13.5" customHeight="1" x14ac:dyDescent="0.2">
      <c r="A20" s="565"/>
      <c r="B20" s="554" t="s">
        <v>24</v>
      </c>
      <c r="C20" s="564">
        <f>'3. sz. melléklet'!E22</f>
        <v>66269</v>
      </c>
      <c r="D20" s="554"/>
      <c r="E20" s="574" t="s">
        <v>209</v>
      </c>
      <c r="F20" s="571">
        <f>'4.sz. melléklet'!G16</f>
        <v>100000</v>
      </c>
    </row>
    <row r="21" spans="1:6" ht="12.75" customHeight="1" x14ac:dyDescent="0.2">
      <c r="A21" s="565"/>
      <c r="B21" s="554" t="s">
        <v>25</v>
      </c>
      <c r="C21" s="564">
        <f>'3. sz. melléklet'!E23</f>
        <v>27960</v>
      </c>
      <c r="D21" s="554"/>
      <c r="E21" s="573"/>
      <c r="F21" s="571"/>
    </row>
    <row r="22" spans="1:6" ht="14.25" customHeight="1" x14ac:dyDescent="0.2">
      <c r="A22" s="550"/>
      <c r="B22" s="554" t="s">
        <v>26</v>
      </c>
      <c r="C22" s="564">
        <f>'3. sz. melléklet'!E24</f>
        <v>94520</v>
      </c>
      <c r="D22" s="554"/>
      <c r="E22" s="573"/>
      <c r="F22" s="575"/>
    </row>
    <row r="23" spans="1:6" ht="12.75" customHeight="1" x14ac:dyDescent="0.2">
      <c r="A23" s="565"/>
      <c r="B23" s="554" t="s">
        <v>27</v>
      </c>
      <c r="C23" s="564">
        <f>'3. sz. melléklet'!E25</f>
        <v>81688</v>
      </c>
      <c r="D23" s="554"/>
      <c r="E23" s="554"/>
      <c r="F23" s="564"/>
    </row>
    <row r="24" spans="1:6" ht="12.75" customHeight="1" x14ac:dyDescent="0.2">
      <c r="A24" s="566"/>
      <c r="B24" s="563" t="s">
        <v>28</v>
      </c>
      <c r="C24" s="564">
        <f>'3. sz. melléklet'!E26</f>
        <v>429052</v>
      </c>
      <c r="D24" s="553" t="s">
        <v>29</v>
      </c>
      <c r="E24" s="554"/>
      <c r="F24" s="552">
        <f>'4.sz. melléklet'!G17</f>
        <v>1863729</v>
      </c>
    </row>
    <row r="25" spans="1:6" ht="12.75" customHeight="1" x14ac:dyDescent="0.2">
      <c r="A25" s="565"/>
      <c r="B25" s="576" t="s">
        <v>30</v>
      </c>
      <c r="C25" s="564">
        <f>'3. sz. melléklet'!E27</f>
        <v>150</v>
      </c>
      <c r="D25" s="554"/>
      <c r="E25" s="573"/>
      <c r="F25" s="575"/>
    </row>
    <row r="26" spans="1:6" ht="12.75" customHeight="1" x14ac:dyDescent="0.2">
      <c r="A26" s="577"/>
      <c r="B26" s="578" t="s">
        <v>260</v>
      </c>
      <c r="C26" s="579">
        <f>'3. sz. melléklet'!B28</f>
        <v>100</v>
      </c>
      <c r="D26" s="580"/>
      <c r="E26" s="581"/>
      <c r="F26" s="582"/>
    </row>
    <row r="27" spans="1:6" ht="12.75" customHeight="1" x14ac:dyDescent="0.2">
      <c r="A27" s="565"/>
      <c r="B27" s="554"/>
      <c r="C27" s="564"/>
      <c r="D27" s="553" t="s">
        <v>31</v>
      </c>
      <c r="E27" s="554"/>
      <c r="F27" s="555">
        <f>'4.sz. melléklet'!G18</f>
        <v>529166</v>
      </c>
    </row>
    <row r="28" spans="1:6" ht="12.75" customHeight="1" x14ac:dyDescent="0.2">
      <c r="A28" s="572" t="s">
        <v>32</v>
      </c>
      <c r="B28" s="563"/>
      <c r="C28" s="552">
        <f>SUM(C29:C30)</f>
        <v>1500</v>
      </c>
      <c r="D28" s="583"/>
      <c r="E28" s="554"/>
      <c r="F28" s="571"/>
    </row>
    <row r="29" spans="1:6" ht="12.75" customHeight="1" x14ac:dyDescent="0.2">
      <c r="A29" s="572"/>
      <c r="B29" s="554" t="s">
        <v>245</v>
      </c>
      <c r="C29" s="564">
        <f>'3. sz. melléklet'!E30</f>
        <v>1500</v>
      </c>
      <c r="D29" s="553" t="s">
        <v>33</v>
      </c>
      <c r="E29" s="554"/>
      <c r="F29" s="552">
        <f>'4.sz. melléklet'!G19</f>
        <v>57200</v>
      </c>
    </row>
    <row r="30" spans="1:6" ht="12.75" customHeight="1" x14ac:dyDescent="0.2">
      <c r="A30" s="572"/>
      <c r="B30" s="584"/>
      <c r="C30" s="564"/>
      <c r="D30" s="553"/>
      <c r="E30" s="554" t="s">
        <v>18</v>
      </c>
      <c r="F30" s="564">
        <f>'4.sz. melléklet'!G20</f>
        <v>1200</v>
      </c>
    </row>
    <row r="31" spans="1:6" ht="12.75" customHeight="1" x14ac:dyDescent="0.2">
      <c r="A31" s="572" t="s">
        <v>34</v>
      </c>
      <c r="B31" s="554"/>
      <c r="C31" s="552">
        <f>SUM(C32:C33)</f>
        <v>50912</v>
      </c>
      <c r="D31" s="553"/>
      <c r="E31" s="554" t="s">
        <v>35</v>
      </c>
      <c r="F31" s="571">
        <f>'4.sz. melléklet'!G21</f>
        <v>6000</v>
      </c>
    </row>
    <row r="32" spans="1:6" ht="12.75" customHeight="1" x14ac:dyDescent="0.2">
      <c r="A32" s="572"/>
      <c r="B32" s="554" t="s">
        <v>18</v>
      </c>
      <c r="C32" s="564">
        <f>'3. sz. melléklet'!E32</f>
        <v>40000</v>
      </c>
      <c r="D32" s="553"/>
      <c r="E32" s="563" t="s">
        <v>36</v>
      </c>
      <c r="F32" s="571">
        <f>'4.sz. melléklet'!G22</f>
        <v>50000</v>
      </c>
    </row>
    <row r="33" spans="1:6" ht="12.75" customHeight="1" x14ac:dyDescent="0.2">
      <c r="A33" s="572"/>
      <c r="B33" s="563" t="s">
        <v>206</v>
      </c>
      <c r="C33" s="564">
        <f>'3. sz. melléklet'!E33</f>
        <v>10912</v>
      </c>
      <c r="D33" s="553"/>
      <c r="E33" s="585" t="s">
        <v>37</v>
      </c>
      <c r="F33" s="571">
        <f>'4.sz. melléklet'!G23</f>
        <v>50000</v>
      </c>
    </row>
    <row r="34" spans="1:6" ht="13.5" customHeight="1" x14ac:dyDescent="0.2">
      <c r="A34" s="572"/>
      <c r="B34" s="563"/>
      <c r="C34" s="564"/>
      <c r="D34" s="554"/>
      <c r="E34" s="585"/>
      <c r="F34" s="571"/>
    </row>
    <row r="35" spans="1:6" ht="12.75" customHeight="1" x14ac:dyDescent="0.2">
      <c r="A35" s="841" t="s">
        <v>85</v>
      </c>
      <c r="B35" s="842"/>
      <c r="C35" s="552">
        <f>SUM(C36:C37)</f>
        <v>191619</v>
      </c>
      <c r="D35" s="554"/>
      <c r="E35" s="554"/>
      <c r="F35" s="575"/>
    </row>
    <row r="36" spans="1:6" ht="12.75" customHeight="1" x14ac:dyDescent="0.2">
      <c r="A36" s="565"/>
      <c r="B36" s="554" t="s">
        <v>18</v>
      </c>
      <c r="C36" s="564">
        <f>'3. sz. melléklet'!E35</f>
        <v>1336</v>
      </c>
      <c r="D36" s="553"/>
      <c r="E36" s="554"/>
      <c r="F36" s="552"/>
    </row>
    <row r="37" spans="1:6" ht="12.75" customHeight="1" x14ac:dyDescent="0.2">
      <c r="A37" s="572"/>
      <c r="B37" s="554" t="s">
        <v>206</v>
      </c>
      <c r="C37" s="564">
        <f>'3. sz. melléklet'!E36</f>
        <v>190283</v>
      </c>
      <c r="D37" s="553"/>
      <c r="E37" s="554"/>
      <c r="F37" s="552"/>
    </row>
    <row r="38" spans="1:6" ht="16.5" customHeight="1" x14ac:dyDescent="0.25">
      <c r="A38" s="586" t="s">
        <v>38</v>
      </c>
      <c r="B38" s="587"/>
      <c r="C38" s="552">
        <f>(C67+C8+C11+C18+C28+C31+C35+C6)</f>
        <v>5886304</v>
      </c>
      <c r="D38" s="553" t="s">
        <v>39</v>
      </c>
      <c r="E38" s="553"/>
      <c r="F38" s="555">
        <f>(F6+F9+F11+F13+F14+F24+F27+F29)</f>
        <v>7392224</v>
      </c>
    </row>
    <row r="39" spans="1:6" ht="12.75" customHeight="1" x14ac:dyDescent="0.2">
      <c r="A39" s="572"/>
      <c r="B39" s="554"/>
      <c r="C39" s="564"/>
      <c r="D39" s="553"/>
      <c r="E39" s="553"/>
      <c r="F39" s="555"/>
    </row>
    <row r="40" spans="1:6" ht="13.5" customHeight="1" x14ac:dyDescent="0.2">
      <c r="A40" s="588" t="s">
        <v>40</v>
      </c>
      <c r="B40" s="589"/>
      <c r="C40" s="552">
        <f>C38-F38</f>
        <v>-1505920</v>
      </c>
      <c r="D40" s="842" t="s">
        <v>41</v>
      </c>
      <c r="E40" s="842"/>
      <c r="F40" s="552">
        <f>'4.sz. melléklet'!G25</f>
        <v>151067</v>
      </c>
    </row>
    <row r="41" spans="1:6" ht="13.5" customHeight="1" x14ac:dyDescent="0.2">
      <c r="A41" s="588"/>
      <c r="B41" s="589"/>
      <c r="C41" s="552"/>
      <c r="D41" s="842"/>
      <c r="E41" s="842"/>
      <c r="F41" s="552"/>
    </row>
    <row r="42" spans="1:6" ht="22.5" customHeight="1" x14ac:dyDescent="0.2">
      <c r="A42" s="572"/>
      <c r="B42" s="563"/>
      <c r="C42" s="564"/>
      <c r="D42" s="554"/>
      <c r="E42" s="585" t="s">
        <v>42</v>
      </c>
      <c r="F42" s="575"/>
    </row>
    <row r="43" spans="1:6" ht="12.75" customHeight="1" x14ac:dyDescent="0.2">
      <c r="A43" s="843" t="s">
        <v>261</v>
      </c>
      <c r="B43" s="844"/>
      <c r="C43" s="552">
        <f>'3. sz. melléklet'!E38</f>
        <v>35000</v>
      </c>
      <c r="D43" s="847" t="s">
        <v>200</v>
      </c>
      <c r="E43" s="848"/>
      <c r="F43" s="555">
        <f>'4.sz. melléklet'!G26</f>
        <v>35000</v>
      </c>
    </row>
    <row r="44" spans="1:6" ht="12.75" customHeight="1" x14ac:dyDescent="0.25">
      <c r="A44" s="843" t="s">
        <v>43</v>
      </c>
      <c r="B44" s="844"/>
      <c r="C44" s="552">
        <f>'3. sz. melléklet'!E39</f>
        <v>1656987</v>
      </c>
      <c r="D44" s="590"/>
      <c r="E44" s="553"/>
      <c r="F44" s="555"/>
    </row>
    <row r="45" spans="1:6" ht="12.75" customHeight="1" x14ac:dyDescent="0.2">
      <c r="A45" s="572"/>
      <c r="B45" s="554"/>
      <c r="C45" s="552"/>
      <c r="D45" s="553"/>
      <c r="E45" s="555"/>
      <c r="F45" s="552"/>
    </row>
    <row r="46" spans="1:6" ht="12.75" customHeight="1" x14ac:dyDescent="0.2">
      <c r="A46" s="845" t="s">
        <v>44</v>
      </c>
      <c r="B46" s="846"/>
      <c r="C46" s="552">
        <f>'3. sz. melléklet'!E40</f>
        <v>1943975</v>
      </c>
      <c r="D46" s="553" t="s">
        <v>45</v>
      </c>
      <c r="E46" s="553"/>
      <c r="F46" s="555">
        <f>'4.sz. melléklet'!G27</f>
        <v>1943975</v>
      </c>
    </row>
    <row r="47" spans="1:6" ht="12.75" customHeight="1" x14ac:dyDescent="0.2">
      <c r="A47" s="591"/>
      <c r="B47" s="592"/>
      <c r="C47" s="552"/>
      <c r="D47" s="553"/>
      <c r="E47" s="553"/>
      <c r="F47" s="555"/>
    </row>
    <row r="48" spans="1:6" ht="15.75" customHeight="1" x14ac:dyDescent="0.2">
      <c r="A48" s="843" t="s">
        <v>46</v>
      </c>
      <c r="B48" s="844"/>
      <c r="C48" s="552">
        <f>'3. sz. melléklet'!E41</f>
        <v>3635962</v>
      </c>
      <c r="D48" s="553" t="s">
        <v>47</v>
      </c>
      <c r="E48" s="555"/>
      <c r="F48" s="552">
        <f>'4.sz. melléklet'!G28</f>
        <v>2130042</v>
      </c>
    </row>
    <row r="49" spans="1:6" ht="12.75" customHeight="1" x14ac:dyDescent="0.2">
      <c r="A49" s="839"/>
      <c r="B49" s="840"/>
      <c r="C49" s="564"/>
      <c r="D49" s="554"/>
      <c r="E49" s="554"/>
      <c r="F49" s="571"/>
    </row>
    <row r="50" spans="1:6" ht="15" customHeight="1" thickBot="1" x14ac:dyDescent="0.25">
      <c r="A50" s="593" t="s">
        <v>48</v>
      </c>
      <c r="B50" s="594"/>
      <c r="C50" s="595">
        <f>'3. sz. melléklet'!E42</f>
        <v>9522266</v>
      </c>
      <c r="D50" s="594" t="s">
        <v>49</v>
      </c>
      <c r="E50" s="596"/>
      <c r="F50" s="595">
        <f>'4.sz. melléklet'!G29</f>
        <v>9522266</v>
      </c>
    </row>
    <row r="51" spans="1:6" s="597" customFormat="1" ht="12.75" customHeight="1" x14ac:dyDescent="0.2">
      <c r="C51" s="598"/>
      <c r="F51" s="598"/>
    </row>
    <row r="54" spans="1:6" ht="13.5" customHeight="1" x14ac:dyDescent="0.2"/>
    <row r="60" spans="1:6" ht="15" customHeight="1" x14ac:dyDescent="0.2"/>
    <row r="61" spans="1:6" ht="15" customHeight="1" x14ac:dyDescent="0.2"/>
    <row r="63" spans="1:6" ht="19.5" customHeight="1" x14ac:dyDescent="0.2"/>
    <row r="64" spans="1:6" ht="15" customHeight="1" x14ac:dyDescent="0.2"/>
    <row r="65" ht="15" customHeight="1" x14ac:dyDescent="0.2"/>
    <row r="66" ht="15" customHeight="1" x14ac:dyDescent="0.2"/>
    <row r="67" ht="27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</sheetData>
  <sheetProtection selectLockedCells="1" selectUnlockedCells="1"/>
  <mergeCells count="15">
    <mergeCell ref="A2:F2"/>
    <mergeCell ref="D41:E41"/>
    <mergeCell ref="A8:B8"/>
    <mergeCell ref="A4:C4"/>
    <mergeCell ref="D4:F4"/>
    <mergeCell ref="A5:B5"/>
    <mergeCell ref="D5:E5"/>
    <mergeCell ref="A49:B49"/>
    <mergeCell ref="A35:B35"/>
    <mergeCell ref="D40:E40"/>
    <mergeCell ref="A43:B43"/>
    <mergeCell ref="A44:B44"/>
    <mergeCell ref="A46:B46"/>
    <mergeCell ref="A48:B48"/>
    <mergeCell ref="D43:E43"/>
  </mergeCells>
  <printOptions horizontalCentered="1"/>
  <pageMargins left="0.78740157480314965" right="0.78740157480314965" top="0.35433070866141736" bottom="0.27559055118110237" header="0.23622047244094491" footer="0.51181102362204722"/>
  <pageSetup paperSize="9" scale="76" firstPageNumber="0" fitToHeight="0" orientation="landscape" r:id="rId1"/>
  <headerFooter alignWithMargins="0">
    <oddHeader xml:space="preserve">&amp;L1. melléklet a 27/2017.(XII.21.) önkormányzati rendelethez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view="pageBreakPreview" zoomScale="98" zoomScaleNormal="100" zoomScaleSheetLayoutView="98" workbookViewId="0">
      <selection activeCell="C109" sqref="C109"/>
    </sheetView>
  </sheetViews>
  <sheetFormatPr defaultRowHeight="15" x14ac:dyDescent="0.25"/>
  <cols>
    <col min="1" max="1" width="0.42578125" style="404" customWidth="1"/>
    <col min="2" max="2" width="102.42578125" style="405" customWidth="1"/>
    <col min="3" max="3" width="0.140625" style="405" customWidth="1"/>
    <col min="4" max="4" width="19.42578125" style="405" customWidth="1"/>
    <col min="5" max="16384" width="9.140625" style="405"/>
  </cols>
  <sheetData>
    <row r="1" spans="1:4" x14ac:dyDescent="0.25">
      <c r="B1" s="925" t="s">
        <v>254</v>
      </c>
      <c r="C1" s="925"/>
      <c r="D1" s="925"/>
    </row>
    <row r="2" spans="1:4" x14ac:dyDescent="0.25">
      <c r="B2" s="926" t="s">
        <v>115</v>
      </c>
      <c r="C2" s="926"/>
      <c r="D2" s="926"/>
    </row>
    <row r="3" spans="1:4" ht="17.25" customHeight="1" thickBot="1" x14ac:dyDescent="0.3">
      <c r="B3" s="406"/>
      <c r="C3" s="407"/>
    </row>
    <row r="4" spans="1:4" ht="18" customHeight="1" x14ac:dyDescent="0.25">
      <c r="B4" s="408" t="s">
        <v>2</v>
      </c>
      <c r="C4" s="409" t="s">
        <v>305</v>
      </c>
      <c r="D4" s="410" t="s">
        <v>3</v>
      </c>
    </row>
    <row r="5" spans="1:4" x14ac:dyDescent="0.25">
      <c r="B5" s="411" t="s">
        <v>69</v>
      </c>
      <c r="C5" s="412" t="e">
        <f>SUM(#REF!,#REF!)</f>
        <v>#REF!</v>
      </c>
      <c r="D5" s="412">
        <f>SUM(D8:D26)</f>
        <v>500095</v>
      </c>
    </row>
    <row r="6" spans="1:4" x14ac:dyDescent="0.25">
      <c r="B6" s="411"/>
      <c r="C6" s="412"/>
      <c r="D6" s="412"/>
    </row>
    <row r="7" spans="1:4" ht="14.25" customHeight="1" x14ac:dyDescent="0.25">
      <c r="B7" s="411" t="s">
        <v>280</v>
      </c>
      <c r="C7" s="413"/>
      <c r="D7" s="414"/>
    </row>
    <row r="8" spans="1:4" x14ac:dyDescent="0.25">
      <c r="A8" s="404" t="s">
        <v>102</v>
      </c>
      <c r="B8" s="415" t="s">
        <v>306</v>
      </c>
      <c r="C8" s="413">
        <v>0</v>
      </c>
      <c r="D8" s="416">
        <v>134199</v>
      </c>
    </row>
    <row r="9" spans="1:4" x14ac:dyDescent="0.25">
      <c r="A9" s="404" t="s">
        <v>281</v>
      </c>
      <c r="B9" s="415" t="s">
        <v>307</v>
      </c>
      <c r="C9" s="413"/>
      <c r="D9" s="413">
        <v>5000</v>
      </c>
    </row>
    <row r="10" spans="1:4" x14ac:dyDescent="0.25">
      <c r="A10" s="404" t="s">
        <v>281</v>
      </c>
      <c r="B10" s="415" t="s">
        <v>308</v>
      </c>
      <c r="C10" s="413"/>
      <c r="D10" s="413">
        <v>5000</v>
      </c>
    </row>
    <row r="11" spans="1:4" x14ac:dyDescent="0.25">
      <c r="A11" s="404" t="s">
        <v>281</v>
      </c>
      <c r="B11" s="415" t="s">
        <v>309</v>
      </c>
      <c r="C11" s="413"/>
      <c r="D11" s="413">
        <v>25000</v>
      </c>
    </row>
    <row r="12" spans="1:4" x14ac:dyDescent="0.25">
      <c r="A12" s="404" t="s">
        <v>281</v>
      </c>
      <c r="B12" s="415" t="s">
        <v>310</v>
      </c>
      <c r="C12" s="413"/>
      <c r="D12" s="413">
        <v>8000</v>
      </c>
    </row>
    <row r="13" spans="1:4" x14ac:dyDescent="0.25">
      <c r="A13" s="404" t="s">
        <v>277</v>
      </c>
      <c r="B13" s="415" t="s">
        <v>311</v>
      </c>
      <c r="C13" s="413"/>
      <c r="D13" s="413">
        <v>9154</v>
      </c>
    </row>
    <row r="14" spans="1:4" s="420" customFormat="1" ht="30" x14ac:dyDescent="0.2">
      <c r="A14" s="417" t="s">
        <v>277</v>
      </c>
      <c r="B14" s="418" t="s">
        <v>312</v>
      </c>
      <c r="C14" s="419"/>
      <c r="D14" s="419">
        <v>5000</v>
      </c>
    </row>
    <row r="15" spans="1:4" x14ac:dyDescent="0.25">
      <c r="A15" s="404" t="s">
        <v>102</v>
      </c>
      <c r="B15" s="415" t="s">
        <v>313</v>
      </c>
      <c r="C15" s="413"/>
      <c r="D15" s="413">
        <v>2200</v>
      </c>
    </row>
    <row r="16" spans="1:4" x14ac:dyDescent="0.25">
      <c r="A16" s="404" t="s">
        <v>102</v>
      </c>
      <c r="B16" s="421" t="s">
        <v>314</v>
      </c>
      <c r="C16" s="413"/>
      <c r="D16" s="413">
        <v>381</v>
      </c>
    </row>
    <row r="17" spans="1:4" x14ac:dyDescent="0.25">
      <c r="A17" s="404" t="s">
        <v>98</v>
      </c>
      <c r="B17" s="421" t="s">
        <v>315</v>
      </c>
      <c r="C17" s="413"/>
      <c r="D17" s="413">
        <v>5000</v>
      </c>
    </row>
    <row r="18" spans="1:4" x14ac:dyDescent="0.25">
      <c r="A18" s="404" t="s">
        <v>274</v>
      </c>
      <c r="B18" s="422" t="s">
        <v>362</v>
      </c>
      <c r="C18" s="423"/>
      <c r="D18" s="424">
        <v>60000</v>
      </c>
    </row>
    <row r="19" spans="1:4" x14ac:dyDescent="0.25">
      <c r="A19" s="404" t="s">
        <v>316</v>
      </c>
      <c r="B19" s="425" t="s">
        <v>113</v>
      </c>
      <c r="C19" s="426">
        <v>10000</v>
      </c>
      <c r="D19" s="416">
        <v>10000</v>
      </c>
    </row>
    <row r="20" spans="1:4" x14ac:dyDescent="0.25">
      <c r="A20" s="404" t="s">
        <v>266</v>
      </c>
      <c r="B20" s="427" t="s">
        <v>114</v>
      </c>
      <c r="C20" s="423">
        <v>10000</v>
      </c>
      <c r="D20" s="416">
        <v>10000</v>
      </c>
    </row>
    <row r="21" spans="1:4" x14ac:dyDescent="0.25">
      <c r="A21" s="404" t="s">
        <v>266</v>
      </c>
      <c r="B21" s="422" t="s">
        <v>317</v>
      </c>
      <c r="C21" s="423">
        <v>6350</v>
      </c>
      <c r="D21" s="416">
        <v>7000</v>
      </c>
    </row>
    <row r="22" spans="1:4" x14ac:dyDescent="0.25">
      <c r="A22" s="404" t="s">
        <v>281</v>
      </c>
      <c r="B22" s="422" t="s">
        <v>318</v>
      </c>
      <c r="C22" s="423">
        <v>1270</v>
      </c>
      <c r="D22" s="416">
        <v>14000</v>
      </c>
    </row>
    <row r="23" spans="1:4" x14ac:dyDescent="0.25">
      <c r="A23" s="404" t="s">
        <v>319</v>
      </c>
      <c r="B23" s="425" t="s">
        <v>364</v>
      </c>
      <c r="C23" s="426">
        <v>15260</v>
      </c>
      <c r="D23" s="416">
        <v>8161</v>
      </c>
    </row>
    <row r="24" spans="1:4" x14ac:dyDescent="0.25">
      <c r="A24" s="404" t="s">
        <v>319</v>
      </c>
      <c r="B24" s="425" t="s">
        <v>320</v>
      </c>
      <c r="C24" s="426"/>
      <c r="D24" s="416">
        <v>2000</v>
      </c>
    </row>
    <row r="25" spans="1:4" x14ac:dyDescent="0.25">
      <c r="A25" s="404" t="s">
        <v>274</v>
      </c>
      <c r="B25" s="415" t="s">
        <v>321</v>
      </c>
      <c r="C25" s="428"/>
      <c r="D25" s="416">
        <v>40000</v>
      </c>
    </row>
    <row r="26" spans="1:4" x14ac:dyDescent="0.25">
      <c r="A26" s="404" t="s">
        <v>274</v>
      </c>
      <c r="B26" s="415" t="s">
        <v>360</v>
      </c>
      <c r="C26" s="428"/>
      <c r="D26" s="416">
        <v>150000</v>
      </c>
    </row>
    <row r="27" spans="1:4" x14ac:dyDescent="0.25">
      <c r="B27" s="415"/>
      <c r="C27" s="428"/>
      <c r="D27" s="416"/>
    </row>
    <row r="28" spans="1:4" x14ac:dyDescent="0.25">
      <c r="B28" s="411" t="s">
        <v>112</v>
      </c>
      <c r="C28" s="412" t="e">
        <f>SUM(#REF!)</f>
        <v>#REF!</v>
      </c>
      <c r="D28" s="412">
        <f>SUM(D29:D46)</f>
        <v>29071</v>
      </c>
    </row>
    <row r="29" spans="1:4" x14ac:dyDescent="0.25">
      <c r="B29" s="429" t="s">
        <v>407</v>
      </c>
      <c r="C29" s="412"/>
      <c r="D29" s="413">
        <v>250</v>
      </c>
    </row>
    <row r="30" spans="1:4" x14ac:dyDescent="0.25">
      <c r="B30" s="429" t="s">
        <v>408</v>
      </c>
      <c r="C30" s="412"/>
      <c r="D30" s="413">
        <v>6844</v>
      </c>
    </row>
    <row r="31" spans="1:4" x14ac:dyDescent="0.25">
      <c r="B31" s="429" t="s">
        <v>409</v>
      </c>
      <c r="C31" s="412"/>
      <c r="D31" s="413">
        <v>300</v>
      </c>
    </row>
    <row r="32" spans="1:4" x14ac:dyDescent="0.25">
      <c r="B32" s="429" t="s">
        <v>410</v>
      </c>
      <c r="C32" s="412"/>
      <c r="D32" s="413">
        <v>500</v>
      </c>
    </row>
    <row r="33" spans="2:4" x14ac:dyDescent="0.25">
      <c r="B33" s="429" t="s">
        <v>411</v>
      </c>
      <c r="C33" s="412"/>
      <c r="D33" s="413">
        <v>1000</v>
      </c>
    </row>
    <row r="34" spans="2:4" x14ac:dyDescent="0.25">
      <c r="B34" s="429" t="s">
        <v>412</v>
      </c>
      <c r="C34" s="412"/>
      <c r="D34" s="413">
        <v>500</v>
      </c>
    </row>
    <row r="35" spans="2:4" x14ac:dyDescent="0.25">
      <c r="B35" s="429" t="s">
        <v>413</v>
      </c>
      <c r="C35" s="412"/>
      <c r="D35" s="413">
        <v>100</v>
      </c>
    </row>
    <row r="36" spans="2:4" x14ac:dyDescent="0.25">
      <c r="B36" s="429" t="s">
        <v>420</v>
      </c>
      <c r="C36" s="412"/>
      <c r="D36" s="413">
        <v>500</v>
      </c>
    </row>
    <row r="37" spans="2:4" x14ac:dyDescent="0.25">
      <c r="B37" s="429" t="s">
        <v>414</v>
      </c>
      <c r="C37" s="412"/>
      <c r="D37" s="413">
        <v>400</v>
      </c>
    </row>
    <row r="38" spans="2:4" x14ac:dyDescent="0.25">
      <c r="B38" s="429" t="s">
        <v>415</v>
      </c>
      <c r="C38" s="412"/>
      <c r="D38" s="413">
        <v>677</v>
      </c>
    </row>
    <row r="39" spans="2:4" x14ac:dyDescent="0.25">
      <c r="B39" s="429" t="s">
        <v>424</v>
      </c>
      <c r="C39" s="412"/>
      <c r="D39" s="413">
        <v>4200</v>
      </c>
    </row>
    <row r="40" spans="2:4" ht="30" x14ac:dyDescent="0.25">
      <c r="B40" s="429" t="s">
        <v>416</v>
      </c>
      <c r="C40" s="412"/>
      <c r="D40" s="413">
        <v>2000</v>
      </c>
    </row>
    <row r="41" spans="2:4" x14ac:dyDescent="0.25">
      <c r="B41" s="429" t="s">
        <v>421</v>
      </c>
      <c r="C41" s="412"/>
      <c r="D41" s="413">
        <v>2000</v>
      </c>
    </row>
    <row r="42" spans="2:4" x14ac:dyDescent="0.25">
      <c r="B42" s="429" t="s">
        <v>417</v>
      </c>
      <c r="C42" s="412"/>
      <c r="D42" s="413">
        <v>500</v>
      </c>
    </row>
    <row r="43" spans="2:4" ht="30" x14ac:dyDescent="0.25">
      <c r="B43" s="429" t="s">
        <v>418</v>
      </c>
      <c r="C43" s="412"/>
      <c r="D43" s="413">
        <v>1800</v>
      </c>
    </row>
    <row r="44" spans="2:4" ht="30" x14ac:dyDescent="0.25">
      <c r="B44" s="429" t="s">
        <v>419</v>
      </c>
      <c r="C44" s="412"/>
      <c r="D44" s="413">
        <v>5000</v>
      </c>
    </row>
    <row r="45" spans="2:4" x14ac:dyDescent="0.25">
      <c r="B45" s="429" t="s">
        <v>423</v>
      </c>
      <c r="C45" s="412"/>
      <c r="D45" s="413">
        <v>500</v>
      </c>
    </row>
    <row r="46" spans="2:4" x14ac:dyDescent="0.25">
      <c r="B46" s="429" t="s">
        <v>422</v>
      </c>
      <c r="C46" s="412"/>
      <c r="D46" s="413">
        <v>2000</v>
      </c>
    </row>
    <row r="47" spans="2:4" x14ac:dyDescent="0.25">
      <c r="B47" s="430"/>
      <c r="C47" s="431"/>
      <c r="D47" s="432"/>
    </row>
    <row r="48" spans="2:4" ht="15.75" thickBot="1" x14ac:dyDescent="0.3">
      <c r="B48" s="433" t="s">
        <v>107</v>
      </c>
      <c r="C48" s="434" t="e">
        <f>SUM(C5,#REF!,C28)</f>
        <v>#REF!</v>
      </c>
      <c r="D48" s="434">
        <f>SUM(D5,D28)</f>
        <v>529166</v>
      </c>
    </row>
  </sheetData>
  <mergeCells count="2">
    <mergeCell ref="B1:D1"/>
    <mergeCell ref="B2:D2"/>
  </mergeCells>
  <printOptions horizontalCentered="1"/>
  <pageMargins left="0.31496062992125984" right="0.35433070866141736" top="0.74803149606299213" bottom="0.74803149606299213" header="0.31496062992125984" footer="0.31496062992125984"/>
  <pageSetup paperSize="9" scale="83" fitToHeight="0" orientation="portrait" r:id="rId1"/>
  <headerFooter>
    <oddHeader xml:space="preserve">&amp;L8. melléklet a 27/2017.(XII.21.)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C29"/>
  <sheetViews>
    <sheetView view="pageBreakPreview" zoomScaleNormal="79" zoomScaleSheetLayoutView="100" workbookViewId="0">
      <selection activeCell="C109" sqref="C109"/>
    </sheetView>
  </sheetViews>
  <sheetFormatPr defaultRowHeight="15" x14ac:dyDescent="0.25"/>
  <cols>
    <col min="1" max="1" width="0.42578125" style="99" customWidth="1"/>
    <col min="2" max="2" width="78.7109375" style="36" customWidth="1"/>
    <col min="3" max="3" width="13.85546875" style="36" customWidth="1"/>
  </cols>
  <sheetData>
    <row r="3" spans="1:3" ht="36" customHeight="1" x14ac:dyDescent="0.25">
      <c r="B3" s="927" t="s">
        <v>255</v>
      </c>
      <c r="C3" s="927"/>
    </row>
    <row r="4" spans="1:3" ht="16.5" customHeight="1" thickBot="1" x14ac:dyDescent="0.3">
      <c r="B4" s="78"/>
      <c r="C4" s="78"/>
    </row>
    <row r="5" spans="1:3" ht="18" customHeight="1" thickBot="1" x14ac:dyDescent="0.3">
      <c r="B5" s="120" t="s">
        <v>2</v>
      </c>
      <c r="C5" s="119" t="s">
        <v>3</v>
      </c>
    </row>
    <row r="6" spans="1:3" ht="15.75" x14ac:dyDescent="0.25">
      <c r="A6" s="99" t="s">
        <v>103</v>
      </c>
      <c r="B6" s="118" t="s">
        <v>211</v>
      </c>
      <c r="C6" s="117">
        <v>300</v>
      </c>
    </row>
    <row r="7" spans="1:3" ht="15.75" x14ac:dyDescent="0.25">
      <c r="A7" s="99" t="s">
        <v>103</v>
      </c>
      <c r="B7" s="116" t="s">
        <v>212</v>
      </c>
      <c r="C7" s="112">
        <v>12000</v>
      </c>
    </row>
    <row r="8" spans="1:3" ht="15.75" x14ac:dyDescent="0.25">
      <c r="A8" s="99" t="s">
        <v>103</v>
      </c>
      <c r="B8" s="113" t="s">
        <v>213</v>
      </c>
      <c r="C8" s="112">
        <v>200</v>
      </c>
    </row>
    <row r="9" spans="1:3" ht="31.5" x14ac:dyDescent="0.25">
      <c r="A9" s="99" t="s">
        <v>322</v>
      </c>
      <c r="B9" s="113" t="s">
        <v>353</v>
      </c>
      <c r="C9" s="112">
        <v>2500</v>
      </c>
    </row>
    <row r="10" spans="1:3" ht="15.75" x14ac:dyDescent="0.25">
      <c r="A10" s="99" t="s">
        <v>322</v>
      </c>
      <c r="B10" s="113" t="s">
        <v>354</v>
      </c>
      <c r="C10" s="112">
        <v>3400</v>
      </c>
    </row>
    <row r="11" spans="1:3" ht="15.75" x14ac:dyDescent="0.25">
      <c r="A11" s="99" t="s">
        <v>202</v>
      </c>
      <c r="B11" s="113" t="s">
        <v>355</v>
      </c>
      <c r="C11" s="112">
        <v>10000</v>
      </c>
    </row>
    <row r="12" spans="1:3" ht="15.75" x14ac:dyDescent="0.25">
      <c r="A12" s="99" t="s">
        <v>103</v>
      </c>
      <c r="B12" s="113" t="s">
        <v>366</v>
      </c>
      <c r="C12" s="112">
        <v>2500</v>
      </c>
    </row>
    <row r="13" spans="1:3" ht="15.75" x14ac:dyDescent="0.25">
      <c r="B13" s="111" t="s">
        <v>116</v>
      </c>
      <c r="C13" s="110">
        <f>SUM(C6:C12)</f>
        <v>30900</v>
      </c>
    </row>
    <row r="14" spans="1:3" ht="15.75" x14ac:dyDescent="0.25">
      <c r="B14" s="115"/>
      <c r="C14" s="114"/>
    </row>
    <row r="15" spans="1:3" ht="15.75" x14ac:dyDescent="0.25">
      <c r="A15" s="99" t="s">
        <v>103</v>
      </c>
      <c r="B15" s="113" t="s">
        <v>117</v>
      </c>
      <c r="C15" s="112">
        <v>2000</v>
      </c>
    </row>
    <row r="16" spans="1:3" s="35" customFormat="1" ht="16.5" customHeight="1" x14ac:dyDescent="0.25">
      <c r="A16" s="99" t="s">
        <v>103</v>
      </c>
      <c r="B16" s="113" t="s">
        <v>118</v>
      </c>
      <c r="C16" s="112">
        <v>29000</v>
      </c>
    </row>
    <row r="17" spans="1:3" ht="15.75" x14ac:dyDescent="0.25">
      <c r="A17" s="99" t="s">
        <v>103</v>
      </c>
      <c r="B17" s="113" t="s">
        <v>201</v>
      </c>
      <c r="C17" s="112">
        <v>6000</v>
      </c>
    </row>
    <row r="18" spans="1:3" ht="15.75" x14ac:dyDescent="0.25">
      <c r="B18" s="111" t="s">
        <v>119</v>
      </c>
      <c r="C18" s="110">
        <f>SUM(C15:C17)</f>
        <v>37000</v>
      </c>
    </row>
    <row r="19" spans="1:3" ht="16.5" thickBot="1" x14ac:dyDescent="0.3">
      <c r="B19" s="109"/>
      <c r="C19" s="108"/>
    </row>
    <row r="20" spans="1:3" ht="16.5" thickBot="1" x14ac:dyDescent="0.3">
      <c r="B20" s="107" t="s">
        <v>120</v>
      </c>
      <c r="C20" s="106">
        <f>C13+C18</f>
        <v>67900</v>
      </c>
    </row>
    <row r="21" spans="1:3" ht="15.75" customHeight="1" x14ac:dyDescent="0.25">
      <c r="B21" s="105"/>
      <c r="C21" s="104"/>
    </row>
    <row r="22" spans="1:3" s="35" customFormat="1" ht="15.75" x14ac:dyDescent="0.25">
      <c r="A22" s="103"/>
      <c r="B22" s="82"/>
      <c r="C22" s="83"/>
    </row>
    <row r="23" spans="1:3" ht="15.75" customHeight="1" x14ac:dyDescent="0.25"/>
    <row r="24" spans="1:3" s="35" customFormat="1" ht="14.25" x14ac:dyDescent="0.2">
      <c r="A24" s="103"/>
      <c r="B24" s="40"/>
      <c r="C24" s="40"/>
    </row>
    <row r="27" spans="1:3" ht="14.25" customHeight="1" x14ac:dyDescent="0.25"/>
    <row r="28" spans="1:3" ht="37.5" customHeight="1" x14ac:dyDescent="0.25"/>
    <row r="29" spans="1:3" ht="16.5" customHeight="1" x14ac:dyDescent="0.25"/>
  </sheetData>
  <sheetProtection selectLockedCells="1" selectUnlockedCells="1"/>
  <mergeCells count="1">
    <mergeCell ref="B3:C3"/>
  </mergeCells>
  <printOptions horizontalCentered="1"/>
  <pageMargins left="0.78740157480314965" right="0.78740157480314965" top="0.59055118110236227" bottom="0.86614173228346458" header="0.35433070866141736" footer="0.51181102362204722"/>
  <pageSetup paperSize="9" scale="94" firstPageNumber="0" orientation="portrait" r:id="rId1"/>
  <headerFooter alignWithMargins="0">
    <oddHeader xml:space="preserve">&amp;L9. melléklet a 27/2017.(XII.21.) önkormányzati rendelethez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5595"/>
  <sheetViews>
    <sheetView view="pageBreakPreview" topLeftCell="B25" zoomScaleNormal="79" zoomScaleSheetLayoutView="100" workbookViewId="0">
      <selection activeCell="C109" sqref="C109"/>
    </sheetView>
  </sheetViews>
  <sheetFormatPr defaultRowHeight="15" zeroHeight="1" x14ac:dyDescent="0.25"/>
  <cols>
    <col min="1" max="1" width="0" style="121" hidden="1" customWidth="1"/>
    <col min="2" max="2" width="0.140625" style="122" customWidth="1"/>
    <col min="3" max="3" width="97.140625" style="164" customWidth="1"/>
    <col min="4" max="4" width="12.42578125" style="81" customWidth="1"/>
    <col min="5" max="5" width="6.7109375" style="123" customWidth="1"/>
    <col min="6" max="16384" width="9.140625" style="123"/>
  </cols>
  <sheetData>
    <row r="1" spans="1:32" ht="28.5" customHeight="1" x14ac:dyDescent="0.25">
      <c r="C1" s="928" t="s">
        <v>256</v>
      </c>
      <c r="D1" s="928"/>
    </row>
    <row r="2" spans="1:32" ht="15" customHeight="1" thickBot="1" x14ac:dyDescent="0.3">
      <c r="C2" s="124"/>
      <c r="D2" s="124"/>
    </row>
    <row r="3" spans="1:32" ht="13.5" customHeight="1" thickBot="1" x14ac:dyDescent="0.3">
      <c r="C3" s="125" t="s">
        <v>323</v>
      </c>
      <c r="D3" s="126" t="s">
        <v>3</v>
      </c>
    </row>
    <row r="4" spans="1:32" ht="17.25" customHeight="1" x14ac:dyDescent="0.25">
      <c r="C4" s="127" t="s">
        <v>2</v>
      </c>
      <c r="D4" s="128"/>
    </row>
    <row r="5" spans="1:32" x14ac:dyDescent="0.25">
      <c r="C5" s="129"/>
      <c r="D5" s="130"/>
    </row>
    <row r="6" spans="1:32" ht="12" customHeight="1" x14ac:dyDescent="0.25">
      <c r="C6" s="131" t="s">
        <v>121</v>
      </c>
      <c r="D6" s="132">
        <f>SUM(D7:D8)</f>
        <v>350780</v>
      </c>
    </row>
    <row r="7" spans="1:32" s="134" customFormat="1" x14ac:dyDescent="0.25">
      <c r="A7" s="133"/>
      <c r="B7" s="122" t="s">
        <v>99</v>
      </c>
      <c r="C7" s="129" t="s">
        <v>214</v>
      </c>
      <c r="D7" s="130">
        <v>348780</v>
      </c>
    </row>
    <row r="8" spans="1:32" x14ac:dyDescent="0.25">
      <c r="A8" s="121" t="s">
        <v>122</v>
      </c>
      <c r="B8" s="122" t="s">
        <v>100</v>
      </c>
      <c r="C8" s="135" t="s">
        <v>124</v>
      </c>
      <c r="D8" s="130">
        <v>2000</v>
      </c>
    </row>
    <row r="9" spans="1:32" ht="12.75" customHeight="1" x14ac:dyDescent="0.25">
      <c r="C9" s="129"/>
      <c r="D9" s="130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2.75" customHeight="1" x14ac:dyDescent="0.25">
      <c r="B10" s="122" t="s">
        <v>102</v>
      </c>
      <c r="C10" s="131" t="s">
        <v>125</v>
      </c>
      <c r="D10" s="132">
        <f>SUM(D11:D22)</f>
        <v>565372</v>
      </c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15.75" customHeight="1" x14ac:dyDescent="0.25">
      <c r="B11" s="122" t="s">
        <v>126</v>
      </c>
      <c r="C11" s="135" t="s">
        <v>215</v>
      </c>
      <c r="D11" s="130">
        <v>15000</v>
      </c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</row>
    <row r="12" spans="1:32" ht="15.75" customHeight="1" x14ac:dyDescent="0.25">
      <c r="B12" s="122" t="s">
        <v>126</v>
      </c>
      <c r="C12" s="129" t="s">
        <v>216</v>
      </c>
      <c r="D12" s="130">
        <v>7000</v>
      </c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</row>
    <row r="13" spans="1:32" ht="16.5" customHeight="1" x14ac:dyDescent="0.25">
      <c r="C13" s="129" t="s">
        <v>127</v>
      </c>
      <c r="D13" s="130">
        <v>233133</v>
      </c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</row>
    <row r="14" spans="1:32" ht="15" customHeight="1" x14ac:dyDescent="0.25">
      <c r="B14" s="122" t="s">
        <v>128</v>
      </c>
      <c r="C14" s="129" t="s">
        <v>324</v>
      </c>
      <c r="D14" s="130">
        <v>158795</v>
      </c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</row>
    <row r="15" spans="1:32" x14ac:dyDescent="0.25">
      <c r="A15" s="121" t="s">
        <v>128</v>
      </c>
      <c r="B15" s="122" t="s">
        <v>126</v>
      </c>
      <c r="C15" s="135" t="s">
        <v>217</v>
      </c>
      <c r="D15" s="130">
        <v>64169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</row>
    <row r="16" spans="1:32" x14ac:dyDescent="0.25">
      <c r="A16" s="121" t="s">
        <v>128</v>
      </c>
      <c r="B16" s="122" t="s">
        <v>126</v>
      </c>
      <c r="C16" s="135" t="s">
        <v>129</v>
      </c>
      <c r="D16" s="130">
        <v>45000</v>
      </c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</row>
    <row r="17" spans="1:32" s="138" customFormat="1" x14ac:dyDescent="0.25">
      <c r="A17" s="137" t="s">
        <v>126</v>
      </c>
      <c r="B17" s="139" t="s">
        <v>109</v>
      </c>
      <c r="C17" s="135" t="s">
        <v>218</v>
      </c>
      <c r="D17" s="130">
        <v>4000</v>
      </c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</row>
    <row r="18" spans="1:32" x14ac:dyDescent="0.25">
      <c r="A18" s="121" t="s">
        <v>126</v>
      </c>
      <c r="B18" s="122" t="s">
        <v>130</v>
      </c>
      <c r="C18" s="129" t="s">
        <v>325</v>
      </c>
      <c r="D18" s="130">
        <v>1775</v>
      </c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</row>
    <row r="19" spans="1:32" x14ac:dyDescent="0.25">
      <c r="A19" s="121" t="s">
        <v>126</v>
      </c>
      <c r="B19" s="122" t="s">
        <v>130</v>
      </c>
      <c r="C19" s="129" t="s">
        <v>219</v>
      </c>
      <c r="D19" s="130">
        <v>14000</v>
      </c>
    </row>
    <row r="20" spans="1:32" x14ac:dyDescent="0.25">
      <c r="A20" s="121" t="s">
        <v>130</v>
      </c>
      <c r="B20" s="122" t="s">
        <v>126</v>
      </c>
      <c r="C20" s="129" t="s">
        <v>220</v>
      </c>
      <c r="D20" s="130">
        <v>15000</v>
      </c>
    </row>
    <row r="21" spans="1:32" x14ac:dyDescent="0.25">
      <c r="B21" s="122" t="s">
        <v>126</v>
      </c>
      <c r="C21" s="129" t="s">
        <v>326</v>
      </c>
      <c r="D21" s="130">
        <v>1500</v>
      </c>
    </row>
    <row r="22" spans="1:32" s="138" customFormat="1" x14ac:dyDescent="0.25">
      <c r="A22" s="137"/>
      <c r="B22" s="122" t="s">
        <v>126</v>
      </c>
      <c r="C22" s="135" t="s">
        <v>250</v>
      </c>
      <c r="D22" s="130">
        <v>6000</v>
      </c>
    </row>
    <row r="23" spans="1:32" s="138" customFormat="1" ht="13.5" customHeight="1" x14ac:dyDescent="0.25">
      <c r="A23" s="137"/>
      <c r="B23" s="139"/>
      <c r="C23" s="140" t="s">
        <v>221</v>
      </c>
      <c r="D23" s="141">
        <f>D6+D10</f>
        <v>916152</v>
      </c>
    </row>
    <row r="24" spans="1:32" s="138" customFormat="1" ht="15" customHeight="1" x14ac:dyDescent="0.25">
      <c r="A24" s="137"/>
      <c r="B24" s="139"/>
      <c r="C24" s="129"/>
      <c r="D24" s="130"/>
    </row>
    <row r="25" spans="1:32" s="138" customFormat="1" x14ac:dyDescent="0.25">
      <c r="A25" s="137"/>
      <c r="B25" s="139"/>
      <c r="C25" s="131" t="s">
        <v>131</v>
      </c>
      <c r="D25" s="132">
        <f>SUM(D26:D26)</f>
        <v>40000</v>
      </c>
    </row>
    <row r="26" spans="1:32" s="138" customFormat="1" x14ac:dyDescent="0.25">
      <c r="A26" s="137"/>
      <c r="B26" s="139" t="s">
        <v>266</v>
      </c>
      <c r="C26" s="129" t="s">
        <v>222</v>
      </c>
      <c r="D26" s="130">
        <v>40000</v>
      </c>
    </row>
    <row r="27" spans="1:32" s="138" customFormat="1" x14ac:dyDescent="0.25">
      <c r="A27" s="137"/>
      <c r="B27" s="139"/>
      <c r="C27" s="129"/>
      <c r="D27" s="130"/>
    </row>
    <row r="28" spans="1:32" s="138" customFormat="1" x14ac:dyDescent="0.25">
      <c r="A28" s="137"/>
      <c r="B28" s="139"/>
      <c r="C28" s="131" t="s">
        <v>131</v>
      </c>
      <c r="D28" s="130"/>
    </row>
    <row r="29" spans="1:32" s="138" customFormat="1" x14ac:dyDescent="0.25">
      <c r="A29" s="137"/>
      <c r="B29" s="139"/>
      <c r="C29" s="140" t="s">
        <v>132</v>
      </c>
      <c r="D29" s="252">
        <f>SUM(D26:D27)</f>
        <v>40000</v>
      </c>
    </row>
    <row r="30" spans="1:32" s="138" customFormat="1" x14ac:dyDescent="0.25">
      <c r="A30" s="137"/>
      <c r="B30" s="139"/>
      <c r="C30" s="129"/>
      <c r="D30" s="253"/>
    </row>
    <row r="31" spans="1:32" s="138" customFormat="1" x14ac:dyDescent="0.25">
      <c r="A31" s="137"/>
      <c r="B31" s="139"/>
      <c r="C31" s="142" t="s">
        <v>133</v>
      </c>
      <c r="D31" s="254">
        <f>D23+D29</f>
        <v>956152</v>
      </c>
    </row>
    <row r="32" spans="1:32" s="138" customFormat="1" x14ac:dyDescent="0.25">
      <c r="A32" s="137"/>
      <c r="B32" s="139"/>
      <c r="C32" s="129"/>
      <c r="D32" s="253"/>
    </row>
    <row r="33" spans="1:4" ht="15.75" customHeight="1" x14ac:dyDescent="0.25">
      <c r="C33" s="131" t="s">
        <v>134</v>
      </c>
      <c r="D33" s="255">
        <f>SUM(D34:D34)</f>
        <v>6000</v>
      </c>
    </row>
    <row r="34" spans="1:4" x14ac:dyDescent="0.25">
      <c r="B34" s="122" t="s">
        <v>102</v>
      </c>
      <c r="C34" s="135" t="s">
        <v>244</v>
      </c>
      <c r="D34" s="253">
        <v>6000</v>
      </c>
    </row>
    <row r="35" spans="1:4" x14ac:dyDescent="0.25">
      <c r="A35" s="121" t="s">
        <v>126</v>
      </c>
      <c r="C35" s="129"/>
      <c r="D35" s="253"/>
    </row>
    <row r="36" spans="1:4" ht="15" customHeight="1" x14ac:dyDescent="0.25">
      <c r="C36" s="140" t="s">
        <v>223</v>
      </c>
      <c r="D36" s="252">
        <f>D33</f>
        <v>6000</v>
      </c>
    </row>
    <row r="37" spans="1:4" s="145" customFormat="1" x14ac:dyDescent="0.25">
      <c r="A37" s="143"/>
      <c r="B37" s="144"/>
      <c r="C37" s="140"/>
      <c r="D37" s="252"/>
    </row>
    <row r="38" spans="1:4" ht="12.75" customHeight="1" x14ac:dyDescent="0.25">
      <c r="C38" s="131" t="s">
        <v>327</v>
      </c>
      <c r="D38" s="255">
        <f>SUM(D39)</f>
        <v>0</v>
      </c>
    </row>
    <row r="39" spans="1:4" s="148" customFormat="1" x14ac:dyDescent="0.25">
      <c r="A39" s="146"/>
      <c r="B39" s="147"/>
      <c r="C39" s="129"/>
      <c r="D39" s="253"/>
    </row>
    <row r="40" spans="1:4" s="134" customFormat="1" x14ac:dyDescent="0.25">
      <c r="A40" s="133"/>
      <c r="B40" s="122"/>
      <c r="C40" s="142" t="s">
        <v>135</v>
      </c>
      <c r="D40" s="254">
        <f>D36+D38</f>
        <v>6000</v>
      </c>
    </row>
    <row r="41" spans="1:4" s="134" customFormat="1" ht="15.75" thickBot="1" x14ac:dyDescent="0.3">
      <c r="A41" s="133"/>
      <c r="B41" s="122"/>
      <c r="C41" s="149"/>
      <c r="D41" s="256"/>
    </row>
    <row r="42" spans="1:4" s="134" customFormat="1" ht="29.25" thickBot="1" x14ac:dyDescent="0.3">
      <c r="A42" s="133"/>
      <c r="B42" s="122"/>
      <c r="C42" s="125" t="s">
        <v>136</v>
      </c>
      <c r="D42" s="150">
        <f>D31+D40</f>
        <v>962152</v>
      </c>
    </row>
    <row r="43" spans="1:4" x14ac:dyDescent="0.25">
      <c r="C43" s="151"/>
      <c r="D43" s="152"/>
    </row>
    <row r="44" spans="1:4" ht="13.5" customHeight="1" x14ac:dyDescent="0.25">
      <c r="C44" s="151"/>
      <c r="D44" s="152"/>
    </row>
    <row r="45" spans="1:4" s="134" customFormat="1" ht="12" customHeight="1" thickBot="1" x14ac:dyDescent="0.3">
      <c r="A45" s="133"/>
      <c r="B45" s="122"/>
      <c r="C45" s="151"/>
      <c r="D45" s="152"/>
    </row>
    <row r="46" spans="1:4" ht="15.75" thickBot="1" x14ac:dyDescent="0.3">
      <c r="A46" s="121" t="s">
        <v>126</v>
      </c>
      <c r="C46" s="153" t="s">
        <v>137</v>
      </c>
      <c r="D46" s="154" t="s">
        <v>3</v>
      </c>
    </row>
    <row r="47" spans="1:4" x14ac:dyDescent="0.25">
      <c r="A47" s="121" t="s">
        <v>126</v>
      </c>
      <c r="C47" s="155" t="s">
        <v>2</v>
      </c>
      <c r="D47" s="156"/>
    </row>
    <row r="48" spans="1:4" x14ac:dyDescent="0.25">
      <c r="A48" s="121" t="s">
        <v>126</v>
      </c>
      <c r="C48" s="157"/>
      <c r="D48" s="158"/>
    </row>
    <row r="49" spans="1:4" x14ac:dyDescent="0.25">
      <c r="A49" s="121" t="s">
        <v>126</v>
      </c>
      <c r="C49" s="157" t="s">
        <v>138</v>
      </c>
      <c r="D49" s="159">
        <f>SUM(D50:D51)</f>
        <v>1200</v>
      </c>
    </row>
    <row r="50" spans="1:4" x14ac:dyDescent="0.25">
      <c r="A50" s="121" t="s">
        <v>126</v>
      </c>
      <c r="C50" s="160" t="s">
        <v>139</v>
      </c>
      <c r="D50" s="161">
        <v>1200</v>
      </c>
    </row>
    <row r="51" spans="1:4" s="138" customFormat="1" ht="14.25" customHeight="1" thickBot="1" x14ac:dyDescent="0.3">
      <c r="A51" s="137" t="s">
        <v>102</v>
      </c>
      <c r="B51" s="139"/>
      <c r="C51" s="162"/>
      <c r="D51" s="163"/>
    </row>
    <row r="52" spans="1:4" s="521" customFormat="1" ht="29.25" thickBot="1" x14ac:dyDescent="0.25">
      <c r="A52" s="518" t="s">
        <v>126</v>
      </c>
      <c r="B52" s="519"/>
      <c r="C52" s="125" t="s">
        <v>140</v>
      </c>
      <c r="D52" s="520">
        <f>SUM(D49)</f>
        <v>1200</v>
      </c>
    </row>
    <row r="53" spans="1:4" x14ac:dyDescent="0.25">
      <c r="A53" s="121" t="s">
        <v>126</v>
      </c>
    </row>
    <row r="54" spans="1:4" x14ac:dyDescent="0.25">
      <c r="A54" s="121" t="s">
        <v>126</v>
      </c>
    </row>
    <row r="55" spans="1:4" x14ac:dyDescent="0.25">
      <c r="A55" s="121" t="s">
        <v>126</v>
      </c>
    </row>
    <row r="56" spans="1:4" x14ac:dyDescent="0.25"/>
    <row r="57" spans="1:4" x14ac:dyDescent="0.25"/>
    <row r="58" spans="1:4" x14ac:dyDescent="0.25"/>
    <row r="59" spans="1:4" x14ac:dyDescent="0.25"/>
    <row r="60" spans="1:4" x14ac:dyDescent="0.25"/>
    <row r="61" spans="1:4" x14ac:dyDescent="0.25"/>
    <row r="62" spans="1:4" s="145" customFormat="1" x14ac:dyDescent="0.25">
      <c r="A62" s="143"/>
      <c r="B62" s="144"/>
    </row>
    <row r="63" spans="1:4" s="134" customFormat="1" x14ac:dyDescent="0.25">
      <c r="A63" s="133"/>
      <c r="B63" s="122"/>
    </row>
    <row r="64" spans="1:4" s="134" customFormat="1" x14ac:dyDescent="0.25">
      <c r="A64" s="133"/>
      <c r="B64" s="122"/>
    </row>
    <row r="65" spans="1:4" x14ac:dyDescent="0.25">
      <c r="C65" s="123"/>
      <c r="D65" s="123"/>
    </row>
    <row r="66" spans="1:4" s="148" customFormat="1" x14ac:dyDescent="0.25">
      <c r="A66" s="146"/>
      <c r="B66" s="147"/>
    </row>
    <row r="67" spans="1:4" s="134" customFormat="1" ht="33.75" customHeight="1" x14ac:dyDescent="0.25">
      <c r="A67" s="133"/>
      <c r="B67" s="122"/>
    </row>
    <row r="68" spans="1:4" s="167" customFormat="1" ht="36.75" customHeight="1" x14ac:dyDescent="0.25">
      <c r="A68" s="165"/>
      <c r="B68" s="166"/>
    </row>
    <row r="69" spans="1:4" ht="15.75" customHeight="1" x14ac:dyDescent="0.25"/>
    <row r="70" spans="1:4" x14ac:dyDescent="0.25"/>
    <row r="71" spans="1:4" x14ac:dyDescent="0.25"/>
    <row r="72" spans="1:4" x14ac:dyDescent="0.25"/>
    <row r="73" spans="1:4" x14ac:dyDescent="0.25"/>
    <row r="74" spans="1:4" x14ac:dyDescent="0.25"/>
    <row r="75" spans="1:4" ht="30.75" customHeight="1" x14ac:dyDescent="0.25"/>
    <row r="76" spans="1:4" ht="30.75" hidden="1" customHeight="1" x14ac:dyDescent="0.25"/>
    <row r="77" spans="1:4" ht="10.5" hidden="1" customHeight="1" x14ac:dyDescent="0.25">
      <c r="A77" s="146"/>
      <c r="B77" s="147"/>
    </row>
    <row r="78" spans="1:4" hidden="1" x14ac:dyDescent="0.25"/>
    <row r="79" spans="1:4" hidden="1" x14ac:dyDescent="0.25"/>
    <row r="80" spans="1:4" hidden="1" x14ac:dyDescent="0.25"/>
    <row r="81" spans="1:2" hidden="1" x14ac:dyDescent="0.25"/>
    <row r="82" spans="1:2" hidden="1" x14ac:dyDescent="0.25"/>
    <row r="83" spans="1:2" hidden="1" x14ac:dyDescent="0.25"/>
    <row r="84" spans="1:2" hidden="1" x14ac:dyDescent="0.25"/>
    <row r="85" spans="1:2" hidden="1" x14ac:dyDescent="0.25"/>
    <row r="86" spans="1:2" hidden="1" x14ac:dyDescent="0.25"/>
    <row r="87" spans="1:2" hidden="1" x14ac:dyDescent="0.25"/>
    <row r="88" spans="1:2" hidden="1" x14ac:dyDescent="0.25"/>
    <row r="89" spans="1:2" hidden="1" x14ac:dyDescent="0.25">
      <c r="A89" s="146"/>
      <c r="B89" s="147"/>
    </row>
    <row r="90" spans="1:2" hidden="1" x14ac:dyDescent="0.25"/>
    <row r="91" spans="1:2" hidden="1" x14ac:dyDescent="0.25"/>
    <row r="92" spans="1:2" hidden="1" x14ac:dyDescent="0.25"/>
    <row r="93" spans="1:2" hidden="1" x14ac:dyDescent="0.25"/>
    <row r="94" spans="1:2" hidden="1" x14ac:dyDescent="0.25"/>
    <row r="95" spans="1:2" hidden="1" x14ac:dyDescent="0.25"/>
    <row r="96" spans="1:2" hidden="1" x14ac:dyDescent="0.25">
      <c r="A96" s="133" t="s">
        <v>141</v>
      </c>
    </row>
    <row r="97" spans="1:1" hidden="1" x14ac:dyDescent="0.25">
      <c r="A97" s="121" t="s">
        <v>98</v>
      </c>
    </row>
    <row r="98" spans="1:1" hidden="1" x14ac:dyDescent="0.25">
      <c r="A98" s="121" t="s">
        <v>122</v>
      </c>
    </row>
    <row r="99" spans="1:1" hidden="1" x14ac:dyDescent="0.25">
      <c r="A99" s="121" t="s">
        <v>123</v>
      </c>
    </row>
    <row r="100" spans="1:1" hidden="1" x14ac:dyDescent="0.25">
      <c r="A100" s="121" t="s">
        <v>100</v>
      </c>
    </row>
    <row r="101" spans="1:1" hidden="1" x14ac:dyDescent="0.25">
      <c r="A101" s="121" t="s">
        <v>126</v>
      </c>
    </row>
    <row r="102" spans="1:1" hidden="1" x14ac:dyDescent="0.25">
      <c r="A102" s="121" t="s">
        <v>102</v>
      </c>
    </row>
    <row r="103" spans="1:1" hidden="1" x14ac:dyDescent="0.25">
      <c r="A103" s="121" t="s">
        <v>128</v>
      </c>
    </row>
    <row r="104" spans="1:1" hidden="1" x14ac:dyDescent="0.25">
      <c r="A104" s="121" t="s">
        <v>109</v>
      </c>
    </row>
    <row r="105" spans="1:1" hidden="1" x14ac:dyDescent="0.25">
      <c r="A105" s="121" t="s">
        <v>130</v>
      </c>
    </row>
    <row r="106" spans="1:1" hidden="1" x14ac:dyDescent="0.25">
      <c r="A106" s="133" t="s">
        <v>142</v>
      </c>
    </row>
    <row r="107" spans="1:1" hidden="1" x14ac:dyDescent="0.25"/>
    <row r="108" spans="1:1" hidden="1" x14ac:dyDescent="0.25">
      <c r="A108" s="133" t="s">
        <v>143</v>
      </c>
    </row>
    <row r="109" spans="1:1" hidden="1" x14ac:dyDescent="0.25">
      <c r="A109" s="121" t="s">
        <v>126</v>
      </c>
    </row>
    <row r="110" spans="1:1" hidden="1" x14ac:dyDescent="0.25"/>
    <row r="111" spans="1:1" hidden="1" x14ac:dyDescent="0.25">
      <c r="A111" s="133" t="s">
        <v>144</v>
      </c>
    </row>
    <row r="112" spans="1:1" hidden="1" x14ac:dyDescent="0.25">
      <c r="A112" s="121" t="s">
        <v>126</v>
      </c>
    </row>
    <row r="113" spans="1:1" hidden="1" x14ac:dyDescent="0.25">
      <c r="A113" s="121" t="s">
        <v>102</v>
      </c>
    </row>
    <row r="114" spans="1:1" hidden="1" x14ac:dyDescent="0.25">
      <c r="A114" s="133" t="s">
        <v>145</v>
      </c>
    </row>
    <row r="115" spans="1:1" hidden="1" x14ac:dyDescent="0.25"/>
    <row r="116" spans="1:1" hidden="1" x14ac:dyDescent="0.25"/>
    <row r="117" spans="1:1" x14ac:dyDescent="0.25"/>
    <row r="118" spans="1:1" x14ac:dyDescent="0.25"/>
    <row r="119" spans="1:1" x14ac:dyDescent="0.25"/>
    <row r="120" spans="1:1" x14ac:dyDescent="0.25"/>
    <row r="121" spans="1:1" x14ac:dyDescent="0.25"/>
    <row r="122" spans="1:1" x14ac:dyDescent="0.25"/>
    <row r="123" spans="1:1" x14ac:dyDescent="0.25"/>
    <row r="124" spans="1:1" x14ac:dyDescent="0.25"/>
    <row r="125" spans="1:1" x14ac:dyDescent="0.25"/>
    <row r="126" spans="1:1" x14ac:dyDescent="0.25"/>
    <row r="127" spans="1:1" x14ac:dyDescent="0.25"/>
    <row r="128" spans="1:1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  <row r="17284" x14ac:dyDescent="0.25"/>
    <row r="17285" x14ac:dyDescent="0.25"/>
    <row r="17286" x14ac:dyDescent="0.25"/>
    <row r="17287" x14ac:dyDescent="0.25"/>
    <row r="17288" x14ac:dyDescent="0.25"/>
    <row r="17289" x14ac:dyDescent="0.25"/>
    <row r="17290" x14ac:dyDescent="0.25"/>
    <row r="17291" x14ac:dyDescent="0.25"/>
    <row r="17292" x14ac:dyDescent="0.25"/>
    <row r="17293" x14ac:dyDescent="0.25"/>
    <row r="17294" x14ac:dyDescent="0.25"/>
    <row r="17295" x14ac:dyDescent="0.25"/>
    <row r="17296" x14ac:dyDescent="0.25"/>
    <row r="17297" x14ac:dyDescent="0.25"/>
    <row r="17298" x14ac:dyDescent="0.25"/>
    <row r="17299" x14ac:dyDescent="0.25"/>
    <row r="17300" x14ac:dyDescent="0.25"/>
    <row r="17301" x14ac:dyDescent="0.25"/>
    <row r="17302" x14ac:dyDescent="0.25"/>
    <row r="17303" x14ac:dyDescent="0.25"/>
    <row r="17304" x14ac:dyDescent="0.25"/>
    <row r="17305" x14ac:dyDescent="0.25"/>
    <row r="17306" x14ac:dyDescent="0.25"/>
    <row r="17307" x14ac:dyDescent="0.25"/>
    <row r="17308" x14ac:dyDescent="0.25"/>
    <row r="17309" x14ac:dyDescent="0.25"/>
    <row r="17310" x14ac:dyDescent="0.25"/>
    <row r="17311" x14ac:dyDescent="0.25"/>
    <row r="17312" x14ac:dyDescent="0.25"/>
    <row r="17313" x14ac:dyDescent="0.25"/>
    <row r="17314" x14ac:dyDescent="0.25"/>
    <row r="17315" x14ac:dyDescent="0.25"/>
    <row r="17316" x14ac:dyDescent="0.25"/>
    <row r="17317" x14ac:dyDescent="0.25"/>
    <row r="17318" x14ac:dyDescent="0.25"/>
    <row r="17319" x14ac:dyDescent="0.25"/>
    <row r="17320" x14ac:dyDescent="0.25"/>
    <row r="17321" x14ac:dyDescent="0.25"/>
    <row r="17322" x14ac:dyDescent="0.25"/>
    <row r="17323" x14ac:dyDescent="0.25"/>
    <row r="17324" x14ac:dyDescent="0.25"/>
    <row r="17325" x14ac:dyDescent="0.25"/>
    <row r="17326" x14ac:dyDescent="0.25"/>
    <row r="17327" x14ac:dyDescent="0.25"/>
    <row r="17328" x14ac:dyDescent="0.25"/>
    <row r="17329" x14ac:dyDescent="0.25"/>
    <row r="17330" x14ac:dyDescent="0.25"/>
    <row r="17331" x14ac:dyDescent="0.25"/>
    <row r="17332" x14ac:dyDescent="0.25"/>
    <row r="17333" x14ac:dyDescent="0.25"/>
    <row r="17334" x14ac:dyDescent="0.25"/>
    <row r="17335" x14ac:dyDescent="0.25"/>
    <row r="17336" x14ac:dyDescent="0.25"/>
    <row r="17337" x14ac:dyDescent="0.25"/>
    <row r="17338" x14ac:dyDescent="0.25"/>
    <row r="17339" x14ac:dyDescent="0.25"/>
    <row r="17340" x14ac:dyDescent="0.25"/>
    <row r="17341" x14ac:dyDescent="0.25"/>
    <row r="17342" x14ac:dyDescent="0.25"/>
    <row r="17343" x14ac:dyDescent="0.25"/>
    <row r="17344" x14ac:dyDescent="0.25"/>
    <row r="17345" x14ac:dyDescent="0.25"/>
    <row r="17346" x14ac:dyDescent="0.25"/>
    <row r="17347" x14ac:dyDescent="0.25"/>
    <row r="17348" x14ac:dyDescent="0.25"/>
    <row r="17349" x14ac:dyDescent="0.25"/>
    <row r="17350" x14ac:dyDescent="0.25"/>
    <row r="17351" x14ac:dyDescent="0.25"/>
    <row r="17352" x14ac:dyDescent="0.25"/>
    <row r="17353" x14ac:dyDescent="0.25"/>
    <row r="17354" x14ac:dyDescent="0.25"/>
    <row r="17355" x14ac:dyDescent="0.25"/>
    <row r="17356" x14ac:dyDescent="0.25"/>
    <row r="17357" x14ac:dyDescent="0.25"/>
    <row r="17358" x14ac:dyDescent="0.25"/>
    <row r="17359" x14ac:dyDescent="0.25"/>
    <row r="17360" x14ac:dyDescent="0.25"/>
    <row r="17361" x14ac:dyDescent="0.25"/>
    <row r="17362" x14ac:dyDescent="0.25"/>
    <row r="17363" x14ac:dyDescent="0.25"/>
    <row r="17364" x14ac:dyDescent="0.25"/>
    <row r="17365" x14ac:dyDescent="0.25"/>
    <row r="17366" x14ac:dyDescent="0.25"/>
    <row r="17367" x14ac:dyDescent="0.25"/>
    <row r="17368" x14ac:dyDescent="0.25"/>
    <row r="17369" x14ac:dyDescent="0.25"/>
    <row r="17370" x14ac:dyDescent="0.25"/>
    <row r="17371" x14ac:dyDescent="0.25"/>
    <row r="17372" x14ac:dyDescent="0.25"/>
    <row r="17373" x14ac:dyDescent="0.25"/>
    <row r="17374" x14ac:dyDescent="0.25"/>
    <row r="17375" x14ac:dyDescent="0.25"/>
    <row r="17376" x14ac:dyDescent="0.25"/>
    <row r="17377" x14ac:dyDescent="0.25"/>
    <row r="17378" x14ac:dyDescent="0.25"/>
    <row r="17379" x14ac:dyDescent="0.25"/>
    <row r="17380" x14ac:dyDescent="0.25"/>
    <row r="17381" x14ac:dyDescent="0.25"/>
    <row r="17382" x14ac:dyDescent="0.25"/>
    <row r="17383" x14ac:dyDescent="0.25"/>
    <row r="17384" x14ac:dyDescent="0.25"/>
    <row r="17385" x14ac:dyDescent="0.25"/>
    <row r="17386" x14ac:dyDescent="0.25"/>
    <row r="17387" x14ac:dyDescent="0.25"/>
    <row r="17388" x14ac:dyDescent="0.25"/>
    <row r="17389" x14ac:dyDescent="0.25"/>
    <row r="17390" x14ac:dyDescent="0.25"/>
    <row r="17391" x14ac:dyDescent="0.25"/>
    <row r="17392" x14ac:dyDescent="0.25"/>
    <row r="17393" x14ac:dyDescent="0.25"/>
    <row r="17394" x14ac:dyDescent="0.25"/>
    <row r="17395" x14ac:dyDescent="0.25"/>
    <row r="17396" x14ac:dyDescent="0.25"/>
    <row r="17397" x14ac:dyDescent="0.25"/>
    <row r="17398" x14ac:dyDescent="0.25"/>
    <row r="17399" x14ac:dyDescent="0.25"/>
    <row r="17400" x14ac:dyDescent="0.25"/>
    <row r="17401" x14ac:dyDescent="0.25"/>
    <row r="17402" x14ac:dyDescent="0.25"/>
    <row r="17403" x14ac:dyDescent="0.25"/>
    <row r="17404" x14ac:dyDescent="0.25"/>
    <row r="17405" x14ac:dyDescent="0.25"/>
    <row r="17406" x14ac:dyDescent="0.25"/>
    <row r="17407" x14ac:dyDescent="0.25"/>
    <row r="17408" x14ac:dyDescent="0.25"/>
    <row r="17409" x14ac:dyDescent="0.25"/>
    <row r="17410" x14ac:dyDescent="0.25"/>
    <row r="17411" x14ac:dyDescent="0.25"/>
    <row r="17412" x14ac:dyDescent="0.25"/>
    <row r="17413" x14ac:dyDescent="0.25"/>
    <row r="17414" x14ac:dyDescent="0.25"/>
    <row r="17415" x14ac:dyDescent="0.25"/>
    <row r="17416" x14ac:dyDescent="0.25"/>
    <row r="17417" x14ac:dyDescent="0.25"/>
    <row r="17418" x14ac:dyDescent="0.25"/>
    <row r="17419" x14ac:dyDescent="0.25"/>
    <row r="17420" x14ac:dyDescent="0.25"/>
    <row r="17421" x14ac:dyDescent="0.25"/>
    <row r="17422" x14ac:dyDescent="0.25"/>
    <row r="17423" x14ac:dyDescent="0.25"/>
    <row r="17424" x14ac:dyDescent="0.25"/>
    <row r="17425" x14ac:dyDescent="0.25"/>
    <row r="17426" x14ac:dyDescent="0.25"/>
    <row r="17427" x14ac:dyDescent="0.25"/>
    <row r="17428" x14ac:dyDescent="0.25"/>
    <row r="17429" x14ac:dyDescent="0.25"/>
    <row r="17430" x14ac:dyDescent="0.25"/>
    <row r="17431" x14ac:dyDescent="0.25"/>
    <row r="17432" x14ac:dyDescent="0.25"/>
    <row r="17433" x14ac:dyDescent="0.25"/>
    <row r="17434" x14ac:dyDescent="0.25"/>
    <row r="17435" x14ac:dyDescent="0.25"/>
    <row r="17436" x14ac:dyDescent="0.25"/>
    <row r="17437" x14ac:dyDescent="0.25"/>
    <row r="17438" x14ac:dyDescent="0.25"/>
    <row r="17439" x14ac:dyDescent="0.25"/>
    <row r="17440" x14ac:dyDescent="0.25"/>
    <row r="17441" x14ac:dyDescent="0.25"/>
    <row r="17442" x14ac:dyDescent="0.25"/>
    <row r="17443" x14ac:dyDescent="0.25"/>
    <row r="17444" x14ac:dyDescent="0.25"/>
    <row r="17445" x14ac:dyDescent="0.25"/>
    <row r="17446" x14ac:dyDescent="0.25"/>
    <row r="17447" x14ac:dyDescent="0.25"/>
    <row r="17448" x14ac:dyDescent="0.25"/>
    <row r="17449" x14ac:dyDescent="0.25"/>
    <row r="17450" x14ac:dyDescent="0.25"/>
    <row r="17451" x14ac:dyDescent="0.25"/>
    <row r="17452" x14ac:dyDescent="0.25"/>
    <row r="17453" x14ac:dyDescent="0.25"/>
    <row r="17454" x14ac:dyDescent="0.25"/>
    <row r="17455" x14ac:dyDescent="0.25"/>
    <row r="17456" x14ac:dyDescent="0.25"/>
    <row r="17457" x14ac:dyDescent="0.25"/>
    <row r="17458" x14ac:dyDescent="0.25"/>
    <row r="17459" x14ac:dyDescent="0.25"/>
    <row r="17460" x14ac:dyDescent="0.25"/>
    <row r="17461" x14ac:dyDescent="0.25"/>
    <row r="17462" x14ac:dyDescent="0.25"/>
    <row r="17463" x14ac:dyDescent="0.25"/>
    <row r="17464" x14ac:dyDescent="0.25"/>
    <row r="17465" x14ac:dyDescent="0.25"/>
    <row r="17466" x14ac:dyDescent="0.25"/>
    <row r="17467" x14ac:dyDescent="0.25"/>
    <row r="17468" x14ac:dyDescent="0.25"/>
    <row r="17469" x14ac:dyDescent="0.25"/>
    <row r="17470" x14ac:dyDescent="0.25"/>
    <row r="17471" x14ac:dyDescent="0.25"/>
    <row r="17472" x14ac:dyDescent="0.25"/>
    <row r="17473" x14ac:dyDescent="0.25"/>
    <row r="17474" x14ac:dyDescent="0.25"/>
    <row r="17475" x14ac:dyDescent="0.25"/>
    <row r="17476" x14ac:dyDescent="0.25"/>
    <row r="17477" x14ac:dyDescent="0.25"/>
    <row r="17478" x14ac:dyDescent="0.25"/>
    <row r="17479" x14ac:dyDescent="0.25"/>
    <row r="17480" x14ac:dyDescent="0.25"/>
    <row r="17481" x14ac:dyDescent="0.25"/>
    <row r="17482" x14ac:dyDescent="0.25"/>
    <row r="17483" x14ac:dyDescent="0.25"/>
    <row r="17484" x14ac:dyDescent="0.25"/>
    <row r="17485" x14ac:dyDescent="0.25"/>
    <row r="17486" x14ac:dyDescent="0.25"/>
    <row r="17487" x14ac:dyDescent="0.25"/>
    <row r="17488" x14ac:dyDescent="0.25"/>
    <row r="17489" x14ac:dyDescent="0.25"/>
    <row r="17490" x14ac:dyDescent="0.25"/>
    <row r="17491" x14ac:dyDescent="0.25"/>
    <row r="17492" x14ac:dyDescent="0.25"/>
    <row r="17493" x14ac:dyDescent="0.25"/>
    <row r="17494" x14ac:dyDescent="0.25"/>
    <row r="17495" x14ac:dyDescent="0.25"/>
    <row r="17496" x14ac:dyDescent="0.25"/>
    <row r="17497" x14ac:dyDescent="0.25"/>
    <row r="17498" x14ac:dyDescent="0.25"/>
    <row r="17499" x14ac:dyDescent="0.25"/>
    <row r="17500" x14ac:dyDescent="0.25"/>
    <row r="17501" x14ac:dyDescent="0.25"/>
    <row r="17502" x14ac:dyDescent="0.25"/>
    <row r="17503" x14ac:dyDescent="0.25"/>
    <row r="17504" x14ac:dyDescent="0.25"/>
    <row r="17505" x14ac:dyDescent="0.25"/>
    <row r="17506" x14ac:dyDescent="0.25"/>
    <row r="17507" x14ac:dyDescent="0.25"/>
    <row r="17508" x14ac:dyDescent="0.25"/>
    <row r="17509" x14ac:dyDescent="0.25"/>
    <row r="17510" x14ac:dyDescent="0.25"/>
    <row r="17511" x14ac:dyDescent="0.25"/>
    <row r="17512" x14ac:dyDescent="0.25"/>
    <row r="17513" x14ac:dyDescent="0.25"/>
    <row r="17514" x14ac:dyDescent="0.25"/>
    <row r="17515" x14ac:dyDescent="0.25"/>
    <row r="17516" x14ac:dyDescent="0.25"/>
    <row r="17517" x14ac:dyDescent="0.25"/>
    <row r="17518" x14ac:dyDescent="0.25"/>
    <row r="17519" x14ac:dyDescent="0.25"/>
    <row r="17520" x14ac:dyDescent="0.25"/>
    <row r="17521" x14ac:dyDescent="0.25"/>
    <row r="17522" x14ac:dyDescent="0.25"/>
    <row r="17523" x14ac:dyDescent="0.25"/>
    <row r="17524" x14ac:dyDescent="0.25"/>
    <row r="17525" x14ac:dyDescent="0.25"/>
    <row r="17526" x14ac:dyDescent="0.25"/>
    <row r="17527" x14ac:dyDescent="0.25"/>
    <row r="17528" x14ac:dyDescent="0.25"/>
    <row r="17529" x14ac:dyDescent="0.25"/>
    <row r="17530" x14ac:dyDescent="0.25"/>
    <row r="17531" x14ac:dyDescent="0.25"/>
    <row r="17532" x14ac:dyDescent="0.25"/>
    <row r="17533" x14ac:dyDescent="0.25"/>
    <row r="17534" x14ac:dyDescent="0.25"/>
    <row r="17535" x14ac:dyDescent="0.25"/>
    <row r="17536" x14ac:dyDescent="0.25"/>
    <row r="17537" x14ac:dyDescent="0.25"/>
    <row r="17538" x14ac:dyDescent="0.25"/>
    <row r="17539" x14ac:dyDescent="0.25"/>
    <row r="17540" x14ac:dyDescent="0.25"/>
    <row r="17541" x14ac:dyDescent="0.25"/>
    <row r="17542" x14ac:dyDescent="0.25"/>
    <row r="17543" x14ac:dyDescent="0.25"/>
    <row r="17544" x14ac:dyDescent="0.25"/>
    <row r="17545" x14ac:dyDescent="0.25"/>
    <row r="17546" x14ac:dyDescent="0.25"/>
    <row r="17547" x14ac:dyDescent="0.25"/>
    <row r="17548" x14ac:dyDescent="0.25"/>
    <row r="17549" x14ac:dyDescent="0.25"/>
    <row r="17550" x14ac:dyDescent="0.25"/>
    <row r="17551" x14ac:dyDescent="0.25"/>
    <row r="17552" x14ac:dyDescent="0.25"/>
    <row r="17553" x14ac:dyDescent="0.25"/>
    <row r="17554" x14ac:dyDescent="0.25"/>
    <row r="17555" x14ac:dyDescent="0.25"/>
    <row r="17556" x14ac:dyDescent="0.25"/>
    <row r="17557" x14ac:dyDescent="0.25"/>
    <row r="17558" x14ac:dyDescent="0.25"/>
    <row r="17559" x14ac:dyDescent="0.25"/>
    <row r="17560" x14ac:dyDescent="0.25"/>
    <row r="17561" x14ac:dyDescent="0.25"/>
    <row r="17562" x14ac:dyDescent="0.25"/>
    <row r="17563" x14ac:dyDescent="0.25"/>
    <row r="17564" x14ac:dyDescent="0.25"/>
    <row r="17565" x14ac:dyDescent="0.25"/>
    <row r="17566" x14ac:dyDescent="0.25"/>
    <row r="17567" x14ac:dyDescent="0.25"/>
    <row r="17568" x14ac:dyDescent="0.25"/>
    <row r="17569" x14ac:dyDescent="0.25"/>
    <row r="17570" x14ac:dyDescent="0.25"/>
    <row r="17571" x14ac:dyDescent="0.25"/>
    <row r="17572" x14ac:dyDescent="0.25"/>
    <row r="17573" x14ac:dyDescent="0.25"/>
    <row r="17574" x14ac:dyDescent="0.25"/>
    <row r="17575" x14ac:dyDescent="0.25"/>
    <row r="17576" x14ac:dyDescent="0.25"/>
    <row r="17577" x14ac:dyDescent="0.25"/>
    <row r="17578" x14ac:dyDescent="0.25"/>
    <row r="17579" x14ac:dyDescent="0.25"/>
    <row r="17580" x14ac:dyDescent="0.25"/>
    <row r="17581" x14ac:dyDescent="0.25"/>
    <row r="17582" x14ac:dyDescent="0.25"/>
    <row r="17583" x14ac:dyDescent="0.25"/>
    <row r="17584" x14ac:dyDescent="0.25"/>
    <row r="17585" x14ac:dyDescent="0.25"/>
    <row r="17586" x14ac:dyDescent="0.25"/>
    <row r="17587" x14ac:dyDescent="0.25"/>
    <row r="17588" x14ac:dyDescent="0.25"/>
    <row r="17589" x14ac:dyDescent="0.25"/>
    <row r="17590" x14ac:dyDescent="0.25"/>
    <row r="17591" x14ac:dyDescent="0.25"/>
    <row r="17592" x14ac:dyDescent="0.25"/>
    <row r="17593" x14ac:dyDescent="0.25"/>
    <row r="17594" x14ac:dyDescent="0.25"/>
    <row r="17595" x14ac:dyDescent="0.25"/>
    <row r="17596" x14ac:dyDescent="0.25"/>
    <row r="17597" x14ac:dyDescent="0.25"/>
    <row r="17598" x14ac:dyDescent="0.25"/>
    <row r="17599" x14ac:dyDescent="0.25"/>
    <row r="17600" x14ac:dyDescent="0.25"/>
    <row r="17601" x14ac:dyDescent="0.25"/>
    <row r="17602" x14ac:dyDescent="0.25"/>
    <row r="17603" x14ac:dyDescent="0.25"/>
    <row r="17604" x14ac:dyDescent="0.25"/>
    <row r="17605" x14ac:dyDescent="0.25"/>
    <row r="17606" x14ac:dyDescent="0.25"/>
    <row r="17607" x14ac:dyDescent="0.25"/>
    <row r="17608" x14ac:dyDescent="0.25"/>
    <row r="17609" x14ac:dyDescent="0.25"/>
    <row r="17610" x14ac:dyDescent="0.25"/>
    <row r="17611" x14ac:dyDescent="0.25"/>
    <row r="17612" x14ac:dyDescent="0.25"/>
    <row r="17613" x14ac:dyDescent="0.25"/>
    <row r="17614" x14ac:dyDescent="0.25"/>
    <row r="17615" x14ac:dyDescent="0.25"/>
    <row r="17616" x14ac:dyDescent="0.25"/>
    <row r="17617" x14ac:dyDescent="0.25"/>
    <row r="17618" x14ac:dyDescent="0.25"/>
    <row r="17619" x14ac:dyDescent="0.25"/>
    <row r="17620" x14ac:dyDescent="0.25"/>
    <row r="17621" x14ac:dyDescent="0.25"/>
    <row r="17622" x14ac:dyDescent="0.25"/>
    <row r="17623" x14ac:dyDescent="0.25"/>
    <row r="17624" x14ac:dyDescent="0.25"/>
    <row r="17625" x14ac:dyDescent="0.25"/>
    <row r="17626" x14ac:dyDescent="0.25"/>
    <row r="17627" x14ac:dyDescent="0.25"/>
    <row r="17628" x14ac:dyDescent="0.25"/>
    <row r="17629" x14ac:dyDescent="0.25"/>
    <row r="17630" x14ac:dyDescent="0.25"/>
    <row r="17631" x14ac:dyDescent="0.25"/>
    <row r="17632" x14ac:dyDescent="0.25"/>
    <row r="17633" x14ac:dyDescent="0.25"/>
    <row r="17634" x14ac:dyDescent="0.25"/>
    <row r="17635" x14ac:dyDescent="0.25"/>
    <row r="17636" x14ac:dyDescent="0.25"/>
    <row r="17637" x14ac:dyDescent="0.25"/>
    <row r="17638" x14ac:dyDescent="0.25"/>
    <row r="17639" x14ac:dyDescent="0.25"/>
    <row r="17640" x14ac:dyDescent="0.25"/>
    <row r="17641" x14ac:dyDescent="0.25"/>
    <row r="17642" x14ac:dyDescent="0.25"/>
    <row r="17643" x14ac:dyDescent="0.25"/>
    <row r="17644" x14ac:dyDescent="0.25"/>
    <row r="17645" x14ac:dyDescent="0.25"/>
    <row r="17646" x14ac:dyDescent="0.25"/>
    <row r="17647" x14ac:dyDescent="0.25"/>
    <row r="17648" x14ac:dyDescent="0.25"/>
    <row r="17649" x14ac:dyDescent="0.25"/>
    <row r="17650" x14ac:dyDescent="0.25"/>
    <row r="17651" x14ac:dyDescent="0.25"/>
    <row r="17652" x14ac:dyDescent="0.25"/>
    <row r="17653" x14ac:dyDescent="0.25"/>
    <row r="17654" x14ac:dyDescent="0.25"/>
    <row r="17655" x14ac:dyDescent="0.25"/>
    <row r="17656" x14ac:dyDescent="0.25"/>
    <row r="17657" x14ac:dyDescent="0.25"/>
    <row r="17658" x14ac:dyDescent="0.25"/>
    <row r="17659" x14ac:dyDescent="0.25"/>
    <row r="17660" x14ac:dyDescent="0.25"/>
    <row r="17661" x14ac:dyDescent="0.25"/>
    <row r="17662" x14ac:dyDescent="0.25"/>
    <row r="17663" x14ac:dyDescent="0.25"/>
    <row r="17664" x14ac:dyDescent="0.25"/>
    <row r="17665" x14ac:dyDescent="0.25"/>
    <row r="17666" x14ac:dyDescent="0.25"/>
    <row r="17667" x14ac:dyDescent="0.25"/>
    <row r="17668" x14ac:dyDescent="0.25"/>
    <row r="17669" x14ac:dyDescent="0.25"/>
    <row r="17670" x14ac:dyDescent="0.25"/>
    <row r="17671" x14ac:dyDescent="0.25"/>
    <row r="17672" x14ac:dyDescent="0.25"/>
    <row r="17673" x14ac:dyDescent="0.25"/>
    <row r="17674" x14ac:dyDescent="0.25"/>
    <row r="17675" x14ac:dyDescent="0.25"/>
    <row r="17676" x14ac:dyDescent="0.25"/>
    <row r="17677" x14ac:dyDescent="0.25"/>
    <row r="17678" x14ac:dyDescent="0.25"/>
    <row r="17679" x14ac:dyDescent="0.25"/>
    <row r="17680" x14ac:dyDescent="0.25"/>
    <row r="17681" x14ac:dyDescent="0.25"/>
    <row r="17682" x14ac:dyDescent="0.25"/>
    <row r="17683" x14ac:dyDescent="0.25"/>
    <row r="17684" x14ac:dyDescent="0.25"/>
    <row r="17685" x14ac:dyDescent="0.25"/>
    <row r="17686" x14ac:dyDescent="0.25"/>
    <row r="17687" x14ac:dyDescent="0.25"/>
    <row r="17688" x14ac:dyDescent="0.25"/>
    <row r="17689" x14ac:dyDescent="0.25"/>
    <row r="17690" x14ac:dyDescent="0.25"/>
    <row r="17691" x14ac:dyDescent="0.25"/>
    <row r="17692" x14ac:dyDescent="0.25"/>
    <row r="17693" x14ac:dyDescent="0.25"/>
    <row r="17694" x14ac:dyDescent="0.25"/>
    <row r="17695" x14ac:dyDescent="0.25"/>
    <row r="17696" x14ac:dyDescent="0.25"/>
    <row r="17697" x14ac:dyDescent="0.25"/>
    <row r="17698" x14ac:dyDescent="0.25"/>
    <row r="17699" x14ac:dyDescent="0.25"/>
    <row r="17700" x14ac:dyDescent="0.25"/>
    <row r="17701" x14ac:dyDescent="0.25"/>
    <row r="17702" x14ac:dyDescent="0.25"/>
    <row r="17703" x14ac:dyDescent="0.25"/>
    <row r="17704" x14ac:dyDescent="0.25"/>
    <row r="17705" x14ac:dyDescent="0.25"/>
    <row r="17706" x14ac:dyDescent="0.25"/>
    <row r="17707" x14ac:dyDescent="0.25"/>
    <row r="17708" x14ac:dyDescent="0.25"/>
    <row r="17709" x14ac:dyDescent="0.25"/>
    <row r="17710" x14ac:dyDescent="0.25"/>
    <row r="17711" x14ac:dyDescent="0.25"/>
    <row r="17712" x14ac:dyDescent="0.25"/>
    <row r="17713" x14ac:dyDescent="0.25"/>
    <row r="17714" x14ac:dyDescent="0.25"/>
    <row r="17715" x14ac:dyDescent="0.25"/>
    <row r="17716" x14ac:dyDescent="0.25"/>
    <row r="17717" x14ac:dyDescent="0.25"/>
    <row r="17718" x14ac:dyDescent="0.25"/>
    <row r="17719" x14ac:dyDescent="0.25"/>
    <row r="17720" x14ac:dyDescent="0.25"/>
    <row r="17721" x14ac:dyDescent="0.25"/>
    <row r="17722" x14ac:dyDescent="0.25"/>
    <row r="17723" x14ac:dyDescent="0.25"/>
    <row r="17724" x14ac:dyDescent="0.25"/>
    <row r="17725" x14ac:dyDescent="0.25"/>
    <row r="17726" x14ac:dyDescent="0.25"/>
    <row r="17727" x14ac:dyDescent="0.25"/>
    <row r="17728" x14ac:dyDescent="0.25"/>
    <row r="17729" x14ac:dyDescent="0.25"/>
    <row r="17730" x14ac:dyDescent="0.25"/>
    <row r="17731" x14ac:dyDescent="0.25"/>
    <row r="17732" x14ac:dyDescent="0.25"/>
    <row r="17733" x14ac:dyDescent="0.25"/>
    <row r="17734" x14ac:dyDescent="0.25"/>
    <row r="17735" x14ac:dyDescent="0.25"/>
    <row r="17736" x14ac:dyDescent="0.25"/>
    <row r="17737" x14ac:dyDescent="0.25"/>
    <row r="17738" x14ac:dyDescent="0.25"/>
    <row r="17739" x14ac:dyDescent="0.25"/>
    <row r="17740" x14ac:dyDescent="0.25"/>
    <row r="17741" x14ac:dyDescent="0.25"/>
    <row r="17742" x14ac:dyDescent="0.25"/>
    <row r="17743" x14ac:dyDescent="0.25"/>
    <row r="17744" x14ac:dyDescent="0.25"/>
    <row r="17745" x14ac:dyDescent="0.25"/>
    <row r="17746" x14ac:dyDescent="0.25"/>
    <row r="17747" x14ac:dyDescent="0.25"/>
    <row r="17748" x14ac:dyDescent="0.25"/>
    <row r="17749" x14ac:dyDescent="0.25"/>
    <row r="17750" x14ac:dyDescent="0.25"/>
    <row r="17751" x14ac:dyDescent="0.25"/>
    <row r="17752" x14ac:dyDescent="0.25"/>
    <row r="17753" x14ac:dyDescent="0.25"/>
    <row r="17754" x14ac:dyDescent="0.25"/>
    <row r="17755" x14ac:dyDescent="0.25"/>
    <row r="17756" x14ac:dyDescent="0.25"/>
    <row r="17757" x14ac:dyDescent="0.25"/>
    <row r="17758" x14ac:dyDescent="0.25"/>
    <row r="17759" x14ac:dyDescent="0.25"/>
    <row r="17760" x14ac:dyDescent="0.25"/>
    <row r="17761" x14ac:dyDescent="0.25"/>
    <row r="17762" x14ac:dyDescent="0.25"/>
    <row r="17763" x14ac:dyDescent="0.25"/>
    <row r="17764" x14ac:dyDescent="0.25"/>
    <row r="17765" x14ac:dyDescent="0.25"/>
    <row r="17766" x14ac:dyDescent="0.25"/>
    <row r="17767" x14ac:dyDescent="0.25"/>
    <row r="17768" x14ac:dyDescent="0.25"/>
    <row r="17769" x14ac:dyDescent="0.25"/>
    <row r="17770" x14ac:dyDescent="0.25"/>
    <row r="17771" x14ac:dyDescent="0.25"/>
    <row r="17772" x14ac:dyDescent="0.25"/>
    <row r="17773" x14ac:dyDescent="0.25"/>
    <row r="17774" x14ac:dyDescent="0.25"/>
    <row r="17775" x14ac:dyDescent="0.25"/>
    <row r="17776" x14ac:dyDescent="0.25"/>
    <row r="17777" x14ac:dyDescent="0.25"/>
    <row r="17778" x14ac:dyDescent="0.25"/>
    <row r="17779" x14ac:dyDescent="0.25"/>
    <row r="17780" x14ac:dyDescent="0.25"/>
    <row r="17781" x14ac:dyDescent="0.25"/>
    <row r="17782" x14ac:dyDescent="0.25"/>
    <row r="17783" x14ac:dyDescent="0.25"/>
    <row r="17784" x14ac:dyDescent="0.25"/>
    <row r="17785" x14ac:dyDescent="0.25"/>
    <row r="17786" x14ac:dyDescent="0.25"/>
    <row r="17787" x14ac:dyDescent="0.25"/>
    <row r="17788" x14ac:dyDescent="0.25"/>
    <row r="17789" x14ac:dyDescent="0.25"/>
    <row r="17790" x14ac:dyDescent="0.25"/>
    <row r="17791" x14ac:dyDescent="0.25"/>
    <row r="17792" x14ac:dyDescent="0.25"/>
    <row r="17793" x14ac:dyDescent="0.25"/>
    <row r="17794" x14ac:dyDescent="0.25"/>
    <row r="17795" x14ac:dyDescent="0.25"/>
    <row r="17796" x14ac:dyDescent="0.25"/>
    <row r="17797" x14ac:dyDescent="0.25"/>
    <row r="17798" x14ac:dyDescent="0.25"/>
    <row r="17799" x14ac:dyDescent="0.25"/>
    <row r="17800" x14ac:dyDescent="0.25"/>
    <row r="17801" x14ac:dyDescent="0.25"/>
    <row r="17802" x14ac:dyDescent="0.25"/>
    <row r="17803" x14ac:dyDescent="0.25"/>
    <row r="17804" x14ac:dyDescent="0.25"/>
    <row r="17805" x14ac:dyDescent="0.25"/>
    <row r="17806" x14ac:dyDescent="0.25"/>
    <row r="17807" x14ac:dyDescent="0.25"/>
    <row r="17808" x14ac:dyDescent="0.25"/>
    <row r="17809" x14ac:dyDescent="0.25"/>
    <row r="17810" x14ac:dyDescent="0.25"/>
    <row r="17811" x14ac:dyDescent="0.25"/>
    <row r="17812" x14ac:dyDescent="0.25"/>
    <row r="17813" x14ac:dyDescent="0.25"/>
    <row r="17814" x14ac:dyDescent="0.25"/>
    <row r="17815" x14ac:dyDescent="0.25"/>
    <row r="17816" x14ac:dyDescent="0.25"/>
    <row r="17817" x14ac:dyDescent="0.25"/>
    <row r="17818" x14ac:dyDescent="0.25"/>
    <row r="17819" x14ac:dyDescent="0.25"/>
    <row r="17820" x14ac:dyDescent="0.25"/>
    <row r="17821" x14ac:dyDescent="0.25"/>
    <row r="17822" x14ac:dyDescent="0.25"/>
    <row r="17823" x14ac:dyDescent="0.25"/>
    <row r="17824" x14ac:dyDescent="0.25"/>
    <row r="17825" x14ac:dyDescent="0.25"/>
    <row r="17826" x14ac:dyDescent="0.25"/>
    <row r="17827" x14ac:dyDescent="0.25"/>
    <row r="17828" x14ac:dyDescent="0.25"/>
    <row r="17829" x14ac:dyDescent="0.25"/>
    <row r="17830" x14ac:dyDescent="0.25"/>
    <row r="17831" x14ac:dyDescent="0.25"/>
    <row r="17832" x14ac:dyDescent="0.25"/>
    <row r="17833" x14ac:dyDescent="0.25"/>
    <row r="17834" x14ac:dyDescent="0.25"/>
    <row r="17835" x14ac:dyDescent="0.25"/>
    <row r="17836" x14ac:dyDescent="0.25"/>
    <row r="17837" x14ac:dyDescent="0.25"/>
    <row r="17838" x14ac:dyDescent="0.25"/>
    <row r="17839" x14ac:dyDescent="0.25"/>
    <row r="17840" x14ac:dyDescent="0.25"/>
    <row r="17841" x14ac:dyDescent="0.25"/>
    <row r="17842" x14ac:dyDescent="0.25"/>
    <row r="17843" x14ac:dyDescent="0.25"/>
    <row r="17844" x14ac:dyDescent="0.25"/>
    <row r="17845" x14ac:dyDescent="0.25"/>
    <row r="17846" x14ac:dyDescent="0.25"/>
    <row r="17847" x14ac:dyDescent="0.25"/>
    <row r="17848" x14ac:dyDescent="0.25"/>
    <row r="17849" x14ac:dyDescent="0.25"/>
    <row r="17850" x14ac:dyDescent="0.25"/>
    <row r="17851" x14ac:dyDescent="0.25"/>
    <row r="17852" x14ac:dyDescent="0.25"/>
    <row r="17853" x14ac:dyDescent="0.25"/>
    <row r="17854" x14ac:dyDescent="0.25"/>
    <row r="17855" x14ac:dyDescent="0.25"/>
    <row r="17856" x14ac:dyDescent="0.25"/>
    <row r="17857" x14ac:dyDescent="0.25"/>
    <row r="17858" x14ac:dyDescent="0.25"/>
    <row r="17859" x14ac:dyDescent="0.25"/>
    <row r="17860" x14ac:dyDescent="0.25"/>
    <row r="17861" x14ac:dyDescent="0.25"/>
    <row r="17862" x14ac:dyDescent="0.25"/>
    <row r="17863" x14ac:dyDescent="0.25"/>
    <row r="17864" x14ac:dyDescent="0.25"/>
    <row r="17865" x14ac:dyDescent="0.25"/>
    <row r="17866" x14ac:dyDescent="0.25"/>
    <row r="17867" x14ac:dyDescent="0.25"/>
    <row r="17868" x14ac:dyDescent="0.25"/>
    <row r="17869" x14ac:dyDescent="0.25"/>
    <row r="17870" x14ac:dyDescent="0.25"/>
    <row r="17871" x14ac:dyDescent="0.25"/>
    <row r="17872" x14ac:dyDescent="0.25"/>
    <row r="17873" x14ac:dyDescent="0.25"/>
    <row r="17874" x14ac:dyDescent="0.25"/>
    <row r="17875" x14ac:dyDescent="0.25"/>
    <row r="17876" x14ac:dyDescent="0.25"/>
    <row r="17877" x14ac:dyDescent="0.25"/>
    <row r="17878" x14ac:dyDescent="0.25"/>
    <row r="17879" x14ac:dyDescent="0.25"/>
    <row r="17880" x14ac:dyDescent="0.25"/>
    <row r="17881" x14ac:dyDescent="0.25"/>
    <row r="17882" x14ac:dyDescent="0.25"/>
    <row r="17883" x14ac:dyDescent="0.25"/>
    <row r="17884" x14ac:dyDescent="0.25"/>
    <row r="17885" x14ac:dyDescent="0.25"/>
    <row r="17886" x14ac:dyDescent="0.25"/>
    <row r="17887" x14ac:dyDescent="0.25"/>
    <row r="17888" x14ac:dyDescent="0.25"/>
    <row r="17889" x14ac:dyDescent="0.25"/>
    <row r="17890" x14ac:dyDescent="0.25"/>
    <row r="17891" x14ac:dyDescent="0.25"/>
    <row r="17892" x14ac:dyDescent="0.25"/>
    <row r="17893" x14ac:dyDescent="0.25"/>
    <row r="17894" x14ac:dyDescent="0.25"/>
    <row r="17895" x14ac:dyDescent="0.25"/>
    <row r="17896" x14ac:dyDescent="0.25"/>
    <row r="17897" x14ac:dyDescent="0.25"/>
    <row r="17898" x14ac:dyDescent="0.25"/>
    <row r="17899" x14ac:dyDescent="0.25"/>
    <row r="17900" x14ac:dyDescent="0.25"/>
    <row r="17901" x14ac:dyDescent="0.25"/>
    <row r="17902" x14ac:dyDescent="0.25"/>
    <row r="17903" x14ac:dyDescent="0.25"/>
    <row r="17904" x14ac:dyDescent="0.25"/>
    <row r="17905" x14ac:dyDescent="0.25"/>
    <row r="17906" x14ac:dyDescent="0.25"/>
    <row r="17907" x14ac:dyDescent="0.25"/>
    <row r="17908" x14ac:dyDescent="0.25"/>
    <row r="17909" x14ac:dyDescent="0.25"/>
    <row r="17910" x14ac:dyDescent="0.25"/>
    <row r="17911" x14ac:dyDescent="0.25"/>
    <row r="17912" x14ac:dyDescent="0.25"/>
    <row r="17913" x14ac:dyDescent="0.25"/>
    <row r="17914" x14ac:dyDescent="0.25"/>
    <row r="17915" x14ac:dyDescent="0.25"/>
    <row r="17916" x14ac:dyDescent="0.25"/>
    <row r="17917" x14ac:dyDescent="0.25"/>
    <row r="17918" x14ac:dyDescent="0.25"/>
    <row r="17919" x14ac:dyDescent="0.25"/>
    <row r="17920" x14ac:dyDescent="0.25"/>
    <row r="17921" x14ac:dyDescent="0.25"/>
    <row r="17922" x14ac:dyDescent="0.25"/>
    <row r="17923" x14ac:dyDescent="0.25"/>
    <row r="17924" x14ac:dyDescent="0.25"/>
    <row r="17925" x14ac:dyDescent="0.25"/>
    <row r="17926" x14ac:dyDescent="0.25"/>
    <row r="17927" x14ac:dyDescent="0.25"/>
    <row r="17928" x14ac:dyDescent="0.25"/>
    <row r="17929" x14ac:dyDescent="0.25"/>
    <row r="17930" x14ac:dyDescent="0.25"/>
    <row r="17931" x14ac:dyDescent="0.25"/>
    <row r="17932" x14ac:dyDescent="0.25"/>
    <row r="17933" x14ac:dyDescent="0.25"/>
    <row r="17934" x14ac:dyDescent="0.25"/>
    <row r="17935" x14ac:dyDescent="0.25"/>
    <row r="17936" x14ac:dyDescent="0.25"/>
    <row r="17937" x14ac:dyDescent="0.25"/>
    <row r="17938" x14ac:dyDescent="0.25"/>
    <row r="17939" x14ac:dyDescent="0.25"/>
    <row r="17940" x14ac:dyDescent="0.25"/>
    <row r="17941" x14ac:dyDescent="0.25"/>
    <row r="17942" x14ac:dyDescent="0.25"/>
    <row r="17943" x14ac:dyDescent="0.25"/>
    <row r="17944" x14ac:dyDescent="0.25"/>
    <row r="17945" x14ac:dyDescent="0.25"/>
    <row r="17946" x14ac:dyDescent="0.25"/>
    <row r="17947" x14ac:dyDescent="0.25"/>
    <row r="17948" x14ac:dyDescent="0.25"/>
    <row r="17949" x14ac:dyDescent="0.25"/>
    <row r="17950" x14ac:dyDescent="0.25"/>
    <row r="17951" x14ac:dyDescent="0.25"/>
    <row r="17952" x14ac:dyDescent="0.25"/>
    <row r="17953" x14ac:dyDescent="0.25"/>
    <row r="17954" x14ac:dyDescent="0.25"/>
    <row r="17955" x14ac:dyDescent="0.25"/>
    <row r="17956" x14ac:dyDescent="0.25"/>
    <row r="17957" x14ac:dyDescent="0.25"/>
    <row r="17958" x14ac:dyDescent="0.25"/>
    <row r="17959" x14ac:dyDescent="0.25"/>
    <row r="17960" x14ac:dyDescent="0.25"/>
    <row r="17961" x14ac:dyDescent="0.25"/>
    <row r="17962" x14ac:dyDescent="0.25"/>
    <row r="17963" x14ac:dyDescent="0.25"/>
    <row r="17964" x14ac:dyDescent="0.25"/>
    <row r="17965" x14ac:dyDescent="0.25"/>
    <row r="17966" x14ac:dyDescent="0.25"/>
    <row r="17967" x14ac:dyDescent="0.25"/>
    <row r="17968" x14ac:dyDescent="0.25"/>
    <row r="17969" x14ac:dyDescent="0.25"/>
    <row r="17970" x14ac:dyDescent="0.25"/>
    <row r="17971" x14ac:dyDescent="0.25"/>
    <row r="17972" x14ac:dyDescent="0.25"/>
    <row r="17973" x14ac:dyDescent="0.25"/>
    <row r="17974" x14ac:dyDescent="0.25"/>
    <row r="17975" x14ac:dyDescent="0.25"/>
    <row r="17976" x14ac:dyDescent="0.25"/>
    <row r="17977" x14ac:dyDescent="0.25"/>
    <row r="17978" x14ac:dyDescent="0.25"/>
    <row r="17979" x14ac:dyDescent="0.25"/>
    <row r="17980" x14ac:dyDescent="0.25"/>
    <row r="17981" x14ac:dyDescent="0.25"/>
    <row r="17982" x14ac:dyDescent="0.25"/>
    <row r="17983" x14ac:dyDescent="0.25"/>
    <row r="17984" x14ac:dyDescent="0.25"/>
    <row r="17985" x14ac:dyDescent="0.25"/>
    <row r="17986" x14ac:dyDescent="0.25"/>
    <row r="17987" x14ac:dyDescent="0.25"/>
    <row r="17988" x14ac:dyDescent="0.25"/>
    <row r="17989" x14ac:dyDescent="0.25"/>
    <row r="17990" x14ac:dyDescent="0.25"/>
    <row r="17991" x14ac:dyDescent="0.25"/>
    <row r="17992" x14ac:dyDescent="0.25"/>
    <row r="17993" x14ac:dyDescent="0.25"/>
    <row r="17994" x14ac:dyDescent="0.25"/>
    <row r="17995" x14ac:dyDescent="0.25"/>
    <row r="17996" x14ac:dyDescent="0.25"/>
    <row r="17997" x14ac:dyDescent="0.25"/>
    <row r="17998" x14ac:dyDescent="0.25"/>
    <row r="17999" x14ac:dyDescent="0.25"/>
    <row r="18000" x14ac:dyDescent="0.25"/>
    <row r="18001" x14ac:dyDescent="0.25"/>
    <row r="18002" x14ac:dyDescent="0.25"/>
    <row r="18003" x14ac:dyDescent="0.25"/>
    <row r="18004" x14ac:dyDescent="0.25"/>
    <row r="18005" x14ac:dyDescent="0.25"/>
    <row r="18006" x14ac:dyDescent="0.25"/>
    <row r="18007" x14ac:dyDescent="0.25"/>
    <row r="18008" x14ac:dyDescent="0.25"/>
    <row r="18009" x14ac:dyDescent="0.25"/>
    <row r="18010" x14ac:dyDescent="0.25"/>
    <row r="18011" x14ac:dyDescent="0.25"/>
    <row r="18012" x14ac:dyDescent="0.25"/>
    <row r="18013" x14ac:dyDescent="0.25"/>
    <row r="18014" x14ac:dyDescent="0.25"/>
    <row r="18015" x14ac:dyDescent="0.25"/>
    <row r="18016" x14ac:dyDescent="0.25"/>
    <row r="18017" x14ac:dyDescent="0.25"/>
    <row r="18018" x14ac:dyDescent="0.25"/>
    <row r="18019" x14ac:dyDescent="0.25"/>
    <row r="18020" x14ac:dyDescent="0.25"/>
    <row r="18021" x14ac:dyDescent="0.25"/>
    <row r="18022" x14ac:dyDescent="0.25"/>
    <row r="18023" x14ac:dyDescent="0.25"/>
    <row r="18024" x14ac:dyDescent="0.25"/>
    <row r="18025" x14ac:dyDescent="0.25"/>
    <row r="18026" x14ac:dyDescent="0.25"/>
    <row r="18027" x14ac:dyDescent="0.25"/>
    <row r="18028" x14ac:dyDescent="0.25"/>
    <row r="18029" x14ac:dyDescent="0.25"/>
    <row r="18030" x14ac:dyDescent="0.25"/>
    <row r="18031" x14ac:dyDescent="0.25"/>
    <row r="18032" x14ac:dyDescent="0.25"/>
    <row r="18033" x14ac:dyDescent="0.25"/>
    <row r="18034" x14ac:dyDescent="0.25"/>
    <row r="18035" x14ac:dyDescent="0.25"/>
    <row r="18036" x14ac:dyDescent="0.25"/>
    <row r="18037" x14ac:dyDescent="0.25"/>
    <row r="18038" x14ac:dyDescent="0.25"/>
    <row r="18039" x14ac:dyDescent="0.25"/>
    <row r="18040" x14ac:dyDescent="0.25"/>
    <row r="18041" x14ac:dyDescent="0.25"/>
    <row r="18042" x14ac:dyDescent="0.25"/>
    <row r="18043" x14ac:dyDescent="0.25"/>
    <row r="18044" x14ac:dyDescent="0.25"/>
    <row r="18045" x14ac:dyDescent="0.25"/>
    <row r="18046" x14ac:dyDescent="0.25"/>
    <row r="18047" x14ac:dyDescent="0.25"/>
    <row r="18048" x14ac:dyDescent="0.25"/>
    <row r="18049" x14ac:dyDescent="0.25"/>
    <row r="18050" x14ac:dyDescent="0.25"/>
    <row r="18051" x14ac:dyDescent="0.25"/>
    <row r="18052" x14ac:dyDescent="0.25"/>
    <row r="18053" x14ac:dyDescent="0.25"/>
    <row r="18054" x14ac:dyDescent="0.25"/>
    <row r="18055" x14ac:dyDescent="0.25"/>
    <row r="18056" x14ac:dyDescent="0.25"/>
    <row r="18057" x14ac:dyDescent="0.25"/>
    <row r="18058" x14ac:dyDescent="0.25"/>
    <row r="18059" x14ac:dyDescent="0.25"/>
    <row r="18060" x14ac:dyDescent="0.25"/>
    <row r="18061" x14ac:dyDescent="0.25"/>
    <row r="18062" x14ac:dyDescent="0.25"/>
    <row r="18063" x14ac:dyDescent="0.25"/>
    <row r="18064" x14ac:dyDescent="0.25"/>
    <row r="18065" x14ac:dyDescent="0.25"/>
    <row r="18066" x14ac:dyDescent="0.25"/>
    <row r="18067" x14ac:dyDescent="0.25"/>
    <row r="18068" x14ac:dyDescent="0.25"/>
    <row r="18069" x14ac:dyDescent="0.25"/>
    <row r="18070" x14ac:dyDescent="0.25"/>
    <row r="18071" x14ac:dyDescent="0.25"/>
    <row r="18072" x14ac:dyDescent="0.25"/>
    <row r="18073" x14ac:dyDescent="0.25"/>
    <row r="18074" x14ac:dyDescent="0.25"/>
    <row r="18075" x14ac:dyDescent="0.25"/>
    <row r="18076" x14ac:dyDescent="0.25"/>
    <row r="18077" x14ac:dyDescent="0.25"/>
    <row r="18078" x14ac:dyDescent="0.25"/>
    <row r="18079" x14ac:dyDescent="0.25"/>
    <row r="18080" x14ac:dyDescent="0.25"/>
    <row r="18081" x14ac:dyDescent="0.25"/>
    <row r="18082" x14ac:dyDescent="0.25"/>
    <row r="18083" x14ac:dyDescent="0.25"/>
    <row r="18084" x14ac:dyDescent="0.25"/>
    <row r="18085" x14ac:dyDescent="0.25"/>
    <row r="18086" x14ac:dyDescent="0.25"/>
    <row r="18087" x14ac:dyDescent="0.25"/>
    <row r="18088" x14ac:dyDescent="0.25"/>
    <row r="18089" x14ac:dyDescent="0.25"/>
    <row r="18090" x14ac:dyDescent="0.25"/>
    <row r="18091" x14ac:dyDescent="0.25"/>
    <row r="18092" x14ac:dyDescent="0.25"/>
    <row r="18093" x14ac:dyDescent="0.25"/>
    <row r="18094" x14ac:dyDescent="0.25"/>
    <row r="18095" x14ac:dyDescent="0.25"/>
    <row r="18096" x14ac:dyDescent="0.25"/>
    <row r="18097" x14ac:dyDescent="0.25"/>
    <row r="18098" x14ac:dyDescent="0.25"/>
    <row r="18099" x14ac:dyDescent="0.25"/>
    <row r="18100" x14ac:dyDescent="0.25"/>
    <row r="18101" x14ac:dyDescent="0.25"/>
    <row r="18102" x14ac:dyDescent="0.25"/>
    <row r="18103" x14ac:dyDescent="0.25"/>
    <row r="18104" x14ac:dyDescent="0.25"/>
    <row r="18105" x14ac:dyDescent="0.25"/>
    <row r="18106" x14ac:dyDescent="0.25"/>
    <row r="18107" x14ac:dyDescent="0.25"/>
    <row r="18108" x14ac:dyDescent="0.25"/>
    <row r="18109" x14ac:dyDescent="0.25"/>
    <row r="18110" x14ac:dyDescent="0.25"/>
    <row r="18111" x14ac:dyDescent="0.25"/>
    <row r="18112" x14ac:dyDescent="0.25"/>
    <row r="18113" x14ac:dyDescent="0.25"/>
    <row r="18114" x14ac:dyDescent="0.25"/>
    <row r="18115" x14ac:dyDescent="0.25"/>
    <row r="18116" x14ac:dyDescent="0.25"/>
    <row r="18117" x14ac:dyDescent="0.25"/>
    <row r="18118" x14ac:dyDescent="0.25"/>
    <row r="18119" x14ac:dyDescent="0.25"/>
    <row r="18120" x14ac:dyDescent="0.25"/>
    <row r="18121" x14ac:dyDescent="0.25"/>
    <row r="18122" x14ac:dyDescent="0.25"/>
    <row r="18123" x14ac:dyDescent="0.25"/>
    <row r="18124" x14ac:dyDescent="0.25"/>
    <row r="18125" x14ac:dyDescent="0.25"/>
    <row r="18126" x14ac:dyDescent="0.25"/>
    <row r="18127" x14ac:dyDescent="0.25"/>
    <row r="18128" x14ac:dyDescent="0.25"/>
    <row r="18129" x14ac:dyDescent="0.25"/>
    <row r="18130" x14ac:dyDescent="0.25"/>
    <row r="18131" x14ac:dyDescent="0.25"/>
    <row r="18132" x14ac:dyDescent="0.25"/>
    <row r="18133" x14ac:dyDescent="0.25"/>
    <row r="18134" x14ac:dyDescent="0.25"/>
    <row r="18135" x14ac:dyDescent="0.25"/>
    <row r="18136" x14ac:dyDescent="0.25"/>
    <row r="18137" x14ac:dyDescent="0.25"/>
    <row r="18138" x14ac:dyDescent="0.25"/>
    <row r="18139" x14ac:dyDescent="0.25"/>
    <row r="18140" x14ac:dyDescent="0.25"/>
    <row r="18141" x14ac:dyDescent="0.25"/>
    <row r="18142" x14ac:dyDescent="0.25"/>
    <row r="18143" x14ac:dyDescent="0.25"/>
    <row r="18144" x14ac:dyDescent="0.25"/>
    <row r="18145" x14ac:dyDescent="0.25"/>
    <row r="18146" x14ac:dyDescent="0.25"/>
    <row r="18147" x14ac:dyDescent="0.25"/>
    <row r="18148" x14ac:dyDescent="0.25"/>
    <row r="18149" x14ac:dyDescent="0.25"/>
    <row r="18150" x14ac:dyDescent="0.25"/>
    <row r="18151" x14ac:dyDescent="0.25"/>
    <row r="18152" x14ac:dyDescent="0.25"/>
    <row r="18153" x14ac:dyDescent="0.25"/>
    <row r="18154" x14ac:dyDescent="0.25"/>
    <row r="18155" x14ac:dyDescent="0.25"/>
    <row r="18156" x14ac:dyDescent="0.25"/>
    <row r="18157" x14ac:dyDescent="0.25"/>
    <row r="18158" x14ac:dyDescent="0.25"/>
    <row r="18159" x14ac:dyDescent="0.25"/>
    <row r="18160" x14ac:dyDescent="0.25"/>
    <row r="18161" x14ac:dyDescent="0.25"/>
    <row r="18162" x14ac:dyDescent="0.25"/>
    <row r="18163" x14ac:dyDescent="0.25"/>
    <row r="18164" x14ac:dyDescent="0.25"/>
    <row r="18165" x14ac:dyDescent="0.25"/>
    <row r="18166" x14ac:dyDescent="0.25"/>
    <row r="18167" x14ac:dyDescent="0.25"/>
    <row r="18168" x14ac:dyDescent="0.25"/>
    <row r="18169" x14ac:dyDescent="0.25"/>
    <row r="18170" x14ac:dyDescent="0.25"/>
    <row r="18171" x14ac:dyDescent="0.25"/>
    <row r="18172" x14ac:dyDescent="0.25"/>
    <row r="18173" x14ac:dyDescent="0.25"/>
    <row r="18174" x14ac:dyDescent="0.25"/>
    <row r="18175" x14ac:dyDescent="0.25"/>
    <row r="18176" x14ac:dyDescent="0.25"/>
    <row r="18177" x14ac:dyDescent="0.25"/>
    <row r="18178" x14ac:dyDescent="0.25"/>
    <row r="18179" x14ac:dyDescent="0.25"/>
    <row r="18180" x14ac:dyDescent="0.25"/>
    <row r="18181" x14ac:dyDescent="0.25"/>
    <row r="18182" x14ac:dyDescent="0.25"/>
    <row r="18183" x14ac:dyDescent="0.25"/>
    <row r="18184" x14ac:dyDescent="0.25"/>
    <row r="18185" x14ac:dyDescent="0.25"/>
    <row r="18186" x14ac:dyDescent="0.25"/>
    <row r="18187" x14ac:dyDescent="0.25"/>
    <row r="18188" x14ac:dyDescent="0.25"/>
    <row r="18189" x14ac:dyDescent="0.25"/>
    <row r="18190" x14ac:dyDescent="0.25"/>
    <row r="18191" x14ac:dyDescent="0.25"/>
    <row r="18192" x14ac:dyDescent="0.25"/>
    <row r="18193" x14ac:dyDescent="0.25"/>
    <row r="18194" x14ac:dyDescent="0.25"/>
    <row r="18195" x14ac:dyDescent="0.25"/>
    <row r="18196" x14ac:dyDescent="0.25"/>
    <row r="18197" x14ac:dyDescent="0.25"/>
    <row r="18198" x14ac:dyDescent="0.25"/>
    <row r="18199" x14ac:dyDescent="0.25"/>
    <row r="18200" x14ac:dyDescent="0.25"/>
    <row r="18201" x14ac:dyDescent="0.25"/>
    <row r="18202" x14ac:dyDescent="0.25"/>
    <row r="18203" x14ac:dyDescent="0.25"/>
    <row r="18204" x14ac:dyDescent="0.25"/>
    <row r="18205" x14ac:dyDescent="0.25"/>
    <row r="18206" x14ac:dyDescent="0.25"/>
    <row r="18207" x14ac:dyDescent="0.25"/>
    <row r="18208" x14ac:dyDescent="0.25"/>
    <row r="18209" x14ac:dyDescent="0.25"/>
    <row r="18210" x14ac:dyDescent="0.25"/>
    <row r="18211" x14ac:dyDescent="0.25"/>
    <row r="18212" x14ac:dyDescent="0.25"/>
    <row r="18213" x14ac:dyDescent="0.25"/>
    <row r="18214" x14ac:dyDescent="0.25"/>
    <row r="18215" x14ac:dyDescent="0.25"/>
    <row r="18216" x14ac:dyDescent="0.25"/>
    <row r="18217" x14ac:dyDescent="0.25"/>
    <row r="18218" x14ac:dyDescent="0.25"/>
    <row r="18219" x14ac:dyDescent="0.25"/>
    <row r="18220" x14ac:dyDescent="0.25"/>
    <row r="18221" x14ac:dyDescent="0.25"/>
    <row r="18222" x14ac:dyDescent="0.25"/>
    <row r="18223" x14ac:dyDescent="0.25"/>
    <row r="18224" x14ac:dyDescent="0.25"/>
    <row r="18225" x14ac:dyDescent="0.25"/>
    <row r="18226" x14ac:dyDescent="0.25"/>
    <row r="18227" x14ac:dyDescent="0.25"/>
    <row r="18228" x14ac:dyDescent="0.25"/>
    <row r="18229" x14ac:dyDescent="0.25"/>
    <row r="18230" x14ac:dyDescent="0.25"/>
    <row r="18231" x14ac:dyDescent="0.25"/>
    <row r="18232" x14ac:dyDescent="0.25"/>
    <row r="18233" x14ac:dyDescent="0.25"/>
    <row r="18234" x14ac:dyDescent="0.25"/>
    <row r="18235" x14ac:dyDescent="0.25"/>
    <row r="18236" x14ac:dyDescent="0.25"/>
    <row r="18237" x14ac:dyDescent="0.25"/>
    <row r="18238" x14ac:dyDescent="0.25"/>
    <row r="18239" x14ac:dyDescent="0.25"/>
    <row r="18240" x14ac:dyDescent="0.25"/>
    <row r="18241" x14ac:dyDescent="0.25"/>
    <row r="18242" x14ac:dyDescent="0.25"/>
    <row r="18243" x14ac:dyDescent="0.25"/>
    <row r="18244" x14ac:dyDescent="0.25"/>
    <row r="18245" x14ac:dyDescent="0.25"/>
    <row r="18246" x14ac:dyDescent="0.25"/>
    <row r="18247" x14ac:dyDescent="0.25"/>
    <row r="18248" x14ac:dyDescent="0.25"/>
    <row r="18249" x14ac:dyDescent="0.25"/>
    <row r="18250" x14ac:dyDescent="0.25"/>
    <row r="18251" x14ac:dyDescent="0.25"/>
    <row r="18252" x14ac:dyDescent="0.25"/>
    <row r="18253" x14ac:dyDescent="0.25"/>
    <row r="18254" x14ac:dyDescent="0.25"/>
    <row r="18255" x14ac:dyDescent="0.25"/>
    <row r="18256" x14ac:dyDescent="0.25"/>
    <row r="18257" x14ac:dyDescent="0.25"/>
    <row r="18258" x14ac:dyDescent="0.25"/>
    <row r="18259" x14ac:dyDescent="0.25"/>
    <row r="18260" x14ac:dyDescent="0.25"/>
    <row r="18261" x14ac:dyDescent="0.25"/>
    <row r="18262" x14ac:dyDescent="0.25"/>
    <row r="18263" x14ac:dyDescent="0.25"/>
    <row r="18264" x14ac:dyDescent="0.25"/>
    <row r="18265" x14ac:dyDescent="0.25"/>
    <row r="18266" x14ac:dyDescent="0.25"/>
    <row r="18267" x14ac:dyDescent="0.25"/>
    <row r="18268" x14ac:dyDescent="0.25"/>
    <row r="18269" x14ac:dyDescent="0.25"/>
    <row r="18270" x14ac:dyDescent="0.25"/>
    <row r="18271" x14ac:dyDescent="0.25"/>
    <row r="18272" x14ac:dyDescent="0.25"/>
    <row r="18273" x14ac:dyDescent="0.25"/>
    <row r="18274" x14ac:dyDescent="0.25"/>
    <row r="18275" x14ac:dyDescent="0.25"/>
    <row r="18276" x14ac:dyDescent="0.25"/>
    <row r="18277" x14ac:dyDescent="0.25"/>
    <row r="18278" x14ac:dyDescent="0.25"/>
    <row r="18279" x14ac:dyDescent="0.25"/>
    <row r="18280" x14ac:dyDescent="0.25"/>
    <row r="18281" x14ac:dyDescent="0.25"/>
    <row r="18282" x14ac:dyDescent="0.25"/>
    <row r="18283" x14ac:dyDescent="0.25"/>
    <row r="18284" x14ac:dyDescent="0.25"/>
    <row r="18285" x14ac:dyDescent="0.25"/>
    <row r="18286" x14ac:dyDescent="0.25"/>
    <row r="18287" x14ac:dyDescent="0.25"/>
    <row r="18288" x14ac:dyDescent="0.25"/>
    <row r="18289" x14ac:dyDescent="0.25"/>
    <row r="18290" x14ac:dyDescent="0.25"/>
    <row r="18291" x14ac:dyDescent="0.25"/>
    <row r="18292" x14ac:dyDescent="0.25"/>
    <row r="18293" x14ac:dyDescent="0.25"/>
    <row r="18294" x14ac:dyDescent="0.25"/>
    <row r="18295" x14ac:dyDescent="0.25"/>
    <row r="18296" x14ac:dyDescent="0.25"/>
    <row r="18297" x14ac:dyDescent="0.25"/>
    <row r="18298" x14ac:dyDescent="0.25"/>
    <row r="18299" x14ac:dyDescent="0.25"/>
    <row r="18300" x14ac:dyDescent="0.25"/>
    <row r="18301" x14ac:dyDescent="0.25"/>
    <row r="18302" x14ac:dyDescent="0.25"/>
    <row r="18303" x14ac:dyDescent="0.25"/>
    <row r="18304" x14ac:dyDescent="0.25"/>
    <row r="18305" x14ac:dyDescent="0.25"/>
    <row r="18306" x14ac:dyDescent="0.25"/>
    <row r="18307" x14ac:dyDescent="0.25"/>
    <row r="18308" x14ac:dyDescent="0.25"/>
    <row r="18309" x14ac:dyDescent="0.25"/>
    <row r="18310" x14ac:dyDescent="0.25"/>
    <row r="18311" x14ac:dyDescent="0.25"/>
    <row r="18312" x14ac:dyDescent="0.25"/>
    <row r="18313" x14ac:dyDescent="0.25"/>
    <row r="18314" x14ac:dyDescent="0.25"/>
    <row r="18315" x14ac:dyDescent="0.25"/>
    <row r="18316" x14ac:dyDescent="0.25"/>
    <row r="18317" x14ac:dyDescent="0.25"/>
    <row r="18318" x14ac:dyDescent="0.25"/>
    <row r="18319" x14ac:dyDescent="0.25"/>
    <row r="18320" x14ac:dyDescent="0.25"/>
    <row r="18321" x14ac:dyDescent="0.25"/>
    <row r="18322" x14ac:dyDescent="0.25"/>
    <row r="18323" x14ac:dyDescent="0.25"/>
    <row r="18324" x14ac:dyDescent="0.25"/>
    <row r="18325" x14ac:dyDescent="0.25"/>
    <row r="18326" x14ac:dyDescent="0.25"/>
    <row r="18327" x14ac:dyDescent="0.25"/>
    <row r="18328" x14ac:dyDescent="0.25"/>
    <row r="18329" x14ac:dyDescent="0.25"/>
    <row r="18330" x14ac:dyDescent="0.25"/>
    <row r="18331" x14ac:dyDescent="0.25"/>
    <row r="18332" x14ac:dyDescent="0.25"/>
    <row r="18333" x14ac:dyDescent="0.25"/>
    <row r="18334" x14ac:dyDescent="0.25"/>
    <row r="18335" x14ac:dyDescent="0.25"/>
    <row r="18336" x14ac:dyDescent="0.25"/>
    <row r="18337" x14ac:dyDescent="0.25"/>
    <row r="18338" x14ac:dyDescent="0.25"/>
    <row r="18339" x14ac:dyDescent="0.25"/>
    <row r="18340" x14ac:dyDescent="0.25"/>
    <row r="18341" x14ac:dyDescent="0.25"/>
    <row r="18342" x14ac:dyDescent="0.25"/>
    <row r="18343" x14ac:dyDescent="0.25"/>
    <row r="18344" x14ac:dyDescent="0.25"/>
    <row r="18345" x14ac:dyDescent="0.25"/>
    <row r="18346" x14ac:dyDescent="0.25"/>
    <row r="18347" x14ac:dyDescent="0.25"/>
    <row r="18348" x14ac:dyDescent="0.25"/>
    <row r="18349" x14ac:dyDescent="0.25"/>
    <row r="18350" x14ac:dyDescent="0.25"/>
    <row r="18351" x14ac:dyDescent="0.25"/>
    <row r="18352" x14ac:dyDescent="0.25"/>
    <row r="18353" x14ac:dyDescent="0.25"/>
    <row r="18354" x14ac:dyDescent="0.25"/>
    <row r="18355" x14ac:dyDescent="0.25"/>
    <row r="18356" x14ac:dyDescent="0.25"/>
    <row r="18357" x14ac:dyDescent="0.25"/>
    <row r="18358" x14ac:dyDescent="0.25"/>
    <row r="18359" x14ac:dyDescent="0.25"/>
    <row r="18360" x14ac:dyDescent="0.25"/>
    <row r="18361" x14ac:dyDescent="0.25"/>
    <row r="18362" x14ac:dyDescent="0.25"/>
    <row r="18363" x14ac:dyDescent="0.25"/>
    <row r="18364" x14ac:dyDescent="0.25"/>
    <row r="18365" x14ac:dyDescent="0.25"/>
    <row r="18366" x14ac:dyDescent="0.25"/>
    <row r="18367" x14ac:dyDescent="0.25"/>
    <row r="18368" x14ac:dyDescent="0.25"/>
    <row r="18369" x14ac:dyDescent="0.25"/>
    <row r="18370" x14ac:dyDescent="0.25"/>
    <row r="18371" x14ac:dyDescent="0.25"/>
    <row r="18372" x14ac:dyDescent="0.25"/>
    <row r="18373" x14ac:dyDescent="0.25"/>
    <row r="18374" x14ac:dyDescent="0.25"/>
    <row r="18375" x14ac:dyDescent="0.25"/>
    <row r="18376" x14ac:dyDescent="0.25"/>
    <row r="18377" x14ac:dyDescent="0.25"/>
    <row r="18378" x14ac:dyDescent="0.25"/>
    <row r="18379" x14ac:dyDescent="0.25"/>
    <row r="18380" x14ac:dyDescent="0.25"/>
    <row r="18381" x14ac:dyDescent="0.25"/>
    <row r="18382" x14ac:dyDescent="0.25"/>
    <row r="18383" x14ac:dyDescent="0.25"/>
    <row r="18384" x14ac:dyDescent="0.25"/>
    <row r="18385" x14ac:dyDescent="0.25"/>
    <row r="18386" x14ac:dyDescent="0.25"/>
    <row r="18387" x14ac:dyDescent="0.25"/>
    <row r="18388" x14ac:dyDescent="0.25"/>
    <row r="18389" x14ac:dyDescent="0.25"/>
    <row r="18390" x14ac:dyDescent="0.25"/>
    <row r="18391" x14ac:dyDescent="0.25"/>
    <row r="18392" x14ac:dyDescent="0.25"/>
    <row r="18393" x14ac:dyDescent="0.25"/>
    <row r="18394" x14ac:dyDescent="0.25"/>
    <row r="18395" x14ac:dyDescent="0.25"/>
    <row r="18396" x14ac:dyDescent="0.25"/>
    <row r="18397" x14ac:dyDescent="0.25"/>
    <row r="18398" x14ac:dyDescent="0.25"/>
    <row r="18399" x14ac:dyDescent="0.25"/>
    <row r="18400" x14ac:dyDescent="0.25"/>
    <row r="18401" x14ac:dyDescent="0.25"/>
    <row r="18402" x14ac:dyDescent="0.25"/>
    <row r="18403" x14ac:dyDescent="0.25"/>
    <row r="18404" x14ac:dyDescent="0.25"/>
    <row r="18405" x14ac:dyDescent="0.25"/>
    <row r="18406" x14ac:dyDescent="0.25"/>
    <row r="18407" x14ac:dyDescent="0.25"/>
    <row r="18408" x14ac:dyDescent="0.25"/>
    <row r="18409" x14ac:dyDescent="0.25"/>
    <row r="18410" x14ac:dyDescent="0.25"/>
    <row r="18411" x14ac:dyDescent="0.25"/>
    <row r="18412" x14ac:dyDescent="0.25"/>
    <row r="18413" x14ac:dyDescent="0.25"/>
    <row r="18414" x14ac:dyDescent="0.25"/>
    <row r="18415" x14ac:dyDescent="0.25"/>
    <row r="18416" x14ac:dyDescent="0.25"/>
    <row r="18417" x14ac:dyDescent="0.25"/>
    <row r="18418" x14ac:dyDescent="0.25"/>
    <row r="18419" x14ac:dyDescent="0.25"/>
    <row r="18420" x14ac:dyDescent="0.25"/>
    <row r="18421" x14ac:dyDescent="0.25"/>
    <row r="18422" x14ac:dyDescent="0.25"/>
    <row r="18423" x14ac:dyDescent="0.25"/>
    <row r="18424" x14ac:dyDescent="0.25"/>
    <row r="18425" x14ac:dyDescent="0.25"/>
    <row r="18426" x14ac:dyDescent="0.25"/>
    <row r="18427" x14ac:dyDescent="0.25"/>
    <row r="18428" x14ac:dyDescent="0.25"/>
    <row r="18429" x14ac:dyDescent="0.25"/>
    <row r="18430" x14ac:dyDescent="0.25"/>
    <row r="18431" x14ac:dyDescent="0.25"/>
    <row r="18432" x14ac:dyDescent="0.25"/>
    <row r="18433" x14ac:dyDescent="0.25"/>
    <row r="18434" x14ac:dyDescent="0.25"/>
    <row r="18435" x14ac:dyDescent="0.25"/>
    <row r="18436" x14ac:dyDescent="0.25"/>
    <row r="18437" x14ac:dyDescent="0.25"/>
    <row r="18438" x14ac:dyDescent="0.25"/>
    <row r="18439" x14ac:dyDescent="0.25"/>
    <row r="18440" x14ac:dyDescent="0.25"/>
    <row r="18441" x14ac:dyDescent="0.25"/>
    <row r="18442" x14ac:dyDescent="0.25"/>
    <row r="18443" x14ac:dyDescent="0.25"/>
    <row r="18444" x14ac:dyDescent="0.25"/>
    <row r="18445" x14ac:dyDescent="0.25"/>
    <row r="18446" x14ac:dyDescent="0.25"/>
    <row r="18447" x14ac:dyDescent="0.25"/>
    <row r="18448" x14ac:dyDescent="0.25"/>
    <row r="18449" x14ac:dyDescent="0.25"/>
    <row r="18450" x14ac:dyDescent="0.25"/>
    <row r="18451" x14ac:dyDescent="0.25"/>
    <row r="18452" x14ac:dyDescent="0.25"/>
    <row r="18453" x14ac:dyDescent="0.25"/>
    <row r="18454" x14ac:dyDescent="0.25"/>
    <row r="18455" x14ac:dyDescent="0.25"/>
    <row r="18456" x14ac:dyDescent="0.25"/>
    <row r="18457" x14ac:dyDescent="0.25"/>
    <row r="18458" x14ac:dyDescent="0.25"/>
    <row r="18459" x14ac:dyDescent="0.25"/>
    <row r="18460" x14ac:dyDescent="0.25"/>
    <row r="18461" x14ac:dyDescent="0.25"/>
    <row r="18462" x14ac:dyDescent="0.25"/>
    <row r="18463" x14ac:dyDescent="0.25"/>
    <row r="18464" x14ac:dyDescent="0.25"/>
    <row r="18465" x14ac:dyDescent="0.25"/>
    <row r="18466" x14ac:dyDescent="0.25"/>
    <row r="18467" x14ac:dyDescent="0.25"/>
    <row r="18468" x14ac:dyDescent="0.25"/>
    <row r="18469" x14ac:dyDescent="0.25"/>
    <row r="18470" x14ac:dyDescent="0.25"/>
    <row r="18471" x14ac:dyDescent="0.25"/>
    <row r="18472" x14ac:dyDescent="0.25"/>
    <row r="18473" x14ac:dyDescent="0.25"/>
    <row r="18474" x14ac:dyDescent="0.25"/>
    <row r="18475" x14ac:dyDescent="0.25"/>
    <row r="18476" x14ac:dyDescent="0.25"/>
    <row r="18477" x14ac:dyDescent="0.25"/>
    <row r="18478" x14ac:dyDescent="0.25"/>
    <row r="18479" x14ac:dyDescent="0.25"/>
    <row r="18480" x14ac:dyDescent="0.25"/>
    <row r="18481" x14ac:dyDescent="0.25"/>
    <row r="18482" x14ac:dyDescent="0.25"/>
    <row r="18483" x14ac:dyDescent="0.25"/>
    <row r="18484" x14ac:dyDescent="0.25"/>
    <row r="18485" x14ac:dyDescent="0.25"/>
    <row r="18486" x14ac:dyDescent="0.25"/>
    <row r="18487" x14ac:dyDescent="0.25"/>
    <row r="18488" x14ac:dyDescent="0.25"/>
    <row r="18489" x14ac:dyDescent="0.25"/>
    <row r="18490" x14ac:dyDescent="0.25"/>
    <row r="18491" x14ac:dyDescent="0.25"/>
    <row r="18492" x14ac:dyDescent="0.25"/>
    <row r="18493" x14ac:dyDescent="0.25"/>
    <row r="18494" x14ac:dyDescent="0.25"/>
    <row r="18495" x14ac:dyDescent="0.25"/>
    <row r="18496" x14ac:dyDescent="0.25"/>
    <row r="18497" x14ac:dyDescent="0.25"/>
    <row r="18498" x14ac:dyDescent="0.25"/>
    <row r="18499" x14ac:dyDescent="0.25"/>
    <row r="18500" x14ac:dyDescent="0.25"/>
    <row r="18501" x14ac:dyDescent="0.25"/>
    <row r="18502" x14ac:dyDescent="0.25"/>
    <row r="18503" x14ac:dyDescent="0.25"/>
    <row r="18504" x14ac:dyDescent="0.25"/>
    <row r="18505" x14ac:dyDescent="0.25"/>
    <row r="18506" x14ac:dyDescent="0.25"/>
    <row r="18507" x14ac:dyDescent="0.25"/>
    <row r="18508" x14ac:dyDescent="0.25"/>
    <row r="18509" x14ac:dyDescent="0.25"/>
    <row r="18510" x14ac:dyDescent="0.25"/>
    <row r="18511" x14ac:dyDescent="0.25"/>
    <row r="18512" x14ac:dyDescent="0.25"/>
    <row r="18513" x14ac:dyDescent="0.25"/>
    <row r="18514" x14ac:dyDescent="0.25"/>
    <row r="18515" x14ac:dyDescent="0.25"/>
    <row r="18516" x14ac:dyDescent="0.25"/>
    <row r="18517" x14ac:dyDescent="0.25"/>
    <row r="18518" x14ac:dyDescent="0.25"/>
    <row r="18519" x14ac:dyDescent="0.25"/>
    <row r="18520" x14ac:dyDescent="0.25"/>
    <row r="18521" x14ac:dyDescent="0.25"/>
    <row r="18522" x14ac:dyDescent="0.25"/>
    <row r="18523" x14ac:dyDescent="0.25"/>
    <row r="18524" x14ac:dyDescent="0.25"/>
    <row r="18525" x14ac:dyDescent="0.25"/>
    <row r="18526" x14ac:dyDescent="0.25"/>
    <row r="18527" x14ac:dyDescent="0.25"/>
    <row r="18528" x14ac:dyDescent="0.25"/>
    <row r="18529" x14ac:dyDescent="0.25"/>
    <row r="18530" x14ac:dyDescent="0.25"/>
    <row r="18531" x14ac:dyDescent="0.25"/>
    <row r="18532" x14ac:dyDescent="0.25"/>
    <row r="18533" x14ac:dyDescent="0.25"/>
    <row r="18534" x14ac:dyDescent="0.25"/>
    <row r="18535" x14ac:dyDescent="0.25"/>
    <row r="18536" x14ac:dyDescent="0.25"/>
    <row r="18537" x14ac:dyDescent="0.25"/>
    <row r="18538" x14ac:dyDescent="0.25"/>
    <row r="18539" x14ac:dyDescent="0.25"/>
    <row r="18540" x14ac:dyDescent="0.25"/>
    <row r="18541" x14ac:dyDescent="0.25"/>
    <row r="18542" x14ac:dyDescent="0.25"/>
    <row r="18543" x14ac:dyDescent="0.25"/>
    <row r="18544" x14ac:dyDescent="0.25"/>
    <row r="18545" x14ac:dyDescent="0.25"/>
    <row r="18546" x14ac:dyDescent="0.25"/>
    <row r="18547" x14ac:dyDescent="0.25"/>
    <row r="18548" x14ac:dyDescent="0.25"/>
    <row r="18549" x14ac:dyDescent="0.25"/>
    <row r="18550" x14ac:dyDescent="0.25"/>
    <row r="18551" x14ac:dyDescent="0.25"/>
    <row r="18552" x14ac:dyDescent="0.25"/>
    <row r="18553" x14ac:dyDescent="0.25"/>
    <row r="18554" x14ac:dyDescent="0.25"/>
    <row r="18555" x14ac:dyDescent="0.25"/>
    <row r="18556" x14ac:dyDescent="0.25"/>
    <row r="18557" x14ac:dyDescent="0.25"/>
    <row r="18558" x14ac:dyDescent="0.25"/>
    <row r="18559" x14ac:dyDescent="0.25"/>
    <row r="18560" x14ac:dyDescent="0.25"/>
    <row r="18561" x14ac:dyDescent="0.25"/>
    <row r="18562" x14ac:dyDescent="0.25"/>
    <row r="18563" x14ac:dyDescent="0.25"/>
    <row r="18564" x14ac:dyDescent="0.25"/>
    <row r="18565" x14ac:dyDescent="0.25"/>
    <row r="18566" x14ac:dyDescent="0.25"/>
    <row r="18567" x14ac:dyDescent="0.25"/>
    <row r="18568" x14ac:dyDescent="0.25"/>
    <row r="18569" x14ac:dyDescent="0.25"/>
    <row r="18570" x14ac:dyDescent="0.25"/>
    <row r="18571" x14ac:dyDescent="0.25"/>
    <row r="18572" x14ac:dyDescent="0.25"/>
    <row r="18573" x14ac:dyDescent="0.25"/>
    <row r="18574" x14ac:dyDescent="0.25"/>
    <row r="18575" x14ac:dyDescent="0.25"/>
    <row r="18576" x14ac:dyDescent="0.25"/>
    <row r="18577" x14ac:dyDescent="0.25"/>
    <row r="18578" x14ac:dyDescent="0.25"/>
    <row r="18579" x14ac:dyDescent="0.25"/>
    <row r="18580" x14ac:dyDescent="0.25"/>
    <row r="18581" x14ac:dyDescent="0.25"/>
    <row r="18582" x14ac:dyDescent="0.25"/>
    <row r="18583" x14ac:dyDescent="0.25"/>
    <row r="18584" x14ac:dyDescent="0.25"/>
    <row r="18585" x14ac:dyDescent="0.25"/>
    <row r="18586" x14ac:dyDescent="0.25"/>
    <row r="18587" x14ac:dyDescent="0.25"/>
    <row r="18588" x14ac:dyDescent="0.25"/>
    <row r="18589" x14ac:dyDescent="0.25"/>
    <row r="18590" x14ac:dyDescent="0.25"/>
    <row r="18591" x14ac:dyDescent="0.25"/>
    <row r="18592" x14ac:dyDescent="0.25"/>
    <row r="18593" x14ac:dyDescent="0.25"/>
    <row r="18594" x14ac:dyDescent="0.25"/>
    <row r="18595" x14ac:dyDescent="0.25"/>
    <row r="18596" x14ac:dyDescent="0.25"/>
    <row r="18597" x14ac:dyDescent="0.25"/>
    <row r="18598" x14ac:dyDescent="0.25"/>
    <row r="18599" x14ac:dyDescent="0.25"/>
    <row r="18600" x14ac:dyDescent="0.25"/>
    <row r="18601" x14ac:dyDescent="0.25"/>
    <row r="18602" x14ac:dyDescent="0.25"/>
    <row r="18603" x14ac:dyDescent="0.25"/>
    <row r="18604" x14ac:dyDescent="0.25"/>
    <row r="18605" x14ac:dyDescent="0.25"/>
    <row r="18606" x14ac:dyDescent="0.25"/>
    <row r="18607" x14ac:dyDescent="0.25"/>
    <row r="18608" x14ac:dyDescent="0.25"/>
    <row r="18609" x14ac:dyDescent="0.25"/>
    <row r="18610" x14ac:dyDescent="0.25"/>
    <row r="18611" x14ac:dyDescent="0.25"/>
    <row r="18612" x14ac:dyDescent="0.25"/>
    <row r="18613" x14ac:dyDescent="0.25"/>
    <row r="18614" x14ac:dyDescent="0.25"/>
    <row r="18615" x14ac:dyDescent="0.25"/>
    <row r="18616" x14ac:dyDescent="0.25"/>
    <row r="18617" x14ac:dyDescent="0.25"/>
    <row r="18618" x14ac:dyDescent="0.25"/>
    <row r="18619" x14ac:dyDescent="0.25"/>
    <row r="18620" x14ac:dyDescent="0.25"/>
    <row r="18621" x14ac:dyDescent="0.25"/>
    <row r="18622" x14ac:dyDescent="0.25"/>
    <row r="18623" x14ac:dyDescent="0.25"/>
    <row r="18624" x14ac:dyDescent="0.25"/>
    <row r="18625" x14ac:dyDescent="0.25"/>
    <row r="18626" x14ac:dyDescent="0.25"/>
    <row r="18627" x14ac:dyDescent="0.25"/>
    <row r="18628" x14ac:dyDescent="0.25"/>
    <row r="18629" x14ac:dyDescent="0.25"/>
    <row r="18630" x14ac:dyDescent="0.25"/>
    <row r="18631" x14ac:dyDescent="0.25"/>
    <row r="18632" x14ac:dyDescent="0.25"/>
    <row r="18633" x14ac:dyDescent="0.25"/>
    <row r="18634" x14ac:dyDescent="0.25"/>
    <row r="18635" x14ac:dyDescent="0.25"/>
    <row r="18636" x14ac:dyDescent="0.25"/>
    <row r="18637" x14ac:dyDescent="0.25"/>
    <row r="18638" x14ac:dyDescent="0.25"/>
    <row r="18639" x14ac:dyDescent="0.25"/>
    <row r="18640" x14ac:dyDescent="0.25"/>
    <row r="18641" x14ac:dyDescent="0.25"/>
    <row r="18642" x14ac:dyDescent="0.25"/>
    <row r="18643" x14ac:dyDescent="0.25"/>
    <row r="18644" x14ac:dyDescent="0.25"/>
    <row r="18645" x14ac:dyDescent="0.25"/>
    <row r="18646" x14ac:dyDescent="0.25"/>
    <row r="18647" x14ac:dyDescent="0.25"/>
    <row r="18648" x14ac:dyDescent="0.25"/>
    <row r="18649" x14ac:dyDescent="0.25"/>
    <row r="18650" x14ac:dyDescent="0.25"/>
    <row r="18651" x14ac:dyDescent="0.25"/>
    <row r="18652" x14ac:dyDescent="0.25"/>
    <row r="18653" x14ac:dyDescent="0.25"/>
    <row r="18654" x14ac:dyDescent="0.25"/>
    <row r="18655" x14ac:dyDescent="0.25"/>
    <row r="18656" x14ac:dyDescent="0.25"/>
    <row r="18657" x14ac:dyDescent="0.25"/>
    <row r="18658" x14ac:dyDescent="0.25"/>
    <row r="18659" x14ac:dyDescent="0.25"/>
    <row r="18660" x14ac:dyDescent="0.25"/>
    <row r="18661" x14ac:dyDescent="0.25"/>
    <row r="18662" x14ac:dyDescent="0.25"/>
    <row r="18663" x14ac:dyDescent="0.25"/>
    <row r="18664" x14ac:dyDescent="0.25"/>
    <row r="18665" x14ac:dyDescent="0.25"/>
    <row r="18666" x14ac:dyDescent="0.25"/>
    <row r="18667" x14ac:dyDescent="0.25"/>
    <row r="18668" x14ac:dyDescent="0.25"/>
    <row r="18669" x14ac:dyDescent="0.25"/>
    <row r="18670" x14ac:dyDescent="0.25"/>
    <row r="18671" x14ac:dyDescent="0.25"/>
    <row r="18672" x14ac:dyDescent="0.25"/>
    <row r="18673" x14ac:dyDescent="0.25"/>
    <row r="18674" x14ac:dyDescent="0.25"/>
    <row r="18675" x14ac:dyDescent="0.25"/>
    <row r="18676" x14ac:dyDescent="0.25"/>
    <row r="18677" x14ac:dyDescent="0.25"/>
    <row r="18678" x14ac:dyDescent="0.25"/>
    <row r="18679" x14ac:dyDescent="0.25"/>
    <row r="18680" x14ac:dyDescent="0.25"/>
    <row r="18681" x14ac:dyDescent="0.25"/>
    <row r="18682" x14ac:dyDescent="0.25"/>
    <row r="18683" x14ac:dyDescent="0.25"/>
    <row r="18684" x14ac:dyDescent="0.25"/>
    <row r="18685" x14ac:dyDescent="0.25"/>
    <row r="18686" x14ac:dyDescent="0.25"/>
    <row r="18687" x14ac:dyDescent="0.25"/>
    <row r="18688" x14ac:dyDescent="0.25"/>
    <row r="18689" x14ac:dyDescent="0.25"/>
    <row r="18690" x14ac:dyDescent="0.25"/>
    <row r="18691" x14ac:dyDescent="0.25"/>
    <row r="18692" x14ac:dyDescent="0.25"/>
    <row r="18693" x14ac:dyDescent="0.25"/>
    <row r="18694" x14ac:dyDescent="0.25"/>
    <row r="18695" x14ac:dyDescent="0.25"/>
    <row r="18696" x14ac:dyDescent="0.25"/>
    <row r="18697" x14ac:dyDescent="0.25"/>
    <row r="18698" x14ac:dyDescent="0.25"/>
    <row r="18699" x14ac:dyDescent="0.25"/>
    <row r="18700" x14ac:dyDescent="0.25"/>
    <row r="18701" x14ac:dyDescent="0.25"/>
    <row r="18702" x14ac:dyDescent="0.25"/>
    <row r="18703" x14ac:dyDescent="0.25"/>
    <row r="18704" x14ac:dyDescent="0.25"/>
    <row r="18705" x14ac:dyDescent="0.25"/>
    <row r="18706" x14ac:dyDescent="0.25"/>
    <row r="18707" x14ac:dyDescent="0.25"/>
    <row r="18708" x14ac:dyDescent="0.25"/>
    <row r="18709" x14ac:dyDescent="0.25"/>
    <row r="18710" x14ac:dyDescent="0.25"/>
    <row r="18711" x14ac:dyDescent="0.25"/>
    <row r="18712" x14ac:dyDescent="0.25"/>
    <row r="18713" x14ac:dyDescent="0.25"/>
    <row r="18714" x14ac:dyDescent="0.25"/>
    <row r="18715" x14ac:dyDescent="0.25"/>
    <row r="18716" x14ac:dyDescent="0.25"/>
    <row r="18717" x14ac:dyDescent="0.25"/>
    <row r="18718" x14ac:dyDescent="0.25"/>
    <row r="18719" x14ac:dyDescent="0.25"/>
    <row r="18720" x14ac:dyDescent="0.25"/>
    <row r="18721" x14ac:dyDescent="0.25"/>
    <row r="18722" x14ac:dyDescent="0.25"/>
    <row r="18723" x14ac:dyDescent="0.25"/>
    <row r="18724" x14ac:dyDescent="0.25"/>
    <row r="18725" x14ac:dyDescent="0.25"/>
    <row r="18726" x14ac:dyDescent="0.25"/>
    <row r="18727" x14ac:dyDescent="0.25"/>
    <row r="18728" x14ac:dyDescent="0.25"/>
    <row r="18729" x14ac:dyDescent="0.25"/>
    <row r="18730" x14ac:dyDescent="0.25"/>
    <row r="18731" x14ac:dyDescent="0.25"/>
    <row r="18732" x14ac:dyDescent="0.25"/>
    <row r="18733" x14ac:dyDescent="0.25"/>
    <row r="18734" x14ac:dyDescent="0.25"/>
    <row r="18735" x14ac:dyDescent="0.25"/>
    <row r="18736" x14ac:dyDescent="0.25"/>
    <row r="18737" x14ac:dyDescent="0.25"/>
    <row r="18738" x14ac:dyDescent="0.25"/>
    <row r="18739" x14ac:dyDescent="0.25"/>
    <row r="18740" x14ac:dyDescent="0.25"/>
    <row r="18741" x14ac:dyDescent="0.25"/>
    <row r="18742" x14ac:dyDescent="0.25"/>
    <row r="18743" x14ac:dyDescent="0.25"/>
    <row r="18744" x14ac:dyDescent="0.25"/>
    <row r="18745" x14ac:dyDescent="0.25"/>
    <row r="18746" x14ac:dyDescent="0.25"/>
    <row r="18747" x14ac:dyDescent="0.25"/>
    <row r="18748" x14ac:dyDescent="0.25"/>
    <row r="18749" x14ac:dyDescent="0.25"/>
    <row r="18750" x14ac:dyDescent="0.25"/>
    <row r="18751" x14ac:dyDescent="0.25"/>
    <row r="18752" x14ac:dyDescent="0.25"/>
    <row r="18753" x14ac:dyDescent="0.25"/>
    <row r="18754" x14ac:dyDescent="0.25"/>
    <row r="18755" x14ac:dyDescent="0.25"/>
    <row r="18756" x14ac:dyDescent="0.25"/>
    <row r="18757" x14ac:dyDescent="0.25"/>
    <row r="18758" x14ac:dyDescent="0.25"/>
    <row r="18759" x14ac:dyDescent="0.25"/>
    <row r="18760" x14ac:dyDescent="0.25"/>
    <row r="18761" x14ac:dyDescent="0.25"/>
    <row r="18762" x14ac:dyDescent="0.25"/>
    <row r="18763" x14ac:dyDescent="0.25"/>
    <row r="18764" x14ac:dyDescent="0.25"/>
    <row r="18765" x14ac:dyDescent="0.25"/>
    <row r="18766" x14ac:dyDescent="0.25"/>
    <row r="18767" x14ac:dyDescent="0.25"/>
    <row r="18768" x14ac:dyDescent="0.25"/>
    <row r="18769" x14ac:dyDescent="0.25"/>
    <row r="18770" x14ac:dyDescent="0.25"/>
    <row r="18771" x14ac:dyDescent="0.25"/>
    <row r="18772" x14ac:dyDescent="0.25"/>
    <row r="18773" x14ac:dyDescent="0.25"/>
    <row r="18774" x14ac:dyDescent="0.25"/>
    <row r="18775" x14ac:dyDescent="0.25"/>
    <row r="18776" x14ac:dyDescent="0.25"/>
    <row r="18777" x14ac:dyDescent="0.25"/>
    <row r="18778" x14ac:dyDescent="0.25"/>
    <row r="18779" x14ac:dyDescent="0.25"/>
    <row r="18780" x14ac:dyDescent="0.25"/>
    <row r="18781" x14ac:dyDescent="0.25"/>
    <row r="18782" x14ac:dyDescent="0.25"/>
    <row r="18783" x14ac:dyDescent="0.25"/>
    <row r="18784" x14ac:dyDescent="0.25"/>
    <row r="18785" x14ac:dyDescent="0.25"/>
    <row r="18786" x14ac:dyDescent="0.25"/>
    <row r="18787" x14ac:dyDescent="0.25"/>
    <row r="18788" x14ac:dyDescent="0.25"/>
    <row r="18789" x14ac:dyDescent="0.25"/>
    <row r="18790" x14ac:dyDescent="0.25"/>
    <row r="18791" x14ac:dyDescent="0.25"/>
    <row r="18792" x14ac:dyDescent="0.25"/>
    <row r="18793" x14ac:dyDescent="0.25"/>
    <row r="18794" x14ac:dyDescent="0.25"/>
    <row r="18795" x14ac:dyDescent="0.25"/>
    <row r="18796" x14ac:dyDescent="0.25"/>
    <row r="18797" x14ac:dyDescent="0.25"/>
    <row r="18798" x14ac:dyDescent="0.25"/>
    <row r="18799" x14ac:dyDescent="0.25"/>
    <row r="18800" x14ac:dyDescent="0.25"/>
    <row r="18801" x14ac:dyDescent="0.25"/>
    <row r="18802" x14ac:dyDescent="0.25"/>
    <row r="18803" x14ac:dyDescent="0.25"/>
    <row r="18804" x14ac:dyDescent="0.25"/>
    <row r="18805" x14ac:dyDescent="0.25"/>
    <row r="18806" x14ac:dyDescent="0.25"/>
    <row r="18807" x14ac:dyDescent="0.25"/>
    <row r="18808" x14ac:dyDescent="0.25"/>
    <row r="18809" x14ac:dyDescent="0.25"/>
    <row r="18810" x14ac:dyDescent="0.25"/>
    <row r="18811" x14ac:dyDescent="0.25"/>
    <row r="18812" x14ac:dyDescent="0.25"/>
    <row r="18813" x14ac:dyDescent="0.25"/>
    <row r="18814" x14ac:dyDescent="0.25"/>
    <row r="18815" x14ac:dyDescent="0.25"/>
    <row r="18816" x14ac:dyDescent="0.25"/>
    <row r="18817" x14ac:dyDescent="0.25"/>
    <row r="18818" x14ac:dyDescent="0.25"/>
    <row r="18819" x14ac:dyDescent="0.25"/>
    <row r="18820" x14ac:dyDescent="0.25"/>
    <row r="18821" x14ac:dyDescent="0.25"/>
    <row r="18822" x14ac:dyDescent="0.25"/>
    <row r="18823" x14ac:dyDescent="0.25"/>
    <row r="18824" x14ac:dyDescent="0.25"/>
    <row r="18825" x14ac:dyDescent="0.25"/>
    <row r="18826" x14ac:dyDescent="0.25"/>
    <row r="18827" x14ac:dyDescent="0.25"/>
    <row r="18828" x14ac:dyDescent="0.25"/>
    <row r="18829" x14ac:dyDescent="0.25"/>
    <row r="18830" x14ac:dyDescent="0.25"/>
    <row r="18831" x14ac:dyDescent="0.25"/>
    <row r="18832" x14ac:dyDescent="0.25"/>
    <row r="18833" x14ac:dyDescent="0.25"/>
    <row r="18834" x14ac:dyDescent="0.25"/>
    <row r="18835" x14ac:dyDescent="0.25"/>
    <row r="18836" x14ac:dyDescent="0.25"/>
    <row r="18837" x14ac:dyDescent="0.25"/>
    <row r="18838" x14ac:dyDescent="0.25"/>
    <row r="18839" x14ac:dyDescent="0.25"/>
    <row r="18840" x14ac:dyDescent="0.25"/>
    <row r="18841" x14ac:dyDescent="0.25"/>
    <row r="18842" x14ac:dyDescent="0.25"/>
    <row r="18843" x14ac:dyDescent="0.25"/>
    <row r="18844" x14ac:dyDescent="0.25"/>
    <row r="18845" x14ac:dyDescent="0.25"/>
    <row r="18846" x14ac:dyDescent="0.25"/>
    <row r="18847" x14ac:dyDescent="0.25"/>
    <row r="18848" x14ac:dyDescent="0.25"/>
    <row r="18849" x14ac:dyDescent="0.25"/>
    <row r="18850" x14ac:dyDescent="0.25"/>
    <row r="18851" x14ac:dyDescent="0.25"/>
    <row r="18852" x14ac:dyDescent="0.25"/>
    <row r="18853" x14ac:dyDescent="0.25"/>
    <row r="18854" x14ac:dyDescent="0.25"/>
    <row r="18855" x14ac:dyDescent="0.25"/>
    <row r="18856" x14ac:dyDescent="0.25"/>
    <row r="18857" x14ac:dyDescent="0.25"/>
    <row r="18858" x14ac:dyDescent="0.25"/>
    <row r="18859" x14ac:dyDescent="0.25"/>
    <row r="18860" x14ac:dyDescent="0.25"/>
    <row r="18861" x14ac:dyDescent="0.25"/>
    <row r="18862" x14ac:dyDescent="0.25"/>
    <row r="18863" x14ac:dyDescent="0.25"/>
    <row r="18864" x14ac:dyDescent="0.25"/>
    <row r="18865" x14ac:dyDescent="0.25"/>
    <row r="18866" x14ac:dyDescent="0.25"/>
    <row r="18867" x14ac:dyDescent="0.25"/>
    <row r="18868" x14ac:dyDescent="0.25"/>
    <row r="18869" x14ac:dyDescent="0.25"/>
    <row r="18870" x14ac:dyDescent="0.25"/>
    <row r="18871" x14ac:dyDescent="0.25"/>
    <row r="18872" x14ac:dyDescent="0.25"/>
    <row r="18873" x14ac:dyDescent="0.25"/>
    <row r="18874" x14ac:dyDescent="0.25"/>
    <row r="18875" x14ac:dyDescent="0.25"/>
    <row r="18876" x14ac:dyDescent="0.25"/>
    <row r="18877" x14ac:dyDescent="0.25"/>
    <row r="18878" x14ac:dyDescent="0.25"/>
    <row r="18879" x14ac:dyDescent="0.25"/>
    <row r="18880" x14ac:dyDescent="0.25"/>
    <row r="18881" x14ac:dyDescent="0.25"/>
    <row r="18882" x14ac:dyDescent="0.25"/>
    <row r="18883" x14ac:dyDescent="0.25"/>
    <row r="18884" x14ac:dyDescent="0.25"/>
    <row r="18885" x14ac:dyDescent="0.25"/>
    <row r="18886" x14ac:dyDescent="0.25"/>
    <row r="18887" x14ac:dyDescent="0.25"/>
    <row r="18888" x14ac:dyDescent="0.25"/>
    <row r="18889" x14ac:dyDescent="0.25"/>
    <row r="18890" x14ac:dyDescent="0.25"/>
    <row r="18891" x14ac:dyDescent="0.25"/>
    <row r="18892" x14ac:dyDescent="0.25"/>
    <row r="18893" x14ac:dyDescent="0.25"/>
    <row r="18894" x14ac:dyDescent="0.25"/>
    <row r="18895" x14ac:dyDescent="0.25"/>
    <row r="18896" x14ac:dyDescent="0.25"/>
    <row r="18897" x14ac:dyDescent="0.25"/>
    <row r="18898" x14ac:dyDescent="0.25"/>
    <row r="18899" x14ac:dyDescent="0.25"/>
    <row r="18900" x14ac:dyDescent="0.25"/>
    <row r="18901" x14ac:dyDescent="0.25"/>
    <row r="18902" x14ac:dyDescent="0.25"/>
    <row r="18903" x14ac:dyDescent="0.25"/>
    <row r="18904" x14ac:dyDescent="0.25"/>
    <row r="18905" x14ac:dyDescent="0.25"/>
    <row r="18906" x14ac:dyDescent="0.25"/>
    <row r="18907" x14ac:dyDescent="0.25"/>
    <row r="18908" x14ac:dyDescent="0.25"/>
    <row r="18909" x14ac:dyDescent="0.25"/>
    <row r="18910" x14ac:dyDescent="0.25"/>
    <row r="18911" x14ac:dyDescent="0.25"/>
    <row r="18912" x14ac:dyDescent="0.25"/>
    <row r="18913" x14ac:dyDescent="0.25"/>
    <row r="18914" x14ac:dyDescent="0.25"/>
    <row r="18915" x14ac:dyDescent="0.25"/>
    <row r="18916" x14ac:dyDescent="0.25"/>
    <row r="18917" x14ac:dyDescent="0.25"/>
    <row r="18918" x14ac:dyDescent="0.25"/>
    <row r="18919" x14ac:dyDescent="0.25"/>
    <row r="18920" x14ac:dyDescent="0.25"/>
    <row r="18921" x14ac:dyDescent="0.25"/>
    <row r="18922" x14ac:dyDescent="0.25"/>
    <row r="18923" x14ac:dyDescent="0.25"/>
    <row r="18924" x14ac:dyDescent="0.25"/>
    <row r="18925" x14ac:dyDescent="0.25"/>
    <row r="18926" x14ac:dyDescent="0.25"/>
    <row r="18927" x14ac:dyDescent="0.25"/>
    <row r="18928" x14ac:dyDescent="0.25"/>
    <row r="18929" x14ac:dyDescent="0.25"/>
    <row r="18930" x14ac:dyDescent="0.25"/>
    <row r="18931" x14ac:dyDescent="0.25"/>
    <row r="18932" x14ac:dyDescent="0.25"/>
    <row r="18933" x14ac:dyDescent="0.25"/>
    <row r="18934" x14ac:dyDescent="0.25"/>
    <row r="18935" x14ac:dyDescent="0.25"/>
    <row r="18936" x14ac:dyDescent="0.25"/>
    <row r="18937" x14ac:dyDescent="0.25"/>
    <row r="18938" x14ac:dyDescent="0.25"/>
    <row r="18939" x14ac:dyDescent="0.25"/>
    <row r="18940" x14ac:dyDescent="0.25"/>
    <row r="18941" x14ac:dyDescent="0.25"/>
    <row r="18942" x14ac:dyDescent="0.25"/>
    <row r="18943" x14ac:dyDescent="0.25"/>
    <row r="18944" x14ac:dyDescent="0.25"/>
    <row r="18945" x14ac:dyDescent="0.25"/>
    <row r="18946" x14ac:dyDescent="0.25"/>
    <row r="18947" x14ac:dyDescent="0.25"/>
    <row r="18948" x14ac:dyDescent="0.25"/>
    <row r="18949" x14ac:dyDescent="0.25"/>
    <row r="18950" x14ac:dyDescent="0.25"/>
    <row r="18951" x14ac:dyDescent="0.25"/>
    <row r="18952" x14ac:dyDescent="0.25"/>
    <row r="18953" x14ac:dyDescent="0.25"/>
    <row r="18954" x14ac:dyDescent="0.25"/>
    <row r="18955" x14ac:dyDescent="0.25"/>
    <row r="18956" x14ac:dyDescent="0.25"/>
    <row r="18957" x14ac:dyDescent="0.25"/>
    <row r="18958" x14ac:dyDescent="0.25"/>
    <row r="18959" x14ac:dyDescent="0.25"/>
    <row r="18960" x14ac:dyDescent="0.25"/>
    <row r="18961" x14ac:dyDescent="0.25"/>
    <row r="18962" x14ac:dyDescent="0.25"/>
    <row r="18963" x14ac:dyDescent="0.25"/>
    <row r="18964" x14ac:dyDescent="0.25"/>
    <row r="18965" x14ac:dyDescent="0.25"/>
    <row r="18966" x14ac:dyDescent="0.25"/>
    <row r="18967" x14ac:dyDescent="0.25"/>
    <row r="18968" x14ac:dyDescent="0.25"/>
    <row r="18969" x14ac:dyDescent="0.25"/>
    <row r="18970" x14ac:dyDescent="0.25"/>
    <row r="18971" x14ac:dyDescent="0.25"/>
    <row r="18972" x14ac:dyDescent="0.25"/>
    <row r="18973" x14ac:dyDescent="0.25"/>
    <row r="18974" x14ac:dyDescent="0.25"/>
    <row r="18975" x14ac:dyDescent="0.25"/>
    <row r="18976" x14ac:dyDescent="0.25"/>
    <row r="18977" x14ac:dyDescent="0.25"/>
    <row r="18978" x14ac:dyDescent="0.25"/>
    <row r="18979" x14ac:dyDescent="0.25"/>
    <row r="18980" x14ac:dyDescent="0.25"/>
    <row r="18981" x14ac:dyDescent="0.25"/>
    <row r="18982" x14ac:dyDescent="0.25"/>
    <row r="18983" x14ac:dyDescent="0.25"/>
    <row r="18984" x14ac:dyDescent="0.25"/>
    <row r="18985" x14ac:dyDescent="0.25"/>
    <row r="18986" x14ac:dyDescent="0.25"/>
    <row r="18987" x14ac:dyDescent="0.25"/>
    <row r="18988" x14ac:dyDescent="0.25"/>
    <row r="18989" x14ac:dyDescent="0.25"/>
    <row r="18990" x14ac:dyDescent="0.25"/>
    <row r="18991" x14ac:dyDescent="0.25"/>
    <row r="18992" x14ac:dyDescent="0.25"/>
    <row r="18993" x14ac:dyDescent="0.25"/>
    <row r="18994" x14ac:dyDescent="0.25"/>
    <row r="18995" x14ac:dyDescent="0.25"/>
    <row r="18996" x14ac:dyDescent="0.25"/>
    <row r="18997" x14ac:dyDescent="0.25"/>
    <row r="18998" x14ac:dyDescent="0.25"/>
    <row r="18999" x14ac:dyDescent="0.25"/>
    <row r="19000" x14ac:dyDescent="0.25"/>
    <row r="19001" x14ac:dyDescent="0.25"/>
    <row r="19002" x14ac:dyDescent="0.25"/>
    <row r="19003" x14ac:dyDescent="0.25"/>
    <row r="19004" x14ac:dyDescent="0.25"/>
    <row r="19005" x14ac:dyDescent="0.25"/>
    <row r="19006" x14ac:dyDescent="0.25"/>
    <row r="19007" x14ac:dyDescent="0.25"/>
    <row r="19008" x14ac:dyDescent="0.25"/>
    <row r="19009" x14ac:dyDescent="0.25"/>
    <row r="19010" x14ac:dyDescent="0.25"/>
    <row r="19011" x14ac:dyDescent="0.25"/>
    <row r="19012" x14ac:dyDescent="0.25"/>
    <row r="19013" x14ac:dyDescent="0.25"/>
    <row r="19014" x14ac:dyDescent="0.25"/>
    <row r="19015" x14ac:dyDescent="0.25"/>
    <row r="19016" x14ac:dyDescent="0.25"/>
    <row r="19017" x14ac:dyDescent="0.25"/>
    <row r="19018" x14ac:dyDescent="0.25"/>
    <row r="19019" x14ac:dyDescent="0.25"/>
    <row r="19020" x14ac:dyDescent="0.25"/>
    <row r="19021" x14ac:dyDescent="0.25"/>
    <row r="19022" x14ac:dyDescent="0.25"/>
    <row r="19023" x14ac:dyDescent="0.25"/>
    <row r="19024" x14ac:dyDescent="0.25"/>
    <row r="19025" x14ac:dyDescent="0.25"/>
    <row r="19026" x14ac:dyDescent="0.25"/>
    <row r="19027" x14ac:dyDescent="0.25"/>
    <row r="19028" x14ac:dyDescent="0.25"/>
    <row r="19029" x14ac:dyDescent="0.25"/>
    <row r="19030" x14ac:dyDescent="0.25"/>
    <row r="19031" x14ac:dyDescent="0.25"/>
    <row r="19032" x14ac:dyDescent="0.25"/>
    <row r="19033" x14ac:dyDescent="0.25"/>
    <row r="19034" x14ac:dyDescent="0.25"/>
    <row r="19035" x14ac:dyDescent="0.25"/>
    <row r="19036" x14ac:dyDescent="0.25"/>
    <row r="19037" x14ac:dyDescent="0.25"/>
    <row r="19038" x14ac:dyDescent="0.25"/>
    <row r="19039" x14ac:dyDescent="0.25"/>
    <row r="19040" x14ac:dyDescent="0.25"/>
    <row r="19041" x14ac:dyDescent="0.25"/>
    <row r="19042" x14ac:dyDescent="0.25"/>
    <row r="19043" x14ac:dyDescent="0.25"/>
    <row r="19044" x14ac:dyDescent="0.25"/>
    <row r="19045" x14ac:dyDescent="0.25"/>
    <row r="19046" x14ac:dyDescent="0.25"/>
    <row r="19047" x14ac:dyDescent="0.25"/>
    <row r="19048" x14ac:dyDescent="0.25"/>
    <row r="19049" x14ac:dyDescent="0.25"/>
    <row r="19050" x14ac:dyDescent="0.25"/>
    <row r="19051" x14ac:dyDescent="0.25"/>
    <row r="19052" x14ac:dyDescent="0.25"/>
    <row r="19053" x14ac:dyDescent="0.25"/>
    <row r="19054" x14ac:dyDescent="0.25"/>
    <row r="19055" x14ac:dyDescent="0.25"/>
    <row r="19056" x14ac:dyDescent="0.25"/>
    <row r="19057" x14ac:dyDescent="0.25"/>
    <row r="19058" x14ac:dyDescent="0.25"/>
    <row r="19059" x14ac:dyDescent="0.25"/>
    <row r="19060" x14ac:dyDescent="0.25"/>
    <row r="19061" x14ac:dyDescent="0.25"/>
    <row r="19062" x14ac:dyDescent="0.25"/>
    <row r="19063" x14ac:dyDescent="0.25"/>
    <row r="19064" x14ac:dyDescent="0.25"/>
    <row r="19065" x14ac:dyDescent="0.25"/>
    <row r="19066" x14ac:dyDescent="0.25"/>
    <row r="19067" x14ac:dyDescent="0.25"/>
    <row r="19068" x14ac:dyDescent="0.25"/>
    <row r="19069" x14ac:dyDescent="0.25"/>
    <row r="19070" x14ac:dyDescent="0.25"/>
    <row r="19071" x14ac:dyDescent="0.25"/>
    <row r="19072" x14ac:dyDescent="0.25"/>
    <row r="19073" x14ac:dyDescent="0.25"/>
    <row r="19074" x14ac:dyDescent="0.25"/>
    <row r="19075" x14ac:dyDescent="0.25"/>
    <row r="19076" x14ac:dyDescent="0.25"/>
    <row r="19077" x14ac:dyDescent="0.25"/>
    <row r="19078" x14ac:dyDescent="0.25"/>
    <row r="19079" x14ac:dyDescent="0.25"/>
    <row r="19080" x14ac:dyDescent="0.25"/>
    <row r="19081" x14ac:dyDescent="0.25"/>
    <row r="19082" x14ac:dyDescent="0.25"/>
    <row r="19083" x14ac:dyDescent="0.25"/>
    <row r="19084" x14ac:dyDescent="0.25"/>
    <row r="19085" x14ac:dyDescent="0.25"/>
    <row r="19086" x14ac:dyDescent="0.25"/>
    <row r="19087" x14ac:dyDescent="0.25"/>
    <row r="19088" x14ac:dyDescent="0.25"/>
    <row r="19089" x14ac:dyDescent="0.25"/>
    <row r="19090" x14ac:dyDescent="0.25"/>
    <row r="19091" x14ac:dyDescent="0.25"/>
    <row r="19092" x14ac:dyDescent="0.25"/>
    <row r="19093" x14ac:dyDescent="0.25"/>
    <row r="19094" x14ac:dyDescent="0.25"/>
    <row r="19095" x14ac:dyDescent="0.25"/>
    <row r="19096" x14ac:dyDescent="0.25"/>
    <row r="19097" x14ac:dyDescent="0.25"/>
    <row r="19098" x14ac:dyDescent="0.25"/>
    <row r="19099" x14ac:dyDescent="0.25"/>
    <row r="19100" x14ac:dyDescent="0.25"/>
    <row r="19101" x14ac:dyDescent="0.25"/>
    <row r="19102" x14ac:dyDescent="0.25"/>
    <row r="19103" x14ac:dyDescent="0.25"/>
    <row r="19104" x14ac:dyDescent="0.25"/>
    <row r="19105" x14ac:dyDescent="0.25"/>
    <row r="19106" x14ac:dyDescent="0.25"/>
    <row r="19107" x14ac:dyDescent="0.25"/>
    <row r="19108" x14ac:dyDescent="0.25"/>
    <row r="19109" x14ac:dyDescent="0.25"/>
    <row r="19110" x14ac:dyDescent="0.25"/>
    <row r="19111" x14ac:dyDescent="0.25"/>
    <row r="19112" x14ac:dyDescent="0.25"/>
    <row r="19113" x14ac:dyDescent="0.25"/>
    <row r="19114" x14ac:dyDescent="0.25"/>
    <row r="19115" x14ac:dyDescent="0.25"/>
    <row r="19116" x14ac:dyDescent="0.25"/>
    <row r="19117" x14ac:dyDescent="0.25"/>
    <row r="19118" x14ac:dyDescent="0.25"/>
    <row r="19119" x14ac:dyDescent="0.25"/>
    <row r="19120" x14ac:dyDescent="0.25"/>
    <row r="19121" x14ac:dyDescent="0.25"/>
    <row r="19122" x14ac:dyDescent="0.25"/>
    <row r="19123" x14ac:dyDescent="0.25"/>
    <row r="19124" x14ac:dyDescent="0.25"/>
    <row r="19125" x14ac:dyDescent="0.25"/>
    <row r="19126" x14ac:dyDescent="0.25"/>
    <row r="19127" x14ac:dyDescent="0.25"/>
    <row r="19128" x14ac:dyDescent="0.25"/>
    <row r="19129" x14ac:dyDescent="0.25"/>
    <row r="19130" x14ac:dyDescent="0.25"/>
    <row r="19131" x14ac:dyDescent="0.25"/>
    <row r="19132" x14ac:dyDescent="0.25"/>
    <row r="19133" x14ac:dyDescent="0.25"/>
    <row r="19134" x14ac:dyDescent="0.25"/>
    <row r="19135" x14ac:dyDescent="0.25"/>
    <row r="19136" x14ac:dyDescent="0.25"/>
    <row r="19137" x14ac:dyDescent="0.25"/>
    <row r="19138" x14ac:dyDescent="0.25"/>
    <row r="19139" x14ac:dyDescent="0.25"/>
    <row r="19140" x14ac:dyDescent="0.25"/>
    <row r="19141" x14ac:dyDescent="0.25"/>
    <row r="19142" x14ac:dyDescent="0.25"/>
    <row r="19143" x14ac:dyDescent="0.25"/>
    <row r="19144" x14ac:dyDescent="0.25"/>
    <row r="19145" x14ac:dyDescent="0.25"/>
    <row r="19146" x14ac:dyDescent="0.25"/>
    <row r="19147" x14ac:dyDescent="0.25"/>
    <row r="19148" x14ac:dyDescent="0.25"/>
    <row r="19149" x14ac:dyDescent="0.25"/>
    <row r="19150" x14ac:dyDescent="0.25"/>
    <row r="19151" x14ac:dyDescent="0.25"/>
    <row r="19152" x14ac:dyDescent="0.25"/>
    <row r="19153" x14ac:dyDescent="0.25"/>
    <row r="19154" x14ac:dyDescent="0.25"/>
    <row r="19155" x14ac:dyDescent="0.25"/>
    <row r="19156" x14ac:dyDescent="0.25"/>
    <row r="19157" x14ac:dyDescent="0.25"/>
    <row r="19158" x14ac:dyDescent="0.25"/>
    <row r="19159" x14ac:dyDescent="0.25"/>
    <row r="19160" x14ac:dyDescent="0.25"/>
    <row r="19161" x14ac:dyDescent="0.25"/>
    <row r="19162" x14ac:dyDescent="0.25"/>
    <row r="19163" x14ac:dyDescent="0.25"/>
    <row r="19164" x14ac:dyDescent="0.25"/>
    <row r="19165" x14ac:dyDescent="0.25"/>
    <row r="19166" x14ac:dyDescent="0.25"/>
    <row r="19167" x14ac:dyDescent="0.25"/>
    <row r="19168" x14ac:dyDescent="0.25"/>
    <row r="19169" x14ac:dyDescent="0.25"/>
    <row r="19170" x14ac:dyDescent="0.25"/>
    <row r="19171" x14ac:dyDescent="0.25"/>
    <row r="19172" x14ac:dyDescent="0.25"/>
    <row r="19173" x14ac:dyDescent="0.25"/>
    <row r="19174" x14ac:dyDescent="0.25"/>
    <row r="19175" x14ac:dyDescent="0.25"/>
    <row r="19176" x14ac:dyDescent="0.25"/>
    <row r="19177" x14ac:dyDescent="0.25"/>
    <row r="19178" x14ac:dyDescent="0.25"/>
    <row r="19179" x14ac:dyDescent="0.25"/>
    <row r="19180" x14ac:dyDescent="0.25"/>
    <row r="19181" x14ac:dyDescent="0.25"/>
    <row r="19182" x14ac:dyDescent="0.25"/>
    <row r="19183" x14ac:dyDescent="0.25"/>
    <row r="19184" x14ac:dyDescent="0.25"/>
    <row r="19185" x14ac:dyDescent="0.25"/>
    <row r="19186" x14ac:dyDescent="0.25"/>
    <row r="19187" x14ac:dyDescent="0.25"/>
    <row r="19188" x14ac:dyDescent="0.25"/>
    <row r="19189" x14ac:dyDescent="0.25"/>
    <row r="19190" x14ac:dyDescent="0.25"/>
    <row r="19191" x14ac:dyDescent="0.25"/>
    <row r="19192" x14ac:dyDescent="0.25"/>
    <row r="19193" x14ac:dyDescent="0.25"/>
    <row r="19194" x14ac:dyDescent="0.25"/>
    <row r="19195" x14ac:dyDescent="0.25"/>
    <row r="19196" x14ac:dyDescent="0.25"/>
    <row r="19197" x14ac:dyDescent="0.25"/>
    <row r="19198" x14ac:dyDescent="0.25"/>
    <row r="19199" x14ac:dyDescent="0.25"/>
    <row r="19200" x14ac:dyDescent="0.25"/>
    <row r="19201" x14ac:dyDescent="0.25"/>
    <row r="19202" x14ac:dyDescent="0.25"/>
    <row r="19203" x14ac:dyDescent="0.25"/>
    <row r="19204" x14ac:dyDescent="0.25"/>
    <row r="19205" x14ac:dyDescent="0.25"/>
    <row r="19206" x14ac:dyDescent="0.25"/>
    <row r="19207" x14ac:dyDescent="0.25"/>
    <row r="19208" x14ac:dyDescent="0.25"/>
    <row r="19209" x14ac:dyDescent="0.25"/>
    <row r="19210" x14ac:dyDescent="0.25"/>
    <row r="19211" x14ac:dyDescent="0.25"/>
    <row r="19212" x14ac:dyDescent="0.25"/>
    <row r="19213" x14ac:dyDescent="0.25"/>
    <row r="19214" x14ac:dyDescent="0.25"/>
    <row r="19215" x14ac:dyDescent="0.25"/>
    <row r="19216" x14ac:dyDescent="0.25"/>
    <row r="19217" x14ac:dyDescent="0.25"/>
    <row r="19218" x14ac:dyDescent="0.25"/>
    <row r="19219" x14ac:dyDescent="0.25"/>
    <row r="19220" x14ac:dyDescent="0.25"/>
    <row r="19221" x14ac:dyDescent="0.25"/>
    <row r="19222" x14ac:dyDescent="0.25"/>
    <row r="19223" x14ac:dyDescent="0.25"/>
    <row r="19224" x14ac:dyDescent="0.25"/>
    <row r="19225" x14ac:dyDescent="0.25"/>
    <row r="19226" x14ac:dyDescent="0.25"/>
    <row r="19227" x14ac:dyDescent="0.25"/>
    <row r="19228" x14ac:dyDescent="0.25"/>
    <row r="19229" x14ac:dyDescent="0.25"/>
    <row r="19230" x14ac:dyDescent="0.25"/>
    <row r="19231" x14ac:dyDescent="0.25"/>
    <row r="19232" x14ac:dyDescent="0.25"/>
    <row r="19233" x14ac:dyDescent="0.25"/>
    <row r="19234" x14ac:dyDescent="0.25"/>
    <row r="19235" x14ac:dyDescent="0.25"/>
    <row r="19236" x14ac:dyDescent="0.25"/>
    <row r="19237" x14ac:dyDescent="0.25"/>
    <row r="19238" x14ac:dyDescent="0.25"/>
    <row r="19239" x14ac:dyDescent="0.25"/>
    <row r="19240" x14ac:dyDescent="0.25"/>
    <row r="19241" x14ac:dyDescent="0.25"/>
    <row r="19242" x14ac:dyDescent="0.25"/>
    <row r="19243" x14ac:dyDescent="0.25"/>
    <row r="19244" x14ac:dyDescent="0.25"/>
    <row r="19245" x14ac:dyDescent="0.25"/>
    <row r="19246" x14ac:dyDescent="0.25"/>
    <row r="19247" x14ac:dyDescent="0.25"/>
    <row r="19248" x14ac:dyDescent="0.25"/>
    <row r="19249" x14ac:dyDescent="0.25"/>
    <row r="19250" x14ac:dyDescent="0.25"/>
    <row r="19251" x14ac:dyDescent="0.25"/>
    <row r="19252" x14ac:dyDescent="0.25"/>
    <row r="19253" x14ac:dyDescent="0.25"/>
    <row r="19254" x14ac:dyDescent="0.25"/>
    <row r="19255" x14ac:dyDescent="0.25"/>
    <row r="19256" x14ac:dyDescent="0.25"/>
    <row r="19257" x14ac:dyDescent="0.25"/>
    <row r="19258" x14ac:dyDescent="0.25"/>
    <row r="19259" x14ac:dyDescent="0.25"/>
    <row r="19260" x14ac:dyDescent="0.25"/>
    <row r="19261" x14ac:dyDescent="0.25"/>
    <row r="19262" x14ac:dyDescent="0.25"/>
    <row r="19263" x14ac:dyDescent="0.25"/>
    <row r="19264" x14ac:dyDescent="0.25"/>
    <row r="19265" x14ac:dyDescent="0.25"/>
    <row r="19266" x14ac:dyDescent="0.25"/>
    <row r="19267" x14ac:dyDescent="0.25"/>
    <row r="19268" x14ac:dyDescent="0.25"/>
    <row r="19269" x14ac:dyDescent="0.25"/>
    <row r="19270" x14ac:dyDescent="0.25"/>
    <row r="19271" x14ac:dyDescent="0.25"/>
    <row r="19272" x14ac:dyDescent="0.25"/>
    <row r="19273" x14ac:dyDescent="0.25"/>
    <row r="19274" x14ac:dyDescent="0.25"/>
    <row r="19275" x14ac:dyDescent="0.25"/>
    <row r="19276" x14ac:dyDescent="0.25"/>
    <row r="19277" x14ac:dyDescent="0.25"/>
    <row r="19278" x14ac:dyDescent="0.25"/>
    <row r="19279" x14ac:dyDescent="0.25"/>
    <row r="19280" x14ac:dyDescent="0.25"/>
    <row r="19281" x14ac:dyDescent="0.25"/>
    <row r="19282" x14ac:dyDescent="0.25"/>
    <row r="19283" x14ac:dyDescent="0.25"/>
    <row r="19284" x14ac:dyDescent="0.25"/>
    <row r="19285" x14ac:dyDescent="0.25"/>
    <row r="19286" x14ac:dyDescent="0.25"/>
    <row r="19287" x14ac:dyDescent="0.25"/>
    <row r="19288" x14ac:dyDescent="0.25"/>
    <row r="19289" x14ac:dyDescent="0.25"/>
    <row r="19290" x14ac:dyDescent="0.25"/>
    <row r="19291" x14ac:dyDescent="0.25"/>
    <row r="19292" x14ac:dyDescent="0.25"/>
    <row r="19293" x14ac:dyDescent="0.25"/>
    <row r="19294" x14ac:dyDescent="0.25"/>
    <row r="19295" x14ac:dyDescent="0.25"/>
    <row r="19296" x14ac:dyDescent="0.25"/>
    <row r="19297" x14ac:dyDescent="0.25"/>
    <row r="19298" x14ac:dyDescent="0.25"/>
    <row r="19299" x14ac:dyDescent="0.25"/>
    <row r="19300" x14ac:dyDescent="0.25"/>
    <row r="19301" x14ac:dyDescent="0.25"/>
    <row r="19302" x14ac:dyDescent="0.25"/>
    <row r="19303" x14ac:dyDescent="0.25"/>
    <row r="19304" x14ac:dyDescent="0.25"/>
    <row r="19305" x14ac:dyDescent="0.25"/>
    <row r="19306" x14ac:dyDescent="0.25"/>
    <row r="19307" x14ac:dyDescent="0.25"/>
    <row r="19308" x14ac:dyDescent="0.25"/>
    <row r="19309" x14ac:dyDescent="0.25"/>
    <row r="19310" x14ac:dyDescent="0.25"/>
    <row r="19311" x14ac:dyDescent="0.25"/>
    <row r="19312" x14ac:dyDescent="0.25"/>
    <row r="19313" x14ac:dyDescent="0.25"/>
    <row r="19314" x14ac:dyDescent="0.25"/>
    <row r="19315" x14ac:dyDescent="0.25"/>
    <row r="19316" x14ac:dyDescent="0.25"/>
    <row r="19317" x14ac:dyDescent="0.25"/>
    <row r="19318" x14ac:dyDescent="0.25"/>
    <row r="19319" x14ac:dyDescent="0.25"/>
    <row r="19320" x14ac:dyDescent="0.25"/>
    <row r="19321" x14ac:dyDescent="0.25"/>
    <row r="19322" x14ac:dyDescent="0.25"/>
    <row r="19323" x14ac:dyDescent="0.25"/>
    <row r="19324" x14ac:dyDescent="0.25"/>
    <row r="19325" x14ac:dyDescent="0.25"/>
    <row r="19326" x14ac:dyDescent="0.25"/>
    <row r="19327" x14ac:dyDescent="0.25"/>
    <row r="19328" x14ac:dyDescent="0.25"/>
    <row r="19329" x14ac:dyDescent="0.25"/>
    <row r="19330" x14ac:dyDescent="0.25"/>
    <row r="19331" x14ac:dyDescent="0.25"/>
    <row r="19332" x14ac:dyDescent="0.25"/>
    <row r="19333" x14ac:dyDescent="0.25"/>
    <row r="19334" x14ac:dyDescent="0.25"/>
    <row r="19335" x14ac:dyDescent="0.25"/>
    <row r="19336" x14ac:dyDescent="0.25"/>
    <row r="19337" x14ac:dyDescent="0.25"/>
    <row r="19338" x14ac:dyDescent="0.25"/>
    <row r="19339" x14ac:dyDescent="0.25"/>
    <row r="19340" x14ac:dyDescent="0.25"/>
    <row r="19341" x14ac:dyDescent="0.25"/>
    <row r="19342" x14ac:dyDescent="0.25"/>
    <row r="19343" x14ac:dyDescent="0.25"/>
    <row r="19344" x14ac:dyDescent="0.25"/>
    <row r="19345" x14ac:dyDescent="0.25"/>
    <row r="19346" x14ac:dyDescent="0.25"/>
    <row r="19347" x14ac:dyDescent="0.25"/>
    <row r="19348" x14ac:dyDescent="0.25"/>
    <row r="19349" x14ac:dyDescent="0.25"/>
    <row r="19350" x14ac:dyDescent="0.25"/>
    <row r="19351" x14ac:dyDescent="0.25"/>
    <row r="19352" x14ac:dyDescent="0.25"/>
    <row r="19353" x14ac:dyDescent="0.25"/>
    <row r="19354" x14ac:dyDescent="0.25"/>
    <row r="19355" x14ac:dyDescent="0.25"/>
    <row r="19356" x14ac:dyDescent="0.25"/>
    <row r="19357" x14ac:dyDescent="0.25"/>
    <row r="19358" x14ac:dyDescent="0.25"/>
    <row r="19359" x14ac:dyDescent="0.25"/>
    <row r="19360" x14ac:dyDescent="0.25"/>
    <row r="19361" x14ac:dyDescent="0.25"/>
    <row r="19362" x14ac:dyDescent="0.25"/>
    <row r="19363" x14ac:dyDescent="0.25"/>
    <row r="19364" x14ac:dyDescent="0.25"/>
    <row r="19365" x14ac:dyDescent="0.25"/>
    <row r="19366" x14ac:dyDescent="0.25"/>
    <row r="19367" x14ac:dyDescent="0.25"/>
    <row r="19368" x14ac:dyDescent="0.25"/>
    <row r="19369" x14ac:dyDescent="0.25"/>
    <row r="19370" x14ac:dyDescent="0.25"/>
    <row r="19371" x14ac:dyDescent="0.25"/>
    <row r="19372" x14ac:dyDescent="0.25"/>
    <row r="19373" x14ac:dyDescent="0.25"/>
    <row r="19374" x14ac:dyDescent="0.25"/>
    <row r="19375" x14ac:dyDescent="0.25"/>
    <row r="19376" x14ac:dyDescent="0.25"/>
    <row r="19377" x14ac:dyDescent="0.25"/>
    <row r="19378" x14ac:dyDescent="0.25"/>
    <row r="19379" x14ac:dyDescent="0.25"/>
    <row r="19380" x14ac:dyDescent="0.25"/>
    <row r="19381" x14ac:dyDescent="0.25"/>
    <row r="19382" x14ac:dyDescent="0.25"/>
    <row r="19383" x14ac:dyDescent="0.25"/>
    <row r="19384" x14ac:dyDescent="0.25"/>
    <row r="19385" x14ac:dyDescent="0.25"/>
    <row r="19386" x14ac:dyDescent="0.25"/>
    <row r="19387" x14ac:dyDescent="0.25"/>
    <row r="19388" x14ac:dyDescent="0.25"/>
    <row r="19389" x14ac:dyDescent="0.25"/>
    <row r="19390" x14ac:dyDescent="0.25"/>
    <row r="19391" x14ac:dyDescent="0.25"/>
    <row r="19392" x14ac:dyDescent="0.25"/>
    <row r="19393" x14ac:dyDescent="0.25"/>
    <row r="19394" x14ac:dyDescent="0.25"/>
    <row r="19395" x14ac:dyDescent="0.25"/>
    <row r="19396" x14ac:dyDescent="0.25"/>
    <row r="19397" x14ac:dyDescent="0.25"/>
    <row r="19398" x14ac:dyDescent="0.25"/>
    <row r="19399" x14ac:dyDescent="0.25"/>
    <row r="19400" x14ac:dyDescent="0.25"/>
    <row r="19401" x14ac:dyDescent="0.25"/>
    <row r="19402" x14ac:dyDescent="0.25"/>
    <row r="19403" x14ac:dyDescent="0.25"/>
    <row r="19404" x14ac:dyDescent="0.25"/>
    <row r="19405" x14ac:dyDescent="0.25"/>
    <row r="19406" x14ac:dyDescent="0.25"/>
    <row r="19407" x14ac:dyDescent="0.25"/>
    <row r="19408" x14ac:dyDescent="0.25"/>
    <row r="19409" x14ac:dyDescent="0.25"/>
    <row r="19410" x14ac:dyDescent="0.25"/>
    <row r="19411" x14ac:dyDescent="0.25"/>
    <row r="19412" x14ac:dyDescent="0.25"/>
    <row r="19413" x14ac:dyDescent="0.25"/>
    <row r="19414" x14ac:dyDescent="0.25"/>
    <row r="19415" x14ac:dyDescent="0.25"/>
    <row r="19416" x14ac:dyDescent="0.25"/>
    <row r="19417" x14ac:dyDescent="0.25"/>
    <row r="19418" x14ac:dyDescent="0.25"/>
    <row r="19419" x14ac:dyDescent="0.25"/>
    <row r="19420" x14ac:dyDescent="0.25"/>
    <row r="19421" x14ac:dyDescent="0.25"/>
    <row r="19422" x14ac:dyDescent="0.25"/>
    <row r="19423" x14ac:dyDescent="0.25"/>
    <row r="19424" x14ac:dyDescent="0.25"/>
    <row r="19425" x14ac:dyDescent="0.25"/>
    <row r="19426" x14ac:dyDescent="0.25"/>
    <row r="19427" x14ac:dyDescent="0.25"/>
    <row r="19428" x14ac:dyDescent="0.25"/>
    <row r="19429" x14ac:dyDescent="0.25"/>
    <row r="19430" x14ac:dyDescent="0.25"/>
    <row r="19431" x14ac:dyDescent="0.25"/>
    <row r="19432" x14ac:dyDescent="0.25"/>
    <row r="19433" x14ac:dyDescent="0.25"/>
    <row r="19434" x14ac:dyDescent="0.25"/>
    <row r="19435" x14ac:dyDescent="0.25"/>
    <row r="19436" x14ac:dyDescent="0.25"/>
    <row r="19437" x14ac:dyDescent="0.25"/>
    <row r="19438" x14ac:dyDescent="0.25"/>
    <row r="19439" x14ac:dyDescent="0.25"/>
    <row r="19440" x14ac:dyDescent="0.25"/>
    <row r="19441" x14ac:dyDescent="0.25"/>
    <row r="19442" x14ac:dyDescent="0.25"/>
    <row r="19443" x14ac:dyDescent="0.25"/>
    <row r="19444" x14ac:dyDescent="0.25"/>
    <row r="19445" x14ac:dyDescent="0.25"/>
    <row r="19446" x14ac:dyDescent="0.25"/>
    <row r="19447" x14ac:dyDescent="0.25"/>
    <row r="19448" x14ac:dyDescent="0.25"/>
    <row r="19449" x14ac:dyDescent="0.25"/>
    <row r="19450" x14ac:dyDescent="0.25"/>
    <row r="19451" x14ac:dyDescent="0.25"/>
    <row r="19452" x14ac:dyDescent="0.25"/>
    <row r="19453" x14ac:dyDescent="0.25"/>
    <row r="19454" x14ac:dyDescent="0.25"/>
    <row r="19455" x14ac:dyDescent="0.25"/>
    <row r="19456" x14ac:dyDescent="0.25"/>
    <row r="19457" x14ac:dyDescent="0.25"/>
    <row r="19458" x14ac:dyDescent="0.25"/>
    <row r="19459" x14ac:dyDescent="0.25"/>
    <row r="19460" x14ac:dyDescent="0.25"/>
    <row r="19461" x14ac:dyDescent="0.25"/>
    <row r="19462" x14ac:dyDescent="0.25"/>
    <row r="19463" x14ac:dyDescent="0.25"/>
    <row r="19464" x14ac:dyDescent="0.25"/>
    <row r="19465" x14ac:dyDescent="0.25"/>
    <row r="19466" x14ac:dyDescent="0.25"/>
    <row r="19467" x14ac:dyDescent="0.25"/>
    <row r="19468" x14ac:dyDescent="0.25"/>
    <row r="19469" x14ac:dyDescent="0.25"/>
    <row r="19470" x14ac:dyDescent="0.25"/>
    <row r="19471" x14ac:dyDescent="0.25"/>
    <row r="19472" x14ac:dyDescent="0.25"/>
    <row r="19473" x14ac:dyDescent="0.25"/>
    <row r="19474" x14ac:dyDescent="0.25"/>
    <row r="19475" x14ac:dyDescent="0.25"/>
    <row r="19476" x14ac:dyDescent="0.25"/>
    <row r="19477" x14ac:dyDescent="0.25"/>
    <row r="19478" x14ac:dyDescent="0.25"/>
    <row r="19479" x14ac:dyDescent="0.25"/>
    <row r="19480" x14ac:dyDescent="0.25"/>
    <row r="19481" x14ac:dyDescent="0.25"/>
    <row r="19482" x14ac:dyDescent="0.25"/>
    <row r="19483" x14ac:dyDescent="0.25"/>
    <row r="19484" x14ac:dyDescent="0.25"/>
    <row r="19485" x14ac:dyDescent="0.25"/>
    <row r="19486" x14ac:dyDescent="0.25"/>
    <row r="19487" x14ac:dyDescent="0.25"/>
    <row r="19488" x14ac:dyDescent="0.25"/>
    <row r="19489" x14ac:dyDescent="0.25"/>
    <row r="19490" x14ac:dyDescent="0.25"/>
    <row r="19491" x14ac:dyDescent="0.25"/>
    <row r="19492" x14ac:dyDescent="0.25"/>
    <row r="19493" x14ac:dyDescent="0.25"/>
    <row r="19494" x14ac:dyDescent="0.25"/>
    <row r="19495" x14ac:dyDescent="0.25"/>
    <row r="19496" x14ac:dyDescent="0.25"/>
    <row r="19497" x14ac:dyDescent="0.25"/>
    <row r="19498" x14ac:dyDescent="0.25"/>
    <row r="19499" x14ac:dyDescent="0.25"/>
    <row r="19500" x14ac:dyDescent="0.25"/>
    <row r="19501" x14ac:dyDescent="0.25"/>
    <row r="19502" x14ac:dyDescent="0.25"/>
    <row r="19503" x14ac:dyDescent="0.25"/>
    <row r="19504" x14ac:dyDescent="0.25"/>
    <row r="19505" x14ac:dyDescent="0.25"/>
    <row r="19506" x14ac:dyDescent="0.25"/>
    <row r="19507" x14ac:dyDescent="0.25"/>
    <row r="19508" x14ac:dyDescent="0.25"/>
    <row r="19509" x14ac:dyDescent="0.25"/>
    <row r="19510" x14ac:dyDescent="0.25"/>
    <row r="19511" x14ac:dyDescent="0.25"/>
    <row r="19512" x14ac:dyDescent="0.25"/>
    <row r="19513" x14ac:dyDescent="0.25"/>
    <row r="19514" x14ac:dyDescent="0.25"/>
    <row r="19515" x14ac:dyDescent="0.25"/>
    <row r="19516" x14ac:dyDescent="0.25"/>
    <row r="19517" x14ac:dyDescent="0.25"/>
    <row r="19518" x14ac:dyDescent="0.25"/>
    <row r="19519" x14ac:dyDescent="0.25"/>
    <row r="19520" x14ac:dyDescent="0.25"/>
    <row r="19521" x14ac:dyDescent="0.25"/>
    <row r="19522" x14ac:dyDescent="0.25"/>
    <row r="19523" x14ac:dyDescent="0.25"/>
    <row r="19524" x14ac:dyDescent="0.25"/>
    <row r="19525" x14ac:dyDescent="0.25"/>
    <row r="19526" x14ac:dyDescent="0.25"/>
    <row r="19527" x14ac:dyDescent="0.25"/>
    <row r="19528" x14ac:dyDescent="0.25"/>
    <row r="19529" x14ac:dyDescent="0.25"/>
    <row r="19530" x14ac:dyDescent="0.25"/>
    <row r="19531" x14ac:dyDescent="0.25"/>
    <row r="19532" x14ac:dyDescent="0.25"/>
    <row r="19533" x14ac:dyDescent="0.25"/>
    <row r="19534" x14ac:dyDescent="0.25"/>
    <row r="19535" x14ac:dyDescent="0.25"/>
    <row r="19536" x14ac:dyDescent="0.25"/>
    <row r="19537" x14ac:dyDescent="0.25"/>
    <row r="19538" x14ac:dyDescent="0.25"/>
    <row r="19539" x14ac:dyDescent="0.25"/>
    <row r="19540" x14ac:dyDescent="0.25"/>
    <row r="19541" x14ac:dyDescent="0.25"/>
    <row r="19542" x14ac:dyDescent="0.25"/>
    <row r="19543" x14ac:dyDescent="0.25"/>
    <row r="19544" x14ac:dyDescent="0.25"/>
    <row r="19545" x14ac:dyDescent="0.25"/>
    <row r="19546" x14ac:dyDescent="0.25"/>
    <row r="19547" x14ac:dyDescent="0.25"/>
    <row r="19548" x14ac:dyDescent="0.25"/>
    <row r="19549" x14ac:dyDescent="0.25"/>
    <row r="19550" x14ac:dyDescent="0.25"/>
    <row r="19551" x14ac:dyDescent="0.25"/>
    <row r="19552" x14ac:dyDescent="0.25"/>
    <row r="19553" x14ac:dyDescent="0.25"/>
    <row r="19554" x14ac:dyDescent="0.25"/>
    <row r="19555" x14ac:dyDescent="0.25"/>
    <row r="19556" x14ac:dyDescent="0.25"/>
    <row r="19557" x14ac:dyDescent="0.25"/>
    <row r="19558" x14ac:dyDescent="0.25"/>
    <row r="19559" x14ac:dyDescent="0.25"/>
    <row r="19560" x14ac:dyDescent="0.25"/>
    <row r="19561" x14ac:dyDescent="0.25"/>
    <row r="19562" x14ac:dyDescent="0.25"/>
    <row r="19563" x14ac:dyDescent="0.25"/>
    <row r="19564" x14ac:dyDescent="0.25"/>
    <row r="19565" x14ac:dyDescent="0.25"/>
    <row r="19566" x14ac:dyDescent="0.25"/>
    <row r="19567" x14ac:dyDescent="0.25"/>
    <row r="19568" x14ac:dyDescent="0.25"/>
    <row r="19569" x14ac:dyDescent="0.25"/>
    <row r="19570" x14ac:dyDescent="0.25"/>
    <row r="19571" x14ac:dyDescent="0.25"/>
    <row r="19572" x14ac:dyDescent="0.25"/>
    <row r="19573" x14ac:dyDescent="0.25"/>
    <row r="19574" x14ac:dyDescent="0.25"/>
    <row r="19575" x14ac:dyDescent="0.25"/>
    <row r="19576" x14ac:dyDescent="0.25"/>
    <row r="19577" x14ac:dyDescent="0.25"/>
    <row r="19578" x14ac:dyDescent="0.25"/>
    <row r="19579" x14ac:dyDescent="0.25"/>
    <row r="19580" x14ac:dyDescent="0.25"/>
    <row r="19581" x14ac:dyDescent="0.25"/>
    <row r="19582" x14ac:dyDescent="0.25"/>
    <row r="19583" x14ac:dyDescent="0.25"/>
    <row r="19584" x14ac:dyDescent="0.25"/>
    <row r="19585" x14ac:dyDescent="0.25"/>
    <row r="19586" x14ac:dyDescent="0.25"/>
    <row r="19587" x14ac:dyDescent="0.25"/>
    <row r="19588" x14ac:dyDescent="0.25"/>
    <row r="19589" x14ac:dyDescent="0.25"/>
    <row r="19590" x14ac:dyDescent="0.25"/>
    <row r="19591" x14ac:dyDescent="0.25"/>
    <row r="19592" x14ac:dyDescent="0.25"/>
    <row r="19593" x14ac:dyDescent="0.25"/>
    <row r="19594" x14ac:dyDescent="0.25"/>
    <row r="19595" x14ac:dyDescent="0.25"/>
    <row r="19596" x14ac:dyDescent="0.25"/>
    <row r="19597" x14ac:dyDescent="0.25"/>
    <row r="19598" x14ac:dyDescent="0.25"/>
    <row r="19599" x14ac:dyDescent="0.25"/>
    <row r="19600" x14ac:dyDescent="0.25"/>
    <row r="19601" x14ac:dyDescent="0.25"/>
    <row r="19602" x14ac:dyDescent="0.25"/>
    <row r="19603" x14ac:dyDescent="0.25"/>
    <row r="19604" x14ac:dyDescent="0.25"/>
    <row r="19605" x14ac:dyDescent="0.25"/>
    <row r="19606" x14ac:dyDescent="0.25"/>
    <row r="19607" x14ac:dyDescent="0.25"/>
    <row r="19608" x14ac:dyDescent="0.25"/>
    <row r="19609" x14ac:dyDescent="0.25"/>
    <row r="19610" x14ac:dyDescent="0.25"/>
    <row r="19611" x14ac:dyDescent="0.25"/>
    <row r="19612" x14ac:dyDescent="0.25"/>
    <row r="19613" x14ac:dyDescent="0.25"/>
    <row r="19614" x14ac:dyDescent="0.25"/>
    <row r="19615" x14ac:dyDescent="0.25"/>
    <row r="19616" x14ac:dyDescent="0.25"/>
    <row r="19617" x14ac:dyDescent="0.25"/>
    <row r="19618" x14ac:dyDescent="0.25"/>
    <row r="19619" x14ac:dyDescent="0.25"/>
    <row r="19620" x14ac:dyDescent="0.25"/>
    <row r="19621" x14ac:dyDescent="0.25"/>
    <row r="19622" x14ac:dyDescent="0.25"/>
    <row r="19623" x14ac:dyDescent="0.25"/>
    <row r="19624" x14ac:dyDescent="0.25"/>
    <row r="19625" x14ac:dyDescent="0.25"/>
    <row r="19626" x14ac:dyDescent="0.25"/>
    <row r="19627" x14ac:dyDescent="0.25"/>
    <row r="19628" x14ac:dyDescent="0.25"/>
    <row r="19629" x14ac:dyDescent="0.25"/>
    <row r="19630" x14ac:dyDescent="0.25"/>
    <row r="19631" x14ac:dyDescent="0.25"/>
    <row r="19632" x14ac:dyDescent="0.25"/>
    <row r="19633" x14ac:dyDescent="0.25"/>
    <row r="19634" x14ac:dyDescent="0.25"/>
    <row r="19635" x14ac:dyDescent="0.25"/>
    <row r="19636" x14ac:dyDescent="0.25"/>
    <row r="19637" x14ac:dyDescent="0.25"/>
    <row r="19638" x14ac:dyDescent="0.25"/>
    <row r="19639" x14ac:dyDescent="0.25"/>
    <row r="19640" x14ac:dyDescent="0.25"/>
    <row r="19641" x14ac:dyDescent="0.25"/>
    <row r="19642" x14ac:dyDescent="0.25"/>
    <row r="19643" x14ac:dyDescent="0.25"/>
    <row r="19644" x14ac:dyDescent="0.25"/>
    <row r="19645" x14ac:dyDescent="0.25"/>
    <row r="19646" x14ac:dyDescent="0.25"/>
    <row r="19647" x14ac:dyDescent="0.25"/>
    <row r="19648" x14ac:dyDescent="0.25"/>
    <row r="19649" x14ac:dyDescent="0.25"/>
    <row r="19650" x14ac:dyDescent="0.25"/>
    <row r="19651" x14ac:dyDescent="0.25"/>
    <row r="19652" x14ac:dyDescent="0.25"/>
    <row r="19653" x14ac:dyDescent="0.25"/>
    <row r="19654" x14ac:dyDescent="0.25"/>
    <row r="19655" x14ac:dyDescent="0.25"/>
    <row r="19656" x14ac:dyDescent="0.25"/>
    <row r="19657" x14ac:dyDescent="0.25"/>
    <row r="19658" x14ac:dyDescent="0.25"/>
    <row r="19659" x14ac:dyDescent="0.25"/>
    <row r="19660" x14ac:dyDescent="0.25"/>
    <row r="19661" x14ac:dyDescent="0.25"/>
    <row r="19662" x14ac:dyDescent="0.25"/>
    <row r="19663" x14ac:dyDescent="0.25"/>
    <row r="19664" x14ac:dyDescent="0.25"/>
    <row r="19665" x14ac:dyDescent="0.25"/>
    <row r="19666" x14ac:dyDescent="0.25"/>
    <row r="19667" x14ac:dyDescent="0.25"/>
    <row r="19668" x14ac:dyDescent="0.25"/>
    <row r="19669" x14ac:dyDescent="0.25"/>
    <row r="19670" x14ac:dyDescent="0.25"/>
    <row r="19671" x14ac:dyDescent="0.25"/>
    <row r="19672" x14ac:dyDescent="0.25"/>
    <row r="19673" x14ac:dyDescent="0.25"/>
    <row r="19674" x14ac:dyDescent="0.25"/>
    <row r="19675" x14ac:dyDescent="0.25"/>
    <row r="19676" x14ac:dyDescent="0.25"/>
    <row r="19677" x14ac:dyDescent="0.25"/>
    <row r="19678" x14ac:dyDescent="0.25"/>
    <row r="19679" x14ac:dyDescent="0.25"/>
    <row r="19680" x14ac:dyDescent="0.25"/>
    <row r="19681" x14ac:dyDescent="0.25"/>
    <row r="19682" x14ac:dyDescent="0.25"/>
    <row r="19683" x14ac:dyDescent="0.25"/>
    <row r="19684" x14ac:dyDescent="0.25"/>
    <row r="19685" x14ac:dyDescent="0.25"/>
    <row r="19686" x14ac:dyDescent="0.25"/>
    <row r="19687" x14ac:dyDescent="0.25"/>
    <row r="19688" x14ac:dyDescent="0.25"/>
    <row r="19689" x14ac:dyDescent="0.25"/>
    <row r="19690" x14ac:dyDescent="0.25"/>
    <row r="19691" x14ac:dyDescent="0.25"/>
    <row r="19692" x14ac:dyDescent="0.25"/>
    <row r="19693" x14ac:dyDescent="0.25"/>
    <row r="19694" x14ac:dyDescent="0.25"/>
    <row r="19695" x14ac:dyDescent="0.25"/>
    <row r="19696" x14ac:dyDescent="0.25"/>
    <row r="19697" x14ac:dyDescent="0.25"/>
    <row r="19698" x14ac:dyDescent="0.25"/>
    <row r="19699" x14ac:dyDescent="0.25"/>
    <row r="19700" x14ac:dyDescent="0.25"/>
    <row r="19701" x14ac:dyDescent="0.25"/>
    <row r="19702" x14ac:dyDescent="0.25"/>
    <row r="19703" x14ac:dyDescent="0.25"/>
    <row r="19704" x14ac:dyDescent="0.25"/>
    <row r="19705" x14ac:dyDescent="0.25"/>
    <row r="19706" x14ac:dyDescent="0.25"/>
    <row r="19707" x14ac:dyDescent="0.25"/>
    <row r="19708" x14ac:dyDescent="0.25"/>
    <row r="19709" x14ac:dyDescent="0.25"/>
    <row r="19710" x14ac:dyDescent="0.25"/>
    <row r="19711" x14ac:dyDescent="0.25"/>
    <row r="19712" x14ac:dyDescent="0.25"/>
    <row r="19713" x14ac:dyDescent="0.25"/>
    <row r="19714" x14ac:dyDescent="0.25"/>
    <row r="19715" x14ac:dyDescent="0.25"/>
    <row r="19716" x14ac:dyDescent="0.25"/>
    <row r="19717" x14ac:dyDescent="0.25"/>
    <row r="19718" x14ac:dyDescent="0.25"/>
    <row r="19719" x14ac:dyDescent="0.25"/>
    <row r="19720" x14ac:dyDescent="0.25"/>
    <row r="19721" x14ac:dyDescent="0.25"/>
    <row r="19722" x14ac:dyDescent="0.25"/>
    <row r="19723" x14ac:dyDescent="0.25"/>
    <row r="19724" x14ac:dyDescent="0.25"/>
    <row r="19725" x14ac:dyDescent="0.25"/>
    <row r="19726" x14ac:dyDescent="0.25"/>
    <row r="19727" x14ac:dyDescent="0.25"/>
    <row r="19728" x14ac:dyDescent="0.25"/>
    <row r="19729" x14ac:dyDescent="0.25"/>
    <row r="19730" x14ac:dyDescent="0.25"/>
    <row r="19731" x14ac:dyDescent="0.25"/>
    <row r="19732" x14ac:dyDescent="0.25"/>
    <row r="19733" x14ac:dyDescent="0.25"/>
    <row r="19734" x14ac:dyDescent="0.25"/>
    <row r="19735" x14ac:dyDescent="0.25"/>
    <row r="19736" x14ac:dyDescent="0.25"/>
    <row r="19737" x14ac:dyDescent="0.25"/>
    <row r="19738" x14ac:dyDescent="0.25"/>
    <row r="19739" x14ac:dyDescent="0.25"/>
    <row r="19740" x14ac:dyDescent="0.25"/>
    <row r="19741" x14ac:dyDescent="0.25"/>
    <row r="19742" x14ac:dyDescent="0.25"/>
    <row r="19743" x14ac:dyDescent="0.25"/>
    <row r="19744" x14ac:dyDescent="0.25"/>
    <row r="19745" x14ac:dyDescent="0.25"/>
    <row r="19746" x14ac:dyDescent="0.25"/>
    <row r="19747" x14ac:dyDescent="0.25"/>
    <row r="19748" x14ac:dyDescent="0.25"/>
    <row r="19749" x14ac:dyDescent="0.25"/>
    <row r="19750" x14ac:dyDescent="0.25"/>
    <row r="19751" x14ac:dyDescent="0.25"/>
    <row r="19752" x14ac:dyDescent="0.25"/>
    <row r="19753" x14ac:dyDescent="0.25"/>
    <row r="19754" x14ac:dyDescent="0.25"/>
    <row r="19755" x14ac:dyDescent="0.25"/>
    <row r="19756" x14ac:dyDescent="0.25"/>
    <row r="19757" x14ac:dyDescent="0.25"/>
    <row r="19758" x14ac:dyDescent="0.25"/>
    <row r="19759" x14ac:dyDescent="0.25"/>
    <row r="19760" x14ac:dyDescent="0.25"/>
    <row r="19761" x14ac:dyDescent="0.25"/>
    <row r="19762" x14ac:dyDescent="0.25"/>
    <row r="19763" x14ac:dyDescent="0.25"/>
    <row r="19764" x14ac:dyDescent="0.25"/>
    <row r="19765" x14ac:dyDescent="0.25"/>
    <row r="19766" x14ac:dyDescent="0.25"/>
    <row r="19767" x14ac:dyDescent="0.25"/>
    <row r="19768" x14ac:dyDescent="0.25"/>
    <row r="19769" x14ac:dyDescent="0.25"/>
    <row r="19770" x14ac:dyDescent="0.25"/>
    <row r="19771" x14ac:dyDescent="0.25"/>
    <row r="19772" x14ac:dyDescent="0.25"/>
    <row r="19773" x14ac:dyDescent="0.25"/>
    <row r="19774" x14ac:dyDescent="0.25"/>
    <row r="19775" x14ac:dyDescent="0.25"/>
    <row r="19776" x14ac:dyDescent="0.25"/>
    <row r="19777" x14ac:dyDescent="0.25"/>
    <row r="19778" x14ac:dyDescent="0.25"/>
    <row r="19779" x14ac:dyDescent="0.25"/>
    <row r="19780" x14ac:dyDescent="0.25"/>
    <row r="19781" x14ac:dyDescent="0.25"/>
    <row r="19782" x14ac:dyDescent="0.25"/>
    <row r="19783" x14ac:dyDescent="0.25"/>
    <row r="19784" x14ac:dyDescent="0.25"/>
    <row r="19785" x14ac:dyDescent="0.25"/>
    <row r="19786" x14ac:dyDescent="0.25"/>
    <row r="19787" x14ac:dyDescent="0.25"/>
    <row r="19788" x14ac:dyDescent="0.25"/>
    <row r="19789" x14ac:dyDescent="0.25"/>
    <row r="19790" x14ac:dyDescent="0.25"/>
    <row r="19791" x14ac:dyDescent="0.25"/>
    <row r="19792" x14ac:dyDescent="0.25"/>
    <row r="19793" x14ac:dyDescent="0.25"/>
    <row r="19794" x14ac:dyDescent="0.25"/>
    <row r="19795" x14ac:dyDescent="0.25"/>
    <row r="19796" x14ac:dyDescent="0.25"/>
    <row r="19797" x14ac:dyDescent="0.25"/>
    <row r="19798" x14ac:dyDescent="0.25"/>
    <row r="19799" x14ac:dyDescent="0.25"/>
    <row r="19800" x14ac:dyDescent="0.25"/>
    <row r="19801" x14ac:dyDescent="0.25"/>
    <row r="19802" x14ac:dyDescent="0.25"/>
    <row r="19803" x14ac:dyDescent="0.25"/>
    <row r="19804" x14ac:dyDescent="0.25"/>
    <row r="19805" x14ac:dyDescent="0.25"/>
    <row r="19806" x14ac:dyDescent="0.25"/>
    <row r="19807" x14ac:dyDescent="0.25"/>
    <row r="19808" x14ac:dyDescent="0.25"/>
    <row r="19809" x14ac:dyDescent="0.25"/>
    <row r="19810" x14ac:dyDescent="0.25"/>
    <row r="19811" x14ac:dyDescent="0.25"/>
    <row r="19812" x14ac:dyDescent="0.25"/>
    <row r="19813" x14ac:dyDescent="0.25"/>
    <row r="19814" x14ac:dyDescent="0.25"/>
    <row r="19815" x14ac:dyDescent="0.25"/>
    <row r="19816" x14ac:dyDescent="0.25"/>
    <row r="19817" x14ac:dyDescent="0.25"/>
    <row r="19818" x14ac:dyDescent="0.25"/>
    <row r="19819" x14ac:dyDescent="0.25"/>
    <row r="19820" x14ac:dyDescent="0.25"/>
    <row r="19821" x14ac:dyDescent="0.25"/>
    <row r="19822" x14ac:dyDescent="0.25"/>
    <row r="19823" x14ac:dyDescent="0.25"/>
    <row r="19824" x14ac:dyDescent="0.25"/>
    <row r="19825" x14ac:dyDescent="0.25"/>
    <row r="19826" x14ac:dyDescent="0.25"/>
    <row r="19827" x14ac:dyDescent="0.25"/>
    <row r="19828" x14ac:dyDescent="0.25"/>
    <row r="19829" x14ac:dyDescent="0.25"/>
    <row r="19830" x14ac:dyDescent="0.25"/>
    <row r="19831" x14ac:dyDescent="0.25"/>
    <row r="19832" x14ac:dyDescent="0.25"/>
    <row r="19833" x14ac:dyDescent="0.25"/>
    <row r="19834" x14ac:dyDescent="0.25"/>
    <row r="19835" x14ac:dyDescent="0.25"/>
    <row r="19836" x14ac:dyDescent="0.25"/>
    <row r="19837" x14ac:dyDescent="0.25"/>
    <row r="19838" x14ac:dyDescent="0.25"/>
    <row r="19839" x14ac:dyDescent="0.25"/>
    <row r="19840" x14ac:dyDescent="0.25"/>
    <row r="19841" x14ac:dyDescent="0.25"/>
    <row r="19842" x14ac:dyDescent="0.25"/>
    <row r="19843" x14ac:dyDescent="0.25"/>
    <row r="19844" x14ac:dyDescent="0.25"/>
    <row r="19845" x14ac:dyDescent="0.25"/>
    <row r="19846" x14ac:dyDescent="0.25"/>
    <row r="19847" x14ac:dyDescent="0.25"/>
    <row r="19848" x14ac:dyDescent="0.25"/>
    <row r="19849" x14ac:dyDescent="0.25"/>
    <row r="19850" x14ac:dyDescent="0.25"/>
    <row r="19851" x14ac:dyDescent="0.25"/>
    <row r="19852" x14ac:dyDescent="0.25"/>
    <row r="19853" x14ac:dyDescent="0.25"/>
    <row r="19854" x14ac:dyDescent="0.25"/>
    <row r="19855" x14ac:dyDescent="0.25"/>
    <row r="19856" x14ac:dyDescent="0.25"/>
    <row r="19857" x14ac:dyDescent="0.25"/>
    <row r="19858" x14ac:dyDescent="0.25"/>
    <row r="19859" x14ac:dyDescent="0.25"/>
    <row r="19860" x14ac:dyDescent="0.25"/>
    <row r="19861" x14ac:dyDescent="0.25"/>
    <row r="19862" x14ac:dyDescent="0.25"/>
    <row r="19863" x14ac:dyDescent="0.25"/>
    <row r="19864" x14ac:dyDescent="0.25"/>
    <row r="19865" x14ac:dyDescent="0.25"/>
    <row r="19866" x14ac:dyDescent="0.25"/>
    <row r="19867" x14ac:dyDescent="0.25"/>
    <row r="19868" x14ac:dyDescent="0.25"/>
    <row r="19869" x14ac:dyDescent="0.25"/>
    <row r="19870" x14ac:dyDescent="0.25"/>
    <row r="19871" x14ac:dyDescent="0.25"/>
    <row r="19872" x14ac:dyDescent="0.25"/>
    <row r="19873" x14ac:dyDescent="0.25"/>
    <row r="19874" x14ac:dyDescent="0.25"/>
    <row r="19875" x14ac:dyDescent="0.25"/>
    <row r="19876" x14ac:dyDescent="0.25"/>
    <row r="19877" x14ac:dyDescent="0.25"/>
    <row r="19878" x14ac:dyDescent="0.25"/>
    <row r="19879" x14ac:dyDescent="0.25"/>
    <row r="19880" x14ac:dyDescent="0.25"/>
    <row r="19881" x14ac:dyDescent="0.25"/>
    <row r="19882" x14ac:dyDescent="0.25"/>
    <row r="19883" x14ac:dyDescent="0.25"/>
    <row r="19884" x14ac:dyDescent="0.25"/>
    <row r="19885" x14ac:dyDescent="0.25"/>
    <row r="19886" x14ac:dyDescent="0.25"/>
    <row r="19887" x14ac:dyDescent="0.25"/>
    <row r="19888" x14ac:dyDescent="0.25"/>
    <row r="19889" x14ac:dyDescent="0.25"/>
    <row r="19890" x14ac:dyDescent="0.25"/>
    <row r="19891" x14ac:dyDescent="0.25"/>
    <row r="19892" x14ac:dyDescent="0.25"/>
    <row r="19893" x14ac:dyDescent="0.25"/>
    <row r="19894" x14ac:dyDescent="0.25"/>
    <row r="19895" x14ac:dyDescent="0.25"/>
    <row r="19896" x14ac:dyDescent="0.25"/>
    <row r="19897" x14ac:dyDescent="0.25"/>
    <row r="19898" x14ac:dyDescent="0.25"/>
    <row r="19899" x14ac:dyDescent="0.25"/>
    <row r="19900" x14ac:dyDescent="0.25"/>
    <row r="19901" x14ac:dyDescent="0.25"/>
    <row r="19902" x14ac:dyDescent="0.25"/>
    <row r="19903" x14ac:dyDescent="0.25"/>
    <row r="19904" x14ac:dyDescent="0.25"/>
    <row r="19905" x14ac:dyDescent="0.25"/>
    <row r="19906" x14ac:dyDescent="0.25"/>
    <row r="19907" x14ac:dyDescent="0.25"/>
    <row r="19908" x14ac:dyDescent="0.25"/>
    <row r="19909" x14ac:dyDescent="0.25"/>
    <row r="19910" x14ac:dyDescent="0.25"/>
    <row r="19911" x14ac:dyDescent="0.25"/>
    <row r="19912" x14ac:dyDescent="0.25"/>
    <row r="19913" x14ac:dyDescent="0.25"/>
    <row r="19914" x14ac:dyDescent="0.25"/>
    <row r="19915" x14ac:dyDescent="0.25"/>
    <row r="19916" x14ac:dyDescent="0.25"/>
    <row r="19917" x14ac:dyDescent="0.25"/>
    <row r="19918" x14ac:dyDescent="0.25"/>
    <row r="19919" x14ac:dyDescent="0.25"/>
    <row r="19920" x14ac:dyDescent="0.25"/>
    <row r="19921" x14ac:dyDescent="0.25"/>
    <row r="19922" x14ac:dyDescent="0.25"/>
    <row r="19923" x14ac:dyDescent="0.25"/>
    <row r="19924" x14ac:dyDescent="0.25"/>
    <row r="19925" x14ac:dyDescent="0.25"/>
    <row r="19926" x14ac:dyDescent="0.25"/>
    <row r="19927" x14ac:dyDescent="0.25"/>
    <row r="19928" x14ac:dyDescent="0.25"/>
    <row r="19929" x14ac:dyDescent="0.25"/>
    <row r="19930" x14ac:dyDescent="0.25"/>
    <row r="19931" x14ac:dyDescent="0.25"/>
    <row r="19932" x14ac:dyDescent="0.25"/>
    <row r="19933" x14ac:dyDescent="0.25"/>
    <row r="19934" x14ac:dyDescent="0.25"/>
    <row r="19935" x14ac:dyDescent="0.25"/>
    <row r="19936" x14ac:dyDescent="0.25"/>
    <row r="19937" x14ac:dyDescent="0.25"/>
    <row r="19938" x14ac:dyDescent="0.25"/>
    <row r="19939" x14ac:dyDescent="0.25"/>
    <row r="19940" x14ac:dyDescent="0.25"/>
    <row r="19941" x14ac:dyDescent="0.25"/>
    <row r="19942" x14ac:dyDescent="0.25"/>
    <row r="19943" x14ac:dyDescent="0.25"/>
    <row r="19944" x14ac:dyDescent="0.25"/>
    <row r="19945" x14ac:dyDescent="0.25"/>
    <row r="19946" x14ac:dyDescent="0.25"/>
    <row r="19947" x14ac:dyDescent="0.25"/>
    <row r="19948" x14ac:dyDescent="0.25"/>
    <row r="19949" x14ac:dyDescent="0.25"/>
    <row r="19950" x14ac:dyDescent="0.25"/>
    <row r="19951" x14ac:dyDescent="0.25"/>
    <row r="19952" x14ac:dyDescent="0.25"/>
    <row r="19953" x14ac:dyDescent="0.25"/>
    <row r="19954" x14ac:dyDescent="0.25"/>
    <row r="19955" x14ac:dyDescent="0.25"/>
    <row r="19956" x14ac:dyDescent="0.25"/>
    <row r="19957" x14ac:dyDescent="0.25"/>
    <row r="19958" x14ac:dyDescent="0.25"/>
    <row r="19959" x14ac:dyDescent="0.25"/>
    <row r="19960" x14ac:dyDescent="0.25"/>
    <row r="19961" x14ac:dyDescent="0.25"/>
    <row r="19962" x14ac:dyDescent="0.25"/>
    <row r="19963" x14ac:dyDescent="0.25"/>
    <row r="19964" x14ac:dyDescent="0.25"/>
    <row r="19965" x14ac:dyDescent="0.25"/>
    <row r="19966" x14ac:dyDescent="0.25"/>
    <row r="19967" x14ac:dyDescent="0.25"/>
    <row r="19968" x14ac:dyDescent="0.25"/>
    <row r="19969" x14ac:dyDescent="0.25"/>
    <row r="19970" x14ac:dyDescent="0.25"/>
    <row r="19971" x14ac:dyDescent="0.25"/>
    <row r="19972" x14ac:dyDescent="0.25"/>
    <row r="19973" x14ac:dyDescent="0.25"/>
    <row r="19974" x14ac:dyDescent="0.25"/>
    <row r="19975" x14ac:dyDescent="0.25"/>
    <row r="19976" x14ac:dyDescent="0.25"/>
    <row r="19977" x14ac:dyDescent="0.25"/>
    <row r="19978" x14ac:dyDescent="0.25"/>
    <row r="19979" x14ac:dyDescent="0.25"/>
    <row r="19980" x14ac:dyDescent="0.25"/>
    <row r="19981" x14ac:dyDescent="0.25"/>
    <row r="19982" x14ac:dyDescent="0.25"/>
    <row r="19983" x14ac:dyDescent="0.25"/>
    <row r="19984" x14ac:dyDescent="0.25"/>
    <row r="19985" x14ac:dyDescent="0.25"/>
    <row r="19986" x14ac:dyDescent="0.25"/>
    <row r="19987" x14ac:dyDescent="0.25"/>
    <row r="19988" x14ac:dyDescent="0.25"/>
    <row r="19989" x14ac:dyDescent="0.25"/>
    <row r="19990" x14ac:dyDescent="0.25"/>
    <row r="19991" x14ac:dyDescent="0.25"/>
    <row r="19992" x14ac:dyDescent="0.25"/>
    <row r="19993" x14ac:dyDescent="0.25"/>
    <row r="19994" x14ac:dyDescent="0.25"/>
    <row r="19995" x14ac:dyDescent="0.25"/>
    <row r="19996" x14ac:dyDescent="0.25"/>
    <row r="19997" x14ac:dyDescent="0.25"/>
    <row r="19998" x14ac:dyDescent="0.25"/>
    <row r="19999" x14ac:dyDescent="0.25"/>
    <row r="20000" x14ac:dyDescent="0.25"/>
    <row r="20001" x14ac:dyDescent="0.25"/>
    <row r="20002" x14ac:dyDescent="0.25"/>
    <row r="20003" x14ac:dyDescent="0.25"/>
    <row r="20004" x14ac:dyDescent="0.25"/>
    <row r="20005" x14ac:dyDescent="0.25"/>
    <row r="20006" x14ac:dyDescent="0.25"/>
    <row r="20007" x14ac:dyDescent="0.25"/>
    <row r="20008" x14ac:dyDescent="0.25"/>
    <row r="20009" x14ac:dyDescent="0.25"/>
    <row r="20010" x14ac:dyDescent="0.25"/>
    <row r="20011" x14ac:dyDescent="0.25"/>
    <row r="20012" x14ac:dyDescent="0.25"/>
    <row r="20013" x14ac:dyDescent="0.25"/>
    <row r="20014" x14ac:dyDescent="0.25"/>
    <row r="20015" x14ac:dyDescent="0.25"/>
    <row r="20016" x14ac:dyDescent="0.25"/>
    <row r="20017" x14ac:dyDescent="0.25"/>
    <row r="20018" x14ac:dyDescent="0.25"/>
    <row r="20019" x14ac:dyDescent="0.25"/>
    <row r="20020" x14ac:dyDescent="0.25"/>
    <row r="20021" x14ac:dyDescent="0.25"/>
    <row r="20022" x14ac:dyDescent="0.25"/>
    <row r="20023" x14ac:dyDescent="0.25"/>
    <row r="20024" x14ac:dyDescent="0.25"/>
    <row r="20025" x14ac:dyDescent="0.25"/>
    <row r="20026" x14ac:dyDescent="0.25"/>
    <row r="20027" x14ac:dyDescent="0.25"/>
    <row r="20028" x14ac:dyDescent="0.25"/>
    <row r="20029" x14ac:dyDescent="0.25"/>
    <row r="20030" x14ac:dyDescent="0.25"/>
    <row r="20031" x14ac:dyDescent="0.25"/>
    <row r="20032" x14ac:dyDescent="0.25"/>
    <row r="20033" x14ac:dyDescent="0.25"/>
    <row r="20034" x14ac:dyDescent="0.25"/>
    <row r="20035" x14ac:dyDescent="0.25"/>
    <row r="20036" x14ac:dyDescent="0.25"/>
    <row r="20037" x14ac:dyDescent="0.25"/>
    <row r="20038" x14ac:dyDescent="0.25"/>
    <row r="20039" x14ac:dyDescent="0.25"/>
    <row r="20040" x14ac:dyDescent="0.25"/>
    <row r="20041" x14ac:dyDescent="0.25"/>
    <row r="20042" x14ac:dyDescent="0.25"/>
    <row r="20043" x14ac:dyDescent="0.25"/>
    <row r="20044" x14ac:dyDescent="0.25"/>
    <row r="20045" x14ac:dyDescent="0.25"/>
    <row r="20046" x14ac:dyDescent="0.25"/>
    <row r="20047" x14ac:dyDescent="0.25"/>
    <row r="20048" x14ac:dyDescent="0.25"/>
    <row r="20049" x14ac:dyDescent="0.25"/>
    <row r="20050" x14ac:dyDescent="0.25"/>
    <row r="20051" x14ac:dyDescent="0.25"/>
    <row r="20052" x14ac:dyDescent="0.25"/>
    <row r="20053" x14ac:dyDescent="0.25"/>
    <row r="20054" x14ac:dyDescent="0.25"/>
    <row r="20055" x14ac:dyDescent="0.25"/>
    <row r="20056" x14ac:dyDescent="0.25"/>
    <row r="20057" x14ac:dyDescent="0.25"/>
    <row r="20058" x14ac:dyDescent="0.25"/>
    <row r="20059" x14ac:dyDescent="0.25"/>
    <row r="20060" x14ac:dyDescent="0.25"/>
    <row r="20061" x14ac:dyDescent="0.25"/>
    <row r="20062" x14ac:dyDescent="0.25"/>
    <row r="20063" x14ac:dyDescent="0.25"/>
    <row r="20064" x14ac:dyDescent="0.25"/>
    <row r="20065" x14ac:dyDescent="0.25"/>
    <row r="20066" x14ac:dyDescent="0.25"/>
    <row r="20067" x14ac:dyDescent="0.25"/>
    <row r="20068" x14ac:dyDescent="0.25"/>
    <row r="20069" x14ac:dyDescent="0.25"/>
    <row r="20070" x14ac:dyDescent="0.25"/>
    <row r="20071" x14ac:dyDescent="0.25"/>
    <row r="20072" x14ac:dyDescent="0.25"/>
    <row r="20073" x14ac:dyDescent="0.25"/>
    <row r="20074" x14ac:dyDescent="0.25"/>
    <row r="20075" x14ac:dyDescent="0.25"/>
    <row r="20076" x14ac:dyDescent="0.25"/>
    <row r="20077" x14ac:dyDescent="0.25"/>
    <row r="20078" x14ac:dyDescent="0.25"/>
    <row r="20079" x14ac:dyDescent="0.25"/>
    <row r="20080" x14ac:dyDescent="0.25"/>
    <row r="20081" x14ac:dyDescent="0.25"/>
    <row r="20082" x14ac:dyDescent="0.25"/>
    <row r="20083" x14ac:dyDescent="0.25"/>
    <row r="20084" x14ac:dyDescent="0.25"/>
    <row r="20085" x14ac:dyDescent="0.25"/>
    <row r="20086" x14ac:dyDescent="0.25"/>
    <row r="20087" x14ac:dyDescent="0.25"/>
    <row r="20088" x14ac:dyDescent="0.25"/>
    <row r="20089" x14ac:dyDescent="0.25"/>
    <row r="20090" x14ac:dyDescent="0.25"/>
    <row r="20091" x14ac:dyDescent="0.25"/>
    <row r="20092" x14ac:dyDescent="0.25"/>
    <row r="20093" x14ac:dyDescent="0.25"/>
    <row r="20094" x14ac:dyDescent="0.25"/>
    <row r="20095" x14ac:dyDescent="0.25"/>
    <row r="20096" x14ac:dyDescent="0.25"/>
    <row r="20097" x14ac:dyDescent="0.25"/>
    <row r="20098" x14ac:dyDescent="0.25"/>
    <row r="20099" x14ac:dyDescent="0.25"/>
    <row r="20100" x14ac:dyDescent="0.25"/>
    <row r="20101" x14ac:dyDescent="0.25"/>
    <row r="20102" x14ac:dyDescent="0.25"/>
    <row r="20103" x14ac:dyDescent="0.25"/>
    <row r="20104" x14ac:dyDescent="0.25"/>
    <row r="20105" x14ac:dyDescent="0.25"/>
    <row r="20106" x14ac:dyDescent="0.25"/>
    <row r="20107" x14ac:dyDescent="0.25"/>
    <row r="20108" x14ac:dyDescent="0.25"/>
    <row r="20109" x14ac:dyDescent="0.25"/>
    <row r="20110" x14ac:dyDescent="0.25"/>
    <row r="20111" x14ac:dyDescent="0.25"/>
    <row r="20112" x14ac:dyDescent="0.25"/>
    <row r="20113" x14ac:dyDescent="0.25"/>
    <row r="20114" x14ac:dyDescent="0.25"/>
    <row r="20115" x14ac:dyDescent="0.25"/>
    <row r="20116" x14ac:dyDescent="0.25"/>
    <row r="20117" x14ac:dyDescent="0.25"/>
    <row r="20118" x14ac:dyDescent="0.25"/>
    <row r="20119" x14ac:dyDescent="0.25"/>
    <row r="20120" x14ac:dyDescent="0.25"/>
    <row r="20121" x14ac:dyDescent="0.25"/>
    <row r="20122" x14ac:dyDescent="0.25"/>
    <row r="20123" x14ac:dyDescent="0.25"/>
    <row r="20124" x14ac:dyDescent="0.25"/>
    <row r="20125" x14ac:dyDescent="0.25"/>
    <row r="20126" x14ac:dyDescent="0.25"/>
    <row r="20127" x14ac:dyDescent="0.25"/>
    <row r="20128" x14ac:dyDescent="0.25"/>
    <row r="20129" x14ac:dyDescent="0.25"/>
    <row r="20130" x14ac:dyDescent="0.25"/>
    <row r="20131" x14ac:dyDescent="0.25"/>
    <row r="20132" x14ac:dyDescent="0.25"/>
    <row r="20133" x14ac:dyDescent="0.25"/>
    <row r="20134" x14ac:dyDescent="0.25"/>
    <row r="20135" x14ac:dyDescent="0.25"/>
    <row r="20136" x14ac:dyDescent="0.25"/>
    <row r="20137" x14ac:dyDescent="0.25"/>
    <row r="20138" x14ac:dyDescent="0.25"/>
    <row r="20139" x14ac:dyDescent="0.25"/>
    <row r="20140" x14ac:dyDescent="0.25"/>
    <row r="20141" x14ac:dyDescent="0.25"/>
    <row r="20142" x14ac:dyDescent="0.25"/>
    <row r="20143" x14ac:dyDescent="0.25"/>
    <row r="20144" x14ac:dyDescent="0.25"/>
    <row r="20145" x14ac:dyDescent="0.25"/>
    <row r="20146" x14ac:dyDescent="0.25"/>
    <row r="20147" x14ac:dyDescent="0.25"/>
    <row r="20148" x14ac:dyDescent="0.25"/>
    <row r="20149" x14ac:dyDescent="0.25"/>
    <row r="20150" x14ac:dyDescent="0.25"/>
    <row r="20151" x14ac:dyDescent="0.25"/>
    <row r="20152" x14ac:dyDescent="0.25"/>
    <row r="20153" x14ac:dyDescent="0.25"/>
    <row r="20154" x14ac:dyDescent="0.25"/>
    <row r="20155" x14ac:dyDescent="0.25"/>
    <row r="20156" x14ac:dyDescent="0.25"/>
    <row r="20157" x14ac:dyDescent="0.25"/>
    <row r="20158" x14ac:dyDescent="0.25"/>
    <row r="20159" x14ac:dyDescent="0.25"/>
    <row r="20160" x14ac:dyDescent="0.25"/>
    <row r="20161" x14ac:dyDescent="0.25"/>
    <row r="20162" x14ac:dyDescent="0.25"/>
    <row r="20163" x14ac:dyDescent="0.25"/>
    <row r="20164" x14ac:dyDescent="0.25"/>
    <row r="20165" x14ac:dyDescent="0.25"/>
    <row r="20166" x14ac:dyDescent="0.25"/>
    <row r="20167" x14ac:dyDescent="0.25"/>
    <row r="20168" x14ac:dyDescent="0.25"/>
    <row r="20169" x14ac:dyDescent="0.25"/>
    <row r="20170" x14ac:dyDescent="0.25"/>
    <row r="20171" x14ac:dyDescent="0.25"/>
    <row r="20172" x14ac:dyDescent="0.25"/>
    <row r="20173" x14ac:dyDescent="0.25"/>
    <row r="20174" x14ac:dyDescent="0.25"/>
    <row r="20175" x14ac:dyDescent="0.25"/>
    <row r="20176" x14ac:dyDescent="0.25"/>
    <row r="20177" x14ac:dyDescent="0.25"/>
    <row r="20178" x14ac:dyDescent="0.25"/>
    <row r="20179" x14ac:dyDescent="0.25"/>
    <row r="20180" x14ac:dyDescent="0.25"/>
    <row r="20181" x14ac:dyDescent="0.25"/>
    <row r="20182" x14ac:dyDescent="0.25"/>
    <row r="20183" x14ac:dyDescent="0.25"/>
    <row r="20184" x14ac:dyDescent="0.25"/>
    <row r="20185" x14ac:dyDescent="0.25"/>
    <row r="20186" x14ac:dyDescent="0.25"/>
    <row r="20187" x14ac:dyDescent="0.25"/>
    <row r="20188" x14ac:dyDescent="0.25"/>
    <row r="20189" x14ac:dyDescent="0.25"/>
    <row r="20190" x14ac:dyDescent="0.25"/>
    <row r="20191" x14ac:dyDescent="0.25"/>
    <row r="20192" x14ac:dyDescent="0.25"/>
    <row r="20193" x14ac:dyDescent="0.25"/>
    <row r="20194" x14ac:dyDescent="0.25"/>
    <row r="20195" x14ac:dyDescent="0.25"/>
    <row r="20196" x14ac:dyDescent="0.25"/>
    <row r="20197" x14ac:dyDescent="0.25"/>
    <row r="20198" x14ac:dyDescent="0.25"/>
    <row r="20199" x14ac:dyDescent="0.25"/>
    <row r="20200" x14ac:dyDescent="0.25"/>
    <row r="20201" x14ac:dyDescent="0.25"/>
    <row r="20202" x14ac:dyDescent="0.25"/>
    <row r="20203" x14ac:dyDescent="0.25"/>
    <row r="20204" x14ac:dyDescent="0.25"/>
    <row r="20205" x14ac:dyDescent="0.25"/>
    <row r="20206" x14ac:dyDescent="0.25"/>
    <row r="20207" x14ac:dyDescent="0.25"/>
    <row r="20208" x14ac:dyDescent="0.25"/>
    <row r="20209" x14ac:dyDescent="0.25"/>
    <row r="20210" x14ac:dyDescent="0.25"/>
    <row r="20211" x14ac:dyDescent="0.25"/>
    <row r="20212" x14ac:dyDescent="0.25"/>
    <row r="20213" x14ac:dyDescent="0.25"/>
    <row r="20214" x14ac:dyDescent="0.25"/>
    <row r="20215" x14ac:dyDescent="0.25"/>
    <row r="20216" x14ac:dyDescent="0.25"/>
    <row r="20217" x14ac:dyDescent="0.25"/>
    <row r="20218" x14ac:dyDescent="0.25"/>
    <row r="20219" x14ac:dyDescent="0.25"/>
    <row r="20220" x14ac:dyDescent="0.25"/>
    <row r="20221" x14ac:dyDescent="0.25"/>
    <row r="20222" x14ac:dyDescent="0.25"/>
    <row r="20223" x14ac:dyDescent="0.25"/>
    <row r="20224" x14ac:dyDescent="0.25"/>
    <row r="20225" x14ac:dyDescent="0.25"/>
    <row r="20226" x14ac:dyDescent="0.25"/>
    <row r="20227" x14ac:dyDescent="0.25"/>
    <row r="20228" x14ac:dyDescent="0.25"/>
    <row r="20229" x14ac:dyDescent="0.25"/>
    <row r="20230" x14ac:dyDescent="0.25"/>
    <row r="20231" x14ac:dyDescent="0.25"/>
    <row r="20232" x14ac:dyDescent="0.25"/>
    <row r="20233" x14ac:dyDescent="0.25"/>
    <row r="20234" x14ac:dyDescent="0.25"/>
    <row r="20235" x14ac:dyDescent="0.25"/>
    <row r="20236" x14ac:dyDescent="0.25"/>
    <row r="20237" x14ac:dyDescent="0.25"/>
    <row r="20238" x14ac:dyDescent="0.25"/>
    <row r="20239" x14ac:dyDescent="0.25"/>
    <row r="20240" x14ac:dyDescent="0.25"/>
    <row r="20241" x14ac:dyDescent="0.25"/>
    <row r="20242" x14ac:dyDescent="0.25"/>
    <row r="20243" x14ac:dyDescent="0.25"/>
    <row r="20244" x14ac:dyDescent="0.25"/>
    <row r="20245" x14ac:dyDescent="0.25"/>
    <row r="20246" x14ac:dyDescent="0.25"/>
    <row r="20247" x14ac:dyDescent="0.25"/>
    <row r="20248" x14ac:dyDescent="0.25"/>
    <row r="20249" x14ac:dyDescent="0.25"/>
    <row r="20250" x14ac:dyDescent="0.25"/>
    <row r="20251" x14ac:dyDescent="0.25"/>
    <row r="20252" x14ac:dyDescent="0.25"/>
    <row r="20253" x14ac:dyDescent="0.25"/>
    <row r="20254" x14ac:dyDescent="0.25"/>
    <row r="20255" x14ac:dyDescent="0.25"/>
    <row r="20256" x14ac:dyDescent="0.25"/>
    <row r="20257" x14ac:dyDescent="0.25"/>
    <row r="20258" x14ac:dyDescent="0.25"/>
    <row r="20259" x14ac:dyDescent="0.25"/>
    <row r="20260" x14ac:dyDescent="0.25"/>
    <row r="20261" x14ac:dyDescent="0.25"/>
    <row r="20262" x14ac:dyDescent="0.25"/>
    <row r="20263" x14ac:dyDescent="0.25"/>
    <row r="20264" x14ac:dyDescent="0.25"/>
    <row r="20265" x14ac:dyDescent="0.25"/>
    <row r="20266" x14ac:dyDescent="0.25"/>
    <row r="20267" x14ac:dyDescent="0.25"/>
    <row r="20268" x14ac:dyDescent="0.25"/>
    <row r="20269" x14ac:dyDescent="0.25"/>
    <row r="20270" x14ac:dyDescent="0.25"/>
    <row r="20271" x14ac:dyDescent="0.25"/>
    <row r="20272" x14ac:dyDescent="0.25"/>
    <row r="20273" x14ac:dyDescent="0.25"/>
    <row r="20274" x14ac:dyDescent="0.25"/>
    <row r="20275" x14ac:dyDescent="0.25"/>
    <row r="20276" x14ac:dyDescent="0.25"/>
    <row r="20277" x14ac:dyDescent="0.25"/>
    <row r="20278" x14ac:dyDescent="0.25"/>
    <row r="20279" x14ac:dyDescent="0.25"/>
    <row r="20280" x14ac:dyDescent="0.25"/>
    <row r="20281" x14ac:dyDescent="0.25"/>
    <row r="20282" x14ac:dyDescent="0.25"/>
    <row r="20283" x14ac:dyDescent="0.25"/>
    <row r="20284" x14ac:dyDescent="0.25"/>
    <row r="20285" x14ac:dyDescent="0.25"/>
    <row r="20286" x14ac:dyDescent="0.25"/>
    <row r="20287" x14ac:dyDescent="0.25"/>
    <row r="20288" x14ac:dyDescent="0.25"/>
    <row r="20289" x14ac:dyDescent="0.25"/>
    <row r="20290" x14ac:dyDescent="0.25"/>
    <row r="20291" x14ac:dyDescent="0.25"/>
    <row r="20292" x14ac:dyDescent="0.25"/>
    <row r="20293" x14ac:dyDescent="0.25"/>
    <row r="20294" x14ac:dyDescent="0.25"/>
    <row r="20295" x14ac:dyDescent="0.25"/>
    <row r="20296" x14ac:dyDescent="0.25"/>
    <row r="20297" x14ac:dyDescent="0.25"/>
    <row r="20298" x14ac:dyDescent="0.25"/>
    <row r="20299" x14ac:dyDescent="0.25"/>
    <row r="20300" x14ac:dyDescent="0.25"/>
    <row r="20301" x14ac:dyDescent="0.25"/>
    <row r="20302" x14ac:dyDescent="0.25"/>
    <row r="20303" x14ac:dyDescent="0.25"/>
    <row r="20304" x14ac:dyDescent="0.25"/>
    <row r="20305" x14ac:dyDescent="0.25"/>
    <row r="20306" x14ac:dyDescent="0.25"/>
    <row r="20307" x14ac:dyDescent="0.25"/>
    <row r="20308" x14ac:dyDescent="0.25"/>
    <row r="20309" x14ac:dyDescent="0.25"/>
    <row r="20310" x14ac:dyDescent="0.25"/>
    <row r="20311" x14ac:dyDescent="0.25"/>
    <row r="20312" x14ac:dyDescent="0.25"/>
    <row r="20313" x14ac:dyDescent="0.25"/>
    <row r="20314" x14ac:dyDescent="0.25"/>
    <row r="20315" x14ac:dyDescent="0.25"/>
    <row r="20316" x14ac:dyDescent="0.25"/>
    <row r="20317" x14ac:dyDescent="0.25"/>
    <row r="20318" x14ac:dyDescent="0.25"/>
    <row r="20319" x14ac:dyDescent="0.25"/>
    <row r="20320" x14ac:dyDescent="0.25"/>
    <row r="20321" x14ac:dyDescent="0.25"/>
    <row r="20322" x14ac:dyDescent="0.25"/>
    <row r="20323" x14ac:dyDescent="0.25"/>
    <row r="20324" x14ac:dyDescent="0.25"/>
    <row r="20325" x14ac:dyDescent="0.25"/>
    <row r="20326" x14ac:dyDescent="0.25"/>
    <row r="20327" x14ac:dyDescent="0.25"/>
    <row r="20328" x14ac:dyDescent="0.25"/>
    <row r="20329" x14ac:dyDescent="0.25"/>
    <row r="20330" x14ac:dyDescent="0.25"/>
    <row r="20331" x14ac:dyDescent="0.25"/>
    <row r="20332" x14ac:dyDescent="0.25"/>
    <row r="20333" x14ac:dyDescent="0.25"/>
    <row r="20334" x14ac:dyDescent="0.25"/>
    <row r="20335" x14ac:dyDescent="0.25"/>
    <row r="20336" x14ac:dyDescent="0.25"/>
    <row r="20337" x14ac:dyDescent="0.25"/>
    <row r="20338" x14ac:dyDescent="0.25"/>
    <row r="20339" x14ac:dyDescent="0.25"/>
    <row r="20340" x14ac:dyDescent="0.25"/>
    <row r="20341" x14ac:dyDescent="0.25"/>
    <row r="20342" x14ac:dyDescent="0.25"/>
    <row r="20343" x14ac:dyDescent="0.25"/>
    <row r="20344" x14ac:dyDescent="0.25"/>
    <row r="20345" x14ac:dyDescent="0.25"/>
    <row r="20346" x14ac:dyDescent="0.25"/>
    <row r="20347" x14ac:dyDescent="0.25"/>
    <row r="20348" x14ac:dyDescent="0.25"/>
    <row r="20349" x14ac:dyDescent="0.25"/>
    <row r="20350" x14ac:dyDescent="0.25"/>
    <row r="20351" x14ac:dyDescent="0.25"/>
    <row r="20352" x14ac:dyDescent="0.25"/>
    <row r="20353" x14ac:dyDescent="0.25"/>
    <row r="20354" x14ac:dyDescent="0.25"/>
    <row r="20355" x14ac:dyDescent="0.25"/>
    <row r="20356" x14ac:dyDescent="0.25"/>
    <row r="20357" x14ac:dyDescent="0.25"/>
    <row r="20358" x14ac:dyDescent="0.25"/>
    <row r="20359" x14ac:dyDescent="0.25"/>
    <row r="20360" x14ac:dyDescent="0.25"/>
    <row r="20361" x14ac:dyDescent="0.25"/>
    <row r="20362" x14ac:dyDescent="0.25"/>
    <row r="20363" x14ac:dyDescent="0.25"/>
    <row r="20364" x14ac:dyDescent="0.25"/>
    <row r="20365" x14ac:dyDescent="0.25"/>
    <row r="20366" x14ac:dyDescent="0.25"/>
    <row r="20367" x14ac:dyDescent="0.25"/>
    <row r="20368" x14ac:dyDescent="0.25"/>
    <row r="20369" x14ac:dyDescent="0.25"/>
    <row r="20370" x14ac:dyDescent="0.25"/>
    <row r="20371" x14ac:dyDescent="0.25"/>
    <row r="20372" x14ac:dyDescent="0.25"/>
    <row r="20373" x14ac:dyDescent="0.25"/>
    <row r="20374" x14ac:dyDescent="0.25"/>
    <row r="20375" x14ac:dyDescent="0.25"/>
    <row r="20376" x14ac:dyDescent="0.25"/>
    <row r="20377" x14ac:dyDescent="0.25"/>
    <row r="20378" x14ac:dyDescent="0.25"/>
    <row r="20379" x14ac:dyDescent="0.25"/>
    <row r="20380" x14ac:dyDescent="0.25"/>
    <row r="20381" x14ac:dyDescent="0.25"/>
    <row r="20382" x14ac:dyDescent="0.25"/>
    <row r="20383" x14ac:dyDescent="0.25"/>
    <row r="20384" x14ac:dyDescent="0.25"/>
    <row r="20385" x14ac:dyDescent="0.25"/>
    <row r="20386" x14ac:dyDescent="0.25"/>
    <row r="20387" x14ac:dyDescent="0.25"/>
    <row r="20388" x14ac:dyDescent="0.25"/>
    <row r="20389" x14ac:dyDescent="0.25"/>
    <row r="20390" x14ac:dyDescent="0.25"/>
    <row r="20391" x14ac:dyDescent="0.25"/>
    <row r="20392" x14ac:dyDescent="0.25"/>
    <row r="20393" x14ac:dyDescent="0.25"/>
    <row r="20394" x14ac:dyDescent="0.25"/>
    <row r="20395" x14ac:dyDescent="0.25"/>
    <row r="20396" x14ac:dyDescent="0.25"/>
    <row r="20397" x14ac:dyDescent="0.25"/>
    <row r="20398" x14ac:dyDescent="0.25"/>
    <row r="20399" x14ac:dyDescent="0.25"/>
    <row r="20400" x14ac:dyDescent="0.25"/>
    <row r="20401" x14ac:dyDescent="0.25"/>
    <row r="20402" x14ac:dyDescent="0.25"/>
    <row r="20403" x14ac:dyDescent="0.25"/>
    <row r="20404" x14ac:dyDescent="0.25"/>
    <row r="20405" x14ac:dyDescent="0.25"/>
    <row r="20406" x14ac:dyDescent="0.25"/>
    <row r="20407" x14ac:dyDescent="0.25"/>
    <row r="20408" x14ac:dyDescent="0.25"/>
    <row r="20409" x14ac:dyDescent="0.25"/>
    <row r="20410" x14ac:dyDescent="0.25"/>
    <row r="20411" x14ac:dyDescent="0.25"/>
    <row r="20412" x14ac:dyDescent="0.25"/>
    <row r="20413" x14ac:dyDescent="0.25"/>
    <row r="20414" x14ac:dyDescent="0.25"/>
    <row r="20415" x14ac:dyDescent="0.25"/>
    <row r="20416" x14ac:dyDescent="0.25"/>
    <row r="20417" x14ac:dyDescent="0.25"/>
    <row r="20418" x14ac:dyDescent="0.25"/>
    <row r="20419" x14ac:dyDescent="0.25"/>
    <row r="20420" x14ac:dyDescent="0.25"/>
    <row r="20421" x14ac:dyDescent="0.25"/>
    <row r="20422" x14ac:dyDescent="0.25"/>
    <row r="20423" x14ac:dyDescent="0.25"/>
    <row r="20424" x14ac:dyDescent="0.25"/>
    <row r="20425" x14ac:dyDescent="0.25"/>
    <row r="20426" x14ac:dyDescent="0.25"/>
    <row r="20427" x14ac:dyDescent="0.25"/>
    <row r="20428" x14ac:dyDescent="0.25"/>
    <row r="20429" x14ac:dyDescent="0.25"/>
    <row r="20430" x14ac:dyDescent="0.25"/>
    <row r="20431" x14ac:dyDescent="0.25"/>
    <row r="20432" x14ac:dyDescent="0.25"/>
    <row r="20433" x14ac:dyDescent="0.25"/>
    <row r="20434" x14ac:dyDescent="0.25"/>
    <row r="20435" x14ac:dyDescent="0.25"/>
    <row r="20436" x14ac:dyDescent="0.25"/>
    <row r="20437" x14ac:dyDescent="0.25"/>
    <row r="20438" x14ac:dyDescent="0.25"/>
    <row r="20439" x14ac:dyDescent="0.25"/>
    <row r="20440" x14ac:dyDescent="0.25"/>
    <row r="20441" x14ac:dyDescent="0.25"/>
    <row r="20442" x14ac:dyDescent="0.25"/>
    <row r="20443" x14ac:dyDescent="0.25"/>
    <row r="20444" x14ac:dyDescent="0.25"/>
    <row r="20445" x14ac:dyDescent="0.25"/>
    <row r="20446" x14ac:dyDescent="0.25"/>
    <row r="20447" x14ac:dyDescent="0.25"/>
    <row r="20448" x14ac:dyDescent="0.25"/>
    <row r="20449" x14ac:dyDescent="0.25"/>
    <row r="20450" x14ac:dyDescent="0.25"/>
    <row r="20451" x14ac:dyDescent="0.25"/>
    <row r="20452" x14ac:dyDescent="0.25"/>
    <row r="20453" x14ac:dyDescent="0.25"/>
    <row r="20454" x14ac:dyDescent="0.25"/>
    <row r="20455" x14ac:dyDescent="0.25"/>
    <row r="20456" x14ac:dyDescent="0.25"/>
    <row r="20457" x14ac:dyDescent="0.25"/>
    <row r="20458" x14ac:dyDescent="0.25"/>
    <row r="20459" x14ac:dyDescent="0.25"/>
    <row r="20460" x14ac:dyDescent="0.25"/>
    <row r="20461" x14ac:dyDescent="0.25"/>
    <row r="20462" x14ac:dyDescent="0.25"/>
    <row r="20463" x14ac:dyDescent="0.25"/>
    <row r="20464" x14ac:dyDescent="0.25"/>
    <row r="20465" x14ac:dyDescent="0.25"/>
    <row r="20466" x14ac:dyDescent="0.25"/>
    <row r="20467" x14ac:dyDescent="0.25"/>
    <row r="20468" x14ac:dyDescent="0.25"/>
    <row r="20469" x14ac:dyDescent="0.25"/>
    <row r="20470" x14ac:dyDescent="0.25"/>
    <row r="20471" x14ac:dyDescent="0.25"/>
    <row r="20472" x14ac:dyDescent="0.25"/>
    <row r="20473" x14ac:dyDescent="0.25"/>
    <row r="20474" x14ac:dyDescent="0.25"/>
    <row r="20475" x14ac:dyDescent="0.25"/>
    <row r="20476" x14ac:dyDescent="0.25"/>
    <row r="20477" x14ac:dyDescent="0.25"/>
    <row r="20478" x14ac:dyDescent="0.25"/>
    <row r="20479" x14ac:dyDescent="0.25"/>
    <row r="20480" x14ac:dyDescent="0.25"/>
    <row r="20481" x14ac:dyDescent="0.25"/>
    <row r="20482" x14ac:dyDescent="0.25"/>
    <row r="20483" x14ac:dyDescent="0.25"/>
    <row r="20484" x14ac:dyDescent="0.25"/>
    <row r="20485" x14ac:dyDescent="0.25"/>
    <row r="20486" x14ac:dyDescent="0.25"/>
    <row r="20487" x14ac:dyDescent="0.25"/>
    <row r="20488" x14ac:dyDescent="0.25"/>
    <row r="20489" x14ac:dyDescent="0.25"/>
    <row r="20490" x14ac:dyDescent="0.25"/>
    <row r="20491" x14ac:dyDescent="0.25"/>
    <row r="20492" x14ac:dyDescent="0.25"/>
    <row r="20493" x14ac:dyDescent="0.25"/>
    <row r="20494" x14ac:dyDescent="0.25"/>
    <row r="20495" x14ac:dyDescent="0.25"/>
    <row r="20496" x14ac:dyDescent="0.25"/>
    <row r="20497" x14ac:dyDescent="0.25"/>
    <row r="20498" x14ac:dyDescent="0.25"/>
    <row r="20499" x14ac:dyDescent="0.25"/>
    <row r="20500" x14ac:dyDescent="0.25"/>
    <row r="20501" x14ac:dyDescent="0.25"/>
    <row r="20502" x14ac:dyDescent="0.25"/>
    <row r="20503" x14ac:dyDescent="0.25"/>
    <row r="20504" x14ac:dyDescent="0.25"/>
    <row r="20505" x14ac:dyDescent="0.25"/>
    <row r="20506" x14ac:dyDescent="0.25"/>
    <row r="20507" x14ac:dyDescent="0.25"/>
    <row r="20508" x14ac:dyDescent="0.25"/>
    <row r="20509" x14ac:dyDescent="0.25"/>
    <row r="20510" x14ac:dyDescent="0.25"/>
    <row r="20511" x14ac:dyDescent="0.25"/>
    <row r="20512" x14ac:dyDescent="0.25"/>
    <row r="20513" x14ac:dyDescent="0.25"/>
    <row r="20514" x14ac:dyDescent="0.25"/>
    <row r="20515" x14ac:dyDescent="0.25"/>
    <row r="20516" x14ac:dyDescent="0.25"/>
    <row r="20517" x14ac:dyDescent="0.25"/>
    <row r="20518" x14ac:dyDescent="0.25"/>
    <row r="20519" x14ac:dyDescent="0.25"/>
    <row r="20520" x14ac:dyDescent="0.25"/>
    <row r="20521" x14ac:dyDescent="0.25"/>
    <row r="20522" x14ac:dyDescent="0.25"/>
    <row r="20523" x14ac:dyDescent="0.25"/>
    <row r="20524" x14ac:dyDescent="0.25"/>
    <row r="20525" x14ac:dyDescent="0.25"/>
    <row r="20526" x14ac:dyDescent="0.25"/>
    <row r="20527" x14ac:dyDescent="0.25"/>
    <row r="20528" x14ac:dyDescent="0.25"/>
    <row r="20529" x14ac:dyDescent="0.25"/>
    <row r="20530" x14ac:dyDescent="0.25"/>
    <row r="20531" x14ac:dyDescent="0.25"/>
    <row r="20532" x14ac:dyDescent="0.25"/>
    <row r="20533" x14ac:dyDescent="0.25"/>
    <row r="20534" x14ac:dyDescent="0.25"/>
    <row r="20535" x14ac:dyDescent="0.25"/>
    <row r="20536" x14ac:dyDescent="0.25"/>
    <row r="20537" x14ac:dyDescent="0.25"/>
    <row r="20538" x14ac:dyDescent="0.25"/>
    <row r="20539" x14ac:dyDescent="0.25"/>
    <row r="20540" x14ac:dyDescent="0.25"/>
    <row r="20541" x14ac:dyDescent="0.25"/>
    <row r="20542" x14ac:dyDescent="0.25"/>
    <row r="20543" x14ac:dyDescent="0.25"/>
    <row r="20544" x14ac:dyDescent="0.25"/>
    <row r="20545" x14ac:dyDescent="0.25"/>
    <row r="20546" x14ac:dyDescent="0.25"/>
    <row r="20547" x14ac:dyDescent="0.25"/>
    <row r="20548" x14ac:dyDescent="0.25"/>
    <row r="20549" x14ac:dyDescent="0.25"/>
    <row r="20550" x14ac:dyDescent="0.25"/>
    <row r="20551" x14ac:dyDescent="0.25"/>
    <row r="20552" x14ac:dyDescent="0.25"/>
    <row r="20553" x14ac:dyDescent="0.25"/>
    <row r="20554" x14ac:dyDescent="0.25"/>
    <row r="20555" x14ac:dyDescent="0.25"/>
    <row r="20556" x14ac:dyDescent="0.25"/>
    <row r="20557" x14ac:dyDescent="0.25"/>
    <row r="20558" x14ac:dyDescent="0.25"/>
    <row r="20559" x14ac:dyDescent="0.25"/>
    <row r="20560" x14ac:dyDescent="0.25"/>
    <row r="20561" x14ac:dyDescent="0.25"/>
    <row r="20562" x14ac:dyDescent="0.25"/>
    <row r="20563" x14ac:dyDescent="0.25"/>
    <row r="20564" x14ac:dyDescent="0.25"/>
    <row r="20565" x14ac:dyDescent="0.25"/>
    <row r="20566" x14ac:dyDescent="0.25"/>
    <row r="20567" x14ac:dyDescent="0.25"/>
    <row r="20568" x14ac:dyDescent="0.25"/>
    <row r="20569" x14ac:dyDescent="0.25"/>
    <row r="20570" x14ac:dyDescent="0.25"/>
    <row r="20571" x14ac:dyDescent="0.25"/>
    <row r="20572" x14ac:dyDescent="0.25"/>
    <row r="20573" x14ac:dyDescent="0.25"/>
    <row r="20574" x14ac:dyDescent="0.25"/>
    <row r="20575" x14ac:dyDescent="0.25"/>
    <row r="20576" x14ac:dyDescent="0.25"/>
    <row r="20577" x14ac:dyDescent="0.25"/>
    <row r="20578" x14ac:dyDescent="0.25"/>
    <row r="20579" x14ac:dyDescent="0.25"/>
    <row r="20580" x14ac:dyDescent="0.25"/>
    <row r="20581" x14ac:dyDescent="0.25"/>
    <row r="20582" x14ac:dyDescent="0.25"/>
    <row r="20583" x14ac:dyDescent="0.25"/>
    <row r="20584" x14ac:dyDescent="0.25"/>
    <row r="20585" x14ac:dyDescent="0.25"/>
    <row r="20586" x14ac:dyDescent="0.25"/>
    <row r="20587" x14ac:dyDescent="0.25"/>
    <row r="20588" x14ac:dyDescent="0.25"/>
    <row r="20589" x14ac:dyDescent="0.25"/>
    <row r="20590" x14ac:dyDescent="0.25"/>
    <row r="20591" x14ac:dyDescent="0.25"/>
    <row r="20592" x14ac:dyDescent="0.25"/>
    <row r="20593" x14ac:dyDescent="0.25"/>
    <row r="20594" x14ac:dyDescent="0.25"/>
    <row r="20595" x14ac:dyDescent="0.25"/>
    <row r="20596" x14ac:dyDescent="0.25"/>
    <row r="20597" x14ac:dyDescent="0.25"/>
    <row r="20598" x14ac:dyDescent="0.25"/>
    <row r="20599" x14ac:dyDescent="0.25"/>
    <row r="20600" x14ac:dyDescent="0.25"/>
    <row r="20601" x14ac:dyDescent="0.25"/>
    <row r="20602" x14ac:dyDescent="0.25"/>
    <row r="20603" x14ac:dyDescent="0.25"/>
    <row r="20604" x14ac:dyDescent="0.25"/>
    <row r="20605" x14ac:dyDescent="0.25"/>
    <row r="20606" x14ac:dyDescent="0.25"/>
    <row r="20607" x14ac:dyDescent="0.25"/>
    <row r="20608" x14ac:dyDescent="0.25"/>
    <row r="20609" x14ac:dyDescent="0.25"/>
    <row r="20610" x14ac:dyDescent="0.25"/>
    <row r="20611" x14ac:dyDescent="0.25"/>
    <row r="20612" x14ac:dyDescent="0.25"/>
    <row r="20613" x14ac:dyDescent="0.25"/>
    <row r="20614" x14ac:dyDescent="0.25"/>
    <row r="20615" x14ac:dyDescent="0.25"/>
    <row r="20616" x14ac:dyDescent="0.25"/>
    <row r="20617" x14ac:dyDescent="0.25"/>
    <row r="20618" x14ac:dyDescent="0.25"/>
    <row r="20619" x14ac:dyDescent="0.25"/>
    <row r="20620" x14ac:dyDescent="0.25"/>
    <row r="20621" x14ac:dyDescent="0.25"/>
    <row r="20622" x14ac:dyDescent="0.25"/>
    <row r="20623" x14ac:dyDescent="0.25"/>
    <row r="20624" x14ac:dyDescent="0.25"/>
    <row r="20625" x14ac:dyDescent="0.25"/>
    <row r="20626" x14ac:dyDescent="0.25"/>
    <row r="20627" x14ac:dyDescent="0.25"/>
    <row r="20628" x14ac:dyDescent="0.25"/>
    <row r="20629" x14ac:dyDescent="0.25"/>
    <row r="20630" x14ac:dyDescent="0.25"/>
    <row r="20631" x14ac:dyDescent="0.25"/>
    <row r="20632" x14ac:dyDescent="0.25"/>
    <row r="20633" x14ac:dyDescent="0.25"/>
    <row r="20634" x14ac:dyDescent="0.25"/>
    <row r="20635" x14ac:dyDescent="0.25"/>
    <row r="20636" x14ac:dyDescent="0.25"/>
    <row r="20637" x14ac:dyDescent="0.25"/>
    <row r="20638" x14ac:dyDescent="0.25"/>
    <row r="20639" x14ac:dyDescent="0.25"/>
    <row r="20640" x14ac:dyDescent="0.25"/>
    <row r="20641" x14ac:dyDescent="0.25"/>
    <row r="20642" x14ac:dyDescent="0.25"/>
    <row r="20643" x14ac:dyDescent="0.25"/>
    <row r="20644" x14ac:dyDescent="0.25"/>
    <row r="20645" x14ac:dyDescent="0.25"/>
    <row r="20646" x14ac:dyDescent="0.25"/>
    <row r="20647" x14ac:dyDescent="0.25"/>
    <row r="20648" x14ac:dyDescent="0.25"/>
    <row r="20649" x14ac:dyDescent="0.25"/>
    <row r="20650" x14ac:dyDescent="0.25"/>
    <row r="20651" x14ac:dyDescent="0.25"/>
    <row r="20652" x14ac:dyDescent="0.25"/>
    <row r="20653" x14ac:dyDescent="0.25"/>
    <row r="20654" x14ac:dyDescent="0.25"/>
    <row r="20655" x14ac:dyDescent="0.25"/>
    <row r="20656" x14ac:dyDescent="0.25"/>
    <row r="20657" x14ac:dyDescent="0.25"/>
    <row r="20658" x14ac:dyDescent="0.25"/>
    <row r="20659" x14ac:dyDescent="0.25"/>
    <row r="20660" x14ac:dyDescent="0.25"/>
    <row r="20661" x14ac:dyDescent="0.25"/>
    <row r="20662" x14ac:dyDescent="0.25"/>
    <row r="20663" x14ac:dyDescent="0.25"/>
    <row r="20664" x14ac:dyDescent="0.25"/>
    <row r="20665" x14ac:dyDescent="0.25"/>
    <row r="20666" x14ac:dyDescent="0.25"/>
    <row r="20667" x14ac:dyDescent="0.25"/>
    <row r="20668" x14ac:dyDescent="0.25"/>
    <row r="20669" x14ac:dyDescent="0.25"/>
    <row r="20670" x14ac:dyDescent="0.25"/>
    <row r="20671" x14ac:dyDescent="0.25"/>
    <row r="20672" x14ac:dyDescent="0.25"/>
    <row r="20673" x14ac:dyDescent="0.25"/>
    <row r="20674" x14ac:dyDescent="0.25"/>
    <row r="20675" x14ac:dyDescent="0.25"/>
    <row r="20676" x14ac:dyDescent="0.25"/>
    <row r="20677" x14ac:dyDescent="0.25"/>
    <row r="20678" x14ac:dyDescent="0.25"/>
    <row r="20679" x14ac:dyDescent="0.25"/>
    <row r="20680" x14ac:dyDescent="0.25"/>
    <row r="20681" x14ac:dyDescent="0.25"/>
    <row r="20682" x14ac:dyDescent="0.25"/>
    <row r="20683" x14ac:dyDescent="0.25"/>
    <row r="20684" x14ac:dyDescent="0.25"/>
    <row r="20685" x14ac:dyDescent="0.25"/>
    <row r="20686" x14ac:dyDescent="0.25"/>
    <row r="20687" x14ac:dyDescent="0.25"/>
    <row r="20688" x14ac:dyDescent="0.25"/>
    <row r="20689" x14ac:dyDescent="0.25"/>
    <row r="20690" x14ac:dyDescent="0.25"/>
    <row r="20691" x14ac:dyDescent="0.25"/>
    <row r="20692" x14ac:dyDescent="0.25"/>
    <row r="20693" x14ac:dyDescent="0.25"/>
    <row r="20694" x14ac:dyDescent="0.25"/>
    <row r="20695" x14ac:dyDescent="0.25"/>
    <row r="20696" x14ac:dyDescent="0.25"/>
    <row r="20697" x14ac:dyDescent="0.25"/>
    <row r="20698" x14ac:dyDescent="0.25"/>
    <row r="20699" x14ac:dyDescent="0.25"/>
    <row r="20700" x14ac:dyDescent="0.25"/>
    <row r="20701" x14ac:dyDescent="0.25"/>
    <row r="20702" x14ac:dyDescent="0.25"/>
    <row r="20703" x14ac:dyDescent="0.25"/>
    <row r="20704" x14ac:dyDescent="0.25"/>
    <row r="20705" x14ac:dyDescent="0.25"/>
    <row r="20706" x14ac:dyDescent="0.25"/>
    <row r="20707" x14ac:dyDescent="0.25"/>
    <row r="20708" x14ac:dyDescent="0.25"/>
    <row r="20709" x14ac:dyDescent="0.25"/>
    <row r="20710" x14ac:dyDescent="0.25"/>
    <row r="20711" x14ac:dyDescent="0.25"/>
    <row r="20712" x14ac:dyDescent="0.25"/>
    <row r="20713" x14ac:dyDescent="0.25"/>
    <row r="20714" x14ac:dyDescent="0.25"/>
    <row r="20715" x14ac:dyDescent="0.25"/>
    <row r="20716" x14ac:dyDescent="0.25"/>
    <row r="20717" x14ac:dyDescent="0.25"/>
    <row r="20718" x14ac:dyDescent="0.25"/>
    <row r="20719" x14ac:dyDescent="0.25"/>
    <row r="20720" x14ac:dyDescent="0.25"/>
    <row r="20721" x14ac:dyDescent="0.25"/>
    <row r="20722" x14ac:dyDescent="0.25"/>
    <row r="20723" x14ac:dyDescent="0.25"/>
    <row r="20724" x14ac:dyDescent="0.25"/>
    <row r="20725" x14ac:dyDescent="0.25"/>
    <row r="20726" x14ac:dyDescent="0.25"/>
    <row r="20727" x14ac:dyDescent="0.25"/>
    <row r="20728" x14ac:dyDescent="0.25"/>
    <row r="20729" x14ac:dyDescent="0.25"/>
    <row r="20730" x14ac:dyDescent="0.25"/>
    <row r="20731" x14ac:dyDescent="0.25"/>
    <row r="20732" x14ac:dyDescent="0.25"/>
    <row r="20733" x14ac:dyDescent="0.25"/>
    <row r="20734" x14ac:dyDescent="0.25"/>
    <row r="20735" x14ac:dyDescent="0.25"/>
    <row r="20736" x14ac:dyDescent="0.25"/>
    <row r="20737" x14ac:dyDescent="0.25"/>
    <row r="20738" x14ac:dyDescent="0.25"/>
    <row r="20739" x14ac:dyDescent="0.25"/>
    <row r="20740" x14ac:dyDescent="0.25"/>
    <row r="20741" x14ac:dyDescent="0.25"/>
    <row r="20742" x14ac:dyDescent="0.25"/>
    <row r="20743" x14ac:dyDescent="0.25"/>
    <row r="20744" x14ac:dyDescent="0.25"/>
    <row r="20745" x14ac:dyDescent="0.25"/>
    <row r="20746" x14ac:dyDescent="0.25"/>
    <row r="20747" x14ac:dyDescent="0.25"/>
    <row r="20748" x14ac:dyDescent="0.25"/>
    <row r="20749" x14ac:dyDescent="0.25"/>
    <row r="20750" x14ac:dyDescent="0.25"/>
    <row r="20751" x14ac:dyDescent="0.25"/>
    <row r="20752" x14ac:dyDescent="0.25"/>
    <row r="20753" x14ac:dyDescent="0.25"/>
    <row r="20754" x14ac:dyDescent="0.25"/>
    <row r="20755" x14ac:dyDescent="0.25"/>
    <row r="20756" x14ac:dyDescent="0.25"/>
    <row r="20757" x14ac:dyDescent="0.25"/>
    <row r="20758" x14ac:dyDescent="0.25"/>
    <row r="20759" x14ac:dyDescent="0.25"/>
    <row r="20760" x14ac:dyDescent="0.25"/>
    <row r="20761" x14ac:dyDescent="0.25"/>
    <row r="20762" x14ac:dyDescent="0.25"/>
    <row r="20763" x14ac:dyDescent="0.25"/>
    <row r="20764" x14ac:dyDescent="0.25"/>
    <row r="20765" x14ac:dyDescent="0.25"/>
    <row r="20766" x14ac:dyDescent="0.25"/>
    <row r="20767" x14ac:dyDescent="0.25"/>
    <row r="20768" x14ac:dyDescent="0.25"/>
    <row r="20769" x14ac:dyDescent="0.25"/>
    <row r="20770" x14ac:dyDescent="0.25"/>
    <row r="20771" x14ac:dyDescent="0.25"/>
    <row r="20772" x14ac:dyDescent="0.25"/>
    <row r="20773" x14ac:dyDescent="0.25"/>
    <row r="20774" x14ac:dyDescent="0.25"/>
    <row r="20775" x14ac:dyDescent="0.25"/>
    <row r="20776" x14ac:dyDescent="0.25"/>
    <row r="20777" x14ac:dyDescent="0.25"/>
    <row r="20778" x14ac:dyDescent="0.25"/>
    <row r="20779" x14ac:dyDescent="0.25"/>
    <row r="20780" x14ac:dyDescent="0.25"/>
    <row r="20781" x14ac:dyDescent="0.25"/>
    <row r="20782" x14ac:dyDescent="0.25"/>
    <row r="20783" x14ac:dyDescent="0.25"/>
    <row r="20784" x14ac:dyDescent="0.25"/>
    <row r="20785" x14ac:dyDescent="0.25"/>
    <row r="20786" x14ac:dyDescent="0.25"/>
    <row r="20787" x14ac:dyDescent="0.25"/>
    <row r="20788" x14ac:dyDescent="0.25"/>
    <row r="20789" x14ac:dyDescent="0.25"/>
    <row r="20790" x14ac:dyDescent="0.25"/>
    <row r="20791" x14ac:dyDescent="0.25"/>
    <row r="20792" x14ac:dyDescent="0.25"/>
    <row r="20793" x14ac:dyDescent="0.25"/>
    <row r="20794" x14ac:dyDescent="0.25"/>
    <row r="20795" x14ac:dyDescent="0.25"/>
    <row r="20796" x14ac:dyDescent="0.25"/>
    <row r="20797" x14ac:dyDescent="0.25"/>
    <row r="20798" x14ac:dyDescent="0.25"/>
    <row r="20799" x14ac:dyDescent="0.25"/>
    <row r="20800" x14ac:dyDescent="0.25"/>
    <row r="20801" x14ac:dyDescent="0.25"/>
    <row r="20802" x14ac:dyDescent="0.25"/>
    <row r="20803" x14ac:dyDescent="0.25"/>
    <row r="20804" x14ac:dyDescent="0.25"/>
    <row r="20805" x14ac:dyDescent="0.25"/>
    <row r="20806" x14ac:dyDescent="0.25"/>
    <row r="20807" x14ac:dyDescent="0.25"/>
    <row r="20808" x14ac:dyDescent="0.25"/>
    <row r="20809" x14ac:dyDescent="0.25"/>
    <row r="20810" x14ac:dyDescent="0.25"/>
    <row r="20811" x14ac:dyDescent="0.25"/>
    <row r="20812" x14ac:dyDescent="0.25"/>
    <row r="20813" x14ac:dyDescent="0.25"/>
    <row r="20814" x14ac:dyDescent="0.25"/>
    <row r="20815" x14ac:dyDescent="0.25"/>
    <row r="20816" x14ac:dyDescent="0.25"/>
    <row r="20817" x14ac:dyDescent="0.25"/>
    <row r="20818" x14ac:dyDescent="0.25"/>
    <row r="20819" x14ac:dyDescent="0.25"/>
    <row r="20820" x14ac:dyDescent="0.25"/>
    <row r="20821" x14ac:dyDescent="0.25"/>
    <row r="20822" x14ac:dyDescent="0.25"/>
    <row r="20823" x14ac:dyDescent="0.25"/>
    <row r="20824" x14ac:dyDescent="0.25"/>
    <row r="20825" x14ac:dyDescent="0.25"/>
    <row r="20826" x14ac:dyDescent="0.25"/>
    <row r="20827" x14ac:dyDescent="0.25"/>
    <row r="20828" x14ac:dyDescent="0.25"/>
    <row r="20829" x14ac:dyDescent="0.25"/>
    <row r="20830" x14ac:dyDescent="0.25"/>
    <row r="20831" x14ac:dyDescent="0.25"/>
    <row r="20832" x14ac:dyDescent="0.25"/>
    <row r="20833" x14ac:dyDescent="0.25"/>
    <row r="20834" x14ac:dyDescent="0.25"/>
    <row r="20835" x14ac:dyDescent="0.25"/>
    <row r="20836" x14ac:dyDescent="0.25"/>
    <row r="20837" x14ac:dyDescent="0.25"/>
    <row r="20838" x14ac:dyDescent="0.25"/>
    <row r="20839" x14ac:dyDescent="0.25"/>
    <row r="20840" x14ac:dyDescent="0.25"/>
    <row r="20841" x14ac:dyDescent="0.25"/>
    <row r="20842" x14ac:dyDescent="0.25"/>
    <row r="20843" x14ac:dyDescent="0.25"/>
    <row r="20844" x14ac:dyDescent="0.25"/>
    <row r="20845" x14ac:dyDescent="0.25"/>
    <row r="20846" x14ac:dyDescent="0.25"/>
    <row r="20847" x14ac:dyDescent="0.25"/>
    <row r="20848" x14ac:dyDescent="0.25"/>
    <row r="20849" x14ac:dyDescent="0.25"/>
    <row r="20850" x14ac:dyDescent="0.25"/>
    <row r="20851" x14ac:dyDescent="0.25"/>
    <row r="20852" x14ac:dyDescent="0.25"/>
    <row r="20853" x14ac:dyDescent="0.25"/>
    <row r="20854" x14ac:dyDescent="0.25"/>
    <row r="20855" x14ac:dyDescent="0.25"/>
    <row r="20856" x14ac:dyDescent="0.25"/>
    <row r="20857" x14ac:dyDescent="0.25"/>
    <row r="20858" x14ac:dyDescent="0.25"/>
    <row r="20859" x14ac:dyDescent="0.25"/>
    <row r="20860" x14ac:dyDescent="0.25"/>
    <row r="20861" x14ac:dyDescent="0.25"/>
    <row r="20862" x14ac:dyDescent="0.25"/>
    <row r="20863" x14ac:dyDescent="0.25"/>
    <row r="20864" x14ac:dyDescent="0.25"/>
    <row r="20865" x14ac:dyDescent="0.25"/>
    <row r="20866" x14ac:dyDescent="0.25"/>
    <row r="20867" x14ac:dyDescent="0.25"/>
    <row r="20868" x14ac:dyDescent="0.25"/>
    <row r="20869" x14ac:dyDescent="0.25"/>
    <row r="20870" x14ac:dyDescent="0.25"/>
    <row r="20871" x14ac:dyDescent="0.25"/>
    <row r="20872" x14ac:dyDescent="0.25"/>
    <row r="20873" x14ac:dyDescent="0.25"/>
    <row r="20874" x14ac:dyDescent="0.25"/>
    <row r="20875" x14ac:dyDescent="0.25"/>
    <row r="20876" x14ac:dyDescent="0.25"/>
    <row r="20877" x14ac:dyDescent="0.25"/>
    <row r="20878" x14ac:dyDescent="0.25"/>
    <row r="20879" x14ac:dyDescent="0.25"/>
    <row r="20880" x14ac:dyDescent="0.25"/>
    <row r="20881" x14ac:dyDescent="0.25"/>
    <row r="20882" x14ac:dyDescent="0.25"/>
    <row r="20883" x14ac:dyDescent="0.25"/>
    <row r="20884" x14ac:dyDescent="0.25"/>
    <row r="20885" x14ac:dyDescent="0.25"/>
    <row r="20886" x14ac:dyDescent="0.25"/>
    <row r="20887" x14ac:dyDescent="0.25"/>
    <row r="20888" x14ac:dyDescent="0.25"/>
    <row r="20889" x14ac:dyDescent="0.25"/>
    <row r="20890" x14ac:dyDescent="0.25"/>
    <row r="20891" x14ac:dyDescent="0.25"/>
    <row r="20892" x14ac:dyDescent="0.25"/>
    <row r="20893" x14ac:dyDescent="0.25"/>
    <row r="20894" x14ac:dyDescent="0.25"/>
    <row r="20895" x14ac:dyDescent="0.25"/>
    <row r="20896" x14ac:dyDescent="0.25"/>
    <row r="20897" x14ac:dyDescent="0.25"/>
    <row r="20898" x14ac:dyDescent="0.25"/>
    <row r="20899" x14ac:dyDescent="0.25"/>
    <row r="20900" x14ac:dyDescent="0.25"/>
    <row r="20901" x14ac:dyDescent="0.25"/>
    <row r="20902" x14ac:dyDescent="0.25"/>
    <row r="20903" x14ac:dyDescent="0.25"/>
    <row r="20904" x14ac:dyDescent="0.25"/>
    <row r="20905" x14ac:dyDescent="0.25"/>
    <row r="20906" x14ac:dyDescent="0.25"/>
    <row r="20907" x14ac:dyDescent="0.25"/>
    <row r="20908" x14ac:dyDescent="0.25"/>
    <row r="20909" x14ac:dyDescent="0.25"/>
    <row r="20910" x14ac:dyDescent="0.25"/>
    <row r="20911" x14ac:dyDescent="0.25"/>
    <row r="20912" x14ac:dyDescent="0.25"/>
    <row r="20913" x14ac:dyDescent="0.25"/>
    <row r="20914" x14ac:dyDescent="0.25"/>
    <row r="20915" x14ac:dyDescent="0.25"/>
    <row r="20916" x14ac:dyDescent="0.25"/>
    <row r="20917" x14ac:dyDescent="0.25"/>
    <row r="20918" x14ac:dyDescent="0.25"/>
    <row r="20919" x14ac:dyDescent="0.25"/>
    <row r="20920" x14ac:dyDescent="0.25"/>
    <row r="20921" x14ac:dyDescent="0.25"/>
    <row r="20922" x14ac:dyDescent="0.25"/>
    <row r="20923" x14ac:dyDescent="0.25"/>
    <row r="20924" x14ac:dyDescent="0.25"/>
    <row r="20925" x14ac:dyDescent="0.25"/>
    <row r="20926" x14ac:dyDescent="0.25"/>
    <row r="20927" x14ac:dyDescent="0.25"/>
    <row r="20928" x14ac:dyDescent="0.25"/>
    <row r="20929" x14ac:dyDescent="0.25"/>
    <row r="20930" x14ac:dyDescent="0.25"/>
    <row r="20931" x14ac:dyDescent="0.25"/>
    <row r="20932" x14ac:dyDescent="0.25"/>
    <row r="20933" x14ac:dyDescent="0.25"/>
    <row r="20934" x14ac:dyDescent="0.25"/>
    <row r="20935" x14ac:dyDescent="0.25"/>
    <row r="20936" x14ac:dyDescent="0.25"/>
    <row r="20937" x14ac:dyDescent="0.25"/>
    <row r="20938" x14ac:dyDescent="0.25"/>
    <row r="20939" x14ac:dyDescent="0.25"/>
    <row r="20940" x14ac:dyDescent="0.25"/>
    <row r="20941" x14ac:dyDescent="0.25"/>
    <row r="20942" x14ac:dyDescent="0.25"/>
    <row r="20943" x14ac:dyDescent="0.25"/>
    <row r="20944" x14ac:dyDescent="0.25"/>
    <row r="20945" x14ac:dyDescent="0.25"/>
    <row r="20946" x14ac:dyDescent="0.25"/>
    <row r="20947" x14ac:dyDescent="0.25"/>
    <row r="20948" x14ac:dyDescent="0.25"/>
    <row r="20949" x14ac:dyDescent="0.25"/>
    <row r="20950" x14ac:dyDescent="0.25"/>
    <row r="20951" x14ac:dyDescent="0.25"/>
    <row r="20952" x14ac:dyDescent="0.25"/>
    <row r="20953" x14ac:dyDescent="0.25"/>
    <row r="20954" x14ac:dyDescent="0.25"/>
    <row r="20955" x14ac:dyDescent="0.25"/>
    <row r="20956" x14ac:dyDescent="0.25"/>
    <row r="20957" x14ac:dyDescent="0.25"/>
    <row r="20958" x14ac:dyDescent="0.25"/>
    <row r="20959" x14ac:dyDescent="0.25"/>
    <row r="20960" x14ac:dyDescent="0.25"/>
    <row r="20961" x14ac:dyDescent="0.25"/>
    <row r="20962" x14ac:dyDescent="0.25"/>
    <row r="20963" x14ac:dyDescent="0.25"/>
    <row r="20964" x14ac:dyDescent="0.25"/>
    <row r="20965" x14ac:dyDescent="0.25"/>
    <row r="20966" x14ac:dyDescent="0.25"/>
    <row r="20967" x14ac:dyDescent="0.25"/>
    <row r="20968" x14ac:dyDescent="0.25"/>
    <row r="20969" x14ac:dyDescent="0.25"/>
    <row r="20970" x14ac:dyDescent="0.25"/>
    <row r="20971" x14ac:dyDescent="0.25"/>
    <row r="20972" x14ac:dyDescent="0.25"/>
    <row r="20973" x14ac:dyDescent="0.25"/>
    <row r="20974" x14ac:dyDescent="0.25"/>
    <row r="20975" x14ac:dyDescent="0.25"/>
    <row r="20976" x14ac:dyDescent="0.25"/>
    <row r="20977" x14ac:dyDescent="0.25"/>
    <row r="20978" x14ac:dyDescent="0.25"/>
    <row r="20979" x14ac:dyDescent="0.25"/>
    <row r="20980" x14ac:dyDescent="0.25"/>
    <row r="20981" x14ac:dyDescent="0.25"/>
    <row r="20982" x14ac:dyDescent="0.25"/>
    <row r="20983" x14ac:dyDescent="0.25"/>
    <row r="20984" x14ac:dyDescent="0.25"/>
    <row r="20985" x14ac:dyDescent="0.25"/>
    <row r="20986" x14ac:dyDescent="0.25"/>
    <row r="20987" x14ac:dyDescent="0.25"/>
    <row r="20988" x14ac:dyDescent="0.25"/>
    <row r="20989" x14ac:dyDescent="0.25"/>
    <row r="20990" x14ac:dyDescent="0.25"/>
    <row r="20991" x14ac:dyDescent="0.25"/>
    <row r="20992" x14ac:dyDescent="0.25"/>
    <row r="20993" x14ac:dyDescent="0.25"/>
    <row r="20994" x14ac:dyDescent="0.25"/>
    <row r="20995" x14ac:dyDescent="0.25"/>
    <row r="20996" x14ac:dyDescent="0.25"/>
    <row r="20997" x14ac:dyDescent="0.25"/>
    <row r="20998" x14ac:dyDescent="0.25"/>
    <row r="20999" x14ac:dyDescent="0.25"/>
    <row r="21000" x14ac:dyDescent="0.25"/>
    <row r="21001" x14ac:dyDescent="0.25"/>
    <row r="21002" x14ac:dyDescent="0.25"/>
    <row r="21003" x14ac:dyDescent="0.25"/>
    <row r="21004" x14ac:dyDescent="0.25"/>
    <row r="21005" x14ac:dyDescent="0.25"/>
    <row r="21006" x14ac:dyDescent="0.25"/>
    <row r="21007" x14ac:dyDescent="0.25"/>
    <row r="21008" x14ac:dyDescent="0.25"/>
    <row r="21009" x14ac:dyDescent="0.25"/>
    <row r="21010" x14ac:dyDescent="0.25"/>
    <row r="21011" x14ac:dyDescent="0.25"/>
    <row r="21012" x14ac:dyDescent="0.25"/>
    <row r="21013" x14ac:dyDescent="0.25"/>
    <row r="21014" x14ac:dyDescent="0.25"/>
    <row r="21015" x14ac:dyDescent="0.25"/>
    <row r="21016" x14ac:dyDescent="0.25"/>
    <row r="21017" x14ac:dyDescent="0.25"/>
    <row r="21018" x14ac:dyDescent="0.25"/>
    <row r="21019" x14ac:dyDescent="0.25"/>
    <row r="21020" x14ac:dyDescent="0.25"/>
    <row r="21021" x14ac:dyDescent="0.25"/>
    <row r="21022" x14ac:dyDescent="0.25"/>
    <row r="21023" x14ac:dyDescent="0.25"/>
    <row r="21024" x14ac:dyDescent="0.25"/>
    <row r="21025" x14ac:dyDescent="0.25"/>
    <row r="21026" x14ac:dyDescent="0.25"/>
    <row r="21027" x14ac:dyDescent="0.25"/>
    <row r="21028" x14ac:dyDescent="0.25"/>
    <row r="21029" x14ac:dyDescent="0.25"/>
    <row r="21030" x14ac:dyDescent="0.25"/>
    <row r="21031" x14ac:dyDescent="0.25"/>
    <row r="21032" x14ac:dyDescent="0.25"/>
    <row r="21033" x14ac:dyDescent="0.25"/>
    <row r="21034" x14ac:dyDescent="0.25"/>
    <row r="21035" x14ac:dyDescent="0.25"/>
    <row r="21036" x14ac:dyDescent="0.25"/>
    <row r="21037" x14ac:dyDescent="0.25"/>
    <row r="21038" x14ac:dyDescent="0.25"/>
    <row r="21039" x14ac:dyDescent="0.25"/>
    <row r="21040" x14ac:dyDescent="0.25"/>
    <row r="21041" x14ac:dyDescent="0.25"/>
    <row r="21042" x14ac:dyDescent="0.25"/>
    <row r="21043" x14ac:dyDescent="0.25"/>
    <row r="21044" x14ac:dyDescent="0.25"/>
    <row r="21045" x14ac:dyDescent="0.25"/>
    <row r="21046" x14ac:dyDescent="0.25"/>
    <row r="21047" x14ac:dyDescent="0.25"/>
    <row r="21048" x14ac:dyDescent="0.25"/>
    <row r="21049" x14ac:dyDescent="0.25"/>
    <row r="21050" x14ac:dyDescent="0.25"/>
    <row r="21051" x14ac:dyDescent="0.25"/>
    <row r="21052" x14ac:dyDescent="0.25"/>
    <row r="21053" x14ac:dyDescent="0.25"/>
    <row r="21054" x14ac:dyDescent="0.25"/>
    <row r="21055" x14ac:dyDescent="0.25"/>
    <row r="21056" x14ac:dyDescent="0.25"/>
    <row r="21057" x14ac:dyDescent="0.25"/>
    <row r="21058" x14ac:dyDescent="0.25"/>
    <row r="21059" x14ac:dyDescent="0.25"/>
    <row r="21060" x14ac:dyDescent="0.25"/>
    <row r="21061" x14ac:dyDescent="0.25"/>
    <row r="21062" x14ac:dyDescent="0.25"/>
    <row r="21063" x14ac:dyDescent="0.25"/>
    <row r="21064" x14ac:dyDescent="0.25"/>
    <row r="21065" x14ac:dyDescent="0.25"/>
    <row r="21066" x14ac:dyDescent="0.25"/>
    <row r="21067" x14ac:dyDescent="0.25"/>
    <row r="21068" x14ac:dyDescent="0.25"/>
    <row r="21069" x14ac:dyDescent="0.25"/>
    <row r="21070" x14ac:dyDescent="0.25"/>
    <row r="21071" x14ac:dyDescent="0.25"/>
    <row r="21072" x14ac:dyDescent="0.25"/>
    <row r="21073" x14ac:dyDescent="0.25"/>
    <row r="21074" x14ac:dyDescent="0.25"/>
    <row r="21075" x14ac:dyDescent="0.25"/>
    <row r="21076" x14ac:dyDescent="0.25"/>
    <row r="21077" x14ac:dyDescent="0.25"/>
    <row r="21078" x14ac:dyDescent="0.25"/>
    <row r="21079" x14ac:dyDescent="0.25"/>
    <row r="21080" x14ac:dyDescent="0.25"/>
    <row r="21081" x14ac:dyDescent="0.25"/>
    <row r="21082" x14ac:dyDescent="0.25"/>
    <row r="21083" x14ac:dyDescent="0.25"/>
    <row r="21084" x14ac:dyDescent="0.25"/>
    <row r="21085" x14ac:dyDescent="0.25"/>
    <row r="21086" x14ac:dyDescent="0.25"/>
    <row r="21087" x14ac:dyDescent="0.25"/>
    <row r="21088" x14ac:dyDescent="0.25"/>
    <row r="21089" x14ac:dyDescent="0.25"/>
    <row r="21090" x14ac:dyDescent="0.25"/>
    <row r="21091" x14ac:dyDescent="0.25"/>
    <row r="21092" x14ac:dyDescent="0.25"/>
    <row r="21093" x14ac:dyDescent="0.25"/>
    <row r="21094" x14ac:dyDescent="0.25"/>
    <row r="21095" x14ac:dyDescent="0.25"/>
    <row r="21096" x14ac:dyDescent="0.25"/>
    <row r="21097" x14ac:dyDescent="0.25"/>
    <row r="21098" x14ac:dyDescent="0.25"/>
    <row r="21099" x14ac:dyDescent="0.25"/>
    <row r="21100" x14ac:dyDescent="0.25"/>
    <row r="21101" x14ac:dyDescent="0.25"/>
    <row r="21102" x14ac:dyDescent="0.25"/>
    <row r="21103" x14ac:dyDescent="0.25"/>
    <row r="21104" x14ac:dyDescent="0.25"/>
    <row r="21105" x14ac:dyDescent="0.25"/>
    <row r="21106" x14ac:dyDescent="0.25"/>
    <row r="21107" x14ac:dyDescent="0.25"/>
    <row r="21108" x14ac:dyDescent="0.25"/>
    <row r="21109" x14ac:dyDescent="0.25"/>
    <row r="21110" x14ac:dyDescent="0.25"/>
    <row r="21111" x14ac:dyDescent="0.25"/>
    <row r="21112" x14ac:dyDescent="0.25"/>
    <row r="21113" x14ac:dyDescent="0.25"/>
    <row r="21114" x14ac:dyDescent="0.25"/>
    <row r="21115" x14ac:dyDescent="0.25"/>
    <row r="21116" x14ac:dyDescent="0.25"/>
    <row r="21117" x14ac:dyDescent="0.25"/>
    <row r="21118" x14ac:dyDescent="0.25"/>
    <row r="21119" x14ac:dyDescent="0.25"/>
    <row r="21120" x14ac:dyDescent="0.25"/>
    <row r="21121" x14ac:dyDescent="0.25"/>
    <row r="21122" x14ac:dyDescent="0.25"/>
    <row r="21123" x14ac:dyDescent="0.25"/>
    <row r="21124" x14ac:dyDescent="0.25"/>
    <row r="21125" x14ac:dyDescent="0.25"/>
    <row r="21126" x14ac:dyDescent="0.25"/>
    <row r="21127" x14ac:dyDescent="0.25"/>
    <row r="21128" x14ac:dyDescent="0.25"/>
    <row r="21129" x14ac:dyDescent="0.25"/>
    <row r="21130" x14ac:dyDescent="0.25"/>
    <row r="21131" x14ac:dyDescent="0.25"/>
    <row r="21132" x14ac:dyDescent="0.25"/>
    <row r="21133" x14ac:dyDescent="0.25"/>
    <row r="21134" x14ac:dyDescent="0.25"/>
    <row r="21135" x14ac:dyDescent="0.25"/>
    <row r="21136" x14ac:dyDescent="0.25"/>
    <row r="21137" x14ac:dyDescent="0.25"/>
    <row r="21138" x14ac:dyDescent="0.25"/>
    <row r="21139" x14ac:dyDescent="0.25"/>
    <row r="21140" x14ac:dyDescent="0.25"/>
    <row r="21141" x14ac:dyDescent="0.25"/>
    <row r="21142" x14ac:dyDescent="0.25"/>
    <row r="21143" x14ac:dyDescent="0.25"/>
    <row r="21144" x14ac:dyDescent="0.25"/>
    <row r="21145" x14ac:dyDescent="0.25"/>
    <row r="21146" x14ac:dyDescent="0.25"/>
    <row r="21147" x14ac:dyDescent="0.25"/>
    <row r="21148" x14ac:dyDescent="0.25"/>
    <row r="21149" x14ac:dyDescent="0.25"/>
    <row r="21150" x14ac:dyDescent="0.25"/>
    <row r="21151" x14ac:dyDescent="0.25"/>
    <row r="21152" x14ac:dyDescent="0.25"/>
    <row r="21153" x14ac:dyDescent="0.25"/>
    <row r="21154" x14ac:dyDescent="0.25"/>
    <row r="21155" x14ac:dyDescent="0.25"/>
    <row r="21156" x14ac:dyDescent="0.25"/>
    <row r="21157" x14ac:dyDescent="0.25"/>
    <row r="21158" x14ac:dyDescent="0.25"/>
    <row r="21159" x14ac:dyDescent="0.25"/>
    <row r="21160" x14ac:dyDescent="0.25"/>
    <row r="21161" x14ac:dyDescent="0.25"/>
    <row r="21162" x14ac:dyDescent="0.25"/>
    <row r="21163" x14ac:dyDescent="0.25"/>
    <row r="21164" x14ac:dyDescent="0.25"/>
    <row r="21165" x14ac:dyDescent="0.25"/>
    <row r="21166" x14ac:dyDescent="0.25"/>
    <row r="21167" x14ac:dyDescent="0.25"/>
    <row r="21168" x14ac:dyDescent="0.25"/>
    <row r="21169" x14ac:dyDescent="0.25"/>
    <row r="21170" x14ac:dyDescent="0.25"/>
    <row r="21171" x14ac:dyDescent="0.25"/>
    <row r="21172" x14ac:dyDescent="0.25"/>
    <row r="21173" x14ac:dyDescent="0.25"/>
    <row r="21174" x14ac:dyDescent="0.25"/>
    <row r="21175" x14ac:dyDescent="0.25"/>
    <row r="21176" x14ac:dyDescent="0.25"/>
    <row r="21177" x14ac:dyDescent="0.25"/>
    <row r="21178" x14ac:dyDescent="0.25"/>
    <row r="21179" x14ac:dyDescent="0.25"/>
    <row r="21180" x14ac:dyDescent="0.25"/>
    <row r="21181" x14ac:dyDescent="0.25"/>
    <row r="21182" x14ac:dyDescent="0.25"/>
    <row r="21183" x14ac:dyDescent="0.25"/>
    <row r="21184" x14ac:dyDescent="0.25"/>
    <row r="21185" x14ac:dyDescent="0.25"/>
    <row r="21186" x14ac:dyDescent="0.25"/>
    <row r="21187" x14ac:dyDescent="0.25"/>
    <row r="21188" x14ac:dyDescent="0.25"/>
    <row r="21189" x14ac:dyDescent="0.25"/>
    <row r="21190" x14ac:dyDescent="0.25"/>
    <row r="21191" x14ac:dyDescent="0.25"/>
    <row r="21192" x14ac:dyDescent="0.25"/>
    <row r="21193" x14ac:dyDescent="0.25"/>
    <row r="21194" x14ac:dyDescent="0.25"/>
    <row r="21195" x14ac:dyDescent="0.25"/>
    <row r="21196" x14ac:dyDescent="0.25"/>
    <row r="21197" x14ac:dyDescent="0.25"/>
    <row r="21198" x14ac:dyDescent="0.25"/>
    <row r="21199" x14ac:dyDescent="0.25"/>
    <row r="21200" x14ac:dyDescent="0.25"/>
    <row r="21201" x14ac:dyDescent="0.25"/>
    <row r="21202" x14ac:dyDescent="0.25"/>
    <row r="21203" x14ac:dyDescent="0.25"/>
    <row r="21204" x14ac:dyDescent="0.25"/>
    <row r="21205" x14ac:dyDescent="0.25"/>
    <row r="21206" x14ac:dyDescent="0.25"/>
    <row r="21207" x14ac:dyDescent="0.25"/>
    <row r="21208" x14ac:dyDescent="0.25"/>
    <row r="21209" x14ac:dyDescent="0.25"/>
    <row r="21210" x14ac:dyDescent="0.25"/>
    <row r="21211" x14ac:dyDescent="0.25"/>
    <row r="21212" x14ac:dyDescent="0.25"/>
    <row r="21213" x14ac:dyDescent="0.25"/>
    <row r="21214" x14ac:dyDescent="0.25"/>
    <row r="21215" x14ac:dyDescent="0.25"/>
    <row r="21216" x14ac:dyDescent="0.25"/>
    <row r="21217" x14ac:dyDescent="0.25"/>
    <row r="21218" x14ac:dyDescent="0.25"/>
    <row r="21219" x14ac:dyDescent="0.25"/>
    <row r="21220" x14ac:dyDescent="0.25"/>
    <row r="21221" x14ac:dyDescent="0.25"/>
    <row r="21222" x14ac:dyDescent="0.25"/>
    <row r="21223" x14ac:dyDescent="0.25"/>
    <row r="21224" x14ac:dyDescent="0.25"/>
    <row r="21225" x14ac:dyDescent="0.25"/>
    <row r="21226" x14ac:dyDescent="0.25"/>
    <row r="21227" x14ac:dyDescent="0.25"/>
    <row r="21228" x14ac:dyDescent="0.25"/>
    <row r="21229" x14ac:dyDescent="0.25"/>
    <row r="21230" x14ac:dyDescent="0.25"/>
    <row r="21231" x14ac:dyDescent="0.25"/>
    <row r="21232" x14ac:dyDescent="0.25"/>
    <row r="21233" x14ac:dyDescent="0.25"/>
    <row r="21234" x14ac:dyDescent="0.25"/>
    <row r="21235" x14ac:dyDescent="0.25"/>
    <row r="21236" x14ac:dyDescent="0.25"/>
    <row r="21237" x14ac:dyDescent="0.25"/>
    <row r="21238" x14ac:dyDescent="0.25"/>
    <row r="21239" x14ac:dyDescent="0.25"/>
    <row r="21240" x14ac:dyDescent="0.25"/>
    <row r="21241" x14ac:dyDescent="0.25"/>
    <row r="21242" x14ac:dyDescent="0.25"/>
    <row r="21243" x14ac:dyDescent="0.25"/>
    <row r="21244" x14ac:dyDescent="0.25"/>
    <row r="21245" x14ac:dyDescent="0.25"/>
    <row r="21246" x14ac:dyDescent="0.25"/>
    <row r="21247" x14ac:dyDescent="0.25"/>
    <row r="21248" x14ac:dyDescent="0.25"/>
    <row r="21249" x14ac:dyDescent="0.25"/>
    <row r="21250" x14ac:dyDescent="0.25"/>
    <row r="21251" x14ac:dyDescent="0.25"/>
    <row r="21252" x14ac:dyDescent="0.25"/>
    <row r="21253" x14ac:dyDescent="0.25"/>
    <row r="21254" x14ac:dyDescent="0.25"/>
    <row r="21255" x14ac:dyDescent="0.25"/>
    <row r="21256" x14ac:dyDescent="0.25"/>
    <row r="21257" x14ac:dyDescent="0.25"/>
    <row r="21258" x14ac:dyDescent="0.25"/>
    <row r="21259" x14ac:dyDescent="0.25"/>
    <row r="21260" x14ac:dyDescent="0.25"/>
    <row r="21261" x14ac:dyDescent="0.25"/>
    <row r="21262" x14ac:dyDescent="0.25"/>
    <row r="21263" x14ac:dyDescent="0.25"/>
    <row r="21264" x14ac:dyDescent="0.25"/>
    <row r="21265" x14ac:dyDescent="0.25"/>
    <row r="21266" x14ac:dyDescent="0.25"/>
    <row r="21267" x14ac:dyDescent="0.25"/>
    <row r="21268" x14ac:dyDescent="0.25"/>
    <row r="21269" x14ac:dyDescent="0.25"/>
    <row r="21270" x14ac:dyDescent="0.25"/>
    <row r="21271" x14ac:dyDescent="0.25"/>
    <row r="21272" x14ac:dyDescent="0.25"/>
    <row r="21273" x14ac:dyDescent="0.25"/>
    <row r="21274" x14ac:dyDescent="0.25"/>
    <row r="21275" x14ac:dyDescent="0.25"/>
    <row r="21276" x14ac:dyDescent="0.25"/>
    <row r="21277" x14ac:dyDescent="0.25"/>
    <row r="21278" x14ac:dyDescent="0.25"/>
    <row r="21279" x14ac:dyDescent="0.25"/>
    <row r="21280" x14ac:dyDescent="0.25"/>
    <row r="21281" x14ac:dyDescent="0.25"/>
    <row r="21282" x14ac:dyDescent="0.25"/>
    <row r="21283" x14ac:dyDescent="0.25"/>
    <row r="21284" x14ac:dyDescent="0.25"/>
    <row r="21285" x14ac:dyDescent="0.25"/>
    <row r="21286" x14ac:dyDescent="0.25"/>
    <row r="21287" x14ac:dyDescent="0.25"/>
    <row r="21288" x14ac:dyDescent="0.25"/>
    <row r="21289" x14ac:dyDescent="0.25"/>
    <row r="21290" x14ac:dyDescent="0.25"/>
    <row r="21291" x14ac:dyDescent="0.25"/>
    <row r="21292" x14ac:dyDescent="0.25"/>
    <row r="21293" x14ac:dyDescent="0.25"/>
    <row r="21294" x14ac:dyDescent="0.25"/>
    <row r="21295" x14ac:dyDescent="0.25"/>
    <row r="21296" x14ac:dyDescent="0.25"/>
    <row r="21297" x14ac:dyDescent="0.25"/>
    <row r="21298" x14ac:dyDescent="0.25"/>
    <row r="21299" x14ac:dyDescent="0.25"/>
    <row r="21300" x14ac:dyDescent="0.25"/>
    <row r="21301" x14ac:dyDescent="0.25"/>
    <row r="21302" x14ac:dyDescent="0.25"/>
    <row r="21303" x14ac:dyDescent="0.25"/>
    <row r="21304" x14ac:dyDescent="0.25"/>
    <row r="21305" x14ac:dyDescent="0.25"/>
    <row r="21306" x14ac:dyDescent="0.25"/>
    <row r="21307" x14ac:dyDescent="0.25"/>
    <row r="21308" x14ac:dyDescent="0.25"/>
    <row r="21309" x14ac:dyDescent="0.25"/>
    <row r="21310" x14ac:dyDescent="0.25"/>
    <row r="21311" x14ac:dyDescent="0.25"/>
    <row r="21312" x14ac:dyDescent="0.25"/>
    <row r="21313" x14ac:dyDescent="0.25"/>
    <row r="21314" x14ac:dyDescent="0.25"/>
    <row r="21315" x14ac:dyDescent="0.25"/>
    <row r="21316" x14ac:dyDescent="0.25"/>
    <row r="21317" x14ac:dyDescent="0.25"/>
    <row r="21318" x14ac:dyDescent="0.25"/>
    <row r="21319" x14ac:dyDescent="0.25"/>
    <row r="21320" x14ac:dyDescent="0.25"/>
    <row r="21321" x14ac:dyDescent="0.25"/>
    <row r="21322" x14ac:dyDescent="0.25"/>
    <row r="21323" x14ac:dyDescent="0.25"/>
    <row r="21324" x14ac:dyDescent="0.25"/>
    <row r="21325" x14ac:dyDescent="0.25"/>
    <row r="21326" x14ac:dyDescent="0.25"/>
    <row r="21327" x14ac:dyDescent="0.25"/>
    <row r="21328" x14ac:dyDescent="0.25"/>
    <row r="21329" x14ac:dyDescent="0.25"/>
    <row r="21330" x14ac:dyDescent="0.25"/>
    <row r="21331" x14ac:dyDescent="0.25"/>
    <row r="21332" x14ac:dyDescent="0.25"/>
    <row r="21333" x14ac:dyDescent="0.25"/>
    <row r="21334" x14ac:dyDescent="0.25"/>
    <row r="21335" x14ac:dyDescent="0.25"/>
    <row r="21336" x14ac:dyDescent="0.25"/>
    <row r="21337" x14ac:dyDescent="0.25"/>
    <row r="21338" x14ac:dyDescent="0.25"/>
    <row r="21339" x14ac:dyDescent="0.25"/>
    <row r="21340" x14ac:dyDescent="0.25"/>
    <row r="21341" x14ac:dyDescent="0.25"/>
    <row r="21342" x14ac:dyDescent="0.25"/>
    <row r="21343" x14ac:dyDescent="0.25"/>
    <row r="21344" x14ac:dyDescent="0.25"/>
    <row r="21345" x14ac:dyDescent="0.25"/>
    <row r="21346" x14ac:dyDescent="0.25"/>
    <row r="21347" x14ac:dyDescent="0.25"/>
    <row r="21348" x14ac:dyDescent="0.25"/>
    <row r="21349" x14ac:dyDescent="0.25"/>
    <row r="21350" x14ac:dyDescent="0.25"/>
    <row r="21351" x14ac:dyDescent="0.25"/>
    <row r="21352" x14ac:dyDescent="0.25"/>
    <row r="21353" x14ac:dyDescent="0.25"/>
    <row r="21354" x14ac:dyDescent="0.25"/>
    <row r="21355" x14ac:dyDescent="0.25"/>
    <row r="21356" x14ac:dyDescent="0.25"/>
    <row r="21357" x14ac:dyDescent="0.25"/>
    <row r="21358" x14ac:dyDescent="0.25"/>
    <row r="21359" x14ac:dyDescent="0.25"/>
    <row r="21360" x14ac:dyDescent="0.25"/>
    <row r="21361" x14ac:dyDescent="0.25"/>
    <row r="21362" x14ac:dyDescent="0.25"/>
    <row r="21363" x14ac:dyDescent="0.25"/>
    <row r="21364" x14ac:dyDescent="0.25"/>
    <row r="21365" x14ac:dyDescent="0.25"/>
    <row r="21366" x14ac:dyDescent="0.25"/>
    <row r="21367" x14ac:dyDescent="0.25"/>
    <row r="21368" x14ac:dyDescent="0.25"/>
    <row r="21369" x14ac:dyDescent="0.25"/>
    <row r="21370" x14ac:dyDescent="0.25"/>
    <row r="21371" x14ac:dyDescent="0.25"/>
    <row r="21372" x14ac:dyDescent="0.25"/>
    <row r="21373" x14ac:dyDescent="0.25"/>
    <row r="21374" x14ac:dyDescent="0.25"/>
    <row r="21375" x14ac:dyDescent="0.25"/>
    <row r="21376" x14ac:dyDescent="0.25"/>
    <row r="21377" x14ac:dyDescent="0.25"/>
    <row r="21378" x14ac:dyDescent="0.25"/>
    <row r="21379" x14ac:dyDescent="0.25"/>
    <row r="21380" x14ac:dyDescent="0.25"/>
    <row r="21381" x14ac:dyDescent="0.25"/>
    <row r="21382" x14ac:dyDescent="0.25"/>
    <row r="21383" x14ac:dyDescent="0.25"/>
    <row r="21384" x14ac:dyDescent="0.25"/>
    <row r="21385" x14ac:dyDescent="0.25"/>
    <row r="21386" x14ac:dyDescent="0.25"/>
    <row r="21387" x14ac:dyDescent="0.25"/>
    <row r="21388" x14ac:dyDescent="0.25"/>
    <row r="21389" x14ac:dyDescent="0.25"/>
    <row r="21390" x14ac:dyDescent="0.25"/>
    <row r="21391" x14ac:dyDescent="0.25"/>
    <row r="21392" x14ac:dyDescent="0.25"/>
    <row r="21393" x14ac:dyDescent="0.25"/>
    <row r="21394" x14ac:dyDescent="0.25"/>
    <row r="21395" x14ac:dyDescent="0.25"/>
    <row r="21396" x14ac:dyDescent="0.25"/>
    <row r="21397" x14ac:dyDescent="0.25"/>
    <row r="21398" x14ac:dyDescent="0.25"/>
    <row r="21399" x14ac:dyDescent="0.25"/>
    <row r="21400" x14ac:dyDescent="0.25"/>
    <row r="21401" x14ac:dyDescent="0.25"/>
    <row r="21402" x14ac:dyDescent="0.25"/>
    <row r="21403" x14ac:dyDescent="0.25"/>
    <row r="21404" x14ac:dyDescent="0.25"/>
    <row r="21405" x14ac:dyDescent="0.25"/>
    <row r="21406" x14ac:dyDescent="0.25"/>
    <row r="21407" x14ac:dyDescent="0.25"/>
    <row r="21408" x14ac:dyDescent="0.25"/>
    <row r="21409" x14ac:dyDescent="0.25"/>
    <row r="21410" x14ac:dyDescent="0.25"/>
    <row r="21411" x14ac:dyDescent="0.25"/>
    <row r="21412" x14ac:dyDescent="0.25"/>
    <row r="21413" x14ac:dyDescent="0.25"/>
    <row r="21414" x14ac:dyDescent="0.25"/>
    <row r="21415" x14ac:dyDescent="0.25"/>
    <row r="21416" x14ac:dyDescent="0.25"/>
    <row r="21417" x14ac:dyDescent="0.25"/>
    <row r="21418" x14ac:dyDescent="0.25"/>
    <row r="21419" x14ac:dyDescent="0.25"/>
    <row r="21420" x14ac:dyDescent="0.25"/>
    <row r="21421" x14ac:dyDescent="0.25"/>
    <row r="21422" x14ac:dyDescent="0.25"/>
    <row r="21423" x14ac:dyDescent="0.25"/>
    <row r="21424" x14ac:dyDescent="0.25"/>
    <row r="21425" x14ac:dyDescent="0.25"/>
    <row r="21426" x14ac:dyDescent="0.25"/>
    <row r="21427" x14ac:dyDescent="0.25"/>
    <row r="21428" x14ac:dyDescent="0.25"/>
    <row r="21429" x14ac:dyDescent="0.25"/>
    <row r="21430" x14ac:dyDescent="0.25"/>
    <row r="21431" x14ac:dyDescent="0.25"/>
    <row r="21432" x14ac:dyDescent="0.25"/>
    <row r="21433" x14ac:dyDescent="0.25"/>
    <row r="21434" x14ac:dyDescent="0.25"/>
    <row r="21435" x14ac:dyDescent="0.25"/>
    <row r="21436" x14ac:dyDescent="0.25"/>
    <row r="21437" x14ac:dyDescent="0.25"/>
    <row r="21438" x14ac:dyDescent="0.25"/>
    <row r="21439" x14ac:dyDescent="0.25"/>
    <row r="21440" x14ac:dyDescent="0.25"/>
    <row r="21441" x14ac:dyDescent="0.25"/>
    <row r="21442" x14ac:dyDescent="0.25"/>
    <row r="21443" x14ac:dyDescent="0.25"/>
    <row r="21444" x14ac:dyDescent="0.25"/>
    <row r="21445" x14ac:dyDescent="0.25"/>
    <row r="21446" x14ac:dyDescent="0.25"/>
    <row r="21447" x14ac:dyDescent="0.25"/>
    <row r="21448" x14ac:dyDescent="0.25"/>
    <row r="21449" x14ac:dyDescent="0.25"/>
    <row r="21450" x14ac:dyDescent="0.25"/>
    <row r="21451" x14ac:dyDescent="0.25"/>
    <row r="21452" x14ac:dyDescent="0.25"/>
    <row r="21453" x14ac:dyDescent="0.25"/>
    <row r="21454" x14ac:dyDescent="0.25"/>
    <row r="21455" x14ac:dyDescent="0.25"/>
    <row r="21456" x14ac:dyDescent="0.25"/>
    <row r="21457" x14ac:dyDescent="0.25"/>
    <row r="21458" x14ac:dyDescent="0.25"/>
    <row r="21459" x14ac:dyDescent="0.25"/>
    <row r="21460" x14ac:dyDescent="0.25"/>
    <row r="21461" x14ac:dyDescent="0.25"/>
    <row r="21462" x14ac:dyDescent="0.25"/>
    <row r="21463" x14ac:dyDescent="0.25"/>
    <row r="21464" x14ac:dyDescent="0.25"/>
    <row r="21465" x14ac:dyDescent="0.25"/>
    <row r="21466" x14ac:dyDescent="0.25"/>
    <row r="21467" x14ac:dyDescent="0.25"/>
    <row r="21468" x14ac:dyDescent="0.25"/>
    <row r="21469" x14ac:dyDescent="0.25"/>
    <row r="21470" x14ac:dyDescent="0.25"/>
    <row r="21471" x14ac:dyDescent="0.25"/>
    <row r="21472" x14ac:dyDescent="0.25"/>
    <row r="21473" x14ac:dyDescent="0.25"/>
    <row r="21474" x14ac:dyDescent="0.25"/>
    <row r="21475" x14ac:dyDescent="0.25"/>
    <row r="21476" x14ac:dyDescent="0.25"/>
    <row r="21477" x14ac:dyDescent="0.25"/>
    <row r="21478" x14ac:dyDescent="0.25"/>
    <row r="21479" x14ac:dyDescent="0.25"/>
    <row r="21480" x14ac:dyDescent="0.25"/>
    <row r="21481" x14ac:dyDescent="0.25"/>
    <row r="21482" x14ac:dyDescent="0.25"/>
    <row r="21483" x14ac:dyDescent="0.25"/>
    <row r="21484" x14ac:dyDescent="0.25"/>
    <row r="21485" x14ac:dyDescent="0.25"/>
    <row r="21486" x14ac:dyDescent="0.25"/>
    <row r="21487" x14ac:dyDescent="0.25"/>
    <row r="21488" x14ac:dyDescent="0.25"/>
    <row r="21489" x14ac:dyDescent="0.25"/>
    <row r="21490" x14ac:dyDescent="0.25"/>
    <row r="21491" x14ac:dyDescent="0.25"/>
    <row r="21492" x14ac:dyDescent="0.25"/>
    <row r="21493" x14ac:dyDescent="0.25"/>
    <row r="21494" x14ac:dyDescent="0.25"/>
    <row r="21495" x14ac:dyDescent="0.25"/>
    <row r="21496" x14ac:dyDescent="0.25"/>
    <row r="21497" x14ac:dyDescent="0.25"/>
    <row r="21498" x14ac:dyDescent="0.25"/>
    <row r="21499" x14ac:dyDescent="0.25"/>
    <row r="21500" x14ac:dyDescent="0.25"/>
    <row r="21501" x14ac:dyDescent="0.25"/>
    <row r="21502" x14ac:dyDescent="0.25"/>
    <row r="21503" x14ac:dyDescent="0.25"/>
    <row r="21504" x14ac:dyDescent="0.25"/>
    <row r="21505" x14ac:dyDescent="0.25"/>
    <row r="21506" x14ac:dyDescent="0.25"/>
    <row r="21507" x14ac:dyDescent="0.25"/>
    <row r="21508" x14ac:dyDescent="0.25"/>
    <row r="21509" x14ac:dyDescent="0.25"/>
    <row r="21510" x14ac:dyDescent="0.25"/>
    <row r="21511" x14ac:dyDescent="0.25"/>
    <row r="21512" x14ac:dyDescent="0.25"/>
    <row r="21513" x14ac:dyDescent="0.25"/>
    <row r="21514" x14ac:dyDescent="0.25"/>
    <row r="21515" x14ac:dyDescent="0.25"/>
    <row r="21516" x14ac:dyDescent="0.25"/>
    <row r="21517" x14ac:dyDescent="0.25"/>
    <row r="21518" x14ac:dyDescent="0.25"/>
    <row r="21519" x14ac:dyDescent="0.25"/>
    <row r="21520" x14ac:dyDescent="0.25"/>
    <row r="21521" x14ac:dyDescent="0.25"/>
    <row r="21522" x14ac:dyDescent="0.25"/>
    <row r="21523" x14ac:dyDescent="0.25"/>
    <row r="21524" x14ac:dyDescent="0.25"/>
    <row r="21525" x14ac:dyDescent="0.25"/>
    <row r="21526" x14ac:dyDescent="0.25"/>
    <row r="21527" x14ac:dyDescent="0.25"/>
    <row r="21528" x14ac:dyDescent="0.25"/>
    <row r="21529" x14ac:dyDescent="0.25"/>
    <row r="21530" x14ac:dyDescent="0.25"/>
    <row r="21531" x14ac:dyDescent="0.25"/>
    <row r="21532" x14ac:dyDescent="0.25"/>
    <row r="21533" x14ac:dyDescent="0.25"/>
    <row r="21534" x14ac:dyDescent="0.25"/>
    <row r="21535" x14ac:dyDescent="0.25"/>
    <row r="21536" x14ac:dyDescent="0.25"/>
    <row r="21537" x14ac:dyDescent="0.25"/>
    <row r="21538" x14ac:dyDescent="0.25"/>
    <row r="21539" x14ac:dyDescent="0.25"/>
    <row r="21540" x14ac:dyDescent="0.25"/>
    <row r="21541" x14ac:dyDescent="0.25"/>
    <row r="21542" x14ac:dyDescent="0.25"/>
    <row r="21543" x14ac:dyDescent="0.25"/>
    <row r="21544" x14ac:dyDescent="0.25"/>
    <row r="21545" x14ac:dyDescent="0.25"/>
    <row r="21546" x14ac:dyDescent="0.25"/>
    <row r="21547" x14ac:dyDescent="0.25"/>
    <row r="21548" x14ac:dyDescent="0.25"/>
    <row r="21549" x14ac:dyDescent="0.25"/>
    <row r="21550" x14ac:dyDescent="0.25"/>
    <row r="21551" x14ac:dyDescent="0.25"/>
    <row r="21552" x14ac:dyDescent="0.25"/>
    <row r="21553" x14ac:dyDescent="0.25"/>
    <row r="21554" x14ac:dyDescent="0.25"/>
    <row r="21555" x14ac:dyDescent="0.25"/>
    <row r="21556" x14ac:dyDescent="0.25"/>
    <row r="21557" x14ac:dyDescent="0.25"/>
    <row r="21558" x14ac:dyDescent="0.25"/>
    <row r="21559" x14ac:dyDescent="0.25"/>
    <row r="21560" x14ac:dyDescent="0.25"/>
    <row r="21561" x14ac:dyDescent="0.25"/>
    <row r="21562" x14ac:dyDescent="0.25"/>
    <row r="21563" x14ac:dyDescent="0.25"/>
    <row r="21564" x14ac:dyDescent="0.25"/>
    <row r="21565" x14ac:dyDescent="0.25"/>
    <row r="21566" x14ac:dyDescent="0.25"/>
    <row r="21567" x14ac:dyDescent="0.25"/>
    <row r="21568" x14ac:dyDescent="0.25"/>
    <row r="21569" x14ac:dyDescent="0.25"/>
    <row r="21570" x14ac:dyDescent="0.25"/>
    <row r="21571" x14ac:dyDescent="0.25"/>
    <row r="21572" x14ac:dyDescent="0.25"/>
    <row r="21573" x14ac:dyDescent="0.25"/>
    <row r="21574" x14ac:dyDescent="0.25"/>
    <row r="21575" x14ac:dyDescent="0.25"/>
    <row r="21576" x14ac:dyDescent="0.25"/>
    <row r="21577" x14ac:dyDescent="0.25"/>
    <row r="21578" x14ac:dyDescent="0.25"/>
    <row r="21579" x14ac:dyDescent="0.25"/>
    <row r="21580" x14ac:dyDescent="0.25"/>
    <row r="21581" x14ac:dyDescent="0.25"/>
    <row r="21582" x14ac:dyDescent="0.25"/>
    <row r="21583" x14ac:dyDescent="0.25"/>
    <row r="21584" x14ac:dyDescent="0.25"/>
    <row r="21585" x14ac:dyDescent="0.25"/>
    <row r="21586" x14ac:dyDescent="0.25"/>
    <row r="21587" x14ac:dyDescent="0.25"/>
    <row r="21588" x14ac:dyDescent="0.25"/>
    <row r="21589" x14ac:dyDescent="0.25"/>
    <row r="21590" x14ac:dyDescent="0.25"/>
    <row r="21591" x14ac:dyDescent="0.25"/>
    <row r="21592" x14ac:dyDescent="0.25"/>
    <row r="21593" x14ac:dyDescent="0.25"/>
    <row r="21594" x14ac:dyDescent="0.25"/>
    <row r="21595" x14ac:dyDescent="0.25"/>
    <row r="21596" x14ac:dyDescent="0.25"/>
    <row r="21597" x14ac:dyDescent="0.25"/>
    <row r="21598" x14ac:dyDescent="0.25"/>
    <row r="21599" x14ac:dyDescent="0.25"/>
    <row r="21600" x14ac:dyDescent="0.25"/>
    <row r="21601" x14ac:dyDescent="0.25"/>
    <row r="21602" x14ac:dyDescent="0.25"/>
    <row r="21603" x14ac:dyDescent="0.25"/>
    <row r="21604" x14ac:dyDescent="0.25"/>
    <row r="21605" x14ac:dyDescent="0.25"/>
    <row r="21606" x14ac:dyDescent="0.25"/>
    <row r="21607" x14ac:dyDescent="0.25"/>
    <row r="21608" x14ac:dyDescent="0.25"/>
    <row r="21609" x14ac:dyDescent="0.25"/>
    <row r="21610" x14ac:dyDescent="0.25"/>
    <row r="21611" x14ac:dyDescent="0.25"/>
    <row r="21612" x14ac:dyDescent="0.25"/>
    <row r="21613" x14ac:dyDescent="0.25"/>
    <row r="21614" x14ac:dyDescent="0.25"/>
    <row r="21615" x14ac:dyDescent="0.25"/>
    <row r="21616" x14ac:dyDescent="0.25"/>
    <row r="21617" x14ac:dyDescent="0.25"/>
    <row r="21618" x14ac:dyDescent="0.25"/>
    <row r="21619" x14ac:dyDescent="0.25"/>
    <row r="21620" x14ac:dyDescent="0.25"/>
    <row r="21621" x14ac:dyDescent="0.25"/>
    <row r="21622" x14ac:dyDescent="0.25"/>
    <row r="21623" x14ac:dyDescent="0.25"/>
    <row r="21624" x14ac:dyDescent="0.25"/>
    <row r="21625" x14ac:dyDescent="0.25"/>
    <row r="21626" x14ac:dyDescent="0.25"/>
    <row r="21627" x14ac:dyDescent="0.25"/>
    <row r="21628" x14ac:dyDescent="0.25"/>
    <row r="21629" x14ac:dyDescent="0.25"/>
    <row r="21630" x14ac:dyDescent="0.25"/>
    <row r="21631" x14ac:dyDescent="0.25"/>
    <row r="21632" x14ac:dyDescent="0.25"/>
    <row r="21633" x14ac:dyDescent="0.25"/>
    <row r="21634" x14ac:dyDescent="0.25"/>
    <row r="21635" x14ac:dyDescent="0.25"/>
    <row r="21636" x14ac:dyDescent="0.25"/>
    <row r="21637" x14ac:dyDescent="0.25"/>
    <row r="21638" x14ac:dyDescent="0.25"/>
    <row r="21639" x14ac:dyDescent="0.25"/>
    <row r="21640" x14ac:dyDescent="0.25"/>
    <row r="21641" x14ac:dyDescent="0.25"/>
    <row r="21642" x14ac:dyDescent="0.25"/>
    <row r="21643" x14ac:dyDescent="0.25"/>
    <row r="21644" x14ac:dyDescent="0.25"/>
    <row r="21645" x14ac:dyDescent="0.25"/>
    <row r="21646" x14ac:dyDescent="0.25"/>
    <row r="21647" x14ac:dyDescent="0.25"/>
    <row r="21648" x14ac:dyDescent="0.25"/>
    <row r="21649" x14ac:dyDescent="0.25"/>
    <row r="21650" x14ac:dyDescent="0.25"/>
    <row r="21651" x14ac:dyDescent="0.25"/>
    <row r="21652" x14ac:dyDescent="0.25"/>
    <row r="21653" x14ac:dyDescent="0.25"/>
    <row r="21654" x14ac:dyDescent="0.25"/>
    <row r="21655" x14ac:dyDescent="0.25"/>
    <row r="21656" x14ac:dyDescent="0.25"/>
    <row r="21657" x14ac:dyDescent="0.25"/>
    <row r="21658" x14ac:dyDescent="0.25"/>
    <row r="21659" x14ac:dyDescent="0.25"/>
    <row r="21660" x14ac:dyDescent="0.25"/>
    <row r="21661" x14ac:dyDescent="0.25"/>
    <row r="21662" x14ac:dyDescent="0.25"/>
    <row r="21663" x14ac:dyDescent="0.25"/>
    <row r="21664" x14ac:dyDescent="0.25"/>
    <row r="21665" x14ac:dyDescent="0.25"/>
    <row r="21666" x14ac:dyDescent="0.25"/>
    <row r="21667" x14ac:dyDescent="0.25"/>
    <row r="21668" x14ac:dyDescent="0.25"/>
    <row r="21669" x14ac:dyDescent="0.25"/>
    <row r="21670" x14ac:dyDescent="0.25"/>
    <row r="21671" x14ac:dyDescent="0.25"/>
    <row r="21672" x14ac:dyDescent="0.25"/>
    <row r="21673" x14ac:dyDescent="0.25"/>
    <row r="21674" x14ac:dyDescent="0.25"/>
    <row r="21675" x14ac:dyDescent="0.25"/>
    <row r="21676" x14ac:dyDescent="0.25"/>
    <row r="21677" x14ac:dyDescent="0.25"/>
    <row r="21678" x14ac:dyDescent="0.25"/>
    <row r="21679" x14ac:dyDescent="0.25"/>
    <row r="21680" x14ac:dyDescent="0.25"/>
    <row r="21681" x14ac:dyDescent="0.25"/>
    <row r="21682" x14ac:dyDescent="0.25"/>
    <row r="21683" x14ac:dyDescent="0.25"/>
    <row r="21684" x14ac:dyDescent="0.25"/>
    <row r="21685" x14ac:dyDescent="0.25"/>
    <row r="21686" x14ac:dyDescent="0.25"/>
    <row r="21687" x14ac:dyDescent="0.25"/>
    <row r="21688" x14ac:dyDescent="0.25"/>
    <row r="21689" x14ac:dyDescent="0.25"/>
    <row r="21690" x14ac:dyDescent="0.25"/>
    <row r="21691" x14ac:dyDescent="0.25"/>
    <row r="21692" x14ac:dyDescent="0.25"/>
    <row r="21693" x14ac:dyDescent="0.25"/>
    <row r="21694" x14ac:dyDescent="0.25"/>
    <row r="21695" x14ac:dyDescent="0.25"/>
    <row r="21696" x14ac:dyDescent="0.25"/>
    <row r="21697" x14ac:dyDescent="0.25"/>
    <row r="21698" x14ac:dyDescent="0.25"/>
    <row r="21699" x14ac:dyDescent="0.25"/>
    <row r="21700" x14ac:dyDescent="0.25"/>
    <row r="21701" x14ac:dyDescent="0.25"/>
    <row r="21702" x14ac:dyDescent="0.25"/>
    <row r="21703" x14ac:dyDescent="0.25"/>
    <row r="21704" x14ac:dyDescent="0.25"/>
    <row r="21705" x14ac:dyDescent="0.25"/>
    <row r="21706" x14ac:dyDescent="0.25"/>
    <row r="21707" x14ac:dyDescent="0.25"/>
    <row r="21708" x14ac:dyDescent="0.25"/>
    <row r="21709" x14ac:dyDescent="0.25"/>
    <row r="21710" x14ac:dyDescent="0.25"/>
    <row r="21711" x14ac:dyDescent="0.25"/>
    <row r="21712" x14ac:dyDescent="0.25"/>
    <row r="21713" x14ac:dyDescent="0.25"/>
    <row r="21714" x14ac:dyDescent="0.25"/>
    <row r="21715" x14ac:dyDescent="0.25"/>
    <row r="21716" x14ac:dyDescent="0.25"/>
    <row r="21717" x14ac:dyDescent="0.25"/>
    <row r="21718" x14ac:dyDescent="0.25"/>
    <row r="21719" x14ac:dyDescent="0.25"/>
    <row r="21720" x14ac:dyDescent="0.25"/>
    <row r="21721" x14ac:dyDescent="0.25"/>
    <row r="21722" x14ac:dyDescent="0.25"/>
    <row r="21723" x14ac:dyDescent="0.25"/>
    <row r="21724" x14ac:dyDescent="0.25"/>
    <row r="21725" x14ac:dyDescent="0.25"/>
    <row r="21726" x14ac:dyDescent="0.25"/>
    <row r="21727" x14ac:dyDescent="0.25"/>
    <row r="21728" x14ac:dyDescent="0.25"/>
    <row r="21729" x14ac:dyDescent="0.25"/>
    <row r="21730" x14ac:dyDescent="0.25"/>
    <row r="21731" x14ac:dyDescent="0.25"/>
    <row r="21732" x14ac:dyDescent="0.25"/>
    <row r="21733" x14ac:dyDescent="0.25"/>
    <row r="21734" x14ac:dyDescent="0.25"/>
    <row r="21735" x14ac:dyDescent="0.25"/>
    <row r="21736" x14ac:dyDescent="0.25"/>
    <row r="21737" x14ac:dyDescent="0.25"/>
    <row r="21738" x14ac:dyDescent="0.25"/>
    <row r="21739" x14ac:dyDescent="0.25"/>
    <row r="21740" x14ac:dyDescent="0.25"/>
    <row r="21741" x14ac:dyDescent="0.25"/>
    <row r="21742" x14ac:dyDescent="0.25"/>
    <row r="21743" x14ac:dyDescent="0.25"/>
    <row r="21744" x14ac:dyDescent="0.25"/>
    <row r="21745" x14ac:dyDescent="0.25"/>
    <row r="21746" x14ac:dyDescent="0.25"/>
    <row r="21747" x14ac:dyDescent="0.25"/>
    <row r="21748" x14ac:dyDescent="0.25"/>
    <row r="21749" x14ac:dyDescent="0.25"/>
    <row r="21750" x14ac:dyDescent="0.25"/>
    <row r="21751" x14ac:dyDescent="0.25"/>
    <row r="21752" x14ac:dyDescent="0.25"/>
    <row r="21753" x14ac:dyDescent="0.25"/>
    <row r="21754" x14ac:dyDescent="0.25"/>
    <row r="21755" x14ac:dyDescent="0.25"/>
    <row r="21756" x14ac:dyDescent="0.25"/>
    <row r="21757" x14ac:dyDescent="0.25"/>
    <row r="21758" x14ac:dyDescent="0.25"/>
    <row r="21759" x14ac:dyDescent="0.25"/>
    <row r="21760" x14ac:dyDescent="0.25"/>
    <row r="21761" x14ac:dyDescent="0.25"/>
    <row r="21762" x14ac:dyDescent="0.25"/>
    <row r="21763" x14ac:dyDescent="0.25"/>
    <row r="21764" x14ac:dyDescent="0.25"/>
    <row r="21765" x14ac:dyDescent="0.25"/>
    <row r="21766" x14ac:dyDescent="0.25"/>
    <row r="21767" x14ac:dyDescent="0.25"/>
    <row r="21768" x14ac:dyDescent="0.25"/>
    <row r="21769" x14ac:dyDescent="0.25"/>
    <row r="21770" x14ac:dyDescent="0.25"/>
    <row r="21771" x14ac:dyDescent="0.25"/>
    <row r="21772" x14ac:dyDescent="0.25"/>
    <row r="21773" x14ac:dyDescent="0.25"/>
    <row r="21774" x14ac:dyDescent="0.25"/>
    <row r="21775" x14ac:dyDescent="0.25"/>
    <row r="21776" x14ac:dyDescent="0.25"/>
    <row r="21777" x14ac:dyDescent="0.25"/>
    <row r="21778" x14ac:dyDescent="0.25"/>
    <row r="21779" x14ac:dyDescent="0.25"/>
    <row r="21780" x14ac:dyDescent="0.25"/>
    <row r="21781" x14ac:dyDescent="0.25"/>
    <row r="21782" x14ac:dyDescent="0.25"/>
    <row r="21783" x14ac:dyDescent="0.25"/>
    <row r="21784" x14ac:dyDescent="0.25"/>
    <row r="21785" x14ac:dyDescent="0.25"/>
    <row r="21786" x14ac:dyDescent="0.25"/>
    <row r="21787" x14ac:dyDescent="0.25"/>
    <row r="21788" x14ac:dyDescent="0.25"/>
    <row r="21789" x14ac:dyDescent="0.25"/>
    <row r="21790" x14ac:dyDescent="0.25"/>
    <row r="21791" x14ac:dyDescent="0.25"/>
    <row r="21792" x14ac:dyDescent="0.25"/>
    <row r="21793" x14ac:dyDescent="0.25"/>
    <row r="21794" x14ac:dyDescent="0.25"/>
    <row r="21795" x14ac:dyDescent="0.25"/>
    <row r="21796" x14ac:dyDescent="0.25"/>
    <row r="21797" x14ac:dyDescent="0.25"/>
    <row r="21798" x14ac:dyDescent="0.25"/>
    <row r="21799" x14ac:dyDescent="0.25"/>
    <row r="21800" x14ac:dyDescent="0.25"/>
    <row r="21801" x14ac:dyDescent="0.25"/>
    <row r="21802" x14ac:dyDescent="0.25"/>
    <row r="21803" x14ac:dyDescent="0.25"/>
    <row r="21804" x14ac:dyDescent="0.25"/>
    <row r="21805" x14ac:dyDescent="0.25"/>
    <row r="21806" x14ac:dyDescent="0.25"/>
    <row r="21807" x14ac:dyDescent="0.25"/>
    <row r="21808" x14ac:dyDescent="0.25"/>
    <row r="21809" x14ac:dyDescent="0.25"/>
    <row r="21810" x14ac:dyDescent="0.25"/>
    <row r="21811" x14ac:dyDescent="0.25"/>
    <row r="21812" x14ac:dyDescent="0.25"/>
    <row r="21813" x14ac:dyDescent="0.25"/>
    <row r="21814" x14ac:dyDescent="0.25"/>
    <row r="21815" x14ac:dyDescent="0.25"/>
    <row r="21816" x14ac:dyDescent="0.25"/>
    <row r="21817" x14ac:dyDescent="0.25"/>
    <row r="21818" x14ac:dyDescent="0.25"/>
    <row r="21819" x14ac:dyDescent="0.25"/>
    <row r="21820" x14ac:dyDescent="0.25"/>
    <row r="21821" x14ac:dyDescent="0.25"/>
    <row r="21822" x14ac:dyDescent="0.25"/>
    <row r="21823" x14ac:dyDescent="0.25"/>
    <row r="21824" x14ac:dyDescent="0.25"/>
    <row r="21825" x14ac:dyDescent="0.25"/>
    <row r="21826" x14ac:dyDescent="0.25"/>
    <row r="21827" x14ac:dyDescent="0.25"/>
    <row r="21828" x14ac:dyDescent="0.25"/>
    <row r="21829" x14ac:dyDescent="0.25"/>
    <row r="21830" x14ac:dyDescent="0.25"/>
    <row r="21831" x14ac:dyDescent="0.25"/>
    <row r="21832" x14ac:dyDescent="0.25"/>
    <row r="21833" x14ac:dyDescent="0.25"/>
    <row r="21834" x14ac:dyDescent="0.25"/>
    <row r="21835" x14ac:dyDescent="0.25"/>
    <row r="21836" x14ac:dyDescent="0.25"/>
    <row r="21837" x14ac:dyDescent="0.25"/>
    <row r="21838" x14ac:dyDescent="0.25"/>
    <row r="21839" x14ac:dyDescent="0.25"/>
    <row r="21840" x14ac:dyDescent="0.25"/>
    <row r="21841" x14ac:dyDescent="0.25"/>
    <row r="21842" x14ac:dyDescent="0.25"/>
    <row r="21843" x14ac:dyDescent="0.25"/>
    <row r="21844" x14ac:dyDescent="0.25"/>
    <row r="21845" x14ac:dyDescent="0.25"/>
    <row r="21846" x14ac:dyDescent="0.25"/>
    <row r="21847" x14ac:dyDescent="0.25"/>
    <row r="21848" x14ac:dyDescent="0.25"/>
    <row r="21849" x14ac:dyDescent="0.25"/>
    <row r="21850" x14ac:dyDescent="0.25"/>
    <row r="21851" x14ac:dyDescent="0.25"/>
    <row r="21852" x14ac:dyDescent="0.25"/>
    <row r="21853" x14ac:dyDescent="0.25"/>
    <row r="21854" x14ac:dyDescent="0.25"/>
    <row r="21855" x14ac:dyDescent="0.25"/>
    <row r="21856" x14ac:dyDescent="0.25"/>
    <row r="21857" x14ac:dyDescent="0.25"/>
    <row r="21858" x14ac:dyDescent="0.25"/>
    <row r="21859" x14ac:dyDescent="0.25"/>
    <row r="21860" x14ac:dyDescent="0.25"/>
    <row r="21861" x14ac:dyDescent="0.25"/>
    <row r="21862" x14ac:dyDescent="0.25"/>
    <row r="21863" x14ac:dyDescent="0.25"/>
    <row r="21864" x14ac:dyDescent="0.25"/>
    <row r="21865" x14ac:dyDescent="0.25"/>
    <row r="21866" x14ac:dyDescent="0.25"/>
    <row r="21867" x14ac:dyDescent="0.25"/>
    <row r="21868" x14ac:dyDescent="0.25"/>
    <row r="21869" x14ac:dyDescent="0.25"/>
    <row r="21870" x14ac:dyDescent="0.25"/>
    <row r="21871" x14ac:dyDescent="0.25"/>
    <row r="21872" x14ac:dyDescent="0.25"/>
    <row r="21873" x14ac:dyDescent="0.25"/>
    <row r="21874" x14ac:dyDescent="0.25"/>
    <row r="21875" x14ac:dyDescent="0.25"/>
    <row r="21876" x14ac:dyDescent="0.25"/>
    <row r="21877" x14ac:dyDescent="0.25"/>
    <row r="21878" x14ac:dyDescent="0.25"/>
    <row r="21879" x14ac:dyDescent="0.25"/>
    <row r="21880" x14ac:dyDescent="0.25"/>
    <row r="21881" x14ac:dyDescent="0.25"/>
    <row r="21882" x14ac:dyDescent="0.25"/>
    <row r="21883" x14ac:dyDescent="0.25"/>
    <row r="21884" x14ac:dyDescent="0.25"/>
    <row r="21885" x14ac:dyDescent="0.25"/>
    <row r="21886" x14ac:dyDescent="0.25"/>
    <row r="21887" x14ac:dyDescent="0.25"/>
    <row r="21888" x14ac:dyDescent="0.25"/>
    <row r="21889" x14ac:dyDescent="0.25"/>
    <row r="21890" x14ac:dyDescent="0.25"/>
    <row r="21891" x14ac:dyDescent="0.25"/>
    <row r="21892" x14ac:dyDescent="0.25"/>
    <row r="21893" x14ac:dyDescent="0.25"/>
    <row r="21894" x14ac:dyDescent="0.25"/>
    <row r="21895" x14ac:dyDescent="0.25"/>
    <row r="21896" x14ac:dyDescent="0.25"/>
    <row r="21897" x14ac:dyDescent="0.25"/>
    <row r="21898" x14ac:dyDescent="0.25"/>
    <row r="21899" x14ac:dyDescent="0.25"/>
    <row r="21900" x14ac:dyDescent="0.25"/>
    <row r="21901" x14ac:dyDescent="0.25"/>
    <row r="21902" x14ac:dyDescent="0.25"/>
    <row r="21903" x14ac:dyDescent="0.25"/>
    <row r="21904" x14ac:dyDescent="0.25"/>
    <row r="21905" x14ac:dyDescent="0.25"/>
    <row r="21906" x14ac:dyDescent="0.25"/>
    <row r="21907" x14ac:dyDescent="0.25"/>
    <row r="21908" x14ac:dyDescent="0.25"/>
    <row r="21909" x14ac:dyDescent="0.25"/>
    <row r="21910" x14ac:dyDescent="0.25"/>
    <row r="21911" x14ac:dyDescent="0.25"/>
    <row r="21912" x14ac:dyDescent="0.25"/>
    <row r="21913" x14ac:dyDescent="0.25"/>
    <row r="21914" x14ac:dyDescent="0.25"/>
    <row r="21915" x14ac:dyDescent="0.25"/>
    <row r="21916" x14ac:dyDescent="0.25"/>
    <row r="21917" x14ac:dyDescent="0.25"/>
    <row r="21918" x14ac:dyDescent="0.25"/>
    <row r="21919" x14ac:dyDescent="0.25"/>
    <row r="21920" x14ac:dyDescent="0.25"/>
    <row r="21921" x14ac:dyDescent="0.25"/>
    <row r="21922" x14ac:dyDescent="0.25"/>
    <row r="21923" x14ac:dyDescent="0.25"/>
    <row r="21924" x14ac:dyDescent="0.25"/>
    <row r="21925" x14ac:dyDescent="0.25"/>
    <row r="21926" x14ac:dyDescent="0.25"/>
    <row r="21927" x14ac:dyDescent="0.25"/>
    <row r="21928" x14ac:dyDescent="0.25"/>
    <row r="21929" x14ac:dyDescent="0.25"/>
    <row r="21930" x14ac:dyDescent="0.25"/>
    <row r="21931" x14ac:dyDescent="0.25"/>
    <row r="21932" x14ac:dyDescent="0.25"/>
    <row r="21933" x14ac:dyDescent="0.25"/>
    <row r="21934" x14ac:dyDescent="0.25"/>
    <row r="21935" x14ac:dyDescent="0.25"/>
    <row r="21936" x14ac:dyDescent="0.25"/>
    <row r="21937" x14ac:dyDescent="0.25"/>
    <row r="21938" x14ac:dyDescent="0.25"/>
    <row r="21939" x14ac:dyDescent="0.25"/>
    <row r="21940" x14ac:dyDescent="0.25"/>
    <row r="21941" x14ac:dyDescent="0.25"/>
    <row r="21942" x14ac:dyDescent="0.25"/>
    <row r="21943" x14ac:dyDescent="0.25"/>
    <row r="21944" x14ac:dyDescent="0.25"/>
    <row r="21945" x14ac:dyDescent="0.25"/>
    <row r="21946" x14ac:dyDescent="0.25"/>
    <row r="21947" x14ac:dyDescent="0.25"/>
    <row r="21948" x14ac:dyDescent="0.25"/>
    <row r="21949" x14ac:dyDescent="0.25"/>
    <row r="21950" x14ac:dyDescent="0.25"/>
    <row r="21951" x14ac:dyDescent="0.25"/>
    <row r="21952" x14ac:dyDescent="0.25"/>
    <row r="21953" x14ac:dyDescent="0.25"/>
    <row r="21954" x14ac:dyDescent="0.25"/>
    <row r="21955" x14ac:dyDescent="0.25"/>
    <row r="21956" x14ac:dyDescent="0.25"/>
    <row r="21957" x14ac:dyDescent="0.25"/>
    <row r="21958" x14ac:dyDescent="0.25"/>
    <row r="21959" x14ac:dyDescent="0.25"/>
    <row r="21960" x14ac:dyDescent="0.25"/>
    <row r="21961" x14ac:dyDescent="0.25"/>
    <row r="21962" x14ac:dyDescent="0.25"/>
    <row r="21963" x14ac:dyDescent="0.25"/>
    <row r="21964" x14ac:dyDescent="0.25"/>
    <row r="21965" x14ac:dyDescent="0.25"/>
    <row r="21966" x14ac:dyDescent="0.25"/>
    <row r="21967" x14ac:dyDescent="0.25"/>
    <row r="21968" x14ac:dyDescent="0.25"/>
    <row r="21969" x14ac:dyDescent="0.25"/>
    <row r="21970" x14ac:dyDescent="0.25"/>
    <row r="21971" x14ac:dyDescent="0.25"/>
    <row r="21972" x14ac:dyDescent="0.25"/>
    <row r="21973" x14ac:dyDescent="0.25"/>
    <row r="21974" x14ac:dyDescent="0.25"/>
    <row r="21975" x14ac:dyDescent="0.25"/>
    <row r="21976" x14ac:dyDescent="0.25"/>
    <row r="21977" x14ac:dyDescent="0.25"/>
    <row r="21978" x14ac:dyDescent="0.25"/>
    <row r="21979" x14ac:dyDescent="0.25"/>
    <row r="21980" x14ac:dyDescent="0.25"/>
    <row r="21981" x14ac:dyDescent="0.25"/>
    <row r="21982" x14ac:dyDescent="0.25"/>
    <row r="21983" x14ac:dyDescent="0.25"/>
    <row r="21984" x14ac:dyDescent="0.25"/>
    <row r="21985" x14ac:dyDescent="0.25"/>
    <row r="21986" x14ac:dyDescent="0.25"/>
    <row r="21987" x14ac:dyDescent="0.25"/>
    <row r="21988" x14ac:dyDescent="0.25"/>
    <row r="21989" x14ac:dyDescent="0.25"/>
    <row r="21990" x14ac:dyDescent="0.25"/>
    <row r="21991" x14ac:dyDescent="0.25"/>
    <row r="21992" x14ac:dyDescent="0.25"/>
    <row r="21993" x14ac:dyDescent="0.25"/>
    <row r="21994" x14ac:dyDescent="0.25"/>
    <row r="21995" x14ac:dyDescent="0.25"/>
    <row r="21996" x14ac:dyDescent="0.25"/>
    <row r="21997" x14ac:dyDescent="0.25"/>
    <row r="21998" x14ac:dyDescent="0.25"/>
    <row r="21999" x14ac:dyDescent="0.25"/>
    <row r="22000" x14ac:dyDescent="0.25"/>
    <row r="22001" x14ac:dyDescent="0.25"/>
    <row r="22002" x14ac:dyDescent="0.25"/>
    <row r="22003" x14ac:dyDescent="0.25"/>
    <row r="22004" x14ac:dyDescent="0.25"/>
    <row r="22005" x14ac:dyDescent="0.25"/>
    <row r="22006" x14ac:dyDescent="0.25"/>
    <row r="22007" x14ac:dyDescent="0.25"/>
    <row r="22008" x14ac:dyDescent="0.25"/>
    <row r="22009" x14ac:dyDescent="0.25"/>
    <row r="22010" x14ac:dyDescent="0.25"/>
    <row r="22011" x14ac:dyDescent="0.25"/>
    <row r="22012" x14ac:dyDescent="0.25"/>
    <row r="22013" x14ac:dyDescent="0.25"/>
    <row r="22014" x14ac:dyDescent="0.25"/>
    <row r="22015" x14ac:dyDescent="0.25"/>
    <row r="22016" x14ac:dyDescent="0.25"/>
    <row r="22017" x14ac:dyDescent="0.25"/>
    <row r="22018" x14ac:dyDescent="0.25"/>
    <row r="22019" x14ac:dyDescent="0.25"/>
    <row r="22020" x14ac:dyDescent="0.25"/>
    <row r="22021" x14ac:dyDescent="0.25"/>
    <row r="22022" x14ac:dyDescent="0.25"/>
    <row r="22023" x14ac:dyDescent="0.25"/>
    <row r="22024" x14ac:dyDescent="0.25"/>
    <row r="22025" x14ac:dyDescent="0.25"/>
    <row r="22026" x14ac:dyDescent="0.25"/>
    <row r="22027" x14ac:dyDescent="0.25"/>
    <row r="22028" x14ac:dyDescent="0.25"/>
    <row r="22029" x14ac:dyDescent="0.25"/>
    <row r="22030" x14ac:dyDescent="0.25"/>
    <row r="22031" x14ac:dyDescent="0.25"/>
    <row r="22032" x14ac:dyDescent="0.25"/>
    <row r="22033" x14ac:dyDescent="0.25"/>
    <row r="22034" x14ac:dyDescent="0.25"/>
    <row r="22035" x14ac:dyDescent="0.25"/>
    <row r="22036" x14ac:dyDescent="0.25"/>
    <row r="22037" x14ac:dyDescent="0.25"/>
    <row r="22038" x14ac:dyDescent="0.25"/>
    <row r="22039" x14ac:dyDescent="0.25"/>
    <row r="22040" x14ac:dyDescent="0.25"/>
    <row r="22041" x14ac:dyDescent="0.25"/>
    <row r="22042" x14ac:dyDescent="0.25"/>
    <row r="22043" x14ac:dyDescent="0.25"/>
    <row r="22044" x14ac:dyDescent="0.25"/>
    <row r="22045" x14ac:dyDescent="0.25"/>
    <row r="22046" x14ac:dyDescent="0.25"/>
    <row r="22047" x14ac:dyDescent="0.25"/>
    <row r="22048" x14ac:dyDescent="0.25"/>
    <row r="22049" x14ac:dyDescent="0.25"/>
    <row r="22050" x14ac:dyDescent="0.25"/>
    <row r="22051" x14ac:dyDescent="0.25"/>
    <row r="22052" x14ac:dyDescent="0.25"/>
    <row r="22053" x14ac:dyDescent="0.25"/>
    <row r="22054" x14ac:dyDescent="0.25"/>
    <row r="22055" x14ac:dyDescent="0.25"/>
    <row r="22056" x14ac:dyDescent="0.25"/>
    <row r="22057" x14ac:dyDescent="0.25"/>
    <row r="22058" x14ac:dyDescent="0.25"/>
    <row r="22059" x14ac:dyDescent="0.25"/>
    <row r="22060" x14ac:dyDescent="0.25"/>
    <row r="22061" x14ac:dyDescent="0.25"/>
    <row r="22062" x14ac:dyDescent="0.25"/>
    <row r="22063" x14ac:dyDescent="0.25"/>
    <row r="22064" x14ac:dyDescent="0.25"/>
    <row r="22065" x14ac:dyDescent="0.25"/>
    <row r="22066" x14ac:dyDescent="0.25"/>
    <row r="22067" x14ac:dyDescent="0.25"/>
    <row r="22068" x14ac:dyDescent="0.25"/>
    <row r="22069" x14ac:dyDescent="0.25"/>
    <row r="22070" x14ac:dyDescent="0.25"/>
    <row r="22071" x14ac:dyDescent="0.25"/>
    <row r="22072" x14ac:dyDescent="0.25"/>
    <row r="22073" x14ac:dyDescent="0.25"/>
    <row r="22074" x14ac:dyDescent="0.25"/>
    <row r="22075" x14ac:dyDescent="0.25"/>
    <row r="22076" x14ac:dyDescent="0.25"/>
    <row r="22077" x14ac:dyDescent="0.25"/>
    <row r="22078" x14ac:dyDescent="0.25"/>
    <row r="22079" x14ac:dyDescent="0.25"/>
    <row r="22080" x14ac:dyDescent="0.25"/>
    <row r="22081" x14ac:dyDescent="0.25"/>
    <row r="22082" x14ac:dyDescent="0.25"/>
    <row r="22083" x14ac:dyDescent="0.25"/>
    <row r="22084" x14ac:dyDescent="0.25"/>
    <row r="22085" x14ac:dyDescent="0.25"/>
    <row r="22086" x14ac:dyDescent="0.25"/>
    <row r="22087" x14ac:dyDescent="0.25"/>
    <row r="22088" x14ac:dyDescent="0.25"/>
    <row r="22089" x14ac:dyDescent="0.25"/>
    <row r="22090" x14ac:dyDescent="0.25"/>
    <row r="22091" x14ac:dyDescent="0.25"/>
    <row r="22092" x14ac:dyDescent="0.25"/>
    <row r="22093" x14ac:dyDescent="0.25"/>
    <row r="22094" x14ac:dyDescent="0.25"/>
    <row r="22095" x14ac:dyDescent="0.25"/>
    <row r="22096" x14ac:dyDescent="0.25"/>
    <row r="22097" x14ac:dyDescent="0.25"/>
    <row r="22098" x14ac:dyDescent="0.25"/>
    <row r="22099" x14ac:dyDescent="0.25"/>
    <row r="22100" x14ac:dyDescent="0.25"/>
    <row r="22101" x14ac:dyDescent="0.25"/>
    <row r="22102" x14ac:dyDescent="0.25"/>
    <row r="22103" x14ac:dyDescent="0.25"/>
    <row r="22104" x14ac:dyDescent="0.25"/>
    <row r="22105" x14ac:dyDescent="0.25"/>
    <row r="22106" x14ac:dyDescent="0.25"/>
    <row r="22107" x14ac:dyDescent="0.25"/>
    <row r="22108" x14ac:dyDescent="0.25"/>
    <row r="22109" x14ac:dyDescent="0.25"/>
    <row r="22110" x14ac:dyDescent="0.25"/>
    <row r="22111" x14ac:dyDescent="0.25"/>
    <row r="22112" x14ac:dyDescent="0.25"/>
    <row r="22113" x14ac:dyDescent="0.25"/>
    <row r="22114" x14ac:dyDescent="0.25"/>
    <row r="22115" x14ac:dyDescent="0.25"/>
    <row r="22116" x14ac:dyDescent="0.25"/>
    <row r="22117" x14ac:dyDescent="0.25"/>
    <row r="22118" x14ac:dyDescent="0.25"/>
    <row r="22119" x14ac:dyDescent="0.25"/>
    <row r="22120" x14ac:dyDescent="0.25"/>
    <row r="22121" x14ac:dyDescent="0.25"/>
    <row r="22122" x14ac:dyDescent="0.25"/>
    <row r="22123" x14ac:dyDescent="0.25"/>
    <row r="22124" x14ac:dyDescent="0.25"/>
    <row r="22125" x14ac:dyDescent="0.25"/>
    <row r="22126" x14ac:dyDescent="0.25"/>
    <row r="22127" x14ac:dyDescent="0.25"/>
    <row r="22128" x14ac:dyDescent="0.25"/>
    <row r="22129" x14ac:dyDescent="0.25"/>
    <row r="22130" x14ac:dyDescent="0.25"/>
    <row r="22131" x14ac:dyDescent="0.25"/>
    <row r="22132" x14ac:dyDescent="0.25"/>
    <row r="22133" x14ac:dyDescent="0.25"/>
    <row r="22134" x14ac:dyDescent="0.25"/>
    <row r="22135" x14ac:dyDescent="0.25"/>
    <row r="22136" x14ac:dyDescent="0.25"/>
    <row r="22137" x14ac:dyDescent="0.25"/>
    <row r="22138" x14ac:dyDescent="0.25"/>
    <row r="22139" x14ac:dyDescent="0.25"/>
    <row r="22140" x14ac:dyDescent="0.25"/>
    <row r="22141" x14ac:dyDescent="0.25"/>
    <row r="22142" x14ac:dyDescent="0.25"/>
    <row r="22143" x14ac:dyDescent="0.25"/>
    <row r="22144" x14ac:dyDescent="0.25"/>
    <row r="22145" x14ac:dyDescent="0.25"/>
    <row r="22146" x14ac:dyDescent="0.25"/>
    <row r="22147" x14ac:dyDescent="0.25"/>
    <row r="22148" x14ac:dyDescent="0.25"/>
    <row r="22149" x14ac:dyDescent="0.25"/>
    <row r="22150" x14ac:dyDescent="0.25"/>
    <row r="22151" x14ac:dyDescent="0.25"/>
    <row r="22152" x14ac:dyDescent="0.25"/>
    <row r="22153" x14ac:dyDescent="0.25"/>
    <row r="22154" x14ac:dyDescent="0.25"/>
    <row r="22155" x14ac:dyDescent="0.25"/>
    <row r="22156" x14ac:dyDescent="0.25"/>
    <row r="22157" x14ac:dyDescent="0.25"/>
    <row r="22158" x14ac:dyDescent="0.25"/>
    <row r="22159" x14ac:dyDescent="0.25"/>
    <row r="22160" x14ac:dyDescent="0.25"/>
    <row r="22161" x14ac:dyDescent="0.25"/>
    <row r="22162" x14ac:dyDescent="0.25"/>
    <row r="22163" x14ac:dyDescent="0.25"/>
    <row r="22164" x14ac:dyDescent="0.25"/>
    <row r="22165" x14ac:dyDescent="0.25"/>
    <row r="22166" x14ac:dyDescent="0.25"/>
    <row r="22167" x14ac:dyDescent="0.25"/>
    <row r="22168" x14ac:dyDescent="0.25"/>
    <row r="22169" x14ac:dyDescent="0.25"/>
    <row r="22170" x14ac:dyDescent="0.25"/>
    <row r="22171" x14ac:dyDescent="0.25"/>
    <row r="22172" x14ac:dyDescent="0.25"/>
    <row r="22173" x14ac:dyDescent="0.25"/>
    <row r="22174" x14ac:dyDescent="0.25"/>
    <row r="22175" x14ac:dyDescent="0.25"/>
    <row r="22176" x14ac:dyDescent="0.25"/>
    <row r="22177" x14ac:dyDescent="0.25"/>
    <row r="22178" x14ac:dyDescent="0.25"/>
    <row r="22179" x14ac:dyDescent="0.25"/>
    <row r="22180" x14ac:dyDescent="0.25"/>
    <row r="22181" x14ac:dyDescent="0.25"/>
    <row r="22182" x14ac:dyDescent="0.25"/>
    <row r="22183" x14ac:dyDescent="0.25"/>
    <row r="22184" x14ac:dyDescent="0.25"/>
    <row r="22185" x14ac:dyDescent="0.25"/>
    <row r="22186" x14ac:dyDescent="0.25"/>
    <row r="22187" x14ac:dyDescent="0.25"/>
    <row r="22188" x14ac:dyDescent="0.25"/>
    <row r="22189" x14ac:dyDescent="0.25"/>
    <row r="22190" x14ac:dyDescent="0.25"/>
    <row r="22191" x14ac:dyDescent="0.25"/>
    <row r="22192" x14ac:dyDescent="0.25"/>
    <row r="22193" x14ac:dyDescent="0.25"/>
    <row r="22194" x14ac:dyDescent="0.25"/>
    <row r="22195" x14ac:dyDescent="0.25"/>
    <row r="22196" x14ac:dyDescent="0.25"/>
    <row r="22197" x14ac:dyDescent="0.25"/>
    <row r="22198" x14ac:dyDescent="0.25"/>
    <row r="22199" x14ac:dyDescent="0.25"/>
    <row r="22200" x14ac:dyDescent="0.25"/>
    <row r="22201" x14ac:dyDescent="0.25"/>
    <row r="22202" x14ac:dyDescent="0.25"/>
    <row r="22203" x14ac:dyDescent="0.25"/>
    <row r="22204" x14ac:dyDescent="0.25"/>
    <row r="22205" x14ac:dyDescent="0.25"/>
    <row r="22206" x14ac:dyDescent="0.25"/>
    <row r="22207" x14ac:dyDescent="0.25"/>
    <row r="22208" x14ac:dyDescent="0.25"/>
    <row r="22209" x14ac:dyDescent="0.25"/>
    <row r="22210" x14ac:dyDescent="0.25"/>
    <row r="22211" x14ac:dyDescent="0.25"/>
    <row r="22212" x14ac:dyDescent="0.25"/>
    <row r="22213" x14ac:dyDescent="0.25"/>
    <row r="22214" x14ac:dyDescent="0.25"/>
    <row r="22215" x14ac:dyDescent="0.25"/>
    <row r="22216" x14ac:dyDescent="0.25"/>
    <row r="22217" x14ac:dyDescent="0.25"/>
    <row r="22218" x14ac:dyDescent="0.25"/>
    <row r="22219" x14ac:dyDescent="0.25"/>
    <row r="22220" x14ac:dyDescent="0.25"/>
    <row r="22221" x14ac:dyDescent="0.25"/>
    <row r="22222" x14ac:dyDescent="0.25"/>
    <row r="22223" x14ac:dyDescent="0.25"/>
    <row r="22224" x14ac:dyDescent="0.25"/>
    <row r="22225" x14ac:dyDescent="0.25"/>
    <row r="22226" x14ac:dyDescent="0.25"/>
    <row r="22227" x14ac:dyDescent="0.25"/>
    <row r="22228" x14ac:dyDescent="0.25"/>
    <row r="22229" x14ac:dyDescent="0.25"/>
    <row r="22230" x14ac:dyDescent="0.25"/>
    <row r="22231" x14ac:dyDescent="0.25"/>
    <row r="22232" x14ac:dyDescent="0.25"/>
    <row r="22233" x14ac:dyDescent="0.25"/>
    <row r="22234" x14ac:dyDescent="0.25"/>
    <row r="22235" x14ac:dyDescent="0.25"/>
    <row r="22236" x14ac:dyDescent="0.25"/>
    <row r="22237" x14ac:dyDescent="0.25"/>
    <row r="22238" x14ac:dyDescent="0.25"/>
    <row r="22239" x14ac:dyDescent="0.25"/>
    <row r="22240" x14ac:dyDescent="0.25"/>
    <row r="22241" x14ac:dyDescent="0.25"/>
    <row r="22242" x14ac:dyDescent="0.25"/>
    <row r="22243" x14ac:dyDescent="0.25"/>
    <row r="22244" x14ac:dyDescent="0.25"/>
    <row r="22245" x14ac:dyDescent="0.25"/>
    <row r="22246" x14ac:dyDescent="0.25"/>
    <row r="22247" x14ac:dyDescent="0.25"/>
    <row r="22248" x14ac:dyDescent="0.25"/>
    <row r="22249" x14ac:dyDescent="0.25"/>
    <row r="22250" x14ac:dyDescent="0.25"/>
    <row r="22251" x14ac:dyDescent="0.25"/>
    <row r="22252" x14ac:dyDescent="0.25"/>
    <row r="22253" x14ac:dyDescent="0.25"/>
    <row r="22254" x14ac:dyDescent="0.25"/>
    <row r="22255" x14ac:dyDescent="0.25"/>
    <row r="22256" x14ac:dyDescent="0.25"/>
    <row r="22257" x14ac:dyDescent="0.25"/>
    <row r="22258" x14ac:dyDescent="0.25"/>
    <row r="22259" x14ac:dyDescent="0.25"/>
    <row r="22260" x14ac:dyDescent="0.25"/>
    <row r="22261" x14ac:dyDescent="0.25"/>
    <row r="22262" x14ac:dyDescent="0.25"/>
    <row r="22263" x14ac:dyDescent="0.25"/>
    <row r="22264" x14ac:dyDescent="0.25"/>
    <row r="22265" x14ac:dyDescent="0.25"/>
    <row r="22266" x14ac:dyDescent="0.25"/>
    <row r="22267" x14ac:dyDescent="0.25"/>
    <row r="22268" x14ac:dyDescent="0.25"/>
    <row r="22269" x14ac:dyDescent="0.25"/>
    <row r="22270" x14ac:dyDescent="0.25"/>
    <row r="22271" x14ac:dyDescent="0.25"/>
    <row r="22272" x14ac:dyDescent="0.25"/>
    <row r="22273" x14ac:dyDescent="0.25"/>
    <row r="22274" x14ac:dyDescent="0.25"/>
    <row r="22275" x14ac:dyDescent="0.25"/>
    <row r="22276" x14ac:dyDescent="0.25"/>
    <row r="22277" x14ac:dyDescent="0.25"/>
    <row r="22278" x14ac:dyDescent="0.25"/>
    <row r="22279" x14ac:dyDescent="0.25"/>
    <row r="22280" x14ac:dyDescent="0.25"/>
    <row r="22281" x14ac:dyDescent="0.25"/>
    <row r="22282" x14ac:dyDescent="0.25"/>
    <row r="22283" x14ac:dyDescent="0.25"/>
    <row r="22284" x14ac:dyDescent="0.25"/>
    <row r="22285" x14ac:dyDescent="0.25"/>
    <row r="22286" x14ac:dyDescent="0.25"/>
    <row r="22287" x14ac:dyDescent="0.25"/>
    <row r="22288" x14ac:dyDescent="0.25"/>
    <row r="22289" x14ac:dyDescent="0.25"/>
    <row r="22290" x14ac:dyDescent="0.25"/>
    <row r="22291" x14ac:dyDescent="0.25"/>
    <row r="22292" x14ac:dyDescent="0.25"/>
    <row r="22293" x14ac:dyDescent="0.25"/>
    <row r="22294" x14ac:dyDescent="0.25"/>
    <row r="22295" x14ac:dyDescent="0.25"/>
    <row r="22296" x14ac:dyDescent="0.25"/>
    <row r="22297" x14ac:dyDescent="0.25"/>
    <row r="22298" x14ac:dyDescent="0.25"/>
    <row r="22299" x14ac:dyDescent="0.25"/>
    <row r="22300" x14ac:dyDescent="0.25"/>
    <row r="22301" x14ac:dyDescent="0.25"/>
    <row r="22302" x14ac:dyDescent="0.25"/>
    <row r="22303" x14ac:dyDescent="0.25"/>
    <row r="22304" x14ac:dyDescent="0.25"/>
    <row r="22305" x14ac:dyDescent="0.25"/>
    <row r="22306" x14ac:dyDescent="0.25"/>
    <row r="22307" x14ac:dyDescent="0.25"/>
    <row r="22308" x14ac:dyDescent="0.25"/>
    <row r="22309" x14ac:dyDescent="0.25"/>
    <row r="22310" x14ac:dyDescent="0.25"/>
    <row r="22311" x14ac:dyDescent="0.25"/>
    <row r="22312" x14ac:dyDescent="0.25"/>
    <row r="22313" x14ac:dyDescent="0.25"/>
    <row r="22314" x14ac:dyDescent="0.25"/>
    <row r="22315" x14ac:dyDescent="0.25"/>
    <row r="22316" x14ac:dyDescent="0.25"/>
    <row r="22317" x14ac:dyDescent="0.25"/>
    <row r="22318" x14ac:dyDescent="0.25"/>
    <row r="22319" x14ac:dyDescent="0.25"/>
    <row r="22320" x14ac:dyDescent="0.25"/>
    <row r="22321" x14ac:dyDescent="0.25"/>
    <row r="22322" x14ac:dyDescent="0.25"/>
    <row r="22323" x14ac:dyDescent="0.25"/>
    <row r="22324" x14ac:dyDescent="0.25"/>
    <row r="22325" x14ac:dyDescent="0.25"/>
    <row r="22326" x14ac:dyDescent="0.25"/>
    <row r="22327" x14ac:dyDescent="0.25"/>
    <row r="22328" x14ac:dyDescent="0.25"/>
    <row r="22329" x14ac:dyDescent="0.25"/>
    <row r="22330" x14ac:dyDescent="0.25"/>
    <row r="22331" x14ac:dyDescent="0.25"/>
    <row r="22332" x14ac:dyDescent="0.25"/>
    <row r="22333" x14ac:dyDescent="0.25"/>
    <row r="22334" x14ac:dyDescent="0.25"/>
    <row r="22335" x14ac:dyDescent="0.25"/>
    <row r="22336" x14ac:dyDescent="0.25"/>
    <row r="22337" x14ac:dyDescent="0.25"/>
    <row r="22338" x14ac:dyDescent="0.25"/>
    <row r="22339" x14ac:dyDescent="0.25"/>
    <row r="22340" x14ac:dyDescent="0.25"/>
    <row r="22341" x14ac:dyDescent="0.25"/>
    <row r="22342" x14ac:dyDescent="0.25"/>
    <row r="22343" x14ac:dyDescent="0.25"/>
    <row r="22344" x14ac:dyDescent="0.25"/>
    <row r="22345" x14ac:dyDescent="0.25"/>
    <row r="22346" x14ac:dyDescent="0.25"/>
    <row r="22347" x14ac:dyDescent="0.25"/>
    <row r="22348" x14ac:dyDescent="0.25"/>
    <row r="22349" x14ac:dyDescent="0.25"/>
    <row r="22350" x14ac:dyDescent="0.25"/>
    <row r="22351" x14ac:dyDescent="0.25"/>
    <row r="22352" x14ac:dyDescent="0.25"/>
    <row r="22353" x14ac:dyDescent="0.25"/>
    <row r="22354" x14ac:dyDescent="0.25"/>
    <row r="22355" x14ac:dyDescent="0.25"/>
    <row r="22356" x14ac:dyDescent="0.25"/>
    <row r="22357" x14ac:dyDescent="0.25"/>
    <row r="22358" x14ac:dyDescent="0.25"/>
    <row r="22359" x14ac:dyDescent="0.25"/>
    <row r="22360" x14ac:dyDescent="0.25"/>
    <row r="22361" x14ac:dyDescent="0.25"/>
    <row r="22362" x14ac:dyDescent="0.25"/>
    <row r="22363" x14ac:dyDescent="0.25"/>
    <row r="22364" x14ac:dyDescent="0.25"/>
    <row r="22365" x14ac:dyDescent="0.25"/>
    <row r="22366" x14ac:dyDescent="0.25"/>
    <row r="22367" x14ac:dyDescent="0.25"/>
    <row r="22368" x14ac:dyDescent="0.25"/>
    <row r="22369" x14ac:dyDescent="0.25"/>
    <row r="22370" x14ac:dyDescent="0.25"/>
    <row r="22371" x14ac:dyDescent="0.25"/>
    <row r="22372" x14ac:dyDescent="0.25"/>
    <row r="22373" x14ac:dyDescent="0.25"/>
    <row r="22374" x14ac:dyDescent="0.25"/>
    <row r="22375" x14ac:dyDescent="0.25"/>
    <row r="22376" x14ac:dyDescent="0.25"/>
    <row r="22377" x14ac:dyDescent="0.25"/>
    <row r="22378" x14ac:dyDescent="0.25"/>
    <row r="22379" x14ac:dyDescent="0.25"/>
    <row r="22380" x14ac:dyDescent="0.25"/>
    <row r="22381" x14ac:dyDescent="0.25"/>
    <row r="22382" x14ac:dyDescent="0.25"/>
    <row r="22383" x14ac:dyDescent="0.25"/>
    <row r="22384" x14ac:dyDescent="0.25"/>
    <row r="22385" x14ac:dyDescent="0.25"/>
    <row r="22386" x14ac:dyDescent="0.25"/>
    <row r="22387" x14ac:dyDescent="0.25"/>
    <row r="22388" x14ac:dyDescent="0.25"/>
    <row r="22389" x14ac:dyDescent="0.25"/>
    <row r="22390" x14ac:dyDescent="0.25"/>
    <row r="22391" x14ac:dyDescent="0.25"/>
    <row r="22392" x14ac:dyDescent="0.25"/>
    <row r="22393" x14ac:dyDescent="0.25"/>
    <row r="22394" x14ac:dyDescent="0.25"/>
    <row r="22395" x14ac:dyDescent="0.25"/>
    <row r="22396" x14ac:dyDescent="0.25"/>
    <row r="22397" x14ac:dyDescent="0.25"/>
    <row r="22398" x14ac:dyDescent="0.25"/>
    <row r="22399" x14ac:dyDescent="0.25"/>
    <row r="22400" x14ac:dyDescent="0.25"/>
    <row r="22401" x14ac:dyDescent="0.25"/>
    <row r="22402" x14ac:dyDescent="0.25"/>
    <row r="22403" x14ac:dyDescent="0.25"/>
    <row r="22404" x14ac:dyDescent="0.25"/>
    <row r="22405" x14ac:dyDescent="0.25"/>
    <row r="22406" x14ac:dyDescent="0.25"/>
    <row r="22407" x14ac:dyDescent="0.25"/>
    <row r="22408" x14ac:dyDescent="0.25"/>
    <row r="22409" x14ac:dyDescent="0.25"/>
    <row r="22410" x14ac:dyDescent="0.25"/>
    <row r="22411" x14ac:dyDescent="0.25"/>
    <row r="22412" x14ac:dyDescent="0.25"/>
    <row r="22413" x14ac:dyDescent="0.25"/>
    <row r="22414" x14ac:dyDescent="0.25"/>
    <row r="22415" x14ac:dyDescent="0.25"/>
    <row r="22416" x14ac:dyDescent="0.25"/>
    <row r="22417" x14ac:dyDescent="0.25"/>
    <row r="22418" x14ac:dyDescent="0.25"/>
    <row r="22419" x14ac:dyDescent="0.25"/>
    <row r="22420" x14ac:dyDescent="0.25"/>
    <row r="22421" x14ac:dyDescent="0.25"/>
    <row r="22422" x14ac:dyDescent="0.25"/>
    <row r="22423" x14ac:dyDescent="0.25"/>
    <row r="22424" x14ac:dyDescent="0.25"/>
    <row r="22425" x14ac:dyDescent="0.25"/>
    <row r="22426" x14ac:dyDescent="0.25"/>
    <row r="22427" x14ac:dyDescent="0.25"/>
    <row r="22428" x14ac:dyDescent="0.25"/>
    <row r="22429" x14ac:dyDescent="0.25"/>
    <row r="22430" x14ac:dyDescent="0.25"/>
    <row r="22431" x14ac:dyDescent="0.25"/>
    <row r="22432" x14ac:dyDescent="0.25"/>
    <row r="22433" x14ac:dyDescent="0.25"/>
    <row r="22434" x14ac:dyDescent="0.25"/>
    <row r="22435" x14ac:dyDescent="0.25"/>
    <row r="22436" x14ac:dyDescent="0.25"/>
    <row r="22437" x14ac:dyDescent="0.25"/>
    <row r="22438" x14ac:dyDescent="0.25"/>
    <row r="22439" x14ac:dyDescent="0.25"/>
    <row r="22440" x14ac:dyDescent="0.25"/>
    <row r="22441" x14ac:dyDescent="0.25"/>
    <row r="22442" x14ac:dyDescent="0.25"/>
    <row r="22443" x14ac:dyDescent="0.25"/>
    <row r="22444" x14ac:dyDescent="0.25"/>
    <row r="22445" x14ac:dyDescent="0.25"/>
    <row r="22446" x14ac:dyDescent="0.25"/>
    <row r="22447" x14ac:dyDescent="0.25"/>
    <row r="22448" x14ac:dyDescent="0.25"/>
    <row r="22449" x14ac:dyDescent="0.25"/>
    <row r="22450" x14ac:dyDescent="0.25"/>
    <row r="22451" x14ac:dyDescent="0.25"/>
    <row r="22452" x14ac:dyDescent="0.25"/>
    <row r="22453" x14ac:dyDescent="0.25"/>
    <row r="22454" x14ac:dyDescent="0.25"/>
    <row r="22455" x14ac:dyDescent="0.25"/>
    <row r="22456" x14ac:dyDescent="0.25"/>
    <row r="22457" x14ac:dyDescent="0.25"/>
    <row r="22458" x14ac:dyDescent="0.25"/>
    <row r="22459" x14ac:dyDescent="0.25"/>
    <row r="22460" x14ac:dyDescent="0.25"/>
    <row r="22461" x14ac:dyDescent="0.25"/>
    <row r="22462" x14ac:dyDescent="0.25"/>
    <row r="22463" x14ac:dyDescent="0.25"/>
    <row r="22464" x14ac:dyDescent="0.25"/>
    <row r="22465" x14ac:dyDescent="0.25"/>
    <row r="22466" x14ac:dyDescent="0.25"/>
    <row r="22467" x14ac:dyDescent="0.25"/>
    <row r="22468" x14ac:dyDescent="0.25"/>
    <row r="22469" x14ac:dyDescent="0.25"/>
    <row r="22470" x14ac:dyDescent="0.25"/>
    <row r="22471" x14ac:dyDescent="0.25"/>
    <row r="22472" x14ac:dyDescent="0.25"/>
    <row r="22473" x14ac:dyDescent="0.25"/>
    <row r="22474" x14ac:dyDescent="0.25"/>
    <row r="22475" x14ac:dyDescent="0.25"/>
    <row r="22476" x14ac:dyDescent="0.25"/>
    <row r="22477" x14ac:dyDescent="0.25"/>
    <row r="22478" x14ac:dyDescent="0.25"/>
    <row r="22479" x14ac:dyDescent="0.25"/>
    <row r="22480" x14ac:dyDescent="0.25"/>
    <row r="22481" x14ac:dyDescent="0.25"/>
    <row r="22482" x14ac:dyDescent="0.25"/>
    <row r="22483" x14ac:dyDescent="0.25"/>
    <row r="22484" x14ac:dyDescent="0.25"/>
    <row r="22485" x14ac:dyDescent="0.25"/>
    <row r="22486" x14ac:dyDescent="0.25"/>
    <row r="22487" x14ac:dyDescent="0.25"/>
    <row r="22488" x14ac:dyDescent="0.25"/>
    <row r="22489" x14ac:dyDescent="0.25"/>
    <row r="22490" x14ac:dyDescent="0.25"/>
    <row r="22491" x14ac:dyDescent="0.25"/>
    <row r="22492" x14ac:dyDescent="0.25"/>
    <row r="22493" x14ac:dyDescent="0.25"/>
    <row r="22494" x14ac:dyDescent="0.25"/>
    <row r="22495" x14ac:dyDescent="0.25"/>
    <row r="22496" x14ac:dyDescent="0.25"/>
    <row r="22497" x14ac:dyDescent="0.25"/>
    <row r="22498" x14ac:dyDescent="0.25"/>
    <row r="22499" x14ac:dyDescent="0.25"/>
    <row r="22500" x14ac:dyDescent="0.25"/>
    <row r="22501" x14ac:dyDescent="0.25"/>
    <row r="22502" x14ac:dyDescent="0.25"/>
    <row r="22503" x14ac:dyDescent="0.25"/>
    <row r="22504" x14ac:dyDescent="0.25"/>
    <row r="22505" x14ac:dyDescent="0.25"/>
    <row r="22506" x14ac:dyDescent="0.25"/>
    <row r="22507" x14ac:dyDescent="0.25"/>
    <row r="22508" x14ac:dyDescent="0.25"/>
    <row r="22509" x14ac:dyDescent="0.25"/>
    <row r="22510" x14ac:dyDescent="0.25"/>
    <row r="22511" x14ac:dyDescent="0.25"/>
    <row r="22512" x14ac:dyDescent="0.25"/>
    <row r="22513" x14ac:dyDescent="0.25"/>
    <row r="22514" x14ac:dyDescent="0.25"/>
    <row r="22515" x14ac:dyDescent="0.25"/>
    <row r="22516" x14ac:dyDescent="0.25"/>
    <row r="22517" x14ac:dyDescent="0.25"/>
    <row r="22518" x14ac:dyDescent="0.25"/>
    <row r="22519" x14ac:dyDescent="0.25"/>
    <row r="22520" x14ac:dyDescent="0.25"/>
    <row r="22521" x14ac:dyDescent="0.25"/>
    <row r="22522" x14ac:dyDescent="0.25"/>
    <row r="22523" x14ac:dyDescent="0.25"/>
    <row r="22524" x14ac:dyDescent="0.25"/>
    <row r="22525" x14ac:dyDescent="0.25"/>
    <row r="22526" x14ac:dyDescent="0.25"/>
    <row r="22527" x14ac:dyDescent="0.25"/>
    <row r="22528" x14ac:dyDescent="0.25"/>
    <row r="22529" x14ac:dyDescent="0.25"/>
    <row r="22530" x14ac:dyDescent="0.25"/>
    <row r="22531" x14ac:dyDescent="0.25"/>
    <row r="22532" x14ac:dyDescent="0.25"/>
    <row r="22533" x14ac:dyDescent="0.25"/>
    <row r="22534" x14ac:dyDescent="0.25"/>
    <row r="22535" x14ac:dyDescent="0.25"/>
    <row r="22536" x14ac:dyDescent="0.25"/>
    <row r="22537" x14ac:dyDescent="0.25"/>
    <row r="22538" x14ac:dyDescent="0.25"/>
    <row r="22539" x14ac:dyDescent="0.25"/>
    <row r="22540" x14ac:dyDescent="0.25"/>
    <row r="22541" x14ac:dyDescent="0.25"/>
    <row r="22542" x14ac:dyDescent="0.25"/>
    <row r="22543" x14ac:dyDescent="0.25"/>
    <row r="22544" x14ac:dyDescent="0.25"/>
    <row r="22545" x14ac:dyDescent="0.25"/>
    <row r="22546" x14ac:dyDescent="0.25"/>
    <row r="22547" x14ac:dyDescent="0.25"/>
    <row r="22548" x14ac:dyDescent="0.25"/>
    <row r="22549" x14ac:dyDescent="0.25"/>
    <row r="22550" x14ac:dyDescent="0.25"/>
    <row r="22551" x14ac:dyDescent="0.25"/>
    <row r="22552" x14ac:dyDescent="0.25"/>
    <row r="22553" x14ac:dyDescent="0.25"/>
    <row r="22554" x14ac:dyDescent="0.25"/>
    <row r="22555" x14ac:dyDescent="0.25"/>
    <row r="22556" x14ac:dyDescent="0.25"/>
    <row r="22557" x14ac:dyDescent="0.25"/>
    <row r="22558" x14ac:dyDescent="0.25"/>
    <row r="22559" x14ac:dyDescent="0.25"/>
    <row r="22560" x14ac:dyDescent="0.25"/>
    <row r="22561" x14ac:dyDescent="0.25"/>
    <row r="22562" x14ac:dyDescent="0.25"/>
    <row r="22563" x14ac:dyDescent="0.25"/>
    <row r="22564" x14ac:dyDescent="0.25"/>
    <row r="22565" x14ac:dyDescent="0.25"/>
    <row r="22566" x14ac:dyDescent="0.25"/>
    <row r="22567" x14ac:dyDescent="0.25"/>
    <row r="22568" x14ac:dyDescent="0.25"/>
    <row r="22569" x14ac:dyDescent="0.25"/>
    <row r="22570" x14ac:dyDescent="0.25"/>
    <row r="22571" x14ac:dyDescent="0.25"/>
    <row r="22572" x14ac:dyDescent="0.25"/>
    <row r="22573" x14ac:dyDescent="0.25"/>
    <row r="22574" x14ac:dyDescent="0.25"/>
    <row r="22575" x14ac:dyDescent="0.25"/>
    <row r="22576" x14ac:dyDescent="0.25"/>
    <row r="22577" x14ac:dyDescent="0.25"/>
    <row r="22578" x14ac:dyDescent="0.25"/>
    <row r="22579" x14ac:dyDescent="0.25"/>
    <row r="22580" x14ac:dyDescent="0.25"/>
    <row r="22581" x14ac:dyDescent="0.25"/>
    <row r="22582" x14ac:dyDescent="0.25"/>
    <row r="22583" x14ac:dyDescent="0.25"/>
    <row r="22584" x14ac:dyDescent="0.25"/>
    <row r="22585" x14ac:dyDescent="0.25"/>
    <row r="22586" x14ac:dyDescent="0.25"/>
    <row r="22587" x14ac:dyDescent="0.25"/>
    <row r="22588" x14ac:dyDescent="0.25"/>
    <row r="22589" x14ac:dyDescent="0.25"/>
    <row r="22590" x14ac:dyDescent="0.25"/>
    <row r="22591" x14ac:dyDescent="0.25"/>
    <row r="22592" x14ac:dyDescent="0.25"/>
    <row r="22593" x14ac:dyDescent="0.25"/>
    <row r="22594" x14ac:dyDescent="0.25"/>
    <row r="22595" x14ac:dyDescent="0.25"/>
    <row r="22596" x14ac:dyDescent="0.25"/>
    <row r="22597" x14ac:dyDescent="0.25"/>
    <row r="22598" x14ac:dyDescent="0.25"/>
    <row r="22599" x14ac:dyDescent="0.25"/>
    <row r="22600" x14ac:dyDescent="0.25"/>
    <row r="22601" x14ac:dyDescent="0.25"/>
    <row r="22602" x14ac:dyDescent="0.25"/>
    <row r="22603" x14ac:dyDescent="0.25"/>
    <row r="22604" x14ac:dyDescent="0.25"/>
    <row r="22605" x14ac:dyDescent="0.25"/>
    <row r="22606" x14ac:dyDescent="0.25"/>
    <row r="22607" x14ac:dyDescent="0.25"/>
    <row r="22608" x14ac:dyDescent="0.25"/>
    <row r="22609" x14ac:dyDescent="0.25"/>
    <row r="22610" x14ac:dyDescent="0.25"/>
    <row r="22611" x14ac:dyDescent="0.25"/>
    <row r="22612" x14ac:dyDescent="0.25"/>
    <row r="22613" x14ac:dyDescent="0.25"/>
    <row r="22614" x14ac:dyDescent="0.25"/>
    <row r="22615" x14ac:dyDescent="0.25"/>
    <row r="22616" x14ac:dyDescent="0.25"/>
    <row r="22617" x14ac:dyDescent="0.25"/>
    <row r="22618" x14ac:dyDescent="0.25"/>
    <row r="22619" x14ac:dyDescent="0.25"/>
    <row r="22620" x14ac:dyDescent="0.25"/>
    <row r="22621" x14ac:dyDescent="0.25"/>
    <row r="22622" x14ac:dyDescent="0.25"/>
    <row r="22623" x14ac:dyDescent="0.25"/>
    <row r="22624" x14ac:dyDescent="0.25"/>
    <row r="22625" x14ac:dyDescent="0.25"/>
    <row r="22626" x14ac:dyDescent="0.25"/>
    <row r="22627" x14ac:dyDescent="0.25"/>
    <row r="22628" x14ac:dyDescent="0.25"/>
    <row r="22629" x14ac:dyDescent="0.25"/>
    <row r="22630" x14ac:dyDescent="0.25"/>
    <row r="22631" x14ac:dyDescent="0.25"/>
    <row r="22632" x14ac:dyDescent="0.25"/>
    <row r="22633" x14ac:dyDescent="0.25"/>
    <row r="22634" x14ac:dyDescent="0.25"/>
    <row r="22635" x14ac:dyDescent="0.25"/>
    <row r="22636" x14ac:dyDescent="0.25"/>
    <row r="22637" x14ac:dyDescent="0.25"/>
    <row r="22638" x14ac:dyDescent="0.25"/>
    <row r="22639" x14ac:dyDescent="0.25"/>
    <row r="22640" x14ac:dyDescent="0.25"/>
    <row r="22641" x14ac:dyDescent="0.25"/>
    <row r="22642" x14ac:dyDescent="0.25"/>
    <row r="22643" x14ac:dyDescent="0.25"/>
    <row r="22644" x14ac:dyDescent="0.25"/>
    <row r="22645" x14ac:dyDescent="0.25"/>
    <row r="22646" x14ac:dyDescent="0.25"/>
    <row r="22647" x14ac:dyDescent="0.25"/>
    <row r="22648" x14ac:dyDescent="0.25"/>
    <row r="22649" x14ac:dyDescent="0.25"/>
    <row r="22650" x14ac:dyDescent="0.25"/>
    <row r="22651" x14ac:dyDescent="0.25"/>
    <row r="22652" x14ac:dyDescent="0.25"/>
    <row r="22653" x14ac:dyDescent="0.25"/>
    <row r="22654" x14ac:dyDescent="0.25"/>
    <row r="22655" x14ac:dyDescent="0.25"/>
    <row r="22656" x14ac:dyDescent="0.25"/>
    <row r="22657" x14ac:dyDescent="0.25"/>
    <row r="22658" x14ac:dyDescent="0.25"/>
    <row r="22659" x14ac:dyDescent="0.25"/>
    <row r="22660" x14ac:dyDescent="0.25"/>
    <row r="22661" x14ac:dyDescent="0.25"/>
    <row r="22662" x14ac:dyDescent="0.25"/>
    <row r="22663" x14ac:dyDescent="0.25"/>
    <row r="22664" x14ac:dyDescent="0.25"/>
    <row r="22665" x14ac:dyDescent="0.25"/>
    <row r="22666" x14ac:dyDescent="0.25"/>
    <row r="22667" x14ac:dyDescent="0.25"/>
    <row r="22668" x14ac:dyDescent="0.25"/>
    <row r="22669" x14ac:dyDescent="0.25"/>
    <row r="22670" x14ac:dyDescent="0.25"/>
    <row r="22671" x14ac:dyDescent="0.25"/>
    <row r="22672" x14ac:dyDescent="0.25"/>
    <row r="22673" x14ac:dyDescent="0.25"/>
    <row r="22674" x14ac:dyDescent="0.25"/>
    <row r="22675" x14ac:dyDescent="0.25"/>
    <row r="22676" x14ac:dyDescent="0.25"/>
    <row r="22677" x14ac:dyDescent="0.25"/>
    <row r="22678" x14ac:dyDescent="0.25"/>
    <row r="22679" x14ac:dyDescent="0.25"/>
    <row r="22680" x14ac:dyDescent="0.25"/>
    <row r="22681" x14ac:dyDescent="0.25"/>
    <row r="22682" x14ac:dyDescent="0.25"/>
    <row r="22683" x14ac:dyDescent="0.25"/>
    <row r="22684" x14ac:dyDescent="0.25"/>
    <row r="22685" x14ac:dyDescent="0.25"/>
    <row r="22686" x14ac:dyDescent="0.25"/>
    <row r="22687" x14ac:dyDescent="0.25"/>
    <row r="22688" x14ac:dyDescent="0.25"/>
    <row r="22689" x14ac:dyDescent="0.25"/>
    <row r="22690" x14ac:dyDescent="0.25"/>
    <row r="22691" x14ac:dyDescent="0.25"/>
    <row r="22692" x14ac:dyDescent="0.25"/>
    <row r="22693" x14ac:dyDescent="0.25"/>
    <row r="22694" x14ac:dyDescent="0.25"/>
    <row r="22695" x14ac:dyDescent="0.25"/>
    <row r="22696" x14ac:dyDescent="0.25"/>
    <row r="22697" x14ac:dyDescent="0.25"/>
    <row r="22698" x14ac:dyDescent="0.25"/>
    <row r="22699" x14ac:dyDescent="0.25"/>
    <row r="22700" x14ac:dyDescent="0.25"/>
    <row r="22701" x14ac:dyDescent="0.25"/>
    <row r="22702" x14ac:dyDescent="0.25"/>
    <row r="22703" x14ac:dyDescent="0.25"/>
    <row r="22704" x14ac:dyDescent="0.25"/>
    <row r="22705" x14ac:dyDescent="0.25"/>
    <row r="22706" x14ac:dyDescent="0.25"/>
    <row r="22707" x14ac:dyDescent="0.25"/>
    <row r="22708" x14ac:dyDescent="0.25"/>
    <row r="22709" x14ac:dyDescent="0.25"/>
    <row r="22710" x14ac:dyDescent="0.25"/>
    <row r="22711" x14ac:dyDescent="0.25"/>
    <row r="22712" x14ac:dyDescent="0.25"/>
    <row r="22713" x14ac:dyDescent="0.25"/>
    <row r="22714" x14ac:dyDescent="0.25"/>
    <row r="22715" x14ac:dyDescent="0.25"/>
    <row r="22716" x14ac:dyDescent="0.25"/>
    <row r="22717" x14ac:dyDescent="0.25"/>
    <row r="22718" x14ac:dyDescent="0.25"/>
    <row r="22719" x14ac:dyDescent="0.25"/>
    <row r="22720" x14ac:dyDescent="0.25"/>
    <row r="22721" x14ac:dyDescent="0.25"/>
    <row r="22722" x14ac:dyDescent="0.25"/>
    <row r="22723" x14ac:dyDescent="0.25"/>
    <row r="22724" x14ac:dyDescent="0.25"/>
    <row r="22725" x14ac:dyDescent="0.25"/>
    <row r="22726" x14ac:dyDescent="0.25"/>
    <row r="22727" x14ac:dyDescent="0.25"/>
    <row r="22728" x14ac:dyDescent="0.25"/>
    <row r="22729" x14ac:dyDescent="0.25"/>
    <row r="22730" x14ac:dyDescent="0.25"/>
    <row r="22731" x14ac:dyDescent="0.25"/>
    <row r="22732" x14ac:dyDescent="0.25"/>
    <row r="22733" x14ac:dyDescent="0.25"/>
    <row r="22734" x14ac:dyDescent="0.25"/>
    <row r="22735" x14ac:dyDescent="0.25"/>
    <row r="22736" x14ac:dyDescent="0.25"/>
    <row r="22737" x14ac:dyDescent="0.25"/>
    <row r="22738" x14ac:dyDescent="0.25"/>
    <row r="22739" x14ac:dyDescent="0.25"/>
    <row r="22740" x14ac:dyDescent="0.25"/>
    <row r="22741" x14ac:dyDescent="0.25"/>
    <row r="22742" x14ac:dyDescent="0.25"/>
    <row r="22743" x14ac:dyDescent="0.25"/>
    <row r="22744" x14ac:dyDescent="0.25"/>
    <row r="22745" x14ac:dyDescent="0.25"/>
    <row r="22746" x14ac:dyDescent="0.25"/>
    <row r="22747" x14ac:dyDescent="0.25"/>
    <row r="22748" x14ac:dyDescent="0.25"/>
    <row r="22749" x14ac:dyDescent="0.25"/>
    <row r="22750" x14ac:dyDescent="0.25"/>
    <row r="22751" x14ac:dyDescent="0.25"/>
    <row r="22752" x14ac:dyDescent="0.25"/>
    <row r="22753" x14ac:dyDescent="0.25"/>
    <row r="22754" x14ac:dyDescent="0.25"/>
    <row r="22755" x14ac:dyDescent="0.25"/>
    <row r="22756" x14ac:dyDescent="0.25"/>
    <row r="22757" x14ac:dyDescent="0.25"/>
    <row r="22758" x14ac:dyDescent="0.25"/>
    <row r="22759" x14ac:dyDescent="0.25"/>
    <row r="22760" x14ac:dyDescent="0.25"/>
    <row r="22761" x14ac:dyDescent="0.25"/>
    <row r="22762" x14ac:dyDescent="0.25"/>
    <row r="22763" x14ac:dyDescent="0.25"/>
    <row r="22764" x14ac:dyDescent="0.25"/>
    <row r="22765" x14ac:dyDescent="0.25"/>
    <row r="22766" x14ac:dyDescent="0.25"/>
    <row r="22767" x14ac:dyDescent="0.25"/>
    <row r="22768" x14ac:dyDescent="0.25"/>
    <row r="22769" x14ac:dyDescent="0.25"/>
    <row r="22770" x14ac:dyDescent="0.25"/>
    <row r="22771" x14ac:dyDescent="0.25"/>
    <row r="22772" x14ac:dyDescent="0.25"/>
    <row r="22773" x14ac:dyDescent="0.25"/>
    <row r="22774" x14ac:dyDescent="0.25"/>
    <row r="22775" x14ac:dyDescent="0.25"/>
    <row r="22776" x14ac:dyDescent="0.25"/>
    <row r="22777" x14ac:dyDescent="0.25"/>
    <row r="22778" x14ac:dyDescent="0.25"/>
    <row r="22779" x14ac:dyDescent="0.25"/>
    <row r="22780" x14ac:dyDescent="0.25"/>
    <row r="22781" x14ac:dyDescent="0.25"/>
    <row r="22782" x14ac:dyDescent="0.25"/>
    <row r="22783" x14ac:dyDescent="0.25"/>
    <row r="22784" x14ac:dyDescent="0.25"/>
    <row r="22785" x14ac:dyDescent="0.25"/>
    <row r="22786" x14ac:dyDescent="0.25"/>
    <row r="22787" x14ac:dyDescent="0.25"/>
    <row r="22788" x14ac:dyDescent="0.25"/>
    <row r="22789" x14ac:dyDescent="0.25"/>
    <row r="22790" x14ac:dyDescent="0.25"/>
    <row r="22791" x14ac:dyDescent="0.25"/>
    <row r="22792" x14ac:dyDescent="0.25"/>
    <row r="22793" x14ac:dyDescent="0.25"/>
    <row r="22794" x14ac:dyDescent="0.25"/>
    <row r="22795" x14ac:dyDescent="0.25"/>
    <row r="22796" x14ac:dyDescent="0.25"/>
    <row r="22797" x14ac:dyDescent="0.25"/>
    <row r="22798" x14ac:dyDescent="0.25"/>
    <row r="22799" x14ac:dyDescent="0.25"/>
    <row r="22800" x14ac:dyDescent="0.25"/>
    <row r="22801" x14ac:dyDescent="0.25"/>
    <row r="22802" x14ac:dyDescent="0.25"/>
    <row r="22803" x14ac:dyDescent="0.25"/>
    <row r="22804" x14ac:dyDescent="0.25"/>
    <row r="22805" x14ac:dyDescent="0.25"/>
    <row r="22806" x14ac:dyDescent="0.25"/>
    <row r="22807" x14ac:dyDescent="0.25"/>
    <row r="22808" x14ac:dyDescent="0.25"/>
    <row r="22809" x14ac:dyDescent="0.25"/>
    <row r="22810" x14ac:dyDescent="0.25"/>
    <row r="22811" x14ac:dyDescent="0.25"/>
    <row r="22812" x14ac:dyDescent="0.25"/>
    <row r="22813" x14ac:dyDescent="0.25"/>
    <row r="22814" x14ac:dyDescent="0.25"/>
    <row r="22815" x14ac:dyDescent="0.25"/>
    <row r="22816" x14ac:dyDescent="0.25"/>
    <row r="22817" x14ac:dyDescent="0.25"/>
    <row r="22818" x14ac:dyDescent="0.25"/>
    <row r="22819" x14ac:dyDescent="0.25"/>
    <row r="22820" x14ac:dyDescent="0.25"/>
    <row r="22821" x14ac:dyDescent="0.25"/>
    <row r="22822" x14ac:dyDescent="0.25"/>
    <row r="22823" x14ac:dyDescent="0.25"/>
    <row r="22824" x14ac:dyDescent="0.25"/>
    <row r="22825" x14ac:dyDescent="0.25"/>
    <row r="22826" x14ac:dyDescent="0.25"/>
    <row r="22827" x14ac:dyDescent="0.25"/>
    <row r="22828" x14ac:dyDescent="0.25"/>
    <row r="22829" x14ac:dyDescent="0.25"/>
    <row r="22830" x14ac:dyDescent="0.25"/>
    <row r="22831" x14ac:dyDescent="0.25"/>
    <row r="22832" x14ac:dyDescent="0.25"/>
    <row r="22833" x14ac:dyDescent="0.25"/>
    <row r="22834" x14ac:dyDescent="0.25"/>
    <row r="22835" x14ac:dyDescent="0.25"/>
    <row r="22836" x14ac:dyDescent="0.25"/>
    <row r="22837" x14ac:dyDescent="0.25"/>
    <row r="22838" x14ac:dyDescent="0.25"/>
    <row r="22839" x14ac:dyDescent="0.25"/>
    <row r="22840" x14ac:dyDescent="0.25"/>
    <row r="22841" x14ac:dyDescent="0.25"/>
    <row r="22842" x14ac:dyDescent="0.25"/>
    <row r="22843" x14ac:dyDescent="0.25"/>
    <row r="22844" x14ac:dyDescent="0.25"/>
    <row r="22845" x14ac:dyDescent="0.25"/>
    <row r="22846" x14ac:dyDescent="0.25"/>
    <row r="22847" x14ac:dyDescent="0.25"/>
    <row r="22848" x14ac:dyDescent="0.25"/>
    <row r="22849" x14ac:dyDescent="0.25"/>
    <row r="22850" x14ac:dyDescent="0.25"/>
    <row r="22851" x14ac:dyDescent="0.25"/>
    <row r="22852" x14ac:dyDescent="0.25"/>
    <row r="22853" x14ac:dyDescent="0.25"/>
    <row r="22854" x14ac:dyDescent="0.25"/>
    <row r="22855" x14ac:dyDescent="0.25"/>
    <row r="22856" x14ac:dyDescent="0.25"/>
    <row r="22857" x14ac:dyDescent="0.25"/>
    <row r="22858" x14ac:dyDescent="0.25"/>
    <row r="22859" x14ac:dyDescent="0.25"/>
    <row r="22860" x14ac:dyDescent="0.25"/>
    <row r="22861" x14ac:dyDescent="0.25"/>
    <row r="22862" x14ac:dyDescent="0.25"/>
    <row r="22863" x14ac:dyDescent="0.25"/>
    <row r="22864" x14ac:dyDescent="0.25"/>
    <row r="22865" x14ac:dyDescent="0.25"/>
    <row r="22866" x14ac:dyDescent="0.25"/>
    <row r="22867" x14ac:dyDescent="0.25"/>
    <row r="22868" x14ac:dyDescent="0.25"/>
    <row r="22869" x14ac:dyDescent="0.25"/>
    <row r="22870" x14ac:dyDescent="0.25"/>
    <row r="22871" x14ac:dyDescent="0.25"/>
    <row r="22872" x14ac:dyDescent="0.25"/>
    <row r="22873" x14ac:dyDescent="0.25"/>
    <row r="22874" x14ac:dyDescent="0.25"/>
    <row r="22875" x14ac:dyDescent="0.25"/>
    <row r="22876" x14ac:dyDescent="0.25"/>
    <row r="22877" x14ac:dyDescent="0.25"/>
    <row r="22878" x14ac:dyDescent="0.25"/>
    <row r="22879" x14ac:dyDescent="0.25"/>
    <row r="22880" x14ac:dyDescent="0.25"/>
    <row r="22881" x14ac:dyDescent="0.25"/>
    <row r="22882" x14ac:dyDescent="0.25"/>
    <row r="22883" x14ac:dyDescent="0.25"/>
    <row r="22884" x14ac:dyDescent="0.25"/>
    <row r="22885" x14ac:dyDescent="0.25"/>
    <row r="22886" x14ac:dyDescent="0.25"/>
    <row r="22887" x14ac:dyDescent="0.25"/>
    <row r="22888" x14ac:dyDescent="0.25"/>
    <row r="22889" x14ac:dyDescent="0.25"/>
    <row r="22890" x14ac:dyDescent="0.25"/>
    <row r="22891" x14ac:dyDescent="0.25"/>
    <row r="22892" x14ac:dyDescent="0.25"/>
    <row r="22893" x14ac:dyDescent="0.25"/>
    <row r="22894" x14ac:dyDescent="0.25"/>
    <row r="22895" x14ac:dyDescent="0.25"/>
    <row r="22896" x14ac:dyDescent="0.25"/>
    <row r="22897" x14ac:dyDescent="0.25"/>
    <row r="22898" x14ac:dyDescent="0.25"/>
    <row r="22899" x14ac:dyDescent="0.25"/>
    <row r="22900" x14ac:dyDescent="0.25"/>
    <row r="22901" x14ac:dyDescent="0.25"/>
    <row r="22902" x14ac:dyDescent="0.25"/>
    <row r="22903" x14ac:dyDescent="0.25"/>
    <row r="22904" x14ac:dyDescent="0.25"/>
    <row r="22905" x14ac:dyDescent="0.25"/>
    <row r="22906" x14ac:dyDescent="0.25"/>
    <row r="22907" x14ac:dyDescent="0.25"/>
    <row r="22908" x14ac:dyDescent="0.25"/>
    <row r="22909" x14ac:dyDescent="0.25"/>
    <row r="22910" x14ac:dyDescent="0.25"/>
    <row r="22911" x14ac:dyDescent="0.25"/>
    <row r="22912" x14ac:dyDescent="0.25"/>
    <row r="22913" x14ac:dyDescent="0.25"/>
    <row r="22914" x14ac:dyDescent="0.25"/>
    <row r="22915" x14ac:dyDescent="0.25"/>
    <row r="22916" x14ac:dyDescent="0.25"/>
    <row r="22917" x14ac:dyDescent="0.25"/>
    <row r="22918" x14ac:dyDescent="0.25"/>
    <row r="22919" x14ac:dyDescent="0.25"/>
    <row r="22920" x14ac:dyDescent="0.25"/>
    <row r="22921" x14ac:dyDescent="0.25"/>
    <row r="22922" x14ac:dyDescent="0.25"/>
    <row r="22923" x14ac:dyDescent="0.25"/>
    <row r="22924" x14ac:dyDescent="0.25"/>
    <row r="22925" x14ac:dyDescent="0.25"/>
    <row r="22926" x14ac:dyDescent="0.25"/>
    <row r="22927" x14ac:dyDescent="0.25"/>
    <row r="22928" x14ac:dyDescent="0.25"/>
    <row r="22929" x14ac:dyDescent="0.25"/>
    <row r="22930" x14ac:dyDescent="0.25"/>
    <row r="22931" x14ac:dyDescent="0.25"/>
    <row r="22932" x14ac:dyDescent="0.25"/>
    <row r="22933" x14ac:dyDescent="0.25"/>
    <row r="22934" x14ac:dyDescent="0.25"/>
    <row r="22935" x14ac:dyDescent="0.25"/>
    <row r="22936" x14ac:dyDescent="0.25"/>
    <row r="22937" x14ac:dyDescent="0.25"/>
    <row r="22938" x14ac:dyDescent="0.25"/>
    <row r="22939" x14ac:dyDescent="0.25"/>
    <row r="22940" x14ac:dyDescent="0.25"/>
    <row r="22941" x14ac:dyDescent="0.25"/>
    <row r="22942" x14ac:dyDescent="0.25"/>
    <row r="22943" x14ac:dyDescent="0.25"/>
    <row r="22944" x14ac:dyDescent="0.25"/>
    <row r="22945" x14ac:dyDescent="0.25"/>
    <row r="22946" x14ac:dyDescent="0.25"/>
    <row r="22947" x14ac:dyDescent="0.25"/>
    <row r="22948" x14ac:dyDescent="0.25"/>
    <row r="22949" x14ac:dyDescent="0.25"/>
    <row r="22950" x14ac:dyDescent="0.25"/>
    <row r="22951" x14ac:dyDescent="0.25"/>
    <row r="22952" x14ac:dyDescent="0.25"/>
    <row r="22953" x14ac:dyDescent="0.25"/>
    <row r="22954" x14ac:dyDescent="0.25"/>
    <row r="22955" x14ac:dyDescent="0.25"/>
    <row r="22956" x14ac:dyDescent="0.25"/>
    <row r="22957" x14ac:dyDescent="0.25"/>
    <row r="22958" x14ac:dyDescent="0.25"/>
    <row r="22959" x14ac:dyDescent="0.25"/>
    <row r="22960" x14ac:dyDescent="0.25"/>
    <row r="22961" x14ac:dyDescent="0.25"/>
    <row r="22962" x14ac:dyDescent="0.25"/>
    <row r="22963" x14ac:dyDescent="0.25"/>
    <row r="22964" x14ac:dyDescent="0.25"/>
    <row r="22965" x14ac:dyDescent="0.25"/>
    <row r="22966" x14ac:dyDescent="0.25"/>
    <row r="22967" x14ac:dyDescent="0.25"/>
    <row r="22968" x14ac:dyDescent="0.25"/>
    <row r="22969" x14ac:dyDescent="0.25"/>
    <row r="22970" x14ac:dyDescent="0.25"/>
    <row r="22971" x14ac:dyDescent="0.25"/>
    <row r="22972" x14ac:dyDescent="0.25"/>
    <row r="22973" x14ac:dyDescent="0.25"/>
    <row r="22974" x14ac:dyDescent="0.25"/>
    <row r="22975" x14ac:dyDescent="0.25"/>
    <row r="22976" x14ac:dyDescent="0.25"/>
    <row r="22977" x14ac:dyDescent="0.25"/>
    <row r="22978" x14ac:dyDescent="0.25"/>
    <row r="22979" x14ac:dyDescent="0.25"/>
    <row r="22980" x14ac:dyDescent="0.25"/>
    <row r="22981" x14ac:dyDescent="0.25"/>
    <row r="22982" x14ac:dyDescent="0.25"/>
    <row r="22983" x14ac:dyDescent="0.25"/>
    <row r="22984" x14ac:dyDescent="0.25"/>
    <row r="22985" x14ac:dyDescent="0.25"/>
    <row r="22986" x14ac:dyDescent="0.25"/>
    <row r="22987" x14ac:dyDescent="0.25"/>
    <row r="22988" x14ac:dyDescent="0.25"/>
    <row r="22989" x14ac:dyDescent="0.25"/>
    <row r="22990" x14ac:dyDescent="0.25"/>
    <row r="22991" x14ac:dyDescent="0.25"/>
    <row r="22992" x14ac:dyDescent="0.25"/>
    <row r="22993" x14ac:dyDescent="0.25"/>
    <row r="22994" x14ac:dyDescent="0.25"/>
    <row r="22995" x14ac:dyDescent="0.25"/>
    <row r="22996" x14ac:dyDescent="0.25"/>
    <row r="22997" x14ac:dyDescent="0.25"/>
    <row r="22998" x14ac:dyDescent="0.25"/>
    <row r="22999" x14ac:dyDescent="0.25"/>
    <row r="23000" x14ac:dyDescent="0.25"/>
    <row r="23001" x14ac:dyDescent="0.25"/>
    <row r="23002" x14ac:dyDescent="0.25"/>
    <row r="23003" x14ac:dyDescent="0.25"/>
    <row r="23004" x14ac:dyDescent="0.25"/>
    <row r="23005" x14ac:dyDescent="0.25"/>
    <row r="23006" x14ac:dyDescent="0.25"/>
    <row r="23007" x14ac:dyDescent="0.25"/>
    <row r="23008" x14ac:dyDescent="0.25"/>
    <row r="23009" x14ac:dyDescent="0.25"/>
    <row r="23010" x14ac:dyDescent="0.25"/>
    <row r="23011" x14ac:dyDescent="0.25"/>
    <row r="23012" x14ac:dyDescent="0.25"/>
    <row r="23013" x14ac:dyDescent="0.25"/>
    <row r="23014" x14ac:dyDescent="0.25"/>
    <row r="23015" x14ac:dyDescent="0.25"/>
    <row r="23016" x14ac:dyDescent="0.25"/>
    <row r="23017" x14ac:dyDescent="0.25"/>
    <row r="23018" x14ac:dyDescent="0.25"/>
    <row r="23019" x14ac:dyDescent="0.25"/>
    <row r="23020" x14ac:dyDescent="0.25"/>
    <row r="23021" x14ac:dyDescent="0.25"/>
    <row r="23022" x14ac:dyDescent="0.25"/>
    <row r="23023" x14ac:dyDescent="0.25"/>
    <row r="23024" x14ac:dyDescent="0.25"/>
    <row r="23025" x14ac:dyDescent="0.25"/>
    <row r="23026" x14ac:dyDescent="0.25"/>
    <row r="23027" x14ac:dyDescent="0.25"/>
    <row r="23028" x14ac:dyDescent="0.25"/>
    <row r="23029" x14ac:dyDescent="0.25"/>
    <row r="23030" x14ac:dyDescent="0.25"/>
    <row r="23031" x14ac:dyDescent="0.25"/>
    <row r="23032" x14ac:dyDescent="0.25"/>
    <row r="23033" x14ac:dyDescent="0.25"/>
    <row r="23034" x14ac:dyDescent="0.25"/>
    <row r="23035" x14ac:dyDescent="0.25"/>
    <row r="23036" x14ac:dyDescent="0.25"/>
    <row r="23037" x14ac:dyDescent="0.25"/>
    <row r="23038" x14ac:dyDescent="0.25"/>
    <row r="23039" x14ac:dyDescent="0.25"/>
    <row r="23040" x14ac:dyDescent="0.25"/>
    <row r="23041" x14ac:dyDescent="0.25"/>
    <row r="23042" x14ac:dyDescent="0.25"/>
    <row r="23043" x14ac:dyDescent="0.25"/>
    <row r="23044" x14ac:dyDescent="0.25"/>
    <row r="23045" x14ac:dyDescent="0.25"/>
    <row r="23046" x14ac:dyDescent="0.25"/>
    <row r="23047" x14ac:dyDescent="0.25"/>
    <row r="23048" x14ac:dyDescent="0.25"/>
    <row r="23049" x14ac:dyDescent="0.25"/>
    <row r="23050" x14ac:dyDescent="0.25"/>
    <row r="23051" x14ac:dyDescent="0.25"/>
    <row r="23052" x14ac:dyDescent="0.25"/>
    <row r="23053" x14ac:dyDescent="0.25"/>
    <row r="23054" x14ac:dyDescent="0.25"/>
    <row r="23055" x14ac:dyDescent="0.25"/>
    <row r="23056" x14ac:dyDescent="0.25"/>
    <row r="23057" x14ac:dyDescent="0.25"/>
    <row r="23058" x14ac:dyDescent="0.25"/>
    <row r="23059" x14ac:dyDescent="0.25"/>
    <row r="23060" x14ac:dyDescent="0.25"/>
    <row r="23061" x14ac:dyDescent="0.25"/>
    <row r="23062" x14ac:dyDescent="0.25"/>
    <row r="23063" x14ac:dyDescent="0.25"/>
    <row r="23064" x14ac:dyDescent="0.25"/>
    <row r="23065" x14ac:dyDescent="0.25"/>
    <row r="23066" x14ac:dyDescent="0.25"/>
    <row r="23067" x14ac:dyDescent="0.25"/>
    <row r="23068" x14ac:dyDescent="0.25"/>
    <row r="23069" x14ac:dyDescent="0.25"/>
    <row r="23070" x14ac:dyDescent="0.25"/>
    <row r="23071" x14ac:dyDescent="0.25"/>
    <row r="23072" x14ac:dyDescent="0.25"/>
    <row r="23073" x14ac:dyDescent="0.25"/>
    <row r="23074" x14ac:dyDescent="0.25"/>
    <row r="23075" x14ac:dyDescent="0.25"/>
    <row r="23076" x14ac:dyDescent="0.25"/>
    <row r="23077" x14ac:dyDescent="0.25"/>
    <row r="23078" x14ac:dyDescent="0.25"/>
    <row r="23079" x14ac:dyDescent="0.25"/>
    <row r="23080" x14ac:dyDescent="0.25"/>
    <row r="23081" x14ac:dyDescent="0.25"/>
    <row r="23082" x14ac:dyDescent="0.25"/>
    <row r="23083" x14ac:dyDescent="0.25"/>
    <row r="23084" x14ac:dyDescent="0.25"/>
    <row r="23085" x14ac:dyDescent="0.25"/>
    <row r="23086" x14ac:dyDescent="0.25"/>
    <row r="23087" x14ac:dyDescent="0.25"/>
    <row r="23088" x14ac:dyDescent="0.25"/>
    <row r="23089" x14ac:dyDescent="0.25"/>
    <row r="23090" x14ac:dyDescent="0.25"/>
    <row r="23091" x14ac:dyDescent="0.25"/>
    <row r="23092" x14ac:dyDescent="0.25"/>
    <row r="23093" x14ac:dyDescent="0.25"/>
    <row r="23094" x14ac:dyDescent="0.25"/>
    <row r="23095" x14ac:dyDescent="0.25"/>
    <row r="23096" x14ac:dyDescent="0.25"/>
    <row r="23097" x14ac:dyDescent="0.25"/>
    <row r="23098" x14ac:dyDescent="0.25"/>
    <row r="23099" x14ac:dyDescent="0.25"/>
    <row r="23100" x14ac:dyDescent="0.25"/>
    <row r="23101" x14ac:dyDescent="0.25"/>
    <row r="23102" x14ac:dyDescent="0.25"/>
    <row r="23103" x14ac:dyDescent="0.25"/>
    <row r="23104" x14ac:dyDescent="0.25"/>
    <row r="23105" x14ac:dyDescent="0.25"/>
    <row r="23106" x14ac:dyDescent="0.25"/>
    <row r="23107" x14ac:dyDescent="0.25"/>
    <row r="23108" x14ac:dyDescent="0.25"/>
    <row r="23109" x14ac:dyDescent="0.25"/>
    <row r="23110" x14ac:dyDescent="0.25"/>
    <row r="23111" x14ac:dyDescent="0.25"/>
    <row r="23112" x14ac:dyDescent="0.25"/>
    <row r="23113" x14ac:dyDescent="0.25"/>
    <row r="23114" x14ac:dyDescent="0.25"/>
    <row r="23115" x14ac:dyDescent="0.25"/>
    <row r="23116" x14ac:dyDescent="0.25"/>
    <row r="23117" x14ac:dyDescent="0.25"/>
    <row r="23118" x14ac:dyDescent="0.25"/>
    <row r="23119" x14ac:dyDescent="0.25"/>
    <row r="23120" x14ac:dyDescent="0.25"/>
    <row r="23121" x14ac:dyDescent="0.25"/>
    <row r="23122" x14ac:dyDescent="0.25"/>
    <row r="23123" x14ac:dyDescent="0.25"/>
    <row r="23124" x14ac:dyDescent="0.25"/>
    <row r="23125" x14ac:dyDescent="0.25"/>
    <row r="23126" x14ac:dyDescent="0.25"/>
    <row r="23127" x14ac:dyDescent="0.25"/>
    <row r="23128" x14ac:dyDescent="0.25"/>
    <row r="23129" x14ac:dyDescent="0.25"/>
    <row r="23130" x14ac:dyDescent="0.25"/>
    <row r="23131" x14ac:dyDescent="0.25"/>
    <row r="23132" x14ac:dyDescent="0.25"/>
    <row r="23133" x14ac:dyDescent="0.25"/>
    <row r="23134" x14ac:dyDescent="0.25"/>
    <row r="23135" x14ac:dyDescent="0.25"/>
    <row r="23136" x14ac:dyDescent="0.25"/>
    <row r="23137" x14ac:dyDescent="0.25"/>
    <row r="23138" x14ac:dyDescent="0.25"/>
    <row r="23139" x14ac:dyDescent="0.25"/>
    <row r="23140" x14ac:dyDescent="0.25"/>
    <row r="23141" x14ac:dyDescent="0.25"/>
    <row r="23142" x14ac:dyDescent="0.25"/>
    <row r="23143" x14ac:dyDescent="0.25"/>
    <row r="23144" x14ac:dyDescent="0.25"/>
    <row r="23145" x14ac:dyDescent="0.25"/>
    <row r="23146" x14ac:dyDescent="0.25"/>
    <row r="23147" x14ac:dyDescent="0.25"/>
    <row r="23148" x14ac:dyDescent="0.25"/>
    <row r="23149" x14ac:dyDescent="0.25"/>
    <row r="23150" x14ac:dyDescent="0.25"/>
    <row r="23151" x14ac:dyDescent="0.25"/>
    <row r="23152" x14ac:dyDescent="0.25"/>
    <row r="23153" x14ac:dyDescent="0.25"/>
    <row r="23154" x14ac:dyDescent="0.25"/>
    <row r="23155" x14ac:dyDescent="0.25"/>
    <row r="23156" x14ac:dyDescent="0.25"/>
    <row r="23157" x14ac:dyDescent="0.25"/>
    <row r="23158" x14ac:dyDescent="0.25"/>
    <row r="23159" x14ac:dyDescent="0.25"/>
    <row r="23160" x14ac:dyDescent="0.25"/>
    <row r="23161" x14ac:dyDescent="0.25"/>
    <row r="23162" x14ac:dyDescent="0.25"/>
    <row r="23163" x14ac:dyDescent="0.25"/>
    <row r="23164" x14ac:dyDescent="0.25"/>
    <row r="23165" x14ac:dyDescent="0.25"/>
    <row r="23166" x14ac:dyDescent="0.25"/>
    <row r="23167" x14ac:dyDescent="0.25"/>
    <row r="23168" x14ac:dyDescent="0.25"/>
    <row r="23169" x14ac:dyDescent="0.25"/>
    <row r="23170" x14ac:dyDescent="0.25"/>
    <row r="23171" x14ac:dyDescent="0.25"/>
    <row r="23172" x14ac:dyDescent="0.25"/>
    <row r="23173" x14ac:dyDescent="0.25"/>
    <row r="23174" x14ac:dyDescent="0.25"/>
    <row r="23175" x14ac:dyDescent="0.25"/>
    <row r="23176" x14ac:dyDescent="0.25"/>
    <row r="23177" x14ac:dyDescent="0.25"/>
    <row r="23178" x14ac:dyDescent="0.25"/>
    <row r="23179" x14ac:dyDescent="0.25"/>
    <row r="23180" x14ac:dyDescent="0.25"/>
    <row r="23181" x14ac:dyDescent="0.25"/>
    <row r="23182" x14ac:dyDescent="0.25"/>
    <row r="23183" x14ac:dyDescent="0.25"/>
    <row r="23184" x14ac:dyDescent="0.25"/>
    <row r="23185" x14ac:dyDescent="0.25"/>
    <row r="23186" x14ac:dyDescent="0.25"/>
    <row r="23187" x14ac:dyDescent="0.25"/>
    <row r="23188" x14ac:dyDescent="0.25"/>
    <row r="23189" x14ac:dyDescent="0.25"/>
    <row r="23190" x14ac:dyDescent="0.25"/>
    <row r="23191" x14ac:dyDescent="0.25"/>
    <row r="23192" x14ac:dyDescent="0.25"/>
    <row r="23193" x14ac:dyDescent="0.25"/>
    <row r="23194" x14ac:dyDescent="0.25"/>
    <row r="23195" x14ac:dyDescent="0.25"/>
    <row r="23196" x14ac:dyDescent="0.25"/>
    <row r="23197" x14ac:dyDescent="0.25"/>
    <row r="23198" x14ac:dyDescent="0.25"/>
    <row r="23199" x14ac:dyDescent="0.25"/>
    <row r="23200" x14ac:dyDescent="0.25"/>
    <row r="23201" x14ac:dyDescent="0.25"/>
    <row r="23202" x14ac:dyDescent="0.25"/>
    <row r="23203" x14ac:dyDescent="0.25"/>
    <row r="23204" x14ac:dyDescent="0.25"/>
    <row r="23205" x14ac:dyDescent="0.25"/>
    <row r="23206" x14ac:dyDescent="0.25"/>
    <row r="23207" x14ac:dyDescent="0.25"/>
    <row r="23208" x14ac:dyDescent="0.25"/>
    <row r="23209" x14ac:dyDescent="0.25"/>
    <row r="23210" x14ac:dyDescent="0.25"/>
    <row r="23211" x14ac:dyDescent="0.25"/>
    <row r="23212" x14ac:dyDescent="0.25"/>
    <row r="23213" x14ac:dyDescent="0.25"/>
    <row r="23214" x14ac:dyDescent="0.25"/>
    <row r="23215" x14ac:dyDescent="0.25"/>
    <row r="23216" x14ac:dyDescent="0.25"/>
    <row r="23217" x14ac:dyDescent="0.25"/>
    <row r="23218" x14ac:dyDescent="0.25"/>
    <row r="23219" x14ac:dyDescent="0.25"/>
    <row r="23220" x14ac:dyDescent="0.25"/>
    <row r="23221" x14ac:dyDescent="0.25"/>
    <row r="23222" x14ac:dyDescent="0.25"/>
    <row r="23223" x14ac:dyDescent="0.25"/>
    <row r="23224" x14ac:dyDescent="0.25"/>
    <row r="23225" x14ac:dyDescent="0.25"/>
    <row r="23226" x14ac:dyDescent="0.25"/>
    <row r="23227" x14ac:dyDescent="0.25"/>
    <row r="23228" x14ac:dyDescent="0.25"/>
    <row r="23229" x14ac:dyDescent="0.25"/>
    <row r="23230" x14ac:dyDescent="0.25"/>
    <row r="23231" x14ac:dyDescent="0.25"/>
    <row r="23232" x14ac:dyDescent="0.25"/>
    <row r="23233" x14ac:dyDescent="0.25"/>
    <row r="23234" x14ac:dyDescent="0.25"/>
    <row r="23235" x14ac:dyDescent="0.25"/>
    <row r="23236" x14ac:dyDescent="0.25"/>
    <row r="23237" x14ac:dyDescent="0.25"/>
    <row r="23238" x14ac:dyDescent="0.25"/>
    <row r="23239" x14ac:dyDescent="0.25"/>
    <row r="23240" x14ac:dyDescent="0.25"/>
    <row r="23241" x14ac:dyDescent="0.25"/>
    <row r="23242" x14ac:dyDescent="0.25"/>
    <row r="23243" x14ac:dyDescent="0.25"/>
    <row r="23244" x14ac:dyDescent="0.25"/>
    <row r="23245" x14ac:dyDescent="0.25"/>
    <row r="23246" x14ac:dyDescent="0.25"/>
    <row r="23247" x14ac:dyDescent="0.25"/>
    <row r="23248" x14ac:dyDescent="0.25"/>
    <row r="23249" x14ac:dyDescent="0.25"/>
    <row r="23250" x14ac:dyDescent="0.25"/>
    <row r="23251" x14ac:dyDescent="0.25"/>
    <row r="23252" x14ac:dyDescent="0.25"/>
    <row r="23253" x14ac:dyDescent="0.25"/>
    <row r="23254" x14ac:dyDescent="0.25"/>
    <row r="23255" x14ac:dyDescent="0.25"/>
    <row r="23256" x14ac:dyDescent="0.25"/>
    <row r="23257" x14ac:dyDescent="0.25"/>
    <row r="23258" x14ac:dyDescent="0.25"/>
    <row r="23259" x14ac:dyDescent="0.25"/>
    <row r="23260" x14ac:dyDescent="0.25"/>
    <row r="23261" x14ac:dyDescent="0.25"/>
    <row r="23262" x14ac:dyDescent="0.25"/>
    <row r="23263" x14ac:dyDescent="0.25"/>
    <row r="23264" x14ac:dyDescent="0.25"/>
    <row r="23265" x14ac:dyDescent="0.25"/>
    <row r="23266" x14ac:dyDescent="0.25"/>
    <row r="23267" x14ac:dyDescent="0.25"/>
    <row r="23268" x14ac:dyDescent="0.25"/>
    <row r="23269" x14ac:dyDescent="0.25"/>
    <row r="23270" x14ac:dyDescent="0.25"/>
    <row r="23271" x14ac:dyDescent="0.25"/>
    <row r="23272" x14ac:dyDescent="0.25"/>
    <row r="23273" x14ac:dyDescent="0.25"/>
    <row r="23274" x14ac:dyDescent="0.25"/>
    <row r="23275" x14ac:dyDescent="0.25"/>
    <row r="23276" x14ac:dyDescent="0.25"/>
    <row r="23277" x14ac:dyDescent="0.25"/>
    <row r="23278" x14ac:dyDescent="0.25"/>
    <row r="23279" x14ac:dyDescent="0.25"/>
    <row r="23280" x14ac:dyDescent="0.25"/>
    <row r="23281" x14ac:dyDescent="0.25"/>
    <row r="23282" x14ac:dyDescent="0.25"/>
    <row r="23283" x14ac:dyDescent="0.25"/>
    <row r="23284" x14ac:dyDescent="0.25"/>
    <row r="23285" x14ac:dyDescent="0.25"/>
    <row r="23286" x14ac:dyDescent="0.25"/>
    <row r="23287" x14ac:dyDescent="0.25"/>
    <row r="23288" x14ac:dyDescent="0.25"/>
    <row r="23289" x14ac:dyDescent="0.25"/>
    <row r="23290" x14ac:dyDescent="0.25"/>
    <row r="23291" x14ac:dyDescent="0.25"/>
    <row r="23292" x14ac:dyDescent="0.25"/>
    <row r="23293" x14ac:dyDescent="0.25"/>
    <row r="23294" x14ac:dyDescent="0.25"/>
    <row r="23295" x14ac:dyDescent="0.25"/>
    <row r="23296" x14ac:dyDescent="0.25"/>
    <row r="23297" x14ac:dyDescent="0.25"/>
    <row r="23298" x14ac:dyDescent="0.25"/>
    <row r="23299" x14ac:dyDescent="0.25"/>
    <row r="23300" x14ac:dyDescent="0.25"/>
    <row r="23301" x14ac:dyDescent="0.25"/>
    <row r="23302" x14ac:dyDescent="0.25"/>
    <row r="23303" x14ac:dyDescent="0.25"/>
    <row r="23304" x14ac:dyDescent="0.25"/>
    <row r="23305" x14ac:dyDescent="0.25"/>
    <row r="23306" x14ac:dyDescent="0.25"/>
    <row r="23307" x14ac:dyDescent="0.25"/>
    <row r="23308" x14ac:dyDescent="0.25"/>
    <row r="23309" x14ac:dyDescent="0.25"/>
    <row r="23310" x14ac:dyDescent="0.25"/>
    <row r="23311" x14ac:dyDescent="0.25"/>
    <row r="23312" x14ac:dyDescent="0.25"/>
    <row r="23313" x14ac:dyDescent="0.25"/>
    <row r="23314" x14ac:dyDescent="0.25"/>
    <row r="23315" x14ac:dyDescent="0.25"/>
    <row r="23316" x14ac:dyDescent="0.25"/>
    <row r="23317" x14ac:dyDescent="0.25"/>
    <row r="23318" x14ac:dyDescent="0.25"/>
    <row r="23319" x14ac:dyDescent="0.25"/>
    <row r="23320" x14ac:dyDescent="0.25"/>
    <row r="23321" x14ac:dyDescent="0.25"/>
    <row r="23322" x14ac:dyDescent="0.25"/>
    <row r="23323" x14ac:dyDescent="0.25"/>
    <row r="23324" x14ac:dyDescent="0.25"/>
    <row r="23325" x14ac:dyDescent="0.25"/>
    <row r="23326" x14ac:dyDescent="0.25"/>
    <row r="23327" x14ac:dyDescent="0.25"/>
    <row r="23328" x14ac:dyDescent="0.25"/>
    <row r="23329" x14ac:dyDescent="0.25"/>
    <row r="23330" x14ac:dyDescent="0.25"/>
    <row r="23331" x14ac:dyDescent="0.25"/>
    <row r="23332" x14ac:dyDescent="0.25"/>
    <row r="23333" x14ac:dyDescent="0.25"/>
    <row r="23334" x14ac:dyDescent="0.25"/>
    <row r="23335" x14ac:dyDescent="0.25"/>
    <row r="23336" x14ac:dyDescent="0.25"/>
    <row r="23337" x14ac:dyDescent="0.25"/>
    <row r="23338" x14ac:dyDescent="0.25"/>
    <row r="23339" x14ac:dyDescent="0.25"/>
    <row r="23340" x14ac:dyDescent="0.25"/>
    <row r="23341" x14ac:dyDescent="0.25"/>
    <row r="23342" x14ac:dyDescent="0.25"/>
    <row r="23343" x14ac:dyDescent="0.25"/>
    <row r="23344" x14ac:dyDescent="0.25"/>
    <row r="23345" x14ac:dyDescent="0.25"/>
    <row r="23346" x14ac:dyDescent="0.25"/>
    <row r="23347" x14ac:dyDescent="0.25"/>
    <row r="23348" x14ac:dyDescent="0.25"/>
    <row r="23349" x14ac:dyDescent="0.25"/>
    <row r="23350" x14ac:dyDescent="0.25"/>
    <row r="23351" x14ac:dyDescent="0.25"/>
    <row r="23352" x14ac:dyDescent="0.25"/>
    <row r="23353" x14ac:dyDescent="0.25"/>
    <row r="23354" x14ac:dyDescent="0.25"/>
    <row r="23355" x14ac:dyDescent="0.25"/>
    <row r="23356" x14ac:dyDescent="0.25"/>
    <row r="23357" x14ac:dyDescent="0.25"/>
    <row r="23358" x14ac:dyDescent="0.25"/>
    <row r="23359" x14ac:dyDescent="0.25"/>
    <row r="23360" x14ac:dyDescent="0.25"/>
    <row r="23361" x14ac:dyDescent="0.25"/>
    <row r="23362" x14ac:dyDescent="0.25"/>
    <row r="23363" x14ac:dyDescent="0.25"/>
    <row r="23364" x14ac:dyDescent="0.25"/>
    <row r="23365" x14ac:dyDescent="0.25"/>
    <row r="23366" x14ac:dyDescent="0.25"/>
    <row r="23367" x14ac:dyDescent="0.25"/>
    <row r="23368" x14ac:dyDescent="0.25"/>
    <row r="23369" x14ac:dyDescent="0.25"/>
    <row r="23370" x14ac:dyDescent="0.25"/>
    <row r="23371" x14ac:dyDescent="0.25"/>
    <row r="23372" x14ac:dyDescent="0.25"/>
    <row r="23373" x14ac:dyDescent="0.25"/>
    <row r="23374" x14ac:dyDescent="0.25"/>
    <row r="23375" x14ac:dyDescent="0.25"/>
    <row r="23376" x14ac:dyDescent="0.25"/>
    <row r="23377" x14ac:dyDescent="0.25"/>
    <row r="23378" x14ac:dyDescent="0.25"/>
    <row r="23379" x14ac:dyDescent="0.25"/>
    <row r="23380" x14ac:dyDescent="0.25"/>
    <row r="23381" x14ac:dyDescent="0.25"/>
    <row r="23382" x14ac:dyDescent="0.25"/>
    <row r="23383" x14ac:dyDescent="0.25"/>
    <row r="23384" x14ac:dyDescent="0.25"/>
    <row r="23385" x14ac:dyDescent="0.25"/>
    <row r="23386" x14ac:dyDescent="0.25"/>
    <row r="23387" x14ac:dyDescent="0.25"/>
    <row r="23388" x14ac:dyDescent="0.25"/>
    <row r="23389" x14ac:dyDescent="0.25"/>
    <row r="23390" x14ac:dyDescent="0.25"/>
    <row r="23391" x14ac:dyDescent="0.25"/>
    <row r="23392" x14ac:dyDescent="0.25"/>
    <row r="23393" x14ac:dyDescent="0.25"/>
    <row r="23394" x14ac:dyDescent="0.25"/>
    <row r="23395" x14ac:dyDescent="0.25"/>
    <row r="23396" x14ac:dyDescent="0.25"/>
    <row r="23397" x14ac:dyDescent="0.25"/>
    <row r="23398" x14ac:dyDescent="0.25"/>
    <row r="23399" x14ac:dyDescent="0.25"/>
    <row r="23400" x14ac:dyDescent="0.25"/>
    <row r="23401" x14ac:dyDescent="0.25"/>
    <row r="23402" x14ac:dyDescent="0.25"/>
    <row r="23403" x14ac:dyDescent="0.25"/>
    <row r="23404" x14ac:dyDescent="0.25"/>
    <row r="23405" x14ac:dyDescent="0.25"/>
    <row r="23406" x14ac:dyDescent="0.25"/>
    <row r="23407" x14ac:dyDescent="0.25"/>
    <row r="23408" x14ac:dyDescent="0.25"/>
    <row r="23409" x14ac:dyDescent="0.25"/>
    <row r="23410" x14ac:dyDescent="0.25"/>
    <row r="23411" x14ac:dyDescent="0.25"/>
    <row r="23412" x14ac:dyDescent="0.25"/>
    <row r="23413" x14ac:dyDescent="0.25"/>
    <row r="23414" x14ac:dyDescent="0.25"/>
    <row r="23415" x14ac:dyDescent="0.25"/>
    <row r="23416" x14ac:dyDescent="0.25"/>
    <row r="23417" x14ac:dyDescent="0.25"/>
    <row r="23418" x14ac:dyDescent="0.25"/>
    <row r="23419" x14ac:dyDescent="0.25"/>
    <row r="23420" x14ac:dyDescent="0.25"/>
    <row r="23421" x14ac:dyDescent="0.25"/>
    <row r="23422" x14ac:dyDescent="0.25"/>
    <row r="23423" x14ac:dyDescent="0.25"/>
    <row r="23424" x14ac:dyDescent="0.25"/>
    <row r="23425" x14ac:dyDescent="0.25"/>
    <row r="23426" x14ac:dyDescent="0.25"/>
    <row r="23427" x14ac:dyDescent="0.25"/>
    <row r="23428" x14ac:dyDescent="0.25"/>
    <row r="23429" x14ac:dyDescent="0.25"/>
    <row r="23430" x14ac:dyDescent="0.25"/>
    <row r="23431" x14ac:dyDescent="0.25"/>
    <row r="23432" x14ac:dyDescent="0.25"/>
    <row r="23433" x14ac:dyDescent="0.25"/>
    <row r="23434" x14ac:dyDescent="0.25"/>
    <row r="23435" x14ac:dyDescent="0.25"/>
    <row r="23436" x14ac:dyDescent="0.25"/>
    <row r="23437" x14ac:dyDescent="0.25"/>
    <row r="23438" x14ac:dyDescent="0.25"/>
    <row r="23439" x14ac:dyDescent="0.25"/>
    <row r="23440" x14ac:dyDescent="0.25"/>
    <row r="23441" x14ac:dyDescent="0.25"/>
    <row r="23442" x14ac:dyDescent="0.25"/>
    <row r="23443" x14ac:dyDescent="0.25"/>
    <row r="23444" x14ac:dyDescent="0.25"/>
    <row r="23445" x14ac:dyDescent="0.25"/>
    <row r="23446" x14ac:dyDescent="0.25"/>
    <row r="23447" x14ac:dyDescent="0.25"/>
    <row r="23448" x14ac:dyDescent="0.25"/>
    <row r="23449" x14ac:dyDescent="0.25"/>
    <row r="23450" x14ac:dyDescent="0.25"/>
    <row r="23451" x14ac:dyDescent="0.25"/>
    <row r="23452" x14ac:dyDescent="0.25"/>
    <row r="23453" x14ac:dyDescent="0.25"/>
    <row r="23454" x14ac:dyDescent="0.25"/>
    <row r="23455" x14ac:dyDescent="0.25"/>
    <row r="23456" x14ac:dyDescent="0.25"/>
    <row r="23457" x14ac:dyDescent="0.25"/>
    <row r="23458" x14ac:dyDescent="0.25"/>
    <row r="23459" x14ac:dyDescent="0.25"/>
    <row r="23460" x14ac:dyDescent="0.25"/>
    <row r="23461" x14ac:dyDescent="0.25"/>
    <row r="23462" x14ac:dyDescent="0.25"/>
    <row r="23463" x14ac:dyDescent="0.25"/>
    <row r="23464" x14ac:dyDescent="0.25"/>
    <row r="23465" x14ac:dyDescent="0.25"/>
    <row r="23466" x14ac:dyDescent="0.25"/>
    <row r="23467" x14ac:dyDescent="0.25"/>
    <row r="23468" x14ac:dyDescent="0.25"/>
    <row r="23469" x14ac:dyDescent="0.25"/>
    <row r="23470" x14ac:dyDescent="0.25"/>
    <row r="23471" x14ac:dyDescent="0.25"/>
    <row r="23472" x14ac:dyDescent="0.25"/>
    <row r="23473" x14ac:dyDescent="0.25"/>
    <row r="23474" x14ac:dyDescent="0.25"/>
    <row r="23475" x14ac:dyDescent="0.25"/>
    <row r="23476" x14ac:dyDescent="0.25"/>
    <row r="23477" x14ac:dyDescent="0.25"/>
    <row r="23478" x14ac:dyDescent="0.25"/>
    <row r="23479" x14ac:dyDescent="0.25"/>
    <row r="23480" x14ac:dyDescent="0.25"/>
    <row r="23481" x14ac:dyDescent="0.25"/>
    <row r="23482" x14ac:dyDescent="0.25"/>
    <row r="23483" x14ac:dyDescent="0.25"/>
    <row r="23484" x14ac:dyDescent="0.25"/>
    <row r="23485" x14ac:dyDescent="0.25"/>
    <row r="23486" x14ac:dyDescent="0.25"/>
    <row r="23487" x14ac:dyDescent="0.25"/>
    <row r="23488" x14ac:dyDescent="0.25"/>
    <row r="23489" x14ac:dyDescent="0.25"/>
    <row r="23490" x14ac:dyDescent="0.25"/>
    <row r="23491" x14ac:dyDescent="0.25"/>
    <row r="23492" x14ac:dyDescent="0.25"/>
    <row r="23493" x14ac:dyDescent="0.25"/>
    <row r="23494" x14ac:dyDescent="0.25"/>
    <row r="23495" x14ac:dyDescent="0.25"/>
    <row r="23496" x14ac:dyDescent="0.25"/>
    <row r="23497" x14ac:dyDescent="0.25"/>
    <row r="23498" x14ac:dyDescent="0.25"/>
    <row r="23499" x14ac:dyDescent="0.25"/>
    <row r="23500" x14ac:dyDescent="0.25"/>
    <row r="23501" x14ac:dyDescent="0.25"/>
    <row r="23502" x14ac:dyDescent="0.25"/>
    <row r="23503" x14ac:dyDescent="0.25"/>
    <row r="23504" x14ac:dyDescent="0.25"/>
    <row r="23505" x14ac:dyDescent="0.25"/>
    <row r="23506" x14ac:dyDescent="0.25"/>
    <row r="23507" x14ac:dyDescent="0.25"/>
    <row r="23508" x14ac:dyDescent="0.25"/>
    <row r="23509" x14ac:dyDescent="0.25"/>
    <row r="23510" x14ac:dyDescent="0.25"/>
    <row r="23511" x14ac:dyDescent="0.25"/>
    <row r="23512" x14ac:dyDescent="0.25"/>
    <row r="23513" x14ac:dyDescent="0.25"/>
    <row r="23514" x14ac:dyDescent="0.25"/>
    <row r="23515" x14ac:dyDescent="0.25"/>
    <row r="23516" x14ac:dyDescent="0.25"/>
    <row r="23517" x14ac:dyDescent="0.25"/>
    <row r="23518" x14ac:dyDescent="0.25"/>
    <row r="23519" x14ac:dyDescent="0.25"/>
    <row r="23520" x14ac:dyDescent="0.25"/>
    <row r="23521" x14ac:dyDescent="0.25"/>
    <row r="23522" x14ac:dyDescent="0.25"/>
    <row r="23523" x14ac:dyDescent="0.25"/>
    <row r="23524" x14ac:dyDescent="0.25"/>
    <row r="23525" x14ac:dyDescent="0.25"/>
    <row r="23526" x14ac:dyDescent="0.25"/>
    <row r="23527" x14ac:dyDescent="0.25"/>
    <row r="23528" x14ac:dyDescent="0.25"/>
    <row r="23529" x14ac:dyDescent="0.25"/>
    <row r="23530" x14ac:dyDescent="0.25"/>
    <row r="23531" x14ac:dyDescent="0.25"/>
    <row r="23532" x14ac:dyDescent="0.25"/>
    <row r="23533" x14ac:dyDescent="0.25"/>
    <row r="23534" x14ac:dyDescent="0.25"/>
    <row r="23535" x14ac:dyDescent="0.25"/>
    <row r="23536" x14ac:dyDescent="0.25"/>
    <row r="23537" x14ac:dyDescent="0.25"/>
    <row r="23538" x14ac:dyDescent="0.25"/>
    <row r="23539" x14ac:dyDescent="0.25"/>
    <row r="23540" x14ac:dyDescent="0.25"/>
    <row r="23541" x14ac:dyDescent="0.25"/>
    <row r="23542" x14ac:dyDescent="0.25"/>
    <row r="23543" x14ac:dyDescent="0.25"/>
    <row r="23544" x14ac:dyDescent="0.25"/>
    <row r="23545" x14ac:dyDescent="0.25"/>
    <row r="23546" x14ac:dyDescent="0.25"/>
    <row r="23547" x14ac:dyDescent="0.25"/>
    <row r="23548" x14ac:dyDescent="0.25"/>
    <row r="23549" x14ac:dyDescent="0.25"/>
    <row r="23550" x14ac:dyDescent="0.25"/>
    <row r="23551" x14ac:dyDescent="0.25"/>
    <row r="23552" x14ac:dyDescent="0.25"/>
    <row r="23553" x14ac:dyDescent="0.25"/>
    <row r="23554" x14ac:dyDescent="0.25"/>
    <row r="23555" x14ac:dyDescent="0.25"/>
    <row r="23556" x14ac:dyDescent="0.25"/>
    <row r="23557" x14ac:dyDescent="0.25"/>
    <row r="23558" x14ac:dyDescent="0.25"/>
    <row r="23559" x14ac:dyDescent="0.25"/>
    <row r="23560" x14ac:dyDescent="0.25"/>
    <row r="23561" x14ac:dyDescent="0.25"/>
    <row r="23562" x14ac:dyDescent="0.25"/>
    <row r="23563" x14ac:dyDescent="0.25"/>
    <row r="23564" x14ac:dyDescent="0.25"/>
    <row r="23565" x14ac:dyDescent="0.25"/>
    <row r="23566" x14ac:dyDescent="0.25"/>
    <row r="23567" x14ac:dyDescent="0.25"/>
    <row r="23568" x14ac:dyDescent="0.25"/>
    <row r="23569" x14ac:dyDescent="0.25"/>
    <row r="23570" x14ac:dyDescent="0.25"/>
    <row r="23571" x14ac:dyDescent="0.25"/>
    <row r="23572" x14ac:dyDescent="0.25"/>
    <row r="23573" x14ac:dyDescent="0.25"/>
    <row r="23574" x14ac:dyDescent="0.25"/>
    <row r="23575" x14ac:dyDescent="0.25"/>
    <row r="23576" x14ac:dyDescent="0.25"/>
    <row r="23577" x14ac:dyDescent="0.25"/>
    <row r="23578" x14ac:dyDescent="0.25"/>
    <row r="23579" x14ac:dyDescent="0.25"/>
    <row r="23580" x14ac:dyDescent="0.25"/>
    <row r="23581" x14ac:dyDescent="0.25"/>
    <row r="23582" x14ac:dyDescent="0.25"/>
    <row r="23583" x14ac:dyDescent="0.25"/>
    <row r="23584" x14ac:dyDescent="0.25"/>
    <row r="23585" x14ac:dyDescent="0.25"/>
    <row r="23586" x14ac:dyDescent="0.25"/>
    <row r="23587" x14ac:dyDescent="0.25"/>
    <row r="23588" x14ac:dyDescent="0.25"/>
    <row r="23589" x14ac:dyDescent="0.25"/>
    <row r="23590" x14ac:dyDescent="0.25"/>
    <row r="23591" x14ac:dyDescent="0.25"/>
    <row r="23592" x14ac:dyDescent="0.25"/>
    <row r="23593" x14ac:dyDescent="0.25"/>
    <row r="23594" x14ac:dyDescent="0.25"/>
    <row r="23595" x14ac:dyDescent="0.25"/>
    <row r="23596" x14ac:dyDescent="0.25"/>
    <row r="23597" x14ac:dyDescent="0.25"/>
    <row r="23598" x14ac:dyDescent="0.25"/>
    <row r="23599" x14ac:dyDescent="0.25"/>
    <row r="23600" x14ac:dyDescent="0.25"/>
    <row r="23601" x14ac:dyDescent="0.25"/>
    <row r="23602" x14ac:dyDescent="0.25"/>
    <row r="23603" x14ac:dyDescent="0.25"/>
    <row r="23604" x14ac:dyDescent="0.25"/>
    <row r="23605" x14ac:dyDescent="0.25"/>
    <row r="23606" x14ac:dyDescent="0.25"/>
    <row r="23607" x14ac:dyDescent="0.25"/>
    <row r="23608" x14ac:dyDescent="0.25"/>
    <row r="23609" x14ac:dyDescent="0.25"/>
    <row r="23610" x14ac:dyDescent="0.25"/>
    <row r="23611" x14ac:dyDescent="0.25"/>
    <row r="23612" x14ac:dyDescent="0.25"/>
    <row r="23613" x14ac:dyDescent="0.25"/>
    <row r="23614" x14ac:dyDescent="0.25"/>
    <row r="23615" x14ac:dyDescent="0.25"/>
    <row r="23616" x14ac:dyDescent="0.25"/>
    <row r="23617" x14ac:dyDescent="0.25"/>
    <row r="23618" x14ac:dyDescent="0.25"/>
    <row r="23619" x14ac:dyDescent="0.25"/>
    <row r="23620" x14ac:dyDescent="0.25"/>
    <row r="23621" x14ac:dyDescent="0.25"/>
    <row r="23622" x14ac:dyDescent="0.25"/>
    <row r="23623" x14ac:dyDescent="0.25"/>
    <row r="23624" x14ac:dyDescent="0.25"/>
    <row r="23625" x14ac:dyDescent="0.25"/>
    <row r="23626" x14ac:dyDescent="0.25"/>
    <row r="23627" x14ac:dyDescent="0.25"/>
    <row r="23628" x14ac:dyDescent="0.25"/>
    <row r="23629" x14ac:dyDescent="0.25"/>
    <row r="23630" x14ac:dyDescent="0.25"/>
    <row r="23631" x14ac:dyDescent="0.25"/>
    <row r="23632" x14ac:dyDescent="0.25"/>
    <row r="23633" x14ac:dyDescent="0.25"/>
    <row r="23634" x14ac:dyDescent="0.25"/>
    <row r="23635" x14ac:dyDescent="0.25"/>
    <row r="23636" x14ac:dyDescent="0.25"/>
    <row r="23637" x14ac:dyDescent="0.25"/>
    <row r="23638" x14ac:dyDescent="0.25"/>
    <row r="23639" x14ac:dyDescent="0.25"/>
    <row r="23640" x14ac:dyDescent="0.25"/>
    <row r="23641" x14ac:dyDescent="0.25"/>
    <row r="23642" x14ac:dyDescent="0.25"/>
    <row r="23643" x14ac:dyDescent="0.25"/>
    <row r="23644" x14ac:dyDescent="0.25"/>
    <row r="23645" x14ac:dyDescent="0.25"/>
    <row r="23646" x14ac:dyDescent="0.25"/>
    <row r="23647" x14ac:dyDescent="0.25"/>
    <row r="23648" x14ac:dyDescent="0.25"/>
    <row r="23649" x14ac:dyDescent="0.25"/>
    <row r="23650" x14ac:dyDescent="0.25"/>
    <row r="23651" x14ac:dyDescent="0.25"/>
    <row r="23652" x14ac:dyDescent="0.25"/>
    <row r="23653" x14ac:dyDescent="0.25"/>
    <row r="23654" x14ac:dyDescent="0.25"/>
    <row r="23655" x14ac:dyDescent="0.25"/>
    <row r="23656" x14ac:dyDescent="0.25"/>
    <row r="23657" x14ac:dyDescent="0.25"/>
    <row r="23658" x14ac:dyDescent="0.25"/>
    <row r="23659" x14ac:dyDescent="0.25"/>
    <row r="23660" x14ac:dyDescent="0.25"/>
    <row r="23661" x14ac:dyDescent="0.25"/>
    <row r="23662" x14ac:dyDescent="0.25"/>
    <row r="23663" x14ac:dyDescent="0.25"/>
    <row r="23664" x14ac:dyDescent="0.25"/>
    <row r="23665" x14ac:dyDescent="0.25"/>
    <row r="23666" x14ac:dyDescent="0.25"/>
    <row r="23667" x14ac:dyDescent="0.25"/>
    <row r="23668" x14ac:dyDescent="0.25"/>
    <row r="23669" x14ac:dyDescent="0.25"/>
    <row r="23670" x14ac:dyDescent="0.25"/>
    <row r="23671" x14ac:dyDescent="0.25"/>
    <row r="23672" x14ac:dyDescent="0.25"/>
    <row r="23673" x14ac:dyDescent="0.25"/>
    <row r="23674" x14ac:dyDescent="0.25"/>
    <row r="23675" x14ac:dyDescent="0.25"/>
    <row r="23676" x14ac:dyDescent="0.25"/>
    <row r="23677" x14ac:dyDescent="0.25"/>
    <row r="23678" x14ac:dyDescent="0.25"/>
    <row r="23679" x14ac:dyDescent="0.25"/>
    <row r="23680" x14ac:dyDescent="0.25"/>
    <row r="23681" x14ac:dyDescent="0.25"/>
    <row r="23682" x14ac:dyDescent="0.25"/>
    <row r="23683" x14ac:dyDescent="0.25"/>
    <row r="23684" x14ac:dyDescent="0.25"/>
    <row r="23685" x14ac:dyDescent="0.25"/>
    <row r="23686" x14ac:dyDescent="0.25"/>
    <row r="23687" x14ac:dyDescent="0.25"/>
    <row r="23688" x14ac:dyDescent="0.25"/>
    <row r="23689" x14ac:dyDescent="0.25"/>
    <row r="23690" x14ac:dyDescent="0.25"/>
    <row r="23691" x14ac:dyDescent="0.25"/>
    <row r="23692" x14ac:dyDescent="0.25"/>
    <row r="23693" x14ac:dyDescent="0.25"/>
    <row r="23694" x14ac:dyDescent="0.25"/>
    <row r="23695" x14ac:dyDescent="0.25"/>
    <row r="23696" x14ac:dyDescent="0.25"/>
    <row r="23697" x14ac:dyDescent="0.25"/>
    <row r="23698" x14ac:dyDescent="0.25"/>
    <row r="23699" x14ac:dyDescent="0.25"/>
    <row r="23700" x14ac:dyDescent="0.25"/>
    <row r="23701" x14ac:dyDescent="0.25"/>
    <row r="23702" x14ac:dyDescent="0.25"/>
    <row r="23703" x14ac:dyDescent="0.25"/>
    <row r="23704" x14ac:dyDescent="0.25"/>
    <row r="23705" x14ac:dyDescent="0.25"/>
    <row r="23706" x14ac:dyDescent="0.25"/>
    <row r="23707" x14ac:dyDescent="0.25"/>
    <row r="23708" x14ac:dyDescent="0.25"/>
    <row r="23709" x14ac:dyDescent="0.25"/>
    <row r="23710" x14ac:dyDescent="0.25"/>
    <row r="23711" x14ac:dyDescent="0.25"/>
    <row r="23712" x14ac:dyDescent="0.25"/>
    <row r="23713" x14ac:dyDescent="0.25"/>
    <row r="23714" x14ac:dyDescent="0.25"/>
    <row r="23715" x14ac:dyDescent="0.25"/>
    <row r="23716" x14ac:dyDescent="0.25"/>
    <row r="23717" x14ac:dyDescent="0.25"/>
    <row r="23718" x14ac:dyDescent="0.25"/>
    <row r="23719" x14ac:dyDescent="0.25"/>
    <row r="23720" x14ac:dyDescent="0.25"/>
    <row r="23721" x14ac:dyDescent="0.25"/>
    <row r="23722" x14ac:dyDescent="0.25"/>
    <row r="23723" x14ac:dyDescent="0.25"/>
    <row r="23724" x14ac:dyDescent="0.25"/>
    <row r="23725" x14ac:dyDescent="0.25"/>
    <row r="23726" x14ac:dyDescent="0.25"/>
    <row r="23727" x14ac:dyDescent="0.25"/>
    <row r="23728" x14ac:dyDescent="0.25"/>
    <row r="23729" x14ac:dyDescent="0.25"/>
    <row r="23730" x14ac:dyDescent="0.25"/>
    <row r="23731" x14ac:dyDescent="0.25"/>
    <row r="23732" x14ac:dyDescent="0.25"/>
    <row r="23733" x14ac:dyDescent="0.25"/>
    <row r="23734" x14ac:dyDescent="0.25"/>
    <row r="23735" x14ac:dyDescent="0.25"/>
    <row r="23736" x14ac:dyDescent="0.25"/>
    <row r="23737" x14ac:dyDescent="0.25"/>
    <row r="23738" x14ac:dyDescent="0.25"/>
    <row r="23739" x14ac:dyDescent="0.25"/>
    <row r="23740" x14ac:dyDescent="0.25"/>
    <row r="23741" x14ac:dyDescent="0.25"/>
    <row r="23742" x14ac:dyDescent="0.25"/>
    <row r="23743" x14ac:dyDescent="0.25"/>
    <row r="23744" x14ac:dyDescent="0.25"/>
    <row r="23745" x14ac:dyDescent="0.25"/>
    <row r="23746" x14ac:dyDescent="0.25"/>
    <row r="23747" x14ac:dyDescent="0.25"/>
    <row r="23748" x14ac:dyDescent="0.25"/>
    <row r="23749" x14ac:dyDescent="0.25"/>
    <row r="23750" x14ac:dyDescent="0.25"/>
    <row r="23751" x14ac:dyDescent="0.25"/>
    <row r="23752" x14ac:dyDescent="0.25"/>
    <row r="23753" x14ac:dyDescent="0.25"/>
    <row r="23754" x14ac:dyDescent="0.25"/>
    <row r="23755" x14ac:dyDescent="0.25"/>
    <row r="23756" x14ac:dyDescent="0.25"/>
    <row r="23757" x14ac:dyDescent="0.25"/>
    <row r="23758" x14ac:dyDescent="0.25"/>
    <row r="23759" x14ac:dyDescent="0.25"/>
    <row r="23760" x14ac:dyDescent="0.25"/>
    <row r="23761" x14ac:dyDescent="0.25"/>
    <row r="23762" x14ac:dyDescent="0.25"/>
    <row r="23763" x14ac:dyDescent="0.25"/>
    <row r="23764" x14ac:dyDescent="0.25"/>
    <row r="23765" x14ac:dyDescent="0.25"/>
    <row r="23766" x14ac:dyDescent="0.25"/>
    <row r="23767" x14ac:dyDescent="0.25"/>
    <row r="23768" x14ac:dyDescent="0.25"/>
    <row r="23769" x14ac:dyDescent="0.25"/>
    <row r="23770" x14ac:dyDescent="0.25"/>
    <row r="23771" x14ac:dyDescent="0.25"/>
    <row r="23772" x14ac:dyDescent="0.25"/>
    <row r="23773" x14ac:dyDescent="0.25"/>
    <row r="23774" x14ac:dyDescent="0.25"/>
    <row r="23775" x14ac:dyDescent="0.25"/>
    <row r="23776" x14ac:dyDescent="0.25"/>
    <row r="23777" x14ac:dyDescent="0.25"/>
    <row r="23778" x14ac:dyDescent="0.25"/>
    <row r="23779" x14ac:dyDescent="0.25"/>
    <row r="23780" x14ac:dyDescent="0.25"/>
    <row r="23781" x14ac:dyDescent="0.25"/>
    <row r="23782" x14ac:dyDescent="0.25"/>
    <row r="23783" x14ac:dyDescent="0.25"/>
    <row r="23784" x14ac:dyDescent="0.25"/>
    <row r="23785" x14ac:dyDescent="0.25"/>
    <row r="23786" x14ac:dyDescent="0.25"/>
    <row r="23787" x14ac:dyDescent="0.25"/>
    <row r="23788" x14ac:dyDescent="0.25"/>
    <row r="23789" x14ac:dyDescent="0.25"/>
    <row r="23790" x14ac:dyDescent="0.25"/>
    <row r="23791" x14ac:dyDescent="0.25"/>
    <row r="23792" x14ac:dyDescent="0.25"/>
    <row r="23793" x14ac:dyDescent="0.25"/>
    <row r="23794" x14ac:dyDescent="0.25"/>
    <row r="23795" x14ac:dyDescent="0.25"/>
    <row r="23796" x14ac:dyDescent="0.25"/>
    <row r="23797" x14ac:dyDescent="0.25"/>
    <row r="23798" x14ac:dyDescent="0.25"/>
    <row r="23799" x14ac:dyDescent="0.25"/>
    <row r="23800" x14ac:dyDescent="0.25"/>
    <row r="23801" x14ac:dyDescent="0.25"/>
    <row r="23802" x14ac:dyDescent="0.25"/>
    <row r="23803" x14ac:dyDescent="0.25"/>
    <row r="23804" x14ac:dyDescent="0.25"/>
    <row r="23805" x14ac:dyDescent="0.25"/>
    <row r="23806" x14ac:dyDescent="0.25"/>
    <row r="23807" x14ac:dyDescent="0.25"/>
    <row r="23808" x14ac:dyDescent="0.25"/>
    <row r="23809" x14ac:dyDescent="0.25"/>
    <row r="23810" x14ac:dyDescent="0.25"/>
    <row r="23811" x14ac:dyDescent="0.25"/>
    <row r="23812" x14ac:dyDescent="0.25"/>
    <row r="23813" x14ac:dyDescent="0.25"/>
    <row r="23814" x14ac:dyDescent="0.25"/>
    <row r="23815" x14ac:dyDescent="0.25"/>
    <row r="23816" x14ac:dyDescent="0.25"/>
    <row r="23817" x14ac:dyDescent="0.25"/>
    <row r="23818" x14ac:dyDescent="0.25"/>
    <row r="23819" x14ac:dyDescent="0.25"/>
    <row r="23820" x14ac:dyDescent="0.25"/>
    <row r="23821" x14ac:dyDescent="0.25"/>
    <row r="23822" x14ac:dyDescent="0.25"/>
    <row r="23823" x14ac:dyDescent="0.25"/>
    <row r="23824" x14ac:dyDescent="0.25"/>
    <row r="23825" x14ac:dyDescent="0.25"/>
    <row r="23826" x14ac:dyDescent="0.25"/>
    <row r="23827" x14ac:dyDescent="0.25"/>
    <row r="23828" x14ac:dyDescent="0.25"/>
    <row r="23829" x14ac:dyDescent="0.25"/>
    <row r="23830" x14ac:dyDescent="0.25"/>
    <row r="23831" x14ac:dyDescent="0.25"/>
    <row r="23832" x14ac:dyDescent="0.25"/>
    <row r="23833" x14ac:dyDescent="0.25"/>
    <row r="23834" x14ac:dyDescent="0.25"/>
    <row r="23835" x14ac:dyDescent="0.25"/>
    <row r="23836" x14ac:dyDescent="0.25"/>
    <row r="23837" x14ac:dyDescent="0.25"/>
    <row r="23838" x14ac:dyDescent="0.25"/>
    <row r="23839" x14ac:dyDescent="0.25"/>
    <row r="23840" x14ac:dyDescent="0.25"/>
    <row r="23841" x14ac:dyDescent="0.25"/>
    <row r="23842" x14ac:dyDescent="0.25"/>
    <row r="23843" x14ac:dyDescent="0.25"/>
    <row r="23844" x14ac:dyDescent="0.25"/>
    <row r="23845" x14ac:dyDescent="0.25"/>
    <row r="23846" x14ac:dyDescent="0.25"/>
    <row r="23847" x14ac:dyDescent="0.25"/>
    <row r="23848" x14ac:dyDescent="0.25"/>
    <row r="23849" x14ac:dyDescent="0.25"/>
    <row r="23850" x14ac:dyDescent="0.25"/>
    <row r="23851" x14ac:dyDescent="0.25"/>
    <row r="23852" x14ac:dyDescent="0.25"/>
    <row r="23853" x14ac:dyDescent="0.25"/>
    <row r="23854" x14ac:dyDescent="0.25"/>
    <row r="23855" x14ac:dyDescent="0.25"/>
    <row r="23856" x14ac:dyDescent="0.25"/>
    <row r="23857" x14ac:dyDescent="0.25"/>
    <row r="23858" x14ac:dyDescent="0.25"/>
    <row r="23859" x14ac:dyDescent="0.25"/>
    <row r="23860" x14ac:dyDescent="0.25"/>
    <row r="23861" x14ac:dyDescent="0.25"/>
    <row r="23862" x14ac:dyDescent="0.25"/>
    <row r="23863" x14ac:dyDescent="0.25"/>
    <row r="23864" x14ac:dyDescent="0.25"/>
    <row r="23865" x14ac:dyDescent="0.25"/>
    <row r="23866" x14ac:dyDescent="0.25"/>
    <row r="23867" x14ac:dyDescent="0.25"/>
    <row r="23868" x14ac:dyDescent="0.25"/>
    <row r="23869" x14ac:dyDescent="0.25"/>
    <row r="23870" x14ac:dyDescent="0.25"/>
    <row r="23871" x14ac:dyDescent="0.25"/>
    <row r="23872" x14ac:dyDescent="0.25"/>
    <row r="23873" x14ac:dyDescent="0.25"/>
    <row r="23874" x14ac:dyDescent="0.25"/>
    <row r="23875" x14ac:dyDescent="0.25"/>
    <row r="23876" x14ac:dyDescent="0.25"/>
    <row r="23877" x14ac:dyDescent="0.25"/>
    <row r="23878" x14ac:dyDescent="0.25"/>
    <row r="23879" x14ac:dyDescent="0.25"/>
    <row r="23880" x14ac:dyDescent="0.25"/>
    <row r="23881" x14ac:dyDescent="0.25"/>
    <row r="23882" x14ac:dyDescent="0.25"/>
    <row r="23883" x14ac:dyDescent="0.25"/>
    <row r="23884" x14ac:dyDescent="0.25"/>
    <row r="23885" x14ac:dyDescent="0.25"/>
    <row r="23886" x14ac:dyDescent="0.25"/>
    <row r="23887" x14ac:dyDescent="0.25"/>
    <row r="23888" x14ac:dyDescent="0.25"/>
    <row r="23889" x14ac:dyDescent="0.25"/>
    <row r="23890" x14ac:dyDescent="0.25"/>
    <row r="23891" x14ac:dyDescent="0.25"/>
    <row r="23892" x14ac:dyDescent="0.25"/>
    <row r="23893" x14ac:dyDescent="0.25"/>
    <row r="23894" x14ac:dyDescent="0.25"/>
    <row r="23895" x14ac:dyDescent="0.25"/>
    <row r="23896" x14ac:dyDescent="0.25"/>
    <row r="23897" x14ac:dyDescent="0.25"/>
    <row r="23898" x14ac:dyDescent="0.25"/>
    <row r="23899" x14ac:dyDescent="0.25"/>
    <row r="23900" x14ac:dyDescent="0.25"/>
    <row r="23901" x14ac:dyDescent="0.25"/>
    <row r="23902" x14ac:dyDescent="0.25"/>
    <row r="23903" x14ac:dyDescent="0.25"/>
    <row r="23904" x14ac:dyDescent="0.25"/>
    <row r="23905" x14ac:dyDescent="0.25"/>
    <row r="23906" x14ac:dyDescent="0.25"/>
    <row r="23907" x14ac:dyDescent="0.25"/>
    <row r="23908" x14ac:dyDescent="0.25"/>
    <row r="23909" x14ac:dyDescent="0.25"/>
    <row r="23910" x14ac:dyDescent="0.25"/>
    <row r="23911" x14ac:dyDescent="0.25"/>
    <row r="23912" x14ac:dyDescent="0.25"/>
    <row r="23913" x14ac:dyDescent="0.25"/>
    <row r="23914" x14ac:dyDescent="0.25"/>
    <row r="23915" x14ac:dyDescent="0.25"/>
    <row r="23916" x14ac:dyDescent="0.25"/>
    <row r="23917" x14ac:dyDescent="0.25"/>
    <row r="23918" x14ac:dyDescent="0.25"/>
    <row r="23919" x14ac:dyDescent="0.25"/>
    <row r="23920" x14ac:dyDescent="0.25"/>
    <row r="23921" x14ac:dyDescent="0.25"/>
    <row r="23922" x14ac:dyDescent="0.25"/>
    <row r="23923" x14ac:dyDescent="0.25"/>
    <row r="23924" x14ac:dyDescent="0.25"/>
    <row r="23925" x14ac:dyDescent="0.25"/>
    <row r="23926" x14ac:dyDescent="0.25"/>
    <row r="23927" x14ac:dyDescent="0.25"/>
    <row r="23928" x14ac:dyDescent="0.25"/>
    <row r="23929" x14ac:dyDescent="0.25"/>
    <row r="23930" x14ac:dyDescent="0.25"/>
    <row r="23931" x14ac:dyDescent="0.25"/>
    <row r="23932" x14ac:dyDescent="0.25"/>
    <row r="23933" x14ac:dyDescent="0.25"/>
    <row r="23934" x14ac:dyDescent="0.25"/>
    <row r="23935" x14ac:dyDescent="0.25"/>
    <row r="23936" x14ac:dyDescent="0.25"/>
    <row r="23937" x14ac:dyDescent="0.25"/>
    <row r="23938" x14ac:dyDescent="0.25"/>
    <row r="23939" x14ac:dyDescent="0.25"/>
    <row r="23940" x14ac:dyDescent="0.25"/>
    <row r="23941" x14ac:dyDescent="0.25"/>
    <row r="23942" x14ac:dyDescent="0.25"/>
    <row r="23943" x14ac:dyDescent="0.25"/>
    <row r="23944" x14ac:dyDescent="0.25"/>
    <row r="23945" x14ac:dyDescent="0.25"/>
    <row r="23946" x14ac:dyDescent="0.25"/>
    <row r="23947" x14ac:dyDescent="0.25"/>
    <row r="23948" x14ac:dyDescent="0.25"/>
    <row r="23949" x14ac:dyDescent="0.25"/>
    <row r="23950" x14ac:dyDescent="0.25"/>
    <row r="23951" x14ac:dyDescent="0.25"/>
    <row r="23952" x14ac:dyDescent="0.25"/>
    <row r="23953" x14ac:dyDescent="0.25"/>
    <row r="23954" x14ac:dyDescent="0.25"/>
    <row r="23955" x14ac:dyDescent="0.25"/>
    <row r="23956" x14ac:dyDescent="0.25"/>
    <row r="23957" x14ac:dyDescent="0.25"/>
    <row r="23958" x14ac:dyDescent="0.25"/>
    <row r="23959" x14ac:dyDescent="0.25"/>
    <row r="23960" x14ac:dyDescent="0.25"/>
    <row r="23961" x14ac:dyDescent="0.25"/>
    <row r="23962" x14ac:dyDescent="0.25"/>
    <row r="23963" x14ac:dyDescent="0.25"/>
    <row r="23964" x14ac:dyDescent="0.25"/>
    <row r="23965" x14ac:dyDescent="0.25"/>
    <row r="23966" x14ac:dyDescent="0.25"/>
    <row r="23967" x14ac:dyDescent="0.25"/>
    <row r="23968" x14ac:dyDescent="0.25"/>
    <row r="23969" x14ac:dyDescent="0.25"/>
    <row r="23970" x14ac:dyDescent="0.25"/>
    <row r="23971" x14ac:dyDescent="0.25"/>
    <row r="23972" x14ac:dyDescent="0.25"/>
    <row r="23973" x14ac:dyDescent="0.25"/>
    <row r="23974" x14ac:dyDescent="0.25"/>
    <row r="23975" x14ac:dyDescent="0.25"/>
    <row r="23976" x14ac:dyDescent="0.25"/>
    <row r="23977" x14ac:dyDescent="0.25"/>
    <row r="23978" x14ac:dyDescent="0.25"/>
    <row r="23979" x14ac:dyDescent="0.25"/>
    <row r="23980" x14ac:dyDescent="0.25"/>
    <row r="23981" x14ac:dyDescent="0.25"/>
    <row r="23982" x14ac:dyDescent="0.25"/>
    <row r="23983" x14ac:dyDescent="0.25"/>
    <row r="23984" x14ac:dyDescent="0.25"/>
    <row r="23985" x14ac:dyDescent="0.25"/>
    <row r="23986" x14ac:dyDescent="0.25"/>
    <row r="23987" x14ac:dyDescent="0.25"/>
    <row r="23988" x14ac:dyDescent="0.25"/>
    <row r="23989" x14ac:dyDescent="0.25"/>
    <row r="23990" x14ac:dyDescent="0.25"/>
    <row r="23991" x14ac:dyDescent="0.25"/>
    <row r="23992" x14ac:dyDescent="0.25"/>
    <row r="23993" x14ac:dyDescent="0.25"/>
    <row r="23994" x14ac:dyDescent="0.25"/>
    <row r="23995" x14ac:dyDescent="0.25"/>
    <row r="23996" x14ac:dyDescent="0.25"/>
    <row r="23997" x14ac:dyDescent="0.25"/>
    <row r="23998" x14ac:dyDescent="0.25"/>
    <row r="23999" x14ac:dyDescent="0.25"/>
    <row r="24000" x14ac:dyDescent="0.25"/>
    <row r="24001" x14ac:dyDescent="0.25"/>
    <row r="24002" x14ac:dyDescent="0.25"/>
    <row r="24003" x14ac:dyDescent="0.25"/>
    <row r="24004" x14ac:dyDescent="0.25"/>
    <row r="24005" x14ac:dyDescent="0.25"/>
    <row r="24006" x14ac:dyDescent="0.25"/>
    <row r="24007" x14ac:dyDescent="0.25"/>
    <row r="24008" x14ac:dyDescent="0.25"/>
    <row r="24009" x14ac:dyDescent="0.25"/>
    <row r="24010" x14ac:dyDescent="0.25"/>
    <row r="24011" x14ac:dyDescent="0.25"/>
    <row r="24012" x14ac:dyDescent="0.25"/>
    <row r="24013" x14ac:dyDescent="0.25"/>
    <row r="24014" x14ac:dyDescent="0.25"/>
    <row r="24015" x14ac:dyDescent="0.25"/>
    <row r="24016" x14ac:dyDescent="0.25"/>
    <row r="24017" x14ac:dyDescent="0.25"/>
    <row r="24018" x14ac:dyDescent="0.25"/>
    <row r="24019" x14ac:dyDescent="0.25"/>
    <row r="24020" x14ac:dyDescent="0.25"/>
    <row r="24021" x14ac:dyDescent="0.25"/>
    <row r="24022" x14ac:dyDescent="0.25"/>
    <row r="24023" x14ac:dyDescent="0.25"/>
    <row r="24024" x14ac:dyDescent="0.25"/>
    <row r="24025" x14ac:dyDescent="0.25"/>
    <row r="24026" x14ac:dyDescent="0.25"/>
    <row r="24027" x14ac:dyDescent="0.25"/>
    <row r="24028" x14ac:dyDescent="0.25"/>
    <row r="24029" x14ac:dyDescent="0.25"/>
    <row r="24030" x14ac:dyDescent="0.25"/>
    <row r="24031" x14ac:dyDescent="0.25"/>
    <row r="24032" x14ac:dyDescent="0.25"/>
    <row r="24033" x14ac:dyDescent="0.25"/>
    <row r="24034" x14ac:dyDescent="0.25"/>
    <row r="24035" x14ac:dyDescent="0.25"/>
    <row r="24036" x14ac:dyDescent="0.25"/>
    <row r="24037" x14ac:dyDescent="0.25"/>
    <row r="24038" x14ac:dyDescent="0.25"/>
    <row r="24039" x14ac:dyDescent="0.25"/>
    <row r="24040" x14ac:dyDescent="0.25"/>
    <row r="24041" x14ac:dyDescent="0.25"/>
    <row r="24042" x14ac:dyDescent="0.25"/>
    <row r="24043" x14ac:dyDescent="0.25"/>
    <row r="24044" x14ac:dyDescent="0.25"/>
    <row r="24045" x14ac:dyDescent="0.25"/>
    <row r="24046" x14ac:dyDescent="0.25"/>
    <row r="24047" x14ac:dyDescent="0.25"/>
    <row r="24048" x14ac:dyDescent="0.25"/>
    <row r="24049" x14ac:dyDescent="0.25"/>
    <row r="24050" x14ac:dyDescent="0.25"/>
    <row r="24051" x14ac:dyDescent="0.25"/>
    <row r="24052" x14ac:dyDescent="0.25"/>
    <row r="24053" x14ac:dyDescent="0.25"/>
    <row r="24054" x14ac:dyDescent="0.25"/>
    <row r="24055" x14ac:dyDescent="0.25"/>
    <row r="24056" x14ac:dyDescent="0.25"/>
    <row r="24057" x14ac:dyDescent="0.25"/>
    <row r="24058" x14ac:dyDescent="0.25"/>
    <row r="24059" x14ac:dyDescent="0.25"/>
    <row r="24060" x14ac:dyDescent="0.25"/>
    <row r="24061" x14ac:dyDescent="0.25"/>
    <row r="24062" x14ac:dyDescent="0.25"/>
    <row r="24063" x14ac:dyDescent="0.25"/>
    <row r="24064" x14ac:dyDescent="0.25"/>
    <row r="24065" x14ac:dyDescent="0.25"/>
    <row r="24066" x14ac:dyDescent="0.25"/>
    <row r="24067" x14ac:dyDescent="0.25"/>
    <row r="24068" x14ac:dyDescent="0.25"/>
    <row r="24069" x14ac:dyDescent="0.25"/>
    <row r="24070" x14ac:dyDescent="0.25"/>
    <row r="24071" x14ac:dyDescent="0.25"/>
    <row r="24072" x14ac:dyDescent="0.25"/>
    <row r="24073" x14ac:dyDescent="0.25"/>
    <row r="24074" x14ac:dyDescent="0.25"/>
    <row r="24075" x14ac:dyDescent="0.25"/>
    <row r="24076" x14ac:dyDescent="0.25"/>
    <row r="24077" x14ac:dyDescent="0.25"/>
    <row r="24078" x14ac:dyDescent="0.25"/>
    <row r="24079" x14ac:dyDescent="0.25"/>
    <row r="24080" x14ac:dyDescent="0.25"/>
    <row r="24081" x14ac:dyDescent="0.25"/>
    <row r="24082" x14ac:dyDescent="0.25"/>
    <row r="24083" x14ac:dyDescent="0.25"/>
    <row r="24084" x14ac:dyDescent="0.25"/>
    <row r="24085" x14ac:dyDescent="0.25"/>
    <row r="24086" x14ac:dyDescent="0.25"/>
    <row r="24087" x14ac:dyDescent="0.25"/>
    <row r="24088" x14ac:dyDescent="0.25"/>
    <row r="24089" x14ac:dyDescent="0.25"/>
    <row r="24090" x14ac:dyDescent="0.25"/>
    <row r="24091" x14ac:dyDescent="0.25"/>
    <row r="24092" x14ac:dyDescent="0.25"/>
    <row r="24093" x14ac:dyDescent="0.25"/>
    <row r="24094" x14ac:dyDescent="0.25"/>
    <row r="24095" x14ac:dyDescent="0.25"/>
    <row r="24096" x14ac:dyDescent="0.25"/>
    <row r="24097" x14ac:dyDescent="0.25"/>
    <row r="24098" x14ac:dyDescent="0.25"/>
    <row r="24099" x14ac:dyDescent="0.25"/>
    <row r="24100" x14ac:dyDescent="0.25"/>
    <row r="24101" x14ac:dyDescent="0.25"/>
    <row r="24102" x14ac:dyDescent="0.25"/>
    <row r="24103" x14ac:dyDescent="0.25"/>
    <row r="24104" x14ac:dyDescent="0.25"/>
    <row r="24105" x14ac:dyDescent="0.25"/>
    <row r="24106" x14ac:dyDescent="0.25"/>
    <row r="24107" x14ac:dyDescent="0.25"/>
    <row r="24108" x14ac:dyDescent="0.25"/>
    <row r="24109" x14ac:dyDescent="0.25"/>
    <row r="24110" x14ac:dyDescent="0.25"/>
    <row r="24111" x14ac:dyDescent="0.25"/>
    <row r="24112" x14ac:dyDescent="0.25"/>
    <row r="24113" x14ac:dyDescent="0.25"/>
    <row r="24114" x14ac:dyDescent="0.25"/>
    <row r="24115" x14ac:dyDescent="0.25"/>
    <row r="24116" x14ac:dyDescent="0.25"/>
    <row r="24117" x14ac:dyDescent="0.25"/>
    <row r="24118" x14ac:dyDescent="0.25"/>
    <row r="24119" x14ac:dyDescent="0.25"/>
    <row r="24120" x14ac:dyDescent="0.25"/>
    <row r="24121" x14ac:dyDescent="0.25"/>
    <row r="24122" x14ac:dyDescent="0.25"/>
    <row r="24123" x14ac:dyDescent="0.25"/>
    <row r="24124" x14ac:dyDescent="0.25"/>
    <row r="24125" x14ac:dyDescent="0.25"/>
    <row r="24126" x14ac:dyDescent="0.25"/>
    <row r="24127" x14ac:dyDescent="0.25"/>
    <row r="24128" x14ac:dyDescent="0.25"/>
    <row r="24129" x14ac:dyDescent="0.25"/>
    <row r="24130" x14ac:dyDescent="0.25"/>
    <row r="24131" x14ac:dyDescent="0.25"/>
    <row r="24132" x14ac:dyDescent="0.25"/>
    <row r="24133" x14ac:dyDescent="0.25"/>
    <row r="24134" x14ac:dyDescent="0.25"/>
    <row r="24135" x14ac:dyDescent="0.25"/>
    <row r="24136" x14ac:dyDescent="0.25"/>
    <row r="24137" x14ac:dyDescent="0.25"/>
    <row r="24138" x14ac:dyDescent="0.25"/>
    <row r="24139" x14ac:dyDescent="0.25"/>
    <row r="24140" x14ac:dyDescent="0.25"/>
    <row r="24141" x14ac:dyDescent="0.25"/>
    <row r="24142" x14ac:dyDescent="0.25"/>
    <row r="24143" x14ac:dyDescent="0.25"/>
    <row r="24144" x14ac:dyDescent="0.25"/>
    <row r="24145" x14ac:dyDescent="0.25"/>
    <row r="24146" x14ac:dyDescent="0.25"/>
    <row r="24147" x14ac:dyDescent="0.25"/>
    <row r="24148" x14ac:dyDescent="0.25"/>
    <row r="24149" x14ac:dyDescent="0.25"/>
    <row r="24150" x14ac:dyDescent="0.25"/>
    <row r="24151" x14ac:dyDescent="0.25"/>
    <row r="24152" x14ac:dyDescent="0.25"/>
    <row r="24153" x14ac:dyDescent="0.25"/>
    <row r="24154" x14ac:dyDescent="0.25"/>
    <row r="24155" x14ac:dyDescent="0.25"/>
    <row r="24156" x14ac:dyDescent="0.25"/>
    <row r="24157" x14ac:dyDescent="0.25"/>
    <row r="24158" x14ac:dyDescent="0.25"/>
    <row r="24159" x14ac:dyDescent="0.25"/>
    <row r="24160" x14ac:dyDescent="0.25"/>
    <row r="24161" x14ac:dyDescent="0.25"/>
    <row r="24162" x14ac:dyDescent="0.25"/>
    <row r="24163" x14ac:dyDescent="0.25"/>
    <row r="24164" x14ac:dyDescent="0.25"/>
    <row r="24165" x14ac:dyDescent="0.25"/>
    <row r="24166" x14ac:dyDescent="0.25"/>
    <row r="24167" x14ac:dyDescent="0.25"/>
    <row r="24168" x14ac:dyDescent="0.25"/>
    <row r="24169" x14ac:dyDescent="0.25"/>
    <row r="24170" x14ac:dyDescent="0.25"/>
    <row r="24171" x14ac:dyDescent="0.25"/>
    <row r="24172" x14ac:dyDescent="0.25"/>
    <row r="24173" x14ac:dyDescent="0.25"/>
    <row r="24174" x14ac:dyDescent="0.25"/>
    <row r="24175" x14ac:dyDescent="0.25"/>
    <row r="24176" x14ac:dyDescent="0.25"/>
    <row r="24177" x14ac:dyDescent="0.25"/>
    <row r="24178" x14ac:dyDescent="0.25"/>
    <row r="24179" x14ac:dyDescent="0.25"/>
    <row r="24180" x14ac:dyDescent="0.25"/>
    <row r="24181" x14ac:dyDescent="0.25"/>
    <row r="24182" x14ac:dyDescent="0.25"/>
    <row r="24183" x14ac:dyDescent="0.25"/>
    <row r="24184" x14ac:dyDescent="0.25"/>
    <row r="24185" x14ac:dyDescent="0.25"/>
    <row r="24186" x14ac:dyDescent="0.25"/>
    <row r="24187" x14ac:dyDescent="0.25"/>
    <row r="24188" x14ac:dyDescent="0.25"/>
    <row r="24189" x14ac:dyDescent="0.25"/>
    <row r="24190" x14ac:dyDescent="0.25"/>
    <row r="24191" x14ac:dyDescent="0.25"/>
    <row r="24192" x14ac:dyDescent="0.25"/>
    <row r="24193" x14ac:dyDescent="0.25"/>
    <row r="24194" x14ac:dyDescent="0.25"/>
    <row r="24195" x14ac:dyDescent="0.25"/>
    <row r="24196" x14ac:dyDescent="0.25"/>
    <row r="24197" x14ac:dyDescent="0.25"/>
    <row r="24198" x14ac:dyDescent="0.25"/>
    <row r="24199" x14ac:dyDescent="0.25"/>
    <row r="24200" x14ac:dyDescent="0.25"/>
    <row r="24201" x14ac:dyDescent="0.25"/>
    <row r="24202" x14ac:dyDescent="0.25"/>
    <row r="24203" x14ac:dyDescent="0.25"/>
    <row r="24204" x14ac:dyDescent="0.25"/>
    <row r="24205" x14ac:dyDescent="0.25"/>
    <row r="24206" x14ac:dyDescent="0.25"/>
    <row r="24207" x14ac:dyDescent="0.25"/>
    <row r="24208" x14ac:dyDescent="0.25"/>
    <row r="24209" x14ac:dyDescent="0.25"/>
    <row r="24210" x14ac:dyDescent="0.25"/>
    <row r="24211" x14ac:dyDescent="0.25"/>
    <row r="24212" x14ac:dyDescent="0.25"/>
    <row r="24213" x14ac:dyDescent="0.25"/>
    <row r="24214" x14ac:dyDescent="0.25"/>
    <row r="24215" x14ac:dyDescent="0.25"/>
    <row r="24216" x14ac:dyDescent="0.25"/>
    <row r="24217" x14ac:dyDescent="0.25"/>
    <row r="24218" x14ac:dyDescent="0.25"/>
    <row r="24219" x14ac:dyDescent="0.25"/>
    <row r="24220" x14ac:dyDescent="0.25"/>
    <row r="24221" x14ac:dyDescent="0.25"/>
    <row r="24222" x14ac:dyDescent="0.25"/>
    <row r="24223" x14ac:dyDescent="0.25"/>
    <row r="24224" x14ac:dyDescent="0.25"/>
    <row r="24225" x14ac:dyDescent="0.25"/>
    <row r="24226" x14ac:dyDescent="0.25"/>
    <row r="24227" x14ac:dyDescent="0.25"/>
    <row r="24228" x14ac:dyDescent="0.25"/>
    <row r="24229" x14ac:dyDescent="0.25"/>
    <row r="24230" x14ac:dyDescent="0.25"/>
    <row r="24231" x14ac:dyDescent="0.25"/>
    <row r="24232" x14ac:dyDescent="0.25"/>
    <row r="24233" x14ac:dyDescent="0.25"/>
    <row r="24234" x14ac:dyDescent="0.25"/>
    <row r="24235" x14ac:dyDescent="0.25"/>
    <row r="24236" x14ac:dyDescent="0.25"/>
    <row r="24237" x14ac:dyDescent="0.25"/>
    <row r="24238" x14ac:dyDescent="0.25"/>
    <row r="24239" x14ac:dyDescent="0.25"/>
    <row r="24240" x14ac:dyDescent="0.25"/>
    <row r="24241" x14ac:dyDescent="0.25"/>
    <row r="24242" x14ac:dyDescent="0.25"/>
    <row r="24243" x14ac:dyDescent="0.25"/>
    <row r="24244" x14ac:dyDescent="0.25"/>
    <row r="24245" x14ac:dyDescent="0.25"/>
    <row r="24246" x14ac:dyDescent="0.25"/>
    <row r="24247" x14ac:dyDescent="0.25"/>
    <row r="24248" x14ac:dyDescent="0.25"/>
    <row r="24249" x14ac:dyDescent="0.25"/>
    <row r="24250" x14ac:dyDescent="0.25"/>
    <row r="24251" x14ac:dyDescent="0.25"/>
    <row r="24252" x14ac:dyDescent="0.25"/>
    <row r="24253" x14ac:dyDescent="0.25"/>
    <row r="24254" x14ac:dyDescent="0.25"/>
    <row r="24255" x14ac:dyDescent="0.25"/>
    <row r="24256" x14ac:dyDescent="0.25"/>
    <row r="24257" x14ac:dyDescent="0.25"/>
    <row r="24258" x14ac:dyDescent="0.25"/>
    <row r="24259" x14ac:dyDescent="0.25"/>
    <row r="24260" x14ac:dyDescent="0.25"/>
    <row r="24261" x14ac:dyDescent="0.25"/>
    <row r="24262" x14ac:dyDescent="0.25"/>
    <row r="24263" x14ac:dyDescent="0.25"/>
    <row r="24264" x14ac:dyDescent="0.25"/>
    <row r="24265" x14ac:dyDescent="0.25"/>
    <row r="24266" x14ac:dyDescent="0.25"/>
    <row r="24267" x14ac:dyDescent="0.25"/>
    <row r="24268" x14ac:dyDescent="0.25"/>
    <row r="24269" x14ac:dyDescent="0.25"/>
    <row r="24270" x14ac:dyDescent="0.25"/>
    <row r="24271" x14ac:dyDescent="0.25"/>
    <row r="24272" x14ac:dyDescent="0.25"/>
    <row r="24273" x14ac:dyDescent="0.25"/>
    <row r="24274" x14ac:dyDescent="0.25"/>
    <row r="24275" x14ac:dyDescent="0.25"/>
    <row r="24276" x14ac:dyDescent="0.25"/>
    <row r="24277" x14ac:dyDescent="0.25"/>
    <row r="24278" x14ac:dyDescent="0.25"/>
    <row r="24279" x14ac:dyDescent="0.25"/>
    <row r="24280" x14ac:dyDescent="0.25"/>
    <row r="24281" x14ac:dyDescent="0.25"/>
    <row r="24282" x14ac:dyDescent="0.25"/>
    <row r="24283" x14ac:dyDescent="0.25"/>
    <row r="24284" x14ac:dyDescent="0.25"/>
    <row r="24285" x14ac:dyDescent="0.25"/>
    <row r="24286" x14ac:dyDescent="0.25"/>
    <row r="24287" x14ac:dyDescent="0.25"/>
    <row r="24288" x14ac:dyDescent="0.25"/>
    <row r="24289" x14ac:dyDescent="0.25"/>
    <row r="24290" x14ac:dyDescent="0.25"/>
    <row r="24291" x14ac:dyDescent="0.25"/>
    <row r="24292" x14ac:dyDescent="0.25"/>
    <row r="24293" x14ac:dyDescent="0.25"/>
    <row r="24294" x14ac:dyDescent="0.25"/>
    <row r="24295" x14ac:dyDescent="0.25"/>
    <row r="24296" x14ac:dyDescent="0.25"/>
    <row r="24297" x14ac:dyDescent="0.25"/>
    <row r="24298" x14ac:dyDescent="0.25"/>
    <row r="24299" x14ac:dyDescent="0.25"/>
    <row r="24300" x14ac:dyDescent="0.25"/>
    <row r="24301" x14ac:dyDescent="0.25"/>
    <row r="24302" x14ac:dyDescent="0.25"/>
    <row r="24303" x14ac:dyDescent="0.25"/>
    <row r="24304" x14ac:dyDescent="0.25"/>
    <row r="24305" x14ac:dyDescent="0.25"/>
    <row r="24306" x14ac:dyDescent="0.25"/>
    <row r="24307" x14ac:dyDescent="0.25"/>
    <row r="24308" x14ac:dyDescent="0.25"/>
    <row r="24309" x14ac:dyDescent="0.25"/>
    <row r="24310" x14ac:dyDescent="0.25"/>
    <row r="24311" x14ac:dyDescent="0.25"/>
    <row r="24312" x14ac:dyDescent="0.25"/>
    <row r="24313" x14ac:dyDescent="0.25"/>
    <row r="24314" x14ac:dyDescent="0.25"/>
    <row r="24315" x14ac:dyDescent="0.25"/>
    <row r="24316" x14ac:dyDescent="0.25"/>
    <row r="24317" x14ac:dyDescent="0.25"/>
    <row r="24318" x14ac:dyDescent="0.25"/>
    <row r="24319" x14ac:dyDescent="0.25"/>
    <row r="24320" x14ac:dyDescent="0.25"/>
    <row r="24321" x14ac:dyDescent="0.25"/>
    <row r="24322" x14ac:dyDescent="0.25"/>
    <row r="24323" x14ac:dyDescent="0.25"/>
    <row r="24324" x14ac:dyDescent="0.25"/>
    <row r="24325" x14ac:dyDescent="0.25"/>
    <row r="24326" x14ac:dyDescent="0.25"/>
    <row r="24327" x14ac:dyDescent="0.25"/>
    <row r="24328" x14ac:dyDescent="0.25"/>
    <row r="24329" x14ac:dyDescent="0.25"/>
    <row r="24330" x14ac:dyDescent="0.25"/>
    <row r="24331" x14ac:dyDescent="0.25"/>
    <row r="24332" x14ac:dyDescent="0.25"/>
    <row r="24333" x14ac:dyDescent="0.25"/>
    <row r="24334" x14ac:dyDescent="0.25"/>
    <row r="24335" x14ac:dyDescent="0.25"/>
    <row r="24336" x14ac:dyDescent="0.25"/>
    <row r="24337" x14ac:dyDescent="0.25"/>
    <row r="24338" x14ac:dyDescent="0.25"/>
    <row r="24339" x14ac:dyDescent="0.25"/>
    <row r="24340" x14ac:dyDescent="0.25"/>
    <row r="24341" x14ac:dyDescent="0.25"/>
    <row r="24342" x14ac:dyDescent="0.25"/>
    <row r="24343" x14ac:dyDescent="0.25"/>
    <row r="24344" x14ac:dyDescent="0.25"/>
    <row r="24345" x14ac:dyDescent="0.25"/>
    <row r="24346" x14ac:dyDescent="0.25"/>
    <row r="24347" x14ac:dyDescent="0.25"/>
    <row r="24348" x14ac:dyDescent="0.25"/>
    <row r="24349" x14ac:dyDescent="0.25"/>
    <row r="24350" x14ac:dyDescent="0.25"/>
    <row r="24351" x14ac:dyDescent="0.25"/>
    <row r="24352" x14ac:dyDescent="0.25"/>
    <row r="24353" x14ac:dyDescent="0.25"/>
    <row r="24354" x14ac:dyDescent="0.25"/>
    <row r="24355" x14ac:dyDescent="0.25"/>
    <row r="24356" x14ac:dyDescent="0.25"/>
    <row r="24357" x14ac:dyDescent="0.25"/>
    <row r="24358" x14ac:dyDescent="0.25"/>
    <row r="24359" x14ac:dyDescent="0.25"/>
    <row r="24360" x14ac:dyDescent="0.25"/>
    <row r="24361" x14ac:dyDescent="0.25"/>
    <row r="24362" x14ac:dyDescent="0.25"/>
    <row r="24363" x14ac:dyDescent="0.25"/>
    <row r="24364" x14ac:dyDescent="0.25"/>
    <row r="24365" x14ac:dyDescent="0.25"/>
    <row r="24366" x14ac:dyDescent="0.25"/>
    <row r="24367" x14ac:dyDescent="0.25"/>
    <row r="24368" x14ac:dyDescent="0.25"/>
    <row r="24369" x14ac:dyDescent="0.25"/>
    <row r="24370" x14ac:dyDescent="0.25"/>
    <row r="24371" x14ac:dyDescent="0.25"/>
    <row r="24372" x14ac:dyDescent="0.25"/>
    <row r="24373" x14ac:dyDescent="0.25"/>
    <row r="24374" x14ac:dyDescent="0.25"/>
    <row r="24375" x14ac:dyDescent="0.25"/>
    <row r="24376" x14ac:dyDescent="0.25"/>
    <row r="24377" x14ac:dyDescent="0.25"/>
    <row r="24378" x14ac:dyDescent="0.25"/>
    <row r="24379" x14ac:dyDescent="0.25"/>
    <row r="24380" x14ac:dyDescent="0.25"/>
    <row r="24381" x14ac:dyDescent="0.25"/>
    <row r="24382" x14ac:dyDescent="0.25"/>
    <row r="24383" x14ac:dyDescent="0.25"/>
    <row r="24384" x14ac:dyDescent="0.25"/>
    <row r="24385" x14ac:dyDescent="0.25"/>
    <row r="24386" x14ac:dyDescent="0.25"/>
    <row r="24387" x14ac:dyDescent="0.25"/>
    <row r="24388" x14ac:dyDescent="0.25"/>
    <row r="24389" x14ac:dyDescent="0.25"/>
    <row r="24390" x14ac:dyDescent="0.25"/>
    <row r="24391" x14ac:dyDescent="0.25"/>
    <row r="24392" x14ac:dyDescent="0.25"/>
    <row r="24393" x14ac:dyDescent="0.25"/>
    <row r="24394" x14ac:dyDescent="0.25"/>
    <row r="24395" x14ac:dyDescent="0.25"/>
    <row r="24396" x14ac:dyDescent="0.25"/>
    <row r="24397" x14ac:dyDescent="0.25"/>
    <row r="24398" x14ac:dyDescent="0.25"/>
    <row r="24399" x14ac:dyDescent="0.25"/>
    <row r="24400" x14ac:dyDescent="0.25"/>
    <row r="24401" x14ac:dyDescent="0.25"/>
    <row r="24402" x14ac:dyDescent="0.25"/>
    <row r="24403" x14ac:dyDescent="0.25"/>
    <row r="24404" x14ac:dyDescent="0.25"/>
    <row r="24405" x14ac:dyDescent="0.25"/>
    <row r="24406" x14ac:dyDescent="0.25"/>
    <row r="24407" x14ac:dyDescent="0.25"/>
    <row r="24408" x14ac:dyDescent="0.25"/>
    <row r="24409" x14ac:dyDescent="0.25"/>
    <row r="24410" x14ac:dyDescent="0.25"/>
    <row r="24411" x14ac:dyDescent="0.25"/>
    <row r="24412" x14ac:dyDescent="0.25"/>
    <row r="24413" x14ac:dyDescent="0.25"/>
    <row r="24414" x14ac:dyDescent="0.25"/>
    <row r="24415" x14ac:dyDescent="0.25"/>
    <row r="24416" x14ac:dyDescent="0.25"/>
    <row r="24417" x14ac:dyDescent="0.25"/>
    <row r="24418" x14ac:dyDescent="0.25"/>
    <row r="24419" x14ac:dyDescent="0.25"/>
    <row r="24420" x14ac:dyDescent="0.25"/>
    <row r="24421" x14ac:dyDescent="0.25"/>
    <row r="24422" x14ac:dyDescent="0.25"/>
    <row r="24423" x14ac:dyDescent="0.25"/>
    <row r="24424" x14ac:dyDescent="0.25"/>
    <row r="24425" x14ac:dyDescent="0.25"/>
    <row r="24426" x14ac:dyDescent="0.25"/>
    <row r="24427" x14ac:dyDescent="0.25"/>
    <row r="24428" x14ac:dyDescent="0.25"/>
    <row r="24429" x14ac:dyDescent="0.25"/>
    <row r="24430" x14ac:dyDescent="0.25"/>
    <row r="24431" x14ac:dyDescent="0.25"/>
    <row r="24432" x14ac:dyDescent="0.25"/>
    <row r="24433" x14ac:dyDescent="0.25"/>
    <row r="24434" x14ac:dyDescent="0.25"/>
    <row r="24435" x14ac:dyDescent="0.25"/>
    <row r="24436" x14ac:dyDescent="0.25"/>
    <row r="24437" x14ac:dyDescent="0.25"/>
    <row r="24438" x14ac:dyDescent="0.25"/>
    <row r="24439" x14ac:dyDescent="0.25"/>
    <row r="24440" x14ac:dyDescent="0.25"/>
    <row r="24441" x14ac:dyDescent="0.25"/>
    <row r="24442" x14ac:dyDescent="0.25"/>
    <row r="24443" x14ac:dyDescent="0.25"/>
    <row r="24444" x14ac:dyDescent="0.25"/>
    <row r="24445" x14ac:dyDescent="0.25"/>
    <row r="24446" x14ac:dyDescent="0.25"/>
    <row r="24447" x14ac:dyDescent="0.25"/>
    <row r="24448" x14ac:dyDescent="0.25"/>
    <row r="24449" x14ac:dyDescent="0.25"/>
    <row r="24450" x14ac:dyDescent="0.25"/>
    <row r="24451" x14ac:dyDescent="0.25"/>
    <row r="24452" x14ac:dyDescent="0.25"/>
    <row r="24453" x14ac:dyDescent="0.25"/>
    <row r="24454" x14ac:dyDescent="0.25"/>
    <row r="24455" x14ac:dyDescent="0.25"/>
    <row r="24456" x14ac:dyDescent="0.25"/>
    <row r="24457" x14ac:dyDescent="0.25"/>
    <row r="24458" x14ac:dyDescent="0.25"/>
    <row r="24459" x14ac:dyDescent="0.25"/>
    <row r="24460" x14ac:dyDescent="0.25"/>
    <row r="24461" x14ac:dyDescent="0.25"/>
    <row r="24462" x14ac:dyDescent="0.25"/>
    <row r="24463" x14ac:dyDescent="0.25"/>
    <row r="24464" x14ac:dyDescent="0.25"/>
    <row r="24465" x14ac:dyDescent="0.25"/>
    <row r="24466" x14ac:dyDescent="0.25"/>
    <row r="24467" x14ac:dyDescent="0.25"/>
    <row r="24468" x14ac:dyDescent="0.25"/>
    <row r="24469" x14ac:dyDescent="0.25"/>
    <row r="24470" x14ac:dyDescent="0.25"/>
    <row r="24471" x14ac:dyDescent="0.25"/>
    <row r="24472" x14ac:dyDescent="0.25"/>
    <row r="24473" x14ac:dyDescent="0.25"/>
    <row r="24474" x14ac:dyDescent="0.25"/>
    <row r="24475" x14ac:dyDescent="0.25"/>
    <row r="24476" x14ac:dyDescent="0.25"/>
    <row r="24477" x14ac:dyDescent="0.25"/>
    <row r="24478" x14ac:dyDescent="0.25"/>
    <row r="24479" x14ac:dyDescent="0.25"/>
    <row r="24480" x14ac:dyDescent="0.25"/>
    <row r="24481" x14ac:dyDescent="0.25"/>
    <row r="24482" x14ac:dyDescent="0.25"/>
    <row r="24483" x14ac:dyDescent="0.25"/>
    <row r="24484" x14ac:dyDescent="0.25"/>
    <row r="24485" x14ac:dyDescent="0.25"/>
    <row r="24486" x14ac:dyDescent="0.25"/>
    <row r="24487" x14ac:dyDescent="0.25"/>
    <row r="24488" x14ac:dyDescent="0.25"/>
    <row r="24489" x14ac:dyDescent="0.25"/>
    <row r="24490" x14ac:dyDescent="0.25"/>
    <row r="24491" x14ac:dyDescent="0.25"/>
    <row r="24492" x14ac:dyDescent="0.25"/>
    <row r="24493" x14ac:dyDescent="0.25"/>
    <row r="24494" x14ac:dyDescent="0.25"/>
    <row r="24495" x14ac:dyDescent="0.25"/>
    <row r="24496" x14ac:dyDescent="0.25"/>
    <row r="24497" x14ac:dyDescent="0.25"/>
    <row r="24498" x14ac:dyDescent="0.25"/>
    <row r="24499" x14ac:dyDescent="0.25"/>
    <row r="24500" x14ac:dyDescent="0.25"/>
    <row r="24501" x14ac:dyDescent="0.25"/>
    <row r="24502" x14ac:dyDescent="0.25"/>
    <row r="24503" x14ac:dyDescent="0.25"/>
    <row r="24504" x14ac:dyDescent="0.25"/>
    <row r="24505" x14ac:dyDescent="0.25"/>
    <row r="24506" x14ac:dyDescent="0.25"/>
    <row r="24507" x14ac:dyDescent="0.25"/>
    <row r="24508" x14ac:dyDescent="0.25"/>
    <row r="24509" x14ac:dyDescent="0.25"/>
    <row r="24510" x14ac:dyDescent="0.25"/>
    <row r="24511" x14ac:dyDescent="0.25"/>
    <row r="24512" x14ac:dyDescent="0.25"/>
    <row r="24513" x14ac:dyDescent="0.25"/>
    <row r="24514" x14ac:dyDescent="0.25"/>
    <row r="24515" x14ac:dyDescent="0.25"/>
    <row r="24516" x14ac:dyDescent="0.25"/>
    <row r="24517" x14ac:dyDescent="0.25"/>
    <row r="24518" x14ac:dyDescent="0.25"/>
    <row r="24519" x14ac:dyDescent="0.25"/>
    <row r="24520" x14ac:dyDescent="0.25"/>
    <row r="24521" x14ac:dyDescent="0.25"/>
    <row r="24522" x14ac:dyDescent="0.25"/>
    <row r="24523" x14ac:dyDescent="0.25"/>
    <row r="24524" x14ac:dyDescent="0.25"/>
    <row r="24525" x14ac:dyDescent="0.25"/>
    <row r="24526" x14ac:dyDescent="0.25"/>
    <row r="24527" x14ac:dyDescent="0.25"/>
    <row r="24528" x14ac:dyDescent="0.25"/>
    <row r="24529" x14ac:dyDescent="0.25"/>
    <row r="24530" x14ac:dyDescent="0.25"/>
    <row r="24531" x14ac:dyDescent="0.25"/>
    <row r="24532" x14ac:dyDescent="0.25"/>
    <row r="24533" x14ac:dyDescent="0.25"/>
    <row r="24534" x14ac:dyDescent="0.25"/>
    <row r="24535" x14ac:dyDescent="0.25"/>
    <row r="24536" x14ac:dyDescent="0.25"/>
    <row r="24537" x14ac:dyDescent="0.25"/>
    <row r="24538" x14ac:dyDescent="0.25"/>
    <row r="24539" x14ac:dyDescent="0.25"/>
    <row r="24540" x14ac:dyDescent="0.25"/>
    <row r="24541" x14ac:dyDescent="0.25"/>
    <row r="24542" x14ac:dyDescent="0.25"/>
    <row r="24543" x14ac:dyDescent="0.25"/>
    <row r="24544" x14ac:dyDescent="0.25"/>
    <row r="24545" x14ac:dyDescent="0.25"/>
    <row r="24546" x14ac:dyDescent="0.25"/>
    <row r="24547" x14ac:dyDescent="0.25"/>
    <row r="24548" x14ac:dyDescent="0.25"/>
    <row r="24549" x14ac:dyDescent="0.25"/>
    <row r="24550" x14ac:dyDescent="0.25"/>
    <row r="24551" x14ac:dyDescent="0.25"/>
    <row r="24552" x14ac:dyDescent="0.25"/>
    <row r="24553" x14ac:dyDescent="0.25"/>
    <row r="24554" x14ac:dyDescent="0.25"/>
    <row r="24555" x14ac:dyDescent="0.25"/>
    <row r="24556" x14ac:dyDescent="0.25"/>
    <row r="24557" x14ac:dyDescent="0.25"/>
    <row r="24558" x14ac:dyDescent="0.25"/>
    <row r="24559" x14ac:dyDescent="0.25"/>
    <row r="24560" x14ac:dyDescent="0.25"/>
    <row r="24561" x14ac:dyDescent="0.25"/>
    <row r="24562" x14ac:dyDescent="0.25"/>
    <row r="24563" x14ac:dyDescent="0.25"/>
    <row r="24564" x14ac:dyDescent="0.25"/>
    <row r="24565" x14ac:dyDescent="0.25"/>
    <row r="24566" x14ac:dyDescent="0.25"/>
    <row r="24567" x14ac:dyDescent="0.25"/>
    <row r="24568" x14ac:dyDescent="0.25"/>
    <row r="24569" x14ac:dyDescent="0.25"/>
    <row r="24570" x14ac:dyDescent="0.25"/>
    <row r="24571" x14ac:dyDescent="0.25"/>
    <row r="24572" x14ac:dyDescent="0.25"/>
    <row r="24573" x14ac:dyDescent="0.25"/>
    <row r="24574" x14ac:dyDescent="0.25"/>
    <row r="24575" x14ac:dyDescent="0.25"/>
    <row r="24576" x14ac:dyDescent="0.25"/>
    <row r="24577" x14ac:dyDescent="0.25"/>
    <row r="24578" x14ac:dyDescent="0.25"/>
    <row r="24579" x14ac:dyDescent="0.25"/>
    <row r="24580" x14ac:dyDescent="0.25"/>
    <row r="24581" x14ac:dyDescent="0.25"/>
    <row r="24582" x14ac:dyDescent="0.25"/>
    <row r="24583" x14ac:dyDescent="0.25"/>
    <row r="24584" x14ac:dyDescent="0.25"/>
    <row r="24585" x14ac:dyDescent="0.25"/>
    <row r="24586" x14ac:dyDescent="0.25"/>
    <row r="24587" x14ac:dyDescent="0.25"/>
    <row r="24588" x14ac:dyDescent="0.25"/>
    <row r="24589" x14ac:dyDescent="0.25"/>
    <row r="24590" x14ac:dyDescent="0.25"/>
    <row r="24591" x14ac:dyDescent="0.25"/>
    <row r="24592" x14ac:dyDescent="0.25"/>
    <row r="24593" x14ac:dyDescent="0.25"/>
    <row r="24594" x14ac:dyDescent="0.25"/>
    <row r="24595" x14ac:dyDescent="0.25"/>
    <row r="24596" x14ac:dyDescent="0.25"/>
    <row r="24597" x14ac:dyDescent="0.25"/>
    <row r="24598" x14ac:dyDescent="0.25"/>
    <row r="24599" x14ac:dyDescent="0.25"/>
    <row r="24600" x14ac:dyDescent="0.25"/>
    <row r="24601" x14ac:dyDescent="0.25"/>
    <row r="24602" x14ac:dyDescent="0.25"/>
    <row r="24603" x14ac:dyDescent="0.25"/>
    <row r="24604" x14ac:dyDescent="0.25"/>
    <row r="24605" x14ac:dyDescent="0.25"/>
    <row r="24606" x14ac:dyDescent="0.25"/>
    <row r="24607" x14ac:dyDescent="0.25"/>
    <row r="24608" x14ac:dyDescent="0.25"/>
    <row r="24609" x14ac:dyDescent="0.25"/>
    <row r="24610" x14ac:dyDescent="0.25"/>
    <row r="24611" x14ac:dyDescent="0.25"/>
    <row r="24612" x14ac:dyDescent="0.25"/>
    <row r="24613" x14ac:dyDescent="0.25"/>
    <row r="24614" x14ac:dyDescent="0.25"/>
    <row r="24615" x14ac:dyDescent="0.25"/>
    <row r="24616" x14ac:dyDescent="0.25"/>
    <row r="24617" x14ac:dyDescent="0.25"/>
    <row r="24618" x14ac:dyDescent="0.25"/>
    <row r="24619" x14ac:dyDescent="0.25"/>
    <row r="24620" x14ac:dyDescent="0.25"/>
    <row r="24621" x14ac:dyDescent="0.25"/>
    <row r="24622" x14ac:dyDescent="0.25"/>
    <row r="24623" x14ac:dyDescent="0.25"/>
    <row r="24624" x14ac:dyDescent="0.25"/>
    <row r="24625" x14ac:dyDescent="0.25"/>
    <row r="24626" x14ac:dyDescent="0.25"/>
    <row r="24627" x14ac:dyDescent="0.25"/>
    <row r="24628" x14ac:dyDescent="0.25"/>
    <row r="24629" x14ac:dyDescent="0.25"/>
    <row r="24630" x14ac:dyDescent="0.25"/>
    <row r="24631" x14ac:dyDescent="0.25"/>
    <row r="24632" x14ac:dyDescent="0.25"/>
    <row r="24633" x14ac:dyDescent="0.25"/>
    <row r="24634" x14ac:dyDescent="0.25"/>
    <row r="24635" x14ac:dyDescent="0.25"/>
    <row r="24636" x14ac:dyDescent="0.25"/>
    <row r="24637" x14ac:dyDescent="0.25"/>
    <row r="24638" x14ac:dyDescent="0.25"/>
    <row r="24639" x14ac:dyDescent="0.25"/>
    <row r="24640" x14ac:dyDescent="0.25"/>
    <row r="24641" x14ac:dyDescent="0.25"/>
    <row r="24642" x14ac:dyDescent="0.25"/>
    <row r="24643" x14ac:dyDescent="0.25"/>
    <row r="24644" x14ac:dyDescent="0.25"/>
    <row r="24645" x14ac:dyDescent="0.25"/>
    <row r="24646" x14ac:dyDescent="0.25"/>
    <row r="24647" x14ac:dyDescent="0.25"/>
    <row r="24648" x14ac:dyDescent="0.25"/>
    <row r="24649" x14ac:dyDescent="0.25"/>
    <row r="24650" x14ac:dyDescent="0.25"/>
    <row r="24651" x14ac:dyDescent="0.25"/>
    <row r="24652" x14ac:dyDescent="0.25"/>
    <row r="24653" x14ac:dyDescent="0.25"/>
    <row r="24654" x14ac:dyDescent="0.25"/>
    <row r="24655" x14ac:dyDescent="0.25"/>
    <row r="24656" x14ac:dyDescent="0.25"/>
    <row r="24657" x14ac:dyDescent="0.25"/>
    <row r="24658" x14ac:dyDescent="0.25"/>
    <row r="24659" x14ac:dyDescent="0.25"/>
    <row r="24660" x14ac:dyDescent="0.25"/>
    <row r="24661" x14ac:dyDescent="0.25"/>
    <row r="24662" x14ac:dyDescent="0.25"/>
    <row r="24663" x14ac:dyDescent="0.25"/>
    <row r="24664" x14ac:dyDescent="0.25"/>
    <row r="24665" x14ac:dyDescent="0.25"/>
    <row r="24666" x14ac:dyDescent="0.25"/>
    <row r="24667" x14ac:dyDescent="0.25"/>
    <row r="24668" x14ac:dyDescent="0.25"/>
    <row r="24669" x14ac:dyDescent="0.25"/>
    <row r="24670" x14ac:dyDescent="0.25"/>
    <row r="24671" x14ac:dyDescent="0.25"/>
    <row r="24672" x14ac:dyDescent="0.25"/>
    <row r="24673" x14ac:dyDescent="0.25"/>
    <row r="24674" x14ac:dyDescent="0.25"/>
    <row r="24675" x14ac:dyDescent="0.25"/>
    <row r="24676" x14ac:dyDescent="0.25"/>
    <row r="24677" x14ac:dyDescent="0.25"/>
    <row r="24678" x14ac:dyDescent="0.25"/>
    <row r="24679" x14ac:dyDescent="0.25"/>
    <row r="24680" x14ac:dyDescent="0.25"/>
    <row r="24681" x14ac:dyDescent="0.25"/>
    <row r="24682" x14ac:dyDescent="0.25"/>
    <row r="24683" x14ac:dyDescent="0.25"/>
    <row r="24684" x14ac:dyDescent="0.25"/>
    <row r="24685" x14ac:dyDescent="0.25"/>
    <row r="24686" x14ac:dyDescent="0.25"/>
    <row r="24687" x14ac:dyDescent="0.25"/>
    <row r="24688" x14ac:dyDescent="0.25"/>
    <row r="24689" x14ac:dyDescent="0.25"/>
    <row r="24690" x14ac:dyDescent="0.25"/>
    <row r="24691" x14ac:dyDescent="0.25"/>
    <row r="24692" x14ac:dyDescent="0.25"/>
    <row r="24693" x14ac:dyDescent="0.25"/>
    <row r="24694" x14ac:dyDescent="0.25"/>
    <row r="24695" x14ac:dyDescent="0.25"/>
    <row r="24696" x14ac:dyDescent="0.25"/>
    <row r="24697" x14ac:dyDescent="0.25"/>
    <row r="24698" x14ac:dyDescent="0.25"/>
    <row r="24699" x14ac:dyDescent="0.25"/>
    <row r="24700" x14ac:dyDescent="0.25"/>
    <row r="24701" x14ac:dyDescent="0.25"/>
    <row r="24702" x14ac:dyDescent="0.25"/>
    <row r="24703" x14ac:dyDescent="0.25"/>
    <row r="24704" x14ac:dyDescent="0.25"/>
    <row r="24705" x14ac:dyDescent="0.25"/>
    <row r="24706" x14ac:dyDescent="0.25"/>
    <row r="24707" x14ac:dyDescent="0.25"/>
    <row r="24708" x14ac:dyDescent="0.25"/>
    <row r="24709" x14ac:dyDescent="0.25"/>
    <row r="24710" x14ac:dyDescent="0.25"/>
    <row r="24711" x14ac:dyDescent="0.25"/>
    <row r="24712" x14ac:dyDescent="0.25"/>
    <row r="24713" x14ac:dyDescent="0.25"/>
    <row r="24714" x14ac:dyDescent="0.25"/>
    <row r="24715" x14ac:dyDescent="0.25"/>
    <row r="24716" x14ac:dyDescent="0.25"/>
    <row r="24717" x14ac:dyDescent="0.25"/>
    <row r="24718" x14ac:dyDescent="0.25"/>
    <row r="24719" x14ac:dyDescent="0.25"/>
    <row r="24720" x14ac:dyDescent="0.25"/>
    <row r="24721" x14ac:dyDescent="0.25"/>
    <row r="24722" x14ac:dyDescent="0.25"/>
    <row r="24723" x14ac:dyDescent="0.25"/>
    <row r="24724" x14ac:dyDescent="0.25"/>
    <row r="24725" x14ac:dyDescent="0.25"/>
    <row r="24726" x14ac:dyDescent="0.25"/>
    <row r="24727" x14ac:dyDescent="0.25"/>
    <row r="24728" x14ac:dyDescent="0.25"/>
    <row r="24729" x14ac:dyDescent="0.25"/>
    <row r="24730" x14ac:dyDescent="0.25"/>
    <row r="24731" x14ac:dyDescent="0.25"/>
    <row r="24732" x14ac:dyDescent="0.25"/>
    <row r="24733" x14ac:dyDescent="0.25"/>
    <row r="24734" x14ac:dyDescent="0.25"/>
    <row r="24735" x14ac:dyDescent="0.25"/>
    <row r="24736" x14ac:dyDescent="0.25"/>
    <row r="24737" x14ac:dyDescent="0.25"/>
    <row r="24738" x14ac:dyDescent="0.25"/>
    <row r="24739" x14ac:dyDescent="0.25"/>
    <row r="24740" x14ac:dyDescent="0.25"/>
    <row r="24741" x14ac:dyDescent="0.25"/>
    <row r="24742" x14ac:dyDescent="0.25"/>
    <row r="24743" x14ac:dyDescent="0.25"/>
    <row r="24744" x14ac:dyDescent="0.25"/>
    <row r="24745" x14ac:dyDescent="0.25"/>
    <row r="24746" x14ac:dyDescent="0.25"/>
    <row r="24747" x14ac:dyDescent="0.25"/>
    <row r="24748" x14ac:dyDescent="0.25"/>
    <row r="24749" x14ac:dyDescent="0.25"/>
    <row r="24750" x14ac:dyDescent="0.25"/>
    <row r="24751" x14ac:dyDescent="0.25"/>
    <row r="24752" x14ac:dyDescent="0.25"/>
    <row r="24753" x14ac:dyDescent="0.25"/>
    <row r="24754" x14ac:dyDescent="0.25"/>
    <row r="24755" x14ac:dyDescent="0.25"/>
    <row r="24756" x14ac:dyDescent="0.25"/>
    <row r="24757" x14ac:dyDescent="0.25"/>
    <row r="24758" x14ac:dyDescent="0.25"/>
    <row r="24759" x14ac:dyDescent="0.25"/>
    <row r="24760" x14ac:dyDescent="0.25"/>
    <row r="24761" x14ac:dyDescent="0.25"/>
    <row r="24762" x14ac:dyDescent="0.25"/>
    <row r="24763" x14ac:dyDescent="0.25"/>
    <row r="24764" x14ac:dyDescent="0.25"/>
    <row r="24765" x14ac:dyDescent="0.25"/>
    <row r="24766" x14ac:dyDescent="0.25"/>
    <row r="24767" x14ac:dyDescent="0.25"/>
    <row r="24768" x14ac:dyDescent="0.25"/>
    <row r="24769" x14ac:dyDescent="0.25"/>
    <row r="24770" x14ac:dyDescent="0.25"/>
    <row r="24771" x14ac:dyDescent="0.25"/>
    <row r="24772" x14ac:dyDescent="0.25"/>
    <row r="24773" x14ac:dyDescent="0.25"/>
    <row r="24774" x14ac:dyDescent="0.25"/>
    <row r="24775" x14ac:dyDescent="0.25"/>
    <row r="24776" x14ac:dyDescent="0.25"/>
    <row r="24777" x14ac:dyDescent="0.25"/>
    <row r="24778" x14ac:dyDescent="0.25"/>
    <row r="24779" x14ac:dyDescent="0.25"/>
    <row r="24780" x14ac:dyDescent="0.25"/>
    <row r="24781" x14ac:dyDescent="0.25"/>
    <row r="24782" x14ac:dyDescent="0.25"/>
    <row r="24783" x14ac:dyDescent="0.25"/>
    <row r="24784" x14ac:dyDescent="0.25"/>
    <row r="24785" x14ac:dyDescent="0.25"/>
    <row r="24786" x14ac:dyDescent="0.25"/>
    <row r="24787" x14ac:dyDescent="0.25"/>
    <row r="24788" x14ac:dyDescent="0.25"/>
    <row r="24789" x14ac:dyDescent="0.25"/>
    <row r="24790" x14ac:dyDescent="0.25"/>
    <row r="24791" x14ac:dyDescent="0.25"/>
    <row r="24792" x14ac:dyDescent="0.25"/>
    <row r="24793" x14ac:dyDescent="0.25"/>
    <row r="24794" x14ac:dyDescent="0.25"/>
    <row r="24795" x14ac:dyDescent="0.25"/>
    <row r="24796" x14ac:dyDescent="0.25"/>
    <row r="24797" x14ac:dyDescent="0.25"/>
    <row r="24798" x14ac:dyDescent="0.25"/>
    <row r="24799" x14ac:dyDescent="0.25"/>
    <row r="24800" x14ac:dyDescent="0.25"/>
    <row r="24801" x14ac:dyDescent="0.25"/>
    <row r="24802" x14ac:dyDescent="0.25"/>
    <row r="24803" x14ac:dyDescent="0.25"/>
    <row r="24804" x14ac:dyDescent="0.25"/>
    <row r="24805" x14ac:dyDescent="0.25"/>
    <row r="24806" x14ac:dyDescent="0.25"/>
    <row r="24807" x14ac:dyDescent="0.25"/>
    <row r="24808" x14ac:dyDescent="0.25"/>
    <row r="24809" x14ac:dyDescent="0.25"/>
    <row r="24810" x14ac:dyDescent="0.25"/>
    <row r="24811" x14ac:dyDescent="0.25"/>
    <row r="24812" x14ac:dyDescent="0.25"/>
    <row r="24813" x14ac:dyDescent="0.25"/>
    <row r="24814" x14ac:dyDescent="0.25"/>
    <row r="24815" x14ac:dyDescent="0.25"/>
    <row r="24816" x14ac:dyDescent="0.25"/>
    <row r="24817" x14ac:dyDescent="0.25"/>
    <row r="24818" x14ac:dyDescent="0.25"/>
    <row r="24819" x14ac:dyDescent="0.25"/>
    <row r="24820" x14ac:dyDescent="0.25"/>
    <row r="24821" x14ac:dyDescent="0.25"/>
    <row r="24822" x14ac:dyDescent="0.25"/>
    <row r="24823" x14ac:dyDescent="0.25"/>
    <row r="24824" x14ac:dyDescent="0.25"/>
    <row r="24825" x14ac:dyDescent="0.25"/>
    <row r="24826" x14ac:dyDescent="0.25"/>
    <row r="24827" x14ac:dyDescent="0.25"/>
    <row r="24828" x14ac:dyDescent="0.25"/>
    <row r="24829" x14ac:dyDescent="0.25"/>
    <row r="24830" x14ac:dyDescent="0.25"/>
    <row r="24831" x14ac:dyDescent="0.25"/>
    <row r="24832" x14ac:dyDescent="0.25"/>
    <row r="24833" x14ac:dyDescent="0.25"/>
    <row r="24834" x14ac:dyDescent="0.25"/>
    <row r="24835" x14ac:dyDescent="0.25"/>
    <row r="24836" x14ac:dyDescent="0.25"/>
    <row r="24837" x14ac:dyDescent="0.25"/>
    <row r="24838" x14ac:dyDescent="0.25"/>
    <row r="24839" x14ac:dyDescent="0.25"/>
    <row r="24840" x14ac:dyDescent="0.25"/>
    <row r="24841" x14ac:dyDescent="0.25"/>
    <row r="24842" x14ac:dyDescent="0.25"/>
    <row r="24843" x14ac:dyDescent="0.25"/>
    <row r="24844" x14ac:dyDescent="0.25"/>
    <row r="24845" x14ac:dyDescent="0.25"/>
    <row r="24846" x14ac:dyDescent="0.25"/>
    <row r="24847" x14ac:dyDescent="0.25"/>
    <row r="24848" x14ac:dyDescent="0.25"/>
    <row r="24849" x14ac:dyDescent="0.25"/>
    <row r="24850" x14ac:dyDescent="0.25"/>
    <row r="24851" x14ac:dyDescent="0.25"/>
    <row r="24852" x14ac:dyDescent="0.25"/>
    <row r="24853" x14ac:dyDescent="0.25"/>
    <row r="24854" x14ac:dyDescent="0.25"/>
    <row r="24855" x14ac:dyDescent="0.25"/>
    <row r="24856" x14ac:dyDescent="0.25"/>
    <row r="24857" x14ac:dyDescent="0.25"/>
    <row r="24858" x14ac:dyDescent="0.25"/>
    <row r="24859" x14ac:dyDescent="0.25"/>
    <row r="24860" x14ac:dyDescent="0.25"/>
    <row r="24861" x14ac:dyDescent="0.25"/>
    <row r="24862" x14ac:dyDescent="0.25"/>
    <row r="24863" x14ac:dyDescent="0.25"/>
    <row r="24864" x14ac:dyDescent="0.25"/>
    <row r="24865" x14ac:dyDescent="0.25"/>
    <row r="24866" x14ac:dyDescent="0.25"/>
    <row r="24867" x14ac:dyDescent="0.25"/>
    <row r="24868" x14ac:dyDescent="0.25"/>
    <row r="24869" x14ac:dyDescent="0.25"/>
    <row r="24870" x14ac:dyDescent="0.25"/>
    <row r="24871" x14ac:dyDescent="0.25"/>
    <row r="24872" x14ac:dyDescent="0.25"/>
    <row r="24873" x14ac:dyDescent="0.25"/>
    <row r="24874" x14ac:dyDescent="0.25"/>
    <row r="24875" x14ac:dyDescent="0.25"/>
    <row r="24876" x14ac:dyDescent="0.25"/>
    <row r="24877" x14ac:dyDescent="0.25"/>
    <row r="24878" x14ac:dyDescent="0.25"/>
    <row r="24879" x14ac:dyDescent="0.25"/>
    <row r="24880" x14ac:dyDescent="0.25"/>
    <row r="24881" x14ac:dyDescent="0.25"/>
    <row r="24882" x14ac:dyDescent="0.25"/>
    <row r="24883" x14ac:dyDescent="0.25"/>
    <row r="24884" x14ac:dyDescent="0.25"/>
    <row r="24885" x14ac:dyDescent="0.25"/>
    <row r="24886" x14ac:dyDescent="0.25"/>
    <row r="24887" x14ac:dyDescent="0.25"/>
    <row r="24888" x14ac:dyDescent="0.25"/>
    <row r="24889" x14ac:dyDescent="0.25"/>
    <row r="24890" x14ac:dyDescent="0.25"/>
    <row r="24891" x14ac:dyDescent="0.25"/>
    <row r="24892" x14ac:dyDescent="0.25"/>
    <row r="24893" x14ac:dyDescent="0.25"/>
    <row r="24894" x14ac:dyDescent="0.25"/>
    <row r="24895" x14ac:dyDescent="0.25"/>
    <row r="24896" x14ac:dyDescent="0.25"/>
    <row r="24897" x14ac:dyDescent="0.25"/>
    <row r="24898" x14ac:dyDescent="0.25"/>
    <row r="24899" x14ac:dyDescent="0.25"/>
    <row r="24900" x14ac:dyDescent="0.25"/>
    <row r="24901" x14ac:dyDescent="0.25"/>
    <row r="24902" x14ac:dyDescent="0.25"/>
    <row r="24903" x14ac:dyDescent="0.25"/>
    <row r="24904" x14ac:dyDescent="0.25"/>
    <row r="24905" x14ac:dyDescent="0.25"/>
    <row r="24906" x14ac:dyDescent="0.25"/>
    <row r="24907" x14ac:dyDescent="0.25"/>
    <row r="24908" x14ac:dyDescent="0.25"/>
    <row r="24909" x14ac:dyDescent="0.25"/>
    <row r="24910" x14ac:dyDescent="0.25"/>
    <row r="24911" x14ac:dyDescent="0.25"/>
    <row r="24912" x14ac:dyDescent="0.25"/>
    <row r="24913" x14ac:dyDescent="0.25"/>
    <row r="24914" x14ac:dyDescent="0.25"/>
    <row r="24915" x14ac:dyDescent="0.25"/>
    <row r="24916" x14ac:dyDescent="0.25"/>
    <row r="24917" x14ac:dyDescent="0.25"/>
    <row r="24918" x14ac:dyDescent="0.25"/>
    <row r="24919" x14ac:dyDescent="0.25"/>
    <row r="24920" x14ac:dyDescent="0.25"/>
    <row r="24921" x14ac:dyDescent="0.25"/>
    <row r="24922" x14ac:dyDescent="0.25"/>
    <row r="24923" x14ac:dyDescent="0.25"/>
    <row r="24924" x14ac:dyDescent="0.25"/>
    <row r="24925" x14ac:dyDescent="0.25"/>
    <row r="24926" x14ac:dyDescent="0.25"/>
    <row r="24927" x14ac:dyDescent="0.25"/>
    <row r="24928" x14ac:dyDescent="0.25"/>
    <row r="24929" x14ac:dyDescent="0.25"/>
    <row r="24930" x14ac:dyDescent="0.25"/>
    <row r="24931" x14ac:dyDescent="0.25"/>
    <row r="24932" x14ac:dyDescent="0.25"/>
    <row r="24933" x14ac:dyDescent="0.25"/>
    <row r="24934" x14ac:dyDescent="0.25"/>
    <row r="24935" x14ac:dyDescent="0.25"/>
    <row r="24936" x14ac:dyDescent="0.25"/>
    <row r="24937" x14ac:dyDescent="0.25"/>
    <row r="24938" x14ac:dyDescent="0.25"/>
    <row r="24939" x14ac:dyDescent="0.25"/>
    <row r="24940" x14ac:dyDescent="0.25"/>
    <row r="24941" x14ac:dyDescent="0.25"/>
    <row r="24942" x14ac:dyDescent="0.25"/>
    <row r="24943" x14ac:dyDescent="0.25"/>
    <row r="24944" x14ac:dyDescent="0.25"/>
    <row r="24945" x14ac:dyDescent="0.25"/>
    <row r="24946" x14ac:dyDescent="0.25"/>
    <row r="24947" x14ac:dyDescent="0.25"/>
    <row r="24948" x14ac:dyDescent="0.25"/>
    <row r="24949" x14ac:dyDescent="0.25"/>
    <row r="24950" x14ac:dyDescent="0.25"/>
    <row r="24951" x14ac:dyDescent="0.25"/>
    <row r="24952" x14ac:dyDescent="0.25"/>
    <row r="24953" x14ac:dyDescent="0.25"/>
    <row r="24954" x14ac:dyDescent="0.25"/>
    <row r="24955" x14ac:dyDescent="0.25"/>
    <row r="24956" x14ac:dyDescent="0.25"/>
    <row r="24957" x14ac:dyDescent="0.25"/>
    <row r="24958" x14ac:dyDescent="0.25"/>
    <row r="24959" x14ac:dyDescent="0.25"/>
    <row r="24960" x14ac:dyDescent="0.25"/>
    <row r="24961" x14ac:dyDescent="0.25"/>
    <row r="24962" x14ac:dyDescent="0.25"/>
    <row r="24963" x14ac:dyDescent="0.25"/>
    <row r="24964" x14ac:dyDescent="0.25"/>
    <row r="24965" x14ac:dyDescent="0.25"/>
    <row r="24966" x14ac:dyDescent="0.25"/>
    <row r="24967" x14ac:dyDescent="0.25"/>
    <row r="24968" x14ac:dyDescent="0.25"/>
    <row r="24969" x14ac:dyDescent="0.25"/>
    <row r="24970" x14ac:dyDescent="0.25"/>
    <row r="24971" x14ac:dyDescent="0.25"/>
    <row r="24972" x14ac:dyDescent="0.25"/>
    <row r="24973" x14ac:dyDescent="0.25"/>
    <row r="24974" x14ac:dyDescent="0.25"/>
    <row r="24975" x14ac:dyDescent="0.25"/>
    <row r="24976" x14ac:dyDescent="0.25"/>
    <row r="24977" x14ac:dyDescent="0.25"/>
    <row r="24978" x14ac:dyDescent="0.25"/>
    <row r="24979" x14ac:dyDescent="0.25"/>
    <row r="24980" x14ac:dyDescent="0.25"/>
    <row r="24981" x14ac:dyDescent="0.25"/>
    <row r="24982" x14ac:dyDescent="0.25"/>
    <row r="24983" x14ac:dyDescent="0.25"/>
    <row r="24984" x14ac:dyDescent="0.25"/>
    <row r="24985" x14ac:dyDescent="0.25"/>
    <row r="24986" x14ac:dyDescent="0.25"/>
    <row r="24987" x14ac:dyDescent="0.25"/>
    <row r="24988" x14ac:dyDescent="0.25"/>
    <row r="24989" x14ac:dyDescent="0.25"/>
    <row r="24990" x14ac:dyDescent="0.25"/>
    <row r="24991" x14ac:dyDescent="0.25"/>
    <row r="24992" x14ac:dyDescent="0.25"/>
    <row r="24993" x14ac:dyDescent="0.25"/>
    <row r="24994" x14ac:dyDescent="0.25"/>
    <row r="24995" x14ac:dyDescent="0.25"/>
    <row r="24996" x14ac:dyDescent="0.25"/>
    <row r="24997" x14ac:dyDescent="0.25"/>
    <row r="24998" x14ac:dyDescent="0.25"/>
    <row r="24999" x14ac:dyDescent="0.25"/>
    <row r="25000" x14ac:dyDescent="0.25"/>
    <row r="25001" x14ac:dyDescent="0.25"/>
    <row r="25002" x14ac:dyDescent="0.25"/>
    <row r="25003" x14ac:dyDescent="0.25"/>
    <row r="25004" x14ac:dyDescent="0.25"/>
    <row r="25005" x14ac:dyDescent="0.25"/>
    <row r="25006" x14ac:dyDescent="0.25"/>
    <row r="25007" x14ac:dyDescent="0.25"/>
    <row r="25008" x14ac:dyDescent="0.25"/>
    <row r="25009" x14ac:dyDescent="0.25"/>
    <row r="25010" x14ac:dyDescent="0.25"/>
    <row r="25011" x14ac:dyDescent="0.25"/>
    <row r="25012" x14ac:dyDescent="0.25"/>
    <row r="25013" x14ac:dyDescent="0.25"/>
    <row r="25014" x14ac:dyDescent="0.25"/>
    <row r="25015" x14ac:dyDescent="0.25"/>
    <row r="25016" x14ac:dyDescent="0.25"/>
    <row r="25017" x14ac:dyDescent="0.25"/>
    <row r="25018" x14ac:dyDescent="0.25"/>
    <row r="25019" x14ac:dyDescent="0.25"/>
    <row r="25020" x14ac:dyDescent="0.25"/>
    <row r="25021" x14ac:dyDescent="0.25"/>
    <row r="25022" x14ac:dyDescent="0.25"/>
    <row r="25023" x14ac:dyDescent="0.25"/>
    <row r="25024" x14ac:dyDescent="0.25"/>
    <row r="25025" x14ac:dyDescent="0.25"/>
    <row r="25026" x14ac:dyDescent="0.25"/>
    <row r="25027" x14ac:dyDescent="0.25"/>
    <row r="25028" x14ac:dyDescent="0.25"/>
    <row r="25029" x14ac:dyDescent="0.25"/>
    <row r="25030" x14ac:dyDescent="0.25"/>
    <row r="25031" x14ac:dyDescent="0.25"/>
    <row r="25032" x14ac:dyDescent="0.25"/>
    <row r="25033" x14ac:dyDescent="0.25"/>
    <row r="25034" x14ac:dyDescent="0.25"/>
    <row r="25035" x14ac:dyDescent="0.25"/>
    <row r="25036" x14ac:dyDescent="0.25"/>
    <row r="25037" x14ac:dyDescent="0.25"/>
    <row r="25038" x14ac:dyDescent="0.25"/>
    <row r="25039" x14ac:dyDescent="0.25"/>
    <row r="25040" x14ac:dyDescent="0.25"/>
    <row r="25041" x14ac:dyDescent="0.25"/>
    <row r="25042" x14ac:dyDescent="0.25"/>
    <row r="25043" x14ac:dyDescent="0.25"/>
    <row r="25044" x14ac:dyDescent="0.25"/>
    <row r="25045" x14ac:dyDescent="0.25"/>
    <row r="25046" x14ac:dyDescent="0.25"/>
    <row r="25047" x14ac:dyDescent="0.25"/>
    <row r="25048" x14ac:dyDescent="0.25"/>
    <row r="25049" x14ac:dyDescent="0.25"/>
    <row r="25050" x14ac:dyDescent="0.25"/>
    <row r="25051" x14ac:dyDescent="0.25"/>
    <row r="25052" x14ac:dyDescent="0.25"/>
    <row r="25053" x14ac:dyDescent="0.25"/>
    <row r="25054" x14ac:dyDescent="0.25"/>
    <row r="25055" x14ac:dyDescent="0.25"/>
    <row r="25056" x14ac:dyDescent="0.25"/>
    <row r="25057" x14ac:dyDescent="0.25"/>
    <row r="25058" x14ac:dyDescent="0.25"/>
    <row r="25059" x14ac:dyDescent="0.25"/>
    <row r="25060" x14ac:dyDescent="0.25"/>
    <row r="25061" x14ac:dyDescent="0.25"/>
    <row r="25062" x14ac:dyDescent="0.25"/>
    <row r="25063" x14ac:dyDescent="0.25"/>
    <row r="25064" x14ac:dyDescent="0.25"/>
    <row r="25065" x14ac:dyDescent="0.25"/>
    <row r="25066" x14ac:dyDescent="0.25"/>
    <row r="25067" x14ac:dyDescent="0.25"/>
    <row r="25068" x14ac:dyDescent="0.25"/>
    <row r="25069" x14ac:dyDescent="0.25"/>
    <row r="25070" x14ac:dyDescent="0.25"/>
    <row r="25071" x14ac:dyDescent="0.25"/>
    <row r="25072" x14ac:dyDescent="0.25"/>
    <row r="25073" x14ac:dyDescent="0.25"/>
    <row r="25074" x14ac:dyDescent="0.25"/>
    <row r="25075" x14ac:dyDescent="0.25"/>
    <row r="25076" x14ac:dyDescent="0.25"/>
    <row r="25077" x14ac:dyDescent="0.25"/>
    <row r="25078" x14ac:dyDescent="0.25"/>
    <row r="25079" x14ac:dyDescent="0.25"/>
    <row r="25080" x14ac:dyDescent="0.25"/>
    <row r="25081" x14ac:dyDescent="0.25"/>
    <row r="25082" x14ac:dyDescent="0.25"/>
    <row r="25083" x14ac:dyDescent="0.25"/>
    <row r="25084" x14ac:dyDescent="0.25"/>
    <row r="25085" x14ac:dyDescent="0.25"/>
    <row r="25086" x14ac:dyDescent="0.25"/>
    <row r="25087" x14ac:dyDescent="0.25"/>
    <row r="25088" x14ac:dyDescent="0.25"/>
    <row r="25089" x14ac:dyDescent="0.25"/>
    <row r="25090" x14ac:dyDescent="0.25"/>
    <row r="25091" x14ac:dyDescent="0.25"/>
    <row r="25092" x14ac:dyDescent="0.25"/>
    <row r="25093" x14ac:dyDescent="0.25"/>
    <row r="25094" x14ac:dyDescent="0.25"/>
    <row r="25095" x14ac:dyDescent="0.25"/>
    <row r="25096" x14ac:dyDescent="0.25"/>
    <row r="25097" x14ac:dyDescent="0.25"/>
    <row r="25098" x14ac:dyDescent="0.25"/>
    <row r="25099" x14ac:dyDescent="0.25"/>
    <row r="25100" x14ac:dyDescent="0.25"/>
    <row r="25101" x14ac:dyDescent="0.25"/>
    <row r="25102" x14ac:dyDescent="0.25"/>
    <row r="25103" x14ac:dyDescent="0.25"/>
    <row r="25104" x14ac:dyDescent="0.25"/>
    <row r="25105" x14ac:dyDescent="0.25"/>
    <row r="25106" x14ac:dyDescent="0.25"/>
    <row r="25107" x14ac:dyDescent="0.25"/>
    <row r="25108" x14ac:dyDescent="0.25"/>
    <row r="25109" x14ac:dyDescent="0.25"/>
    <row r="25110" x14ac:dyDescent="0.25"/>
    <row r="25111" x14ac:dyDescent="0.25"/>
    <row r="25112" x14ac:dyDescent="0.25"/>
    <row r="25113" x14ac:dyDescent="0.25"/>
    <row r="25114" x14ac:dyDescent="0.25"/>
    <row r="25115" x14ac:dyDescent="0.25"/>
    <row r="25116" x14ac:dyDescent="0.25"/>
    <row r="25117" x14ac:dyDescent="0.25"/>
    <row r="25118" x14ac:dyDescent="0.25"/>
    <row r="25119" x14ac:dyDescent="0.25"/>
    <row r="25120" x14ac:dyDescent="0.25"/>
    <row r="25121" x14ac:dyDescent="0.25"/>
    <row r="25122" x14ac:dyDescent="0.25"/>
    <row r="25123" x14ac:dyDescent="0.25"/>
    <row r="25124" x14ac:dyDescent="0.25"/>
    <row r="25125" x14ac:dyDescent="0.25"/>
    <row r="25126" x14ac:dyDescent="0.25"/>
    <row r="25127" x14ac:dyDescent="0.25"/>
    <row r="25128" x14ac:dyDescent="0.25"/>
    <row r="25129" x14ac:dyDescent="0.25"/>
    <row r="25130" x14ac:dyDescent="0.25"/>
    <row r="25131" x14ac:dyDescent="0.25"/>
    <row r="25132" x14ac:dyDescent="0.25"/>
    <row r="25133" x14ac:dyDescent="0.25"/>
    <row r="25134" x14ac:dyDescent="0.25"/>
    <row r="25135" x14ac:dyDescent="0.25"/>
    <row r="25136" x14ac:dyDescent="0.25"/>
    <row r="25137" x14ac:dyDescent="0.25"/>
    <row r="25138" x14ac:dyDescent="0.25"/>
    <row r="25139" x14ac:dyDescent="0.25"/>
    <row r="25140" x14ac:dyDescent="0.25"/>
    <row r="25141" x14ac:dyDescent="0.25"/>
    <row r="25142" x14ac:dyDescent="0.25"/>
    <row r="25143" x14ac:dyDescent="0.25"/>
    <row r="25144" x14ac:dyDescent="0.25"/>
    <row r="25145" x14ac:dyDescent="0.25"/>
    <row r="25146" x14ac:dyDescent="0.25"/>
    <row r="25147" x14ac:dyDescent="0.25"/>
    <row r="25148" x14ac:dyDescent="0.25"/>
    <row r="25149" x14ac:dyDescent="0.25"/>
    <row r="25150" x14ac:dyDescent="0.25"/>
    <row r="25151" x14ac:dyDescent="0.25"/>
    <row r="25152" x14ac:dyDescent="0.25"/>
    <row r="25153" x14ac:dyDescent="0.25"/>
    <row r="25154" x14ac:dyDescent="0.25"/>
    <row r="25155" x14ac:dyDescent="0.25"/>
    <row r="25156" x14ac:dyDescent="0.25"/>
    <row r="25157" x14ac:dyDescent="0.25"/>
    <row r="25158" x14ac:dyDescent="0.25"/>
    <row r="25159" x14ac:dyDescent="0.25"/>
    <row r="25160" x14ac:dyDescent="0.25"/>
    <row r="25161" x14ac:dyDescent="0.25"/>
    <row r="25162" x14ac:dyDescent="0.25"/>
    <row r="25163" x14ac:dyDescent="0.25"/>
    <row r="25164" x14ac:dyDescent="0.25"/>
    <row r="25165" x14ac:dyDescent="0.25"/>
    <row r="25166" x14ac:dyDescent="0.25"/>
    <row r="25167" x14ac:dyDescent="0.25"/>
    <row r="25168" x14ac:dyDescent="0.25"/>
    <row r="25169" x14ac:dyDescent="0.25"/>
    <row r="25170" x14ac:dyDescent="0.25"/>
    <row r="25171" x14ac:dyDescent="0.25"/>
    <row r="25172" x14ac:dyDescent="0.25"/>
    <row r="25173" x14ac:dyDescent="0.25"/>
    <row r="25174" x14ac:dyDescent="0.25"/>
    <row r="25175" x14ac:dyDescent="0.25"/>
    <row r="25176" x14ac:dyDescent="0.25"/>
    <row r="25177" x14ac:dyDescent="0.25"/>
    <row r="25178" x14ac:dyDescent="0.25"/>
    <row r="25179" x14ac:dyDescent="0.25"/>
    <row r="25180" x14ac:dyDescent="0.25"/>
    <row r="25181" x14ac:dyDescent="0.25"/>
    <row r="25182" x14ac:dyDescent="0.25"/>
    <row r="25183" x14ac:dyDescent="0.25"/>
    <row r="25184" x14ac:dyDescent="0.25"/>
    <row r="25185" x14ac:dyDescent="0.25"/>
    <row r="25186" x14ac:dyDescent="0.25"/>
    <row r="25187" x14ac:dyDescent="0.25"/>
    <row r="25188" x14ac:dyDescent="0.25"/>
    <row r="25189" x14ac:dyDescent="0.25"/>
    <row r="25190" x14ac:dyDescent="0.25"/>
    <row r="25191" x14ac:dyDescent="0.25"/>
    <row r="25192" x14ac:dyDescent="0.25"/>
    <row r="25193" x14ac:dyDescent="0.25"/>
    <row r="25194" x14ac:dyDescent="0.25"/>
    <row r="25195" x14ac:dyDescent="0.25"/>
    <row r="25196" x14ac:dyDescent="0.25"/>
    <row r="25197" x14ac:dyDescent="0.25"/>
    <row r="25198" x14ac:dyDescent="0.25"/>
    <row r="25199" x14ac:dyDescent="0.25"/>
    <row r="25200" x14ac:dyDescent="0.25"/>
    <row r="25201" x14ac:dyDescent="0.25"/>
    <row r="25202" x14ac:dyDescent="0.25"/>
    <row r="25203" x14ac:dyDescent="0.25"/>
    <row r="25204" x14ac:dyDescent="0.25"/>
    <row r="25205" x14ac:dyDescent="0.25"/>
    <row r="25206" x14ac:dyDescent="0.25"/>
    <row r="25207" x14ac:dyDescent="0.25"/>
    <row r="25208" x14ac:dyDescent="0.25"/>
    <row r="25209" x14ac:dyDescent="0.25"/>
    <row r="25210" x14ac:dyDescent="0.25"/>
    <row r="25211" x14ac:dyDescent="0.25"/>
    <row r="25212" x14ac:dyDescent="0.25"/>
    <row r="25213" x14ac:dyDescent="0.25"/>
    <row r="25214" x14ac:dyDescent="0.25"/>
    <row r="25215" x14ac:dyDescent="0.25"/>
    <row r="25216" x14ac:dyDescent="0.25"/>
    <row r="25217" x14ac:dyDescent="0.25"/>
    <row r="25218" x14ac:dyDescent="0.25"/>
    <row r="25219" x14ac:dyDescent="0.25"/>
    <row r="25220" x14ac:dyDescent="0.25"/>
    <row r="25221" x14ac:dyDescent="0.25"/>
    <row r="25222" x14ac:dyDescent="0.25"/>
    <row r="25223" x14ac:dyDescent="0.25"/>
    <row r="25224" x14ac:dyDescent="0.25"/>
    <row r="25225" x14ac:dyDescent="0.25"/>
    <row r="25226" x14ac:dyDescent="0.25"/>
    <row r="25227" x14ac:dyDescent="0.25"/>
    <row r="25228" x14ac:dyDescent="0.25"/>
    <row r="25229" x14ac:dyDescent="0.25"/>
    <row r="25230" x14ac:dyDescent="0.25"/>
    <row r="25231" x14ac:dyDescent="0.25"/>
    <row r="25232" x14ac:dyDescent="0.25"/>
    <row r="25233" x14ac:dyDescent="0.25"/>
    <row r="25234" x14ac:dyDescent="0.25"/>
    <row r="25235" x14ac:dyDescent="0.25"/>
    <row r="25236" x14ac:dyDescent="0.25"/>
    <row r="25237" x14ac:dyDescent="0.25"/>
    <row r="25238" x14ac:dyDescent="0.25"/>
    <row r="25239" x14ac:dyDescent="0.25"/>
    <row r="25240" x14ac:dyDescent="0.25"/>
    <row r="25241" x14ac:dyDescent="0.25"/>
    <row r="25242" x14ac:dyDescent="0.25"/>
    <row r="25243" x14ac:dyDescent="0.25"/>
    <row r="25244" x14ac:dyDescent="0.25"/>
    <row r="25245" x14ac:dyDescent="0.25"/>
    <row r="25246" x14ac:dyDescent="0.25"/>
    <row r="25247" x14ac:dyDescent="0.25"/>
    <row r="25248" x14ac:dyDescent="0.25"/>
    <row r="25249" x14ac:dyDescent="0.25"/>
    <row r="25250" x14ac:dyDescent="0.25"/>
    <row r="25251" x14ac:dyDescent="0.25"/>
    <row r="25252" x14ac:dyDescent="0.25"/>
    <row r="25253" x14ac:dyDescent="0.25"/>
    <row r="25254" x14ac:dyDescent="0.25"/>
    <row r="25255" x14ac:dyDescent="0.25"/>
    <row r="25256" x14ac:dyDescent="0.25"/>
    <row r="25257" x14ac:dyDescent="0.25"/>
    <row r="25258" x14ac:dyDescent="0.25"/>
    <row r="25259" x14ac:dyDescent="0.25"/>
    <row r="25260" x14ac:dyDescent="0.25"/>
    <row r="25261" x14ac:dyDescent="0.25"/>
    <row r="25262" x14ac:dyDescent="0.25"/>
    <row r="25263" x14ac:dyDescent="0.25"/>
    <row r="25264" x14ac:dyDescent="0.25"/>
    <row r="25265" x14ac:dyDescent="0.25"/>
    <row r="25266" x14ac:dyDescent="0.25"/>
    <row r="25267" x14ac:dyDescent="0.25"/>
    <row r="25268" x14ac:dyDescent="0.25"/>
    <row r="25269" x14ac:dyDescent="0.25"/>
    <row r="25270" x14ac:dyDescent="0.25"/>
    <row r="25271" x14ac:dyDescent="0.25"/>
    <row r="25272" x14ac:dyDescent="0.25"/>
    <row r="25273" x14ac:dyDescent="0.25"/>
    <row r="25274" x14ac:dyDescent="0.25"/>
    <row r="25275" x14ac:dyDescent="0.25"/>
    <row r="25276" x14ac:dyDescent="0.25"/>
    <row r="25277" x14ac:dyDescent="0.25"/>
    <row r="25278" x14ac:dyDescent="0.25"/>
    <row r="25279" x14ac:dyDescent="0.25"/>
    <row r="25280" x14ac:dyDescent="0.25"/>
    <row r="25281" x14ac:dyDescent="0.25"/>
    <row r="25282" x14ac:dyDescent="0.25"/>
    <row r="25283" x14ac:dyDescent="0.25"/>
    <row r="25284" x14ac:dyDescent="0.25"/>
    <row r="25285" x14ac:dyDescent="0.25"/>
    <row r="25286" x14ac:dyDescent="0.25"/>
    <row r="25287" x14ac:dyDescent="0.25"/>
    <row r="25288" x14ac:dyDescent="0.25"/>
    <row r="25289" x14ac:dyDescent="0.25"/>
    <row r="25290" x14ac:dyDescent="0.25"/>
    <row r="25291" x14ac:dyDescent="0.25"/>
    <row r="25292" x14ac:dyDescent="0.25"/>
    <row r="25293" x14ac:dyDescent="0.25"/>
    <row r="25294" x14ac:dyDescent="0.25"/>
    <row r="25295" x14ac:dyDescent="0.25"/>
    <row r="25296" x14ac:dyDescent="0.25"/>
    <row r="25297" x14ac:dyDescent="0.25"/>
    <row r="25298" x14ac:dyDescent="0.25"/>
    <row r="25299" x14ac:dyDescent="0.25"/>
    <row r="25300" x14ac:dyDescent="0.25"/>
    <row r="25301" x14ac:dyDescent="0.25"/>
    <row r="25302" x14ac:dyDescent="0.25"/>
    <row r="25303" x14ac:dyDescent="0.25"/>
    <row r="25304" x14ac:dyDescent="0.25"/>
    <row r="25305" x14ac:dyDescent="0.25"/>
    <row r="25306" x14ac:dyDescent="0.25"/>
    <row r="25307" x14ac:dyDescent="0.25"/>
    <row r="25308" x14ac:dyDescent="0.25"/>
    <row r="25309" x14ac:dyDescent="0.25"/>
    <row r="25310" x14ac:dyDescent="0.25"/>
    <row r="25311" x14ac:dyDescent="0.25"/>
    <row r="25312" x14ac:dyDescent="0.25"/>
    <row r="25313" x14ac:dyDescent="0.25"/>
    <row r="25314" x14ac:dyDescent="0.25"/>
    <row r="25315" x14ac:dyDescent="0.25"/>
    <row r="25316" x14ac:dyDescent="0.25"/>
    <row r="25317" x14ac:dyDescent="0.25"/>
    <row r="25318" x14ac:dyDescent="0.25"/>
    <row r="25319" x14ac:dyDescent="0.25"/>
    <row r="25320" x14ac:dyDescent="0.25"/>
    <row r="25321" x14ac:dyDescent="0.25"/>
    <row r="25322" x14ac:dyDescent="0.25"/>
    <row r="25323" x14ac:dyDescent="0.25"/>
    <row r="25324" x14ac:dyDescent="0.25"/>
    <row r="25325" x14ac:dyDescent="0.25"/>
    <row r="25326" x14ac:dyDescent="0.25"/>
    <row r="25327" x14ac:dyDescent="0.25"/>
    <row r="25328" x14ac:dyDescent="0.25"/>
    <row r="25329" x14ac:dyDescent="0.25"/>
    <row r="25330" x14ac:dyDescent="0.25"/>
    <row r="25331" x14ac:dyDescent="0.25"/>
    <row r="25332" x14ac:dyDescent="0.25"/>
    <row r="25333" x14ac:dyDescent="0.25"/>
    <row r="25334" x14ac:dyDescent="0.25"/>
    <row r="25335" x14ac:dyDescent="0.25"/>
    <row r="25336" x14ac:dyDescent="0.25"/>
    <row r="25337" x14ac:dyDescent="0.25"/>
    <row r="25338" x14ac:dyDescent="0.25"/>
    <row r="25339" x14ac:dyDescent="0.25"/>
    <row r="25340" x14ac:dyDescent="0.25"/>
    <row r="25341" x14ac:dyDescent="0.25"/>
    <row r="25342" x14ac:dyDescent="0.25"/>
    <row r="25343" x14ac:dyDescent="0.25"/>
    <row r="25344" x14ac:dyDescent="0.25"/>
    <row r="25345" x14ac:dyDescent="0.25"/>
    <row r="25346" x14ac:dyDescent="0.25"/>
    <row r="25347" x14ac:dyDescent="0.25"/>
    <row r="25348" x14ac:dyDescent="0.25"/>
    <row r="25349" x14ac:dyDescent="0.25"/>
    <row r="25350" x14ac:dyDescent="0.25"/>
    <row r="25351" x14ac:dyDescent="0.25"/>
    <row r="25352" x14ac:dyDescent="0.25"/>
    <row r="25353" x14ac:dyDescent="0.25"/>
    <row r="25354" x14ac:dyDescent="0.25"/>
    <row r="25355" x14ac:dyDescent="0.25"/>
    <row r="25356" x14ac:dyDescent="0.25"/>
    <row r="25357" x14ac:dyDescent="0.25"/>
    <row r="25358" x14ac:dyDescent="0.25"/>
    <row r="25359" x14ac:dyDescent="0.25"/>
    <row r="25360" x14ac:dyDescent="0.25"/>
    <row r="25361" x14ac:dyDescent="0.25"/>
    <row r="25362" x14ac:dyDescent="0.25"/>
    <row r="25363" x14ac:dyDescent="0.25"/>
    <row r="25364" x14ac:dyDescent="0.25"/>
    <row r="25365" x14ac:dyDescent="0.25"/>
    <row r="25366" x14ac:dyDescent="0.25"/>
    <row r="25367" x14ac:dyDescent="0.25"/>
    <row r="25368" x14ac:dyDescent="0.25"/>
    <row r="25369" x14ac:dyDescent="0.25"/>
    <row r="25370" x14ac:dyDescent="0.25"/>
    <row r="25371" x14ac:dyDescent="0.25"/>
    <row r="25372" x14ac:dyDescent="0.25"/>
    <row r="25373" x14ac:dyDescent="0.25"/>
    <row r="25374" x14ac:dyDescent="0.25"/>
    <row r="25375" x14ac:dyDescent="0.25"/>
    <row r="25376" x14ac:dyDescent="0.25"/>
    <row r="25377" x14ac:dyDescent="0.25"/>
    <row r="25378" x14ac:dyDescent="0.25"/>
    <row r="25379" x14ac:dyDescent="0.25"/>
    <row r="25380" x14ac:dyDescent="0.25"/>
    <row r="25381" x14ac:dyDescent="0.25"/>
    <row r="25382" x14ac:dyDescent="0.25"/>
    <row r="25383" x14ac:dyDescent="0.25"/>
    <row r="25384" x14ac:dyDescent="0.25"/>
    <row r="25385" x14ac:dyDescent="0.25"/>
    <row r="25386" x14ac:dyDescent="0.25"/>
    <row r="25387" x14ac:dyDescent="0.25"/>
    <row r="25388" x14ac:dyDescent="0.25"/>
    <row r="25389" x14ac:dyDescent="0.25"/>
    <row r="25390" x14ac:dyDescent="0.25"/>
    <row r="25391" x14ac:dyDescent="0.25"/>
    <row r="25392" x14ac:dyDescent="0.25"/>
    <row r="25393" x14ac:dyDescent="0.25"/>
    <row r="25394" x14ac:dyDescent="0.25"/>
    <row r="25395" x14ac:dyDescent="0.25"/>
    <row r="25396" x14ac:dyDescent="0.25"/>
    <row r="25397" x14ac:dyDescent="0.25"/>
    <row r="25398" x14ac:dyDescent="0.25"/>
    <row r="25399" x14ac:dyDescent="0.25"/>
    <row r="25400" x14ac:dyDescent="0.25"/>
    <row r="25401" x14ac:dyDescent="0.25"/>
    <row r="25402" x14ac:dyDescent="0.25"/>
    <row r="25403" x14ac:dyDescent="0.25"/>
    <row r="25404" x14ac:dyDescent="0.25"/>
    <row r="25405" x14ac:dyDescent="0.25"/>
    <row r="25406" x14ac:dyDescent="0.25"/>
    <row r="25407" x14ac:dyDescent="0.25"/>
    <row r="25408" x14ac:dyDescent="0.25"/>
    <row r="25409" x14ac:dyDescent="0.25"/>
    <row r="25410" x14ac:dyDescent="0.25"/>
    <row r="25411" x14ac:dyDescent="0.25"/>
    <row r="25412" x14ac:dyDescent="0.25"/>
    <row r="25413" x14ac:dyDescent="0.25"/>
    <row r="25414" x14ac:dyDescent="0.25"/>
    <row r="25415" x14ac:dyDescent="0.25"/>
    <row r="25416" x14ac:dyDescent="0.25"/>
    <row r="25417" x14ac:dyDescent="0.25"/>
    <row r="25418" x14ac:dyDescent="0.25"/>
    <row r="25419" x14ac:dyDescent="0.25"/>
    <row r="25420" x14ac:dyDescent="0.25"/>
    <row r="25421" x14ac:dyDescent="0.25"/>
    <row r="25422" x14ac:dyDescent="0.25"/>
    <row r="25423" x14ac:dyDescent="0.25"/>
    <row r="25424" x14ac:dyDescent="0.25"/>
    <row r="25425" x14ac:dyDescent="0.25"/>
    <row r="25426" x14ac:dyDescent="0.25"/>
    <row r="25427" x14ac:dyDescent="0.25"/>
    <row r="25428" x14ac:dyDescent="0.25"/>
    <row r="25429" x14ac:dyDescent="0.25"/>
    <row r="25430" x14ac:dyDescent="0.25"/>
    <row r="25431" x14ac:dyDescent="0.25"/>
    <row r="25432" x14ac:dyDescent="0.25"/>
    <row r="25433" x14ac:dyDescent="0.25"/>
    <row r="25434" x14ac:dyDescent="0.25"/>
    <row r="25435" x14ac:dyDescent="0.25"/>
    <row r="25436" x14ac:dyDescent="0.25"/>
    <row r="25437" x14ac:dyDescent="0.25"/>
    <row r="25438" x14ac:dyDescent="0.25"/>
    <row r="25439" x14ac:dyDescent="0.25"/>
    <row r="25440" x14ac:dyDescent="0.25"/>
    <row r="25441" x14ac:dyDescent="0.25"/>
    <row r="25442" x14ac:dyDescent="0.25"/>
    <row r="25443" x14ac:dyDescent="0.25"/>
    <row r="25444" x14ac:dyDescent="0.25"/>
    <row r="25445" x14ac:dyDescent="0.25"/>
    <row r="25446" x14ac:dyDescent="0.25"/>
    <row r="25447" x14ac:dyDescent="0.25"/>
    <row r="25448" x14ac:dyDescent="0.25"/>
    <row r="25449" x14ac:dyDescent="0.25"/>
    <row r="25450" x14ac:dyDescent="0.25"/>
    <row r="25451" x14ac:dyDescent="0.25"/>
    <row r="25452" x14ac:dyDescent="0.25"/>
    <row r="25453" x14ac:dyDescent="0.25"/>
    <row r="25454" x14ac:dyDescent="0.25"/>
    <row r="25455" x14ac:dyDescent="0.25"/>
    <row r="25456" x14ac:dyDescent="0.25"/>
    <row r="25457" x14ac:dyDescent="0.25"/>
    <row r="25458" x14ac:dyDescent="0.25"/>
    <row r="25459" x14ac:dyDescent="0.25"/>
    <row r="25460" x14ac:dyDescent="0.25"/>
    <row r="25461" x14ac:dyDescent="0.25"/>
    <row r="25462" x14ac:dyDescent="0.25"/>
    <row r="25463" x14ac:dyDescent="0.25"/>
    <row r="25464" x14ac:dyDescent="0.25"/>
    <row r="25465" x14ac:dyDescent="0.25"/>
    <row r="25466" x14ac:dyDescent="0.25"/>
    <row r="25467" x14ac:dyDescent="0.25"/>
    <row r="25468" x14ac:dyDescent="0.25"/>
    <row r="25469" x14ac:dyDescent="0.25"/>
    <row r="25470" x14ac:dyDescent="0.25"/>
    <row r="25471" x14ac:dyDescent="0.25"/>
    <row r="25472" x14ac:dyDescent="0.25"/>
    <row r="25473" x14ac:dyDescent="0.25"/>
    <row r="25474" x14ac:dyDescent="0.25"/>
    <row r="25475" x14ac:dyDescent="0.25"/>
    <row r="25476" x14ac:dyDescent="0.25"/>
    <row r="25477" x14ac:dyDescent="0.25"/>
    <row r="25478" x14ac:dyDescent="0.25"/>
    <row r="25479" x14ac:dyDescent="0.25"/>
    <row r="25480" x14ac:dyDescent="0.25"/>
    <row r="25481" x14ac:dyDescent="0.25"/>
    <row r="25482" x14ac:dyDescent="0.25"/>
    <row r="25483" x14ac:dyDescent="0.25"/>
    <row r="25484" x14ac:dyDescent="0.25"/>
    <row r="25485" x14ac:dyDescent="0.25"/>
    <row r="25486" x14ac:dyDescent="0.25"/>
    <row r="25487" x14ac:dyDescent="0.25"/>
    <row r="25488" x14ac:dyDescent="0.25"/>
    <row r="25489" x14ac:dyDescent="0.25"/>
    <row r="25490" x14ac:dyDescent="0.25"/>
    <row r="25491" x14ac:dyDescent="0.25"/>
    <row r="25492" x14ac:dyDescent="0.25"/>
    <row r="25493" x14ac:dyDescent="0.25"/>
    <row r="25494" x14ac:dyDescent="0.25"/>
    <row r="25495" x14ac:dyDescent="0.25"/>
    <row r="25496" x14ac:dyDescent="0.25"/>
    <row r="25497" x14ac:dyDescent="0.25"/>
    <row r="25498" x14ac:dyDescent="0.25"/>
    <row r="25499" x14ac:dyDescent="0.25"/>
    <row r="25500" x14ac:dyDescent="0.25"/>
    <row r="25501" x14ac:dyDescent="0.25"/>
    <row r="25502" x14ac:dyDescent="0.25"/>
    <row r="25503" x14ac:dyDescent="0.25"/>
    <row r="25504" x14ac:dyDescent="0.25"/>
    <row r="25505" x14ac:dyDescent="0.25"/>
    <row r="25506" x14ac:dyDescent="0.25"/>
    <row r="25507" x14ac:dyDescent="0.25"/>
    <row r="25508" x14ac:dyDescent="0.25"/>
    <row r="25509" x14ac:dyDescent="0.25"/>
    <row r="25510" x14ac:dyDescent="0.25"/>
    <row r="25511" x14ac:dyDescent="0.25"/>
    <row r="25512" x14ac:dyDescent="0.25"/>
    <row r="25513" x14ac:dyDescent="0.25"/>
    <row r="25514" x14ac:dyDescent="0.25"/>
    <row r="25515" x14ac:dyDescent="0.25"/>
    <row r="25516" x14ac:dyDescent="0.25"/>
    <row r="25517" x14ac:dyDescent="0.25"/>
    <row r="25518" x14ac:dyDescent="0.25"/>
    <row r="25519" x14ac:dyDescent="0.25"/>
    <row r="25520" x14ac:dyDescent="0.25"/>
    <row r="25521" x14ac:dyDescent="0.25"/>
    <row r="25522" x14ac:dyDescent="0.25"/>
    <row r="25523" x14ac:dyDescent="0.25"/>
    <row r="25524" x14ac:dyDescent="0.25"/>
    <row r="25525" x14ac:dyDescent="0.25"/>
    <row r="25526" x14ac:dyDescent="0.25"/>
    <row r="25527" x14ac:dyDescent="0.25"/>
    <row r="25528" x14ac:dyDescent="0.25"/>
    <row r="25529" x14ac:dyDescent="0.25"/>
    <row r="25530" x14ac:dyDescent="0.25"/>
    <row r="25531" x14ac:dyDescent="0.25"/>
    <row r="25532" x14ac:dyDescent="0.25"/>
    <row r="25533" x14ac:dyDescent="0.25"/>
    <row r="25534" x14ac:dyDescent="0.25"/>
    <row r="25535" x14ac:dyDescent="0.25"/>
    <row r="25536" x14ac:dyDescent="0.25"/>
    <row r="25537" x14ac:dyDescent="0.25"/>
    <row r="25538" x14ac:dyDescent="0.25"/>
    <row r="25539" x14ac:dyDescent="0.25"/>
    <row r="25540" x14ac:dyDescent="0.25"/>
    <row r="25541" x14ac:dyDescent="0.25"/>
    <row r="25542" x14ac:dyDescent="0.25"/>
    <row r="25543" x14ac:dyDescent="0.25"/>
    <row r="25544" x14ac:dyDescent="0.25"/>
    <row r="25545" x14ac:dyDescent="0.25"/>
    <row r="25546" x14ac:dyDescent="0.25"/>
    <row r="25547" x14ac:dyDescent="0.25"/>
    <row r="25548" x14ac:dyDescent="0.25"/>
    <row r="25549" x14ac:dyDescent="0.25"/>
    <row r="25550" x14ac:dyDescent="0.25"/>
    <row r="25551" x14ac:dyDescent="0.25"/>
    <row r="25552" x14ac:dyDescent="0.25"/>
    <row r="25553" x14ac:dyDescent="0.25"/>
    <row r="25554" x14ac:dyDescent="0.25"/>
    <row r="25555" x14ac:dyDescent="0.25"/>
    <row r="25556" x14ac:dyDescent="0.25"/>
    <row r="25557" x14ac:dyDescent="0.25"/>
    <row r="25558" x14ac:dyDescent="0.25"/>
    <row r="25559" x14ac:dyDescent="0.25"/>
    <row r="25560" x14ac:dyDescent="0.25"/>
    <row r="25561" x14ac:dyDescent="0.25"/>
    <row r="25562" x14ac:dyDescent="0.25"/>
    <row r="25563" x14ac:dyDescent="0.25"/>
    <row r="25564" x14ac:dyDescent="0.25"/>
    <row r="25565" x14ac:dyDescent="0.25"/>
    <row r="25566" x14ac:dyDescent="0.25"/>
    <row r="25567" x14ac:dyDescent="0.25"/>
    <row r="25568" x14ac:dyDescent="0.25"/>
    <row r="25569" x14ac:dyDescent="0.25"/>
    <row r="25570" x14ac:dyDescent="0.25"/>
    <row r="25571" x14ac:dyDescent="0.25"/>
    <row r="25572" x14ac:dyDescent="0.25"/>
    <row r="25573" x14ac:dyDescent="0.25"/>
    <row r="25574" x14ac:dyDescent="0.25"/>
    <row r="25575" x14ac:dyDescent="0.25"/>
    <row r="25576" x14ac:dyDescent="0.25"/>
    <row r="25577" x14ac:dyDescent="0.25"/>
    <row r="25578" x14ac:dyDescent="0.25"/>
    <row r="25579" x14ac:dyDescent="0.25"/>
    <row r="25580" x14ac:dyDescent="0.25"/>
    <row r="25581" x14ac:dyDescent="0.25"/>
    <row r="25582" x14ac:dyDescent="0.25"/>
    <row r="25583" x14ac:dyDescent="0.25"/>
    <row r="25584" x14ac:dyDescent="0.25"/>
    <row r="25585" x14ac:dyDescent="0.25"/>
    <row r="25586" x14ac:dyDescent="0.25"/>
    <row r="25587" x14ac:dyDescent="0.25"/>
    <row r="25588" x14ac:dyDescent="0.25"/>
    <row r="25589" x14ac:dyDescent="0.25"/>
    <row r="25590" x14ac:dyDescent="0.25"/>
    <row r="25591" x14ac:dyDescent="0.25"/>
    <row r="25592" x14ac:dyDescent="0.25"/>
    <row r="25593" x14ac:dyDescent="0.25"/>
    <row r="25594" x14ac:dyDescent="0.25"/>
    <row r="25595" x14ac:dyDescent="0.25"/>
    <row r="25596" x14ac:dyDescent="0.25"/>
    <row r="25597" x14ac:dyDescent="0.25"/>
    <row r="25598" x14ac:dyDescent="0.25"/>
    <row r="25599" x14ac:dyDescent="0.25"/>
    <row r="25600" x14ac:dyDescent="0.25"/>
    <row r="25601" x14ac:dyDescent="0.25"/>
    <row r="25602" x14ac:dyDescent="0.25"/>
    <row r="25603" x14ac:dyDescent="0.25"/>
    <row r="25604" x14ac:dyDescent="0.25"/>
    <row r="25605" x14ac:dyDescent="0.25"/>
    <row r="25606" x14ac:dyDescent="0.25"/>
    <row r="25607" x14ac:dyDescent="0.25"/>
    <row r="25608" x14ac:dyDescent="0.25"/>
    <row r="25609" x14ac:dyDescent="0.25"/>
    <row r="25610" x14ac:dyDescent="0.25"/>
    <row r="25611" x14ac:dyDescent="0.25"/>
    <row r="25612" x14ac:dyDescent="0.25"/>
    <row r="25613" x14ac:dyDescent="0.25"/>
    <row r="25614" x14ac:dyDescent="0.25"/>
    <row r="25615" x14ac:dyDescent="0.25"/>
    <row r="25616" x14ac:dyDescent="0.25"/>
    <row r="25617" x14ac:dyDescent="0.25"/>
    <row r="25618" x14ac:dyDescent="0.25"/>
    <row r="25619" x14ac:dyDescent="0.25"/>
    <row r="25620" x14ac:dyDescent="0.25"/>
    <row r="25621" x14ac:dyDescent="0.25"/>
    <row r="25622" x14ac:dyDescent="0.25"/>
    <row r="25623" x14ac:dyDescent="0.25"/>
    <row r="25624" x14ac:dyDescent="0.25"/>
    <row r="25625" x14ac:dyDescent="0.25"/>
    <row r="25626" x14ac:dyDescent="0.25"/>
    <row r="25627" x14ac:dyDescent="0.25"/>
    <row r="25628" x14ac:dyDescent="0.25"/>
    <row r="25629" x14ac:dyDescent="0.25"/>
    <row r="25630" x14ac:dyDescent="0.25"/>
    <row r="25631" x14ac:dyDescent="0.25"/>
    <row r="25632" x14ac:dyDescent="0.25"/>
    <row r="25633" x14ac:dyDescent="0.25"/>
    <row r="25634" x14ac:dyDescent="0.25"/>
    <row r="25635" x14ac:dyDescent="0.25"/>
    <row r="25636" x14ac:dyDescent="0.25"/>
    <row r="25637" x14ac:dyDescent="0.25"/>
    <row r="25638" x14ac:dyDescent="0.25"/>
    <row r="25639" x14ac:dyDescent="0.25"/>
    <row r="25640" x14ac:dyDescent="0.25"/>
    <row r="25641" x14ac:dyDescent="0.25"/>
    <row r="25642" x14ac:dyDescent="0.25"/>
    <row r="25643" x14ac:dyDescent="0.25"/>
    <row r="25644" x14ac:dyDescent="0.25"/>
    <row r="25645" x14ac:dyDescent="0.25"/>
    <row r="25646" x14ac:dyDescent="0.25"/>
    <row r="25647" x14ac:dyDescent="0.25"/>
    <row r="25648" x14ac:dyDescent="0.25"/>
    <row r="25649" x14ac:dyDescent="0.25"/>
    <row r="25650" x14ac:dyDescent="0.25"/>
    <row r="25651" x14ac:dyDescent="0.25"/>
    <row r="25652" x14ac:dyDescent="0.25"/>
    <row r="25653" x14ac:dyDescent="0.25"/>
    <row r="25654" x14ac:dyDescent="0.25"/>
    <row r="25655" x14ac:dyDescent="0.25"/>
    <row r="25656" x14ac:dyDescent="0.25"/>
    <row r="25657" x14ac:dyDescent="0.25"/>
    <row r="25658" x14ac:dyDescent="0.25"/>
    <row r="25659" x14ac:dyDescent="0.25"/>
    <row r="25660" x14ac:dyDescent="0.25"/>
    <row r="25661" x14ac:dyDescent="0.25"/>
    <row r="25662" x14ac:dyDescent="0.25"/>
    <row r="25663" x14ac:dyDescent="0.25"/>
    <row r="25664" x14ac:dyDescent="0.25"/>
    <row r="25665" x14ac:dyDescent="0.25"/>
    <row r="25666" x14ac:dyDescent="0.25"/>
    <row r="25667" x14ac:dyDescent="0.25"/>
    <row r="25668" x14ac:dyDescent="0.25"/>
    <row r="25669" x14ac:dyDescent="0.25"/>
    <row r="25670" x14ac:dyDescent="0.25"/>
    <row r="25671" x14ac:dyDescent="0.25"/>
    <row r="25672" x14ac:dyDescent="0.25"/>
    <row r="25673" x14ac:dyDescent="0.25"/>
    <row r="25674" x14ac:dyDescent="0.25"/>
    <row r="25675" x14ac:dyDescent="0.25"/>
    <row r="25676" x14ac:dyDescent="0.25"/>
    <row r="25677" x14ac:dyDescent="0.25"/>
    <row r="25678" x14ac:dyDescent="0.25"/>
    <row r="25679" x14ac:dyDescent="0.25"/>
    <row r="25680" x14ac:dyDescent="0.25"/>
    <row r="25681" x14ac:dyDescent="0.25"/>
    <row r="25682" x14ac:dyDescent="0.25"/>
    <row r="25683" x14ac:dyDescent="0.25"/>
    <row r="25684" x14ac:dyDescent="0.25"/>
    <row r="25685" x14ac:dyDescent="0.25"/>
    <row r="25686" x14ac:dyDescent="0.25"/>
    <row r="25687" x14ac:dyDescent="0.25"/>
    <row r="25688" x14ac:dyDescent="0.25"/>
    <row r="25689" x14ac:dyDescent="0.25"/>
    <row r="25690" x14ac:dyDescent="0.25"/>
    <row r="25691" x14ac:dyDescent="0.25"/>
    <row r="25692" x14ac:dyDescent="0.25"/>
    <row r="25693" x14ac:dyDescent="0.25"/>
    <row r="25694" x14ac:dyDescent="0.25"/>
    <row r="25695" x14ac:dyDescent="0.25"/>
    <row r="25696" x14ac:dyDescent="0.25"/>
    <row r="25697" x14ac:dyDescent="0.25"/>
    <row r="25698" x14ac:dyDescent="0.25"/>
    <row r="25699" x14ac:dyDescent="0.25"/>
    <row r="25700" x14ac:dyDescent="0.25"/>
    <row r="25701" x14ac:dyDescent="0.25"/>
    <row r="25702" x14ac:dyDescent="0.25"/>
    <row r="25703" x14ac:dyDescent="0.25"/>
    <row r="25704" x14ac:dyDescent="0.25"/>
    <row r="25705" x14ac:dyDescent="0.25"/>
    <row r="25706" x14ac:dyDescent="0.25"/>
    <row r="25707" x14ac:dyDescent="0.25"/>
    <row r="25708" x14ac:dyDescent="0.25"/>
    <row r="25709" x14ac:dyDescent="0.25"/>
    <row r="25710" x14ac:dyDescent="0.25"/>
    <row r="25711" x14ac:dyDescent="0.25"/>
    <row r="25712" x14ac:dyDescent="0.25"/>
    <row r="25713" x14ac:dyDescent="0.25"/>
    <row r="25714" x14ac:dyDescent="0.25"/>
    <row r="25715" x14ac:dyDescent="0.25"/>
    <row r="25716" x14ac:dyDescent="0.25"/>
    <row r="25717" x14ac:dyDescent="0.25"/>
    <row r="25718" x14ac:dyDescent="0.25"/>
    <row r="25719" x14ac:dyDescent="0.25"/>
    <row r="25720" x14ac:dyDescent="0.25"/>
    <row r="25721" x14ac:dyDescent="0.25"/>
    <row r="25722" x14ac:dyDescent="0.25"/>
    <row r="25723" x14ac:dyDescent="0.25"/>
    <row r="25724" x14ac:dyDescent="0.25"/>
    <row r="25725" x14ac:dyDescent="0.25"/>
    <row r="25726" x14ac:dyDescent="0.25"/>
    <row r="25727" x14ac:dyDescent="0.25"/>
    <row r="25728" x14ac:dyDescent="0.25"/>
    <row r="25729" x14ac:dyDescent="0.25"/>
    <row r="25730" x14ac:dyDescent="0.25"/>
    <row r="25731" x14ac:dyDescent="0.25"/>
    <row r="25732" x14ac:dyDescent="0.25"/>
    <row r="25733" x14ac:dyDescent="0.25"/>
    <row r="25734" x14ac:dyDescent="0.25"/>
    <row r="25735" x14ac:dyDescent="0.25"/>
    <row r="25736" x14ac:dyDescent="0.25"/>
    <row r="25737" x14ac:dyDescent="0.25"/>
    <row r="25738" x14ac:dyDescent="0.25"/>
    <row r="25739" x14ac:dyDescent="0.25"/>
    <row r="25740" x14ac:dyDescent="0.25"/>
    <row r="25741" x14ac:dyDescent="0.25"/>
    <row r="25742" x14ac:dyDescent="0.25"/>
    <row r="25743" x14ac:dyDescent="0.25"/>
    <row r="25744" x14ac:dyDescent="0.25"/>
    <row r="25745" x14ac:dyDescent="0.25"/>
    <row r="25746" x14ac:dyDescent="0.25"/>
    <row r="25747" x14ac:dyDescent="0.25"/>
    <row r="25748" x14ac:dyDescent="0.25"/>
    <row r="25749" x14ac:dyDescent="0.25"/>
    <row r="25750" x14ac:dyDescent="0.25"/>
    <row r="25751" x14ac:dyDescent="0.25"/>
    <row r="25752" x14ac:dyDescent="0.25"/>
    <row r="25753" x14ac:dyDescent="0.25"/>
    <row r="25754" x14ac:dyDescent="0.25"/>
    <row r="25755" x14ac:dyDescent="0.25"/>
    <row r="25756" x14ac:dyDescent="0.25"/>
    <row r="25757" x14ac:dyDescent="0.25"/>
    <row r="25758" x14ac:dyDescent="0.25"/>
    <row r="25759" x14ac:dyDescent="0.25"/>
    <row r="25760" x14ac:dyDescent="0.25"/>
    <row r="25761" x14ac:dyDescent="0.25"/>
    <row r="25762" x14ac:dyDescent="0.25"/>
    <row r="25763" x14ac:dyDescent="0.25"/>
    <row r="25764" x14ac:dyDescent="0.25"/>
    <row r="25765" x14ac:dyDescent="0.25"/>
    <row r="25766" x14ac:dyDescent="0.25"/>
    <row r="25767" x14ac:dyDescent="0.25"/>
    <row r="25768" x14ac:dyDescent="0.25"/>
    <row r="25769" x14ac:dyDescent="0.25"/>
    <row r="25770" x14ac:dyDescent="0.25"/>
    <row r="25771" x14ac:dyDescent="0.25"/>
    <row r="25772" x14ac:dyDescent="0.25"/>
    <row r="25773" x14ac:dyDescent="0.25"/>
    <row r="25774" x14ac:dyDescent="0.25"/>
    <row r="25775" x14ac:dyDescent="0.25"/>
    <row r="25776" x14ac:dyDescent="0.25"/>
    <row r="25777" x14ac:dyDescent="0.25"/>
    <row r="25778" x14ac:dyDescent="0.25"/>
    <row r="25779" x14ac:dyDescent="0.25"/>
    <row r="25780" x14ac:dyDescent="0.25"/>
    <row r="25781" x14ac:dyDescent="0.25"/>
    <row r="25782" x14ac:dyDescent="0.25"/>
    <row r="25783" x14ac:dyDescent="0.25"/>
    <row r="25784" x14ac:dyDescent="0.25"/>
    <row r="25785" x14ac:dyDescent="0.25"/>
    <row r="25786" x14ac:dyDescent="0.25"/>
    <row r="25787" x14ac:dyDescent="0.25"/>
    <row r="25788" x14ac:dyDescent="0.25"/>
    <row r="25789" x14ac:dyDescent="0.25"/>
    <row r="25790" x14ac:dyDescent="0.25"/>
    <row r="25791" x14ac:dyDescent="0.25"/>
    <row r="25792" x14ac:dyDescent="0.25"/>
    <row r="25793" x14ac:dyDescent="0.25"/>
    <row r="25794" x14ac:dyDescent="0.25"/>
    <row r="25795" x14ac:dyDescent="0.25"/>
    <row r="25796" x14ac:dyDescent="0.25"/>
    <row r="25797" x14ac:dyDescent="0.25"/>
    <row r="25798" x14ac:dyDescent="0.25"/>
    <row r="25799" x14ac:dyDescent="0.25"/>
    <row r="25800" x14ac:dyDescent="0.25"/>
    <row r="25801" x14ac:dyDescent="0.25"/>
    <row r="25802" x14ac:dyDescent="0.25"/>
    <row r="25803" x14ac:dyDescent="0.25"/>
    <row r="25804" x14ac:dyDescent="0.25"/>
    <row r="25805" x14ac:dyDescent="0.25"/>
    <row r="25806" x14ac:dyDescent="0.25"/>
    <row r="25807" x14ac:dyDescent="0.25"/>
    <row r="25808" x14ac:dyDescent="0.25"/>
    <row r="25809" x14ac:dyDescent="0.25"/>
    <row r="25810" x14ac:dyDescent="0.25"/>
    <row r="25811" x14ac:dyDescent="0.25"/>
    <row r="25812" x14ac:dyDescent="0.25"/>
    <row r="25813" x14ac:dyDescent="0.25"/>
    <row r="25814" x14ac:dyDescent="0.25"/>
    <row r="25815" x14ac:dyDescent="0.25"/>
    <row r="25816" x14ac:dyDescent="0.25"/>
    <row r="25817" x14ac:dyDescent="0.25"/>
    <row r="25818" x14ac:dyDescent="0.25"/>
    <row r="25819" x14ac:dyDescent="0.25"/>
    <row r="25820" x14ac:dyDescent="0.25"/>
    <row r="25821" x14ac:dyDescent="0.25"/>
    <row r="25822" x14ac:dyDescent="0.25"/>
    <row r="25823" x14ac:dyDescent="0.25"/>
    <row r="25824" x14ac:dyDescent="0.25"/>
    <row r="25825" x14ac:dyDescent="0.25"/>
    <row r="25826" x14ac:dyDescent="0.25"/>
    <row r="25827" x14ac:dyDescent="0.25"/>
    <row r="25828" x14ac:dyDescent="0.25"/>
    <row r="25829" x14ac:dyDescent="0.25"/>
    <row r="25830" x14ac:dyDescent="0.25"/>
    <row r="25831" x14ac:dyDescent="0.25"/>
    <row r="25832" x14ac:dyDescent="0.25"/>
    <row r="25833" x14ac:dyDescent="0.25"/>
    <row r="25834" x14ac:dyDescent="0.25"/>
    <row r="25835" x14ac:dyDescent="0.25"/>
    <row r="25836" x14ac:dyDescent="0.25"/>
    <row r="25837" x14ac:dyDescent="0.25"/>
    <row r="25838" x14ac:dyDescent="0.25"/>
    <row r="25839" x14ac:dyDescent="0.25"/>
    <row r="25840" x14ac:dyDescent="0.25"/>
    <row r="25841" x14ac:dyDescent="0.25"/>
    <row r="25842" x14ac:dyDescent="0.25"/>
    <row r="25843" x14ac:dyDescent="0.25"/>
    <row r="25844" x14ac:dyDescent="0.25"/>
    <row r="25845" x14ac:dyDescent="0.25"/>
    <row r="25846" x14ac:dyDescent="0.25"/>
    <row r="25847" x14ac:dyDescent="0.25"/>
    <row r="25848" x14ac:dyDescent="0.25"/>
    <row r="25849" x14ac:dyDescent="0.25"/>
    <row r="25850" x14ac:dyDescent="0.25"/>
    <row r="25851" x14ac:dyDescent="0.25"/>
    <row r="25852" x14ac:dyDescent="0.25"/>
    <row r="25853" x14ac:dyDescent="0.25"/>
    <row r="25854" x14ac:dyDescent="0.25"/>
    <row r="25855" x14ac:dyDescent="0.25"/>
    <row r="25856" x14ac:dyDescent="0.25"/>
    <row r="25857" x14ac:dyDescent="0.25"/>
    <row r="25858" x14ac:dyDescent="0.25"/>
    <row r="25859" x14ac:dyDescent="0.25"/>
    <row r="25860" x14ac:dyDescent="0.25"/>
    <row r="25861" x14ac:dyDescent="0.25"/>
    <row r="25862" x14ac:dyDescent="0.25"/>
    <row r="25863" x14ac:dyDescent="0.25"/>
    <row r="25864" x14ac:dyDescent="0.25"/>
    <row r="25865" x14ac:dyDescent="0.25"/>
    <row r="25866" x14ac:dyDescent="0.25"/>
    <row r="25867" x14ac:dyDescent="0.25"/>
    <row r="25868" x14ac:dyDescent="0.25"/>
    <row r="25869" x14ac:dyDescent="0.25"/>
    <row r="25870" x14ac:dyDescent="0.25"/>
    <row r="25871" x14ac:dyDescent="0.25"/>
    <row r="25872" x14ac:dyDescent="0.25"/>
    <row r="25873" x14ac:dyDescent="0.25"/>
    <row r="25874" x14ac:dyDescent="0.25"/>
    <row r="25875" x14ac:dyDescent="0.25"/>
    <row r="25876" x14ac:dyDescent="0.25"/>
    <row r="25877" x14ac:dyDescent="0.25"/>
    <row r="25878" x14ac:dyDescent="0.25"/>
    <row r="25879" x14ac:dyDescent="0.25"/>
    <row r="25880" x14ac:dyDescent="0.25"/>
    <row r="25881" x14ac:dyDescent="0.25"/>
    <row r="25882" x14ac:dyDescent="0.25"/>
    <row r="25883" x14ac:dyDescent="0.25"/>
    <row r="25884" x14ac:dyDescent="0.25"/>
    <row r="25885" x14ac:dyDescent="0.25"/>
    <row r="25886" x14ac:dyDescent="0.25"/>
    <row r="25887" x14ac:dyDescent="0.25"/>
    <row r="25888" x14ac:dyDescent="0.25"/>
    <row r="25889" x14ac:dyDescent="0.25"/>
    <row r="25890" x14ac:dyDescent="0.25"/>
    <row r="25891" x14ac:dyDescent="0.25"/>
    <row r="25892" x14ac:dyDescent="0.25"/>
    <row r="25893" x14ac:dyDescent="0.25"/>
    <row r="25894" x14ac:dyDescent="0.25"/>
    <row r="25895" x14ac:dyDescent="0.25"/>
    <row r="25896" x14ac:dyDescent="0.25"/>
    <row r="25897" x14ac:dyDescent="0.25"/>
    <row r="25898" x14ac:dyDescent="0.25"/>
    <row r="25899" x14ac:dyDescent="0.25"/>
    <row r="25900" x14ac:dyDescent="0.25"/>
    <row r="25901" x14ac:dyDescent="0.25"/>
    <row r="25902" x14ac:dyDescent="0.25"/>
    <row r="25903" x14ac:dyDescent="0.25"/>
    <row r="25904" x14ac:dyDescent="0.25"/>
    <row r="25905" x14ac:dyDescent="0.25"/>
    <row r="25906" x14ac:dyDescent="0.25"/>
    <row r="25907" x14ac:dyDescent="0.25"/>
    <row r="25908" x14ac:dyDescent="0.25"/>
    <row r="25909" x14ac:dyDescent="0.25"/>
    <row r="25910" x14ac:dyDescent="0.25"/>
    <row r="25911" x14ac:dyDescent="0.25"/>
    <row r="25912" x14ac:dyDescent="0.25"/>
    <row r="25913" x14ac:dyDescent="0.25"/>
    <row r="25914" x14ac:dyDescent="0.25"/>
    <row r="25915" x14ac:dyDescent="0.25"/>
    <row r="25916" x14ac:dyDescent="0.25"/>
    <row r="25917" x14ac:dyDescent="0.25"/>
    <row r="25918" x14ac:dyDescent="0.25"/>
    <row r="25919" x14ac:dyDescent="0.25"/>
    <row r="25920" x14ac:dyDescent="0.25"/>
    <row r="25921" x14ac:dyDescent="0.25"/>
    <row r="25922" x14ac:dyDescent="0.25"/>
    <row r="25923" x14ac:dyDescent="0.25"/>
    <row r="25924" x14ac:dyDescent="0.25"/>
    <row r="25925" x14ac:dyDescent="0.25"/>
    <row r="25926" x14ac:dyDescent="0.25"/>
    <row r="25927" x14ac:dyDescent="0.25"/>
    <row r="25928" x14ac:dyDescent="0.25"/>
    <row r="25929" x14ac:dyDescent="0.25"/>
    <row r="25930" x14ac:dyDescent="0.25"/>
    <row r="25931" x14ac:dyDescent="0.25"/>
    <row r="25932" x14ac:dyDescent="0.25"/>
    <row r="25933" x14ac:dyDescent="0.25"/>
    <row r="25934" x14ac:dyDescent="0.25"/>
    <row r="25935" x14ac:dyDescent="0.25"/>
    <row r="25936" x14ac:dyDescent="0.25"/>
    <row r="25937" x14ac:dyDescent="0.25"/>
    <row r="25938" x14ac:dyDescent="0.25"/>
    <row r="25939" x14ac:dyDescent="0.25"/>
    <row r="25940" x14ac:dyDescent="0.25"/>
    <row r="25941" x14ac:dyDescent="0.25"/>
    <row r="25942" x14ac:dyDescent="0.25"/>
    <row r="25943" x14ac:dyDescent="0.25"/>
    <row r="25944" x14ac:dyDescent="0.25"/>
    <row r="25945" x14ac:dyDescent="0.25"/>
    <row r="25946" x14ac:dyDescent="0.25"/>
    <row r="25947" x14ac:dyDescent="0.25"/>
    <row r="25948" x14ac:dyDescent="0.25"/>
    <row r="25949" x14ac:dyDescent="0.25"/>
    <row r="25950" x14ac:dyDescent="0.25"/>
    <row r="25951" x14ac:dyDescent="0.25"/>
    <row r="25952" x14ac:dyDescent="0.25"/>
    <row r="25953" x14ac:dyDescent="0.25"/>
    <row r="25954" x14ac:dyDescent="0.25"/>
    <row r="25955" x14ac:dyDescent="0.25"/>
    <row r="25956" x14ac:dyDescent="0.25"/>
    <row r="25957" x14ac:dyDescent="0.25"/>
    <row r="25958" x14ac:dyDescent="0.25"/>
    <row r="25959" x14ac:dyDescent="0.25"/>
    <row r="25960" x14ac:dyDescent="0.25"/>
    <row r="25961" x14ac:dyDescent="0.25"/>
    <row r="25962" x14ac:dyDescent="0.25"/>
    <row r="25963" x14ac:dyDescent="0.25"/>
    <row r="25964" x14ac:dyDescent="0.25"/>
    <row r="25965" x14ac:dyDescent="0.25"/>
    <row r="25966" x14ac:dyDescent="0.25"/>
    <row r="25967" x14ac:dyDescent="0.25"/>
    <row r="25968" x14ac:dyDescent="0.25"/>
    <row r="25969" x14ac:dyDescent="0.25"/>
    <row r="25970" x14ac:dyDescent="0.25"/>
    <row r="25971" x14ac:dyDescent="0.25"/>
    <row r="25972" x14ac:dyDescent="0.25"/>
    <row r="25973" x14ac:dyDescent="0.25"/>
    <row r="25974" x14ac:dyDescent="0.25"/>
    <row r="25975" x14ac:dyDescent="0.25"/>
    <row r="25976" x14ac:dyDescent="0.25"/>
    <row r="25977" x14ac:dyDescent="0.25"/>
    <row r="25978" x14ac:dyDescent="0.25"/>
    <row r="25979" x14ac:dyDescent="0.25"/>
    <row r="25980" x14ac:dyDescent="0.25"/>
    <row r="25981" x14ac:dyDescent="0.25"/>
    <row r="25982" x14ac:dyDescent="0.25"/>
    <row r="25983" x14ac:dyDescent="0.25"/>
    <row r="25984" x14ac:dyDescent="0.25"/>
    <row r="25985" x14ac:dyDescent="0.25"/>
    <row r="25986" x14ac:dyDescent="0.25"/>
    <row r="25987" x14ac:dyDescent="0.25"/>
    <row r="25988" x14ac:dyDescent="0.25"/>
    <row r="25989" x14ac:dyDescent="0.25"/>
    <row r="25990" x14ac:dyDescent="0.25"/>
    <row r="25991" x14ac:dyDescent="0.25"/>
    <row r="25992" x14ac:dyDescent="0.25"/>
    <row r="25993" x14ac:dyDescent="0.25"/>
    <row r="25994" x14ac:dyDescent="0.25"/>
    <row r="25995" x14ac:dyDescent="0.25"/>
    <row r="25996" x14ac:dyDescent="0.25"/>
    <row r="25997" x14ac:dyDescent="0.25"/>
    <row r="25998" x14ac:dyDescent="0.25"/>
    <row r="25999" x14ac:dyDescent="0.25"/>
    <row r="26000" x14ac:dyDescent="0.25"/>
    <row r="26001" x14ac:dyDescent="0.25"/>
    <row r="26002" x14ac:dyDescent="0.25"/>
    <row r="26003" x14ac:dyDescent="0.25"/>
    <row r="26004" x14ac:dyDescent="0.25"/>
    <row r="26005" x14ac:dyDescent="0.25"/>
    <row r="26006" x14ac:dyDescent="0.25"/>
    <row r="26007" x14ac:dyDescent="0.25"/>
    <row r="26008" x14ac:dyDescent="0.25"/>
    <row r="26009" x14ac:dyDescent="0.25"/>
    <row r="26010" x14ac:dyDescent="0.25"/>
    <row r="26011" x14ac:dyDescent="0.25"/>
    <row r="26012" x14ac:dyDescent="0.25"/>
    <row r="26013" x14ac:dyDescent="0.25"/>
    <row r="26014" x14ac:dyDescent="0.25"/>
    <row r="26015" x14ac:dyDescent="0.25"/>
    <row r="26016" x14ac:dyDescent="0.25"/>
    <row r="26017" x14ac:dyDescent="0.25"/>
    <row r="26018" x14ac:dyDescent="0.25"/>
    <row r="26019" x14ac:dyDescent="0.25"/>
    <row r="26020" x14ac:dyDescent="0.25"/>
    <row r="26021" x14ac:dyDescent="0.25"/>
    <row r="26022" x14ac:dyDescent="0.25"/>
    <row r="26023" x14ac:dyDescent="0.25"/>
    <row r="26024" x14ac:dyDescent="0.25"/>
    <row r="26025" x14ac:dyDescent="0.25"/>
    <row r="26026" x14ac:dyDescent="0.25"/>
    <row r="26027" x14ac:dyDescent="0.25"/>
    <row r="26028" x14ac:dyDescent="0.25"/>
    <row r="26029" x14ac:dyDescent="0.25"/>
    <row r="26030" x14ac:dyDescent="0.25"/>
    <row r="26031" x14ac:dyDescent="0.25"/>
    <row r="26032" x14ac:dyDescent="0.25"/>
    <row r="26033" x14ac:dyDescent="0.25"/>
    <row r="26034" x14ac:dyDescent="0.25"/>
    <row r="26035" x14ac:dyDescent="0.25"/>
    <row r="26036" x14ac:dyDescent="0.25"/>
    <row r="26037" x14ac:dyDescent="0.25"/>
    <row r="26038" x14ac:dyDescent="0.25"/>
    <row r="26039" x14ac:dyDescent="0.25"/>
    <row r="26040" x14ac:dyDescent="0.25"/>
    <row r="26041" x14ac:dyDescent="0.25"/>
    <row r="26042" x14ac:dyDescent="0.25"/>
    <row r="26043" x14ac:dyDescent="0.25"/>
    <row r="26044" x14ac:dyDescent="0.25"/>
    <row r="26045" x14ac:dyDescent="0.25"/>
    <row r="26046" x14ac:dyDescent="0.25"/>
    <row r="26047" x14ac:dyDescent="0.25"/>
    <row r="26048" x14ac:dyDescent="0.25"/>
    <row r="26049" x14ac:dyDescent="0.25"/>
    <row r="26050" x14ac:dyDescent="0.25"/>
    <row r="26051" x14ac:dyDescent="0.25"/>
    <row r="26052" x14ac:dyDescent="0.25"/>
    <row r="26053" x14ac:dyDescent="0.25"/>
    <row r="26054" x14ac:dyDescent="0.25"/>
    <row r="26055" x14ac:dyDescent="0.25"/>
    <row r="26056" x14ac:dyDescent="0.25"/>
    <row r="26057" x14ac:dyDescent="0.25"/>
    <row r="26058" x14ac:dyDescent="0.25"/>
    <row r="26059" x14ac:dyDescent="0.25"/>
    <row r="26060" x14ac:dyDescent="0.25"/>
    <row r="26061" x14ac:dyDescent="0.25"/>
    <row r="26062" x14ac:dyDescent="0.25"/>
    <row r="26063" x14ac:dyDescent="0.25"/>
    <row r="26064" x14ac:dyDescent="0.25"/>
    <row r="26065" x14ac:dyDescent="0.25"/>
    <row r="26066" x14ac:dyDescent="0.25"/>
    <row r="26067" x14ac:dyDescent="0.25"/>
    <row r="26068" x14ac:dyDescent="0.25"/>
    <row r="26069" x14ac:dyDescent="0.25"/>
    <row r="26070" x14ac:dyDescent="0.25"/>
    <row r="26071" x14ac:dyDescent="0.25"/>
    <row r="26072" x14ac:dyDescent="0.25"/>
    <row r="26073" x14ac:dyDescent="0.25"/>
    <row r="26074" x14ac:dyDescent="0.25"/>
    <row r="26075" x14ac:dyDescent="0.25"/>
    <row r="26076" x14ac:dyDescent="0.25"/>
    <row r="26077" x14ac:dyDescent="0.25"/>
    <row r="26078" x14ac:dyDescent="0.25"/>
    <row r="26079" x14ac:dyDescent="0.25"/>
    <row r="26080" x14ac:dyDescent="0.25"/>
    <row r="26081" x14ac:dyDescent="0.25"/>
    <row r="26082" x14ac:dyDescent="0.25"/>
    <row r="26083" x14ac:dyDescent="0.25"/>
    <row r="26084" x14ac:dyDescent="0.25"/>
    <row r="26085" x14ac:dyDescent="0.25"/>
    <row r="26086" x14ac:dyDescent="0.25"/>
    <row r="26087" x14ac:dyDescent="0.25"/>
    <row r="26088" x14ac:dyDescent="0.25"/>
    <row r="26089" x14ac:dyDescent="0.25"/>
    <row r="26090" x14ac:dyDescent="0.25"/>
    <row r="26091" x14ac:dyDescent="0.25"/>
    <row r="26092" x14ac:dyDescent="0.25"/>
    <row r="26093" x14ac:dyDescent="0.25"/>
    <row r="26094" x14ac:dyDescent="0.25"/>
    <row r="26095" x14ac:dyDescent="0.25"/>
    <row r="26096" x14ac:dyDescent="0.25"/>
    <row r="26097" x14ac:dyDescent="0.25"/>
    <row r="26098" x14ac:dyDescent="0.25"/>
    <row r="26099" x14ac:dyDescent="0.25"/>
    <row r="26100" x14ac:dyDescent="0.25"/>
    <row r="26101" x14ac:dyDescent="0.25"/>
    <row r="26102" x14ac:dyDescent="0.25"/>
    <row r="26103" x14ac:dyDescent="0.25"/>
    <row r="26104" x14ac:dyDescent="0.25"/>
    <row r="26105" x14ac:dyDescent="0.25"/>
    <row r="26106" x14ac:dyDescent="0.25"/>
    <row r="26107" x14ac:dyDescent="0.25"/>
    <row r="26108" x14ac:dyDescent="0.25"/>
    <row r="26109" x14ac:dyDescent="0.25"/>
    <row r="26110" x14ac:dyDescent="0.25"/>
    <row r="26111" x14ac:dyDescent="0.25"/>
    <row r="26112" x14ac:dyDescent="0.25"/>
    <row r="26113" x14ac:dyDescent="0.25"/>
    <row r="26114" x14ac:dyDescent="0.25"/>
    <row r="26115" x14ac:dyDescent="0.25"/>
    <row r="26116" x14ac:dyDescent="0.25"/>
    <row r="26117" x14ac:dyDescent="0.25"/>
    <row r="26118" x14ac:dyDescent="0.25"/>
    <row r="26119" x14ac:dyDescent="0.25"/>
    <row r="26120" x14ac:dyDescent="0.25"/>
    <row r="26121" x14ac:dyDescent="0.25"/>
    <row r="26122" x14ac:dyDescent="0.25"/>
    <row r="26123" x14ac:dyDescent="0.25"/>
    <row r="26124" x14ac:dyDescent="0.25"/>
    <row r="26125" x14ac:dyDescent="0.25"/>
    <row r="26126" x14ac:dyDescent="0.25"/>
    <row r="26127" x14ac:dyDescent="0.25"/>
    <row r="26128" x14ac:dyDescent="0.25"/>
    <row r="26129" x14ac:dyDescent="0.25"/>
    <row r="26130" x14ac:dyDescent="0.25"/>
    <row r="26131" x14ac:dyDescent="0.25"/>
    <row r="26132" x14ac:dyDescent="0.25"/>
    <row r="26133" x14ac:dyDescent="0.25"/>
    <row r="26134" x14ac:dyDescent="0.25"/>
    <row r="26135" x14ac:dyDescent="0.25"/>
    <row r="26136" x14ac:dyDescent="0.25"/>
    <row r="26137" x14ac:dyDescent="0.25"/>
    <row r="26138" x14ac:dyDescent="0.25"/>
    <row r="26139" x14ac:dyDescent="0.25"/>
    <row r="26140" x14ac:dyDescent="0.25"/>
    <row r="26141" x14ac:dyDescent="0.25"/>
    <row r="26142" x14ac:dyDescent="0.25"/>
    <row r="26143" x14ac:dyDescent="0.25"/>
    <row r="26144" x14ac:dyDescent="0.25"/>
    <row r="26145" x14ac:dyDescent="0.25"/>
    <row r="26146" x14ac:dyDescent="0.25"/>
    <row r="26147" x14ac:dyDescent="0.25"/>
    <row r="26148" x14ac:dyDescent="0.25"/>
    <row r="26149" x14ac:dyDescent="0.25"/>
    <row r="26150" x14ac:dyDescent="0.25"/>
    <row r="26151" x14ac:dyDescent="0.25"/>
    <row r="26152" x14ac:dyDescent="0.25"/>
    <row r="26153" x14ac:dyDescent="0.25"/>
    <row r="26154" x14ac:dyDescent="0.25"/>
    <row r="26155" x14ac:dyDescent="0.25"/>
    <row r="26156" x14ac:dyDescent="0.25"/>
    <row r="26157" x14ac:dyDescent="0.25"/>
    <row r="26158" x14ac:dyDescent="0.25"/>
    <row r="26159" x14ac:dyDescent="0.25"/>
    <row r="26160" x14ac:dyDescent="0.25"/>
    <row r="26161" x14ac:dyDescent="0.25"/>
    <row r="26162" x14ac:dyDescent="0.25"/>
    <row r="26163" x14ac:dyDescent="0.25"/>
    <row r="26164" x14ac:dyDescent="0.25"/>
    <row r="26165" x14ac:dyDescent="0.25"/>
    <row r="26166" x14ac:dyDescent="0.25"/>
    <row r="26167" x14ac:dyDescent="0.25"/>
    <row r="26168" x14ac:dyDescent="0.25"/>
    <row r="26169" x14ac:dyDescent="0.25"/>
    <row r="26170" x14ac:dyDescent="0.25"/>
    <row r="26171" x14ac:dyDescent="0.25"/>
    <row r="26172" x14ac:dyDescent="0.25"/>
    <row r="26173" x14ac:dyDescent="0.25"/>
    <row r="26174" x14ac:dyDescent="0.25"/>
    <row r="26175" x14ac:dyDescent="0.25"/>
    <row r="26176" x14ac:dyDescent="0.25"/>
    <row r="26177" x14ac:dyDescent="0.25"/>
    <row r="26178" x14ac:dyDescent="0.25"/>
    <row r="26179" x14ac:dyDescent="0.25"/>
    <row r="26180" x14ac:dyDescent="0.25"/>
    <row r="26181" x14ac:dyDescent="0.25"/>
    <row r="26182" x14ac:dyDescent="0.25"/>
    <row r="26183" x14ac:dyDescent="0.25"/>
    <row r="26184" x14ac:dyDescent="0.25"/>
    <row r="26185" x14ac:dyDescent="0.25"/>
    <row r="26186" x14ac:dyDescent="0.25"/>
    <row r="26187" x14ac:dyDescent="0.25"/>
    <row r="26188" x14ac:dyDescent="0.25"/>
    <row r="26189" x14ac:dyDescent="0.25"/>
    <row r="26190" x14ac:dyDescent="0.25"/>
    <row r="26191" x14ac:dyDescent="0.25"/>
    <row r="26192" x14ac:dyDescent="0.25"/>
    <row r="26193" x14ac:dyDescent="0.25"/>
    <row r="26194" x14ac:dyDescent="0.25"/>
    <row r="26195" x14ac:dyDescent="0.25"/>
    <row r="26196" x14ac:dyDescent="0.25"/>
    <row r="26197" x14ac:dyDescent="0.25"/>
    <row r="26198" x14ac:dyDescent="0.25"/>
    <row r="26199" x14ac:dyDescent="0.25"/>
    <row r="26200" x14ac:dyDescent="0.25"/>
    <row r="26201" x14ac:dyDescent="0.25"/>
    <row r="26202" x14ac:dyDescent="0.25"/>
    <row r="26203" x14ac:dyDescent="0.25"/>
    <row r="26204" x14ac:dyDescent="0.25"/>
    <row r="26205" x14ac:dyDescent="0.25"/>
    <row r="26206" x14ac:dyDescent="0.25"/>
    <row r="26207" x14ac:dyDescent="0.25"/>
    <row r="26208" x14ac:dyDescent="0.25"/>
    <row r="26209" x14ac:dyDescent="0.25"/>
    <row r="26210" x14ac:dyDescent="0.25"/>
    <row r="26211" x14ac:dyDescent="0.25"/>
    <row r="26212" x14ac:dyDescent="0.25"/>
    <row r="26213" x14ac:dyDescent="0.25"/>
    <row r="26214" x14ac:dyDescent="0.25"/>
    <row r="26215" x14ac:dyDescent="0.25"/>
    <row r="26216" x14ac:dyDescent="0.25"/>
    <row r="26217" x14ac:dyDescent="0.25"/>
    <row r="26218" x14ac:dyDescent="0.25"/>
    <row r="26219" x14ac:dyDescent="0.25"/>
    <row r="26220" x14ac:dyDescent="0.25"/>
    <row r="26221" x14ac:dyDescent="0.25"/>
    <row r="26222" x14ac:dyDescent="0.25"/>
    <row r="26223" x14ac:dyDescent="0.25"/>
    <row r="26224" x14ac:dyDescent="0.25"/>
    <row r="26225" x14ac:dyDescent="0.25"/>
    <row r="26226" x14ac:dyDescent="0.25"/>
    <row r="26227" x14ac:dyDescent="0.25"/>
    <row r="26228" x14ac:dyDescent="0.25"/>
    <row r="26229" x14ac:dyDescent="0.25"/>
    <row r="26230" x14ac:dyDescent="0.25"/>
    <row r="26231" x14ac:dyDescent="0.25"/>
    <row r="26232" x14ac:dyDescent="0.25"/>
    <row r="26233" x14ac:dyDescent="0.25"/>
    <row r="26234" x14ac:dyDescent="0.25"/>
    <row r="26235" x14ac:dyDescent="0.25"/>
    <row r="26236" x14ac:dyDescent="0.25"/>
    <row r="26237" x14ac:dyDescent="0.25"/>
    <row r="26238" x14ac:dyDescent="0.25"/>
    <row r="26239" x14ac:dyDescent="0.25"/>
    <row r="26240" x14ac:dyDescent="0.25"/>
    <row r="26241" x14ac:dyDescent="0.25"/>
    <row r="26242" x14ac:dyDescent="0.25"/>
    <row r="26243" x14ac:dyDescent="0.25"/>
    <row r="26244" x14ac:dyDescent="0.25"/>
    <row r="26245" x14ac:dyDescent="0.25"/>
    <row r="26246" x14ac:dyDescent="0.25"/>
    <row r="26247" x14ac:dyDescent="0.25"/>
    <row r="26248" x14ac:dyDescent="0.25"/>
    <row r="26249" x14ac:dyDescent="0.25"/>
    <row r="26250" x14ac:dyDescent="0.25"/>
    <row r="26251" x14ac:dyDescent="0.25"/>
    <row r="26252" x14ac:dyDescent="0.25"/>
    <row r="26253" x14ac:dyDescent="0.25"/>
    <row r="26254" x14ac:dyDescent="0.25"/>
    <row r="26255" x14ac:dyDescent="0.25"/>
    <row r="26256" x14ac:dyDescent="0.25"/>
    <row r="26257" x14ac:dyDescent="0.25"/>
    <row r="26258" x14ac:dyDescent="0.25"/>
    <row r="26259" x14ac:dyDescent="0.25"/>
    <row r="26260" x14ac:dyDescent="0.25"/>
    <row r="26261" x14ac:dyDescent="0.25"/>
    <row r="26262" x14ac:dyDescent="0.25"/>
    <row r="26263" x14ac:dyDescent="0.25"/>
    <row r="26264" x14ac:dyDescent="0.25"/>
    <row r="26265" x14ac:dyDescent="0.25"/>
    <row r="26266" x14ac:dyDescent="0.25"/>
    <row r="26267" x14ac:dyDescent="0.25"/>
    <row r="26268" x14ac:dyDescent="0.25"/>
    <row r="26269" x14ac:dyDescent="0.25"/>
    <row r="26270" x14ac:dyDescent="0.25"/>
    <row r="26271" x14ac:dyDescent="0.25"/>
    <row r="26272" x14ac:dyDescent="0.25"/>
    <row r="26273" x14ac:dyDescent="0.25"/>
    <row r="26274" x14ac:dyDescent="0.25"/>
    <row r="26275" x14ac:dyDescent="0.25"/>
    <row r="26276" x14ac:dyDescent="0.25"/>
    <row r="26277" x14ac:dyDescent="0.25"/>
    <row r="26278" x14ac:dyDescent="0.25"/>
    <row r="26279" x14ac:dyDescent="0.25"/>
    <row r="26280" x14ac:dyDescent="0.25"/>
    <row r="26281" x14ac:dyDescent="0.25"/>
    <row r="26282" x14ac:dyDescent="0.25"/>
    <row r="26283" x14ac:dyDescent="0.25"/>
    <row r="26284" x14ac:dyDescent="0.25"/>
    <row r="26285" x14ac:dyDescent="0.25"/>
    <row r="26286" x14ac:dyDescent="0.25"/>
    <row r="26287" x14ac:dyDescent="0.25"/>
    <row r="26288" x14ac:dyDescent="0.25"/>
    <row r="26289" x14ac:dyDescent="0.25"/>
    <row r="26290" x14ac:dyDescent="0.25"/>
    <row r="26291" x14ac:dyDescent="0.25"/>
    <row r="26292" x14ac:dyDescent="0.25"/>
    <row r="26293" x14ac:dyDescent="0.25"/>
    <row r="26294" x14ac:dyDescent="0.25"/>
    <row r="26295" x14ac:dyDescent="0.25"/>
    <row r="26296" x14ac:dyDescent="0.25"/>
    <row r="26297" x14ac:dyDescent="0.25"/>
    <row r="26298" x14ac:dyDescent="0.25"/>
    <row r="26299" x14ac:dyDescent="0.25"/>
    <row r="26300" x14ac:dyDescent="0.25"/>
    <row r="26301" x14ac:dyDescent="0.25"/>
    <row r="26302" x14ac:dyDescent="0.25"/>
    <row r="26303" x14ac:dyDescent="0.25"/>
    <row r="26304" x14ac:dyDescent="0.25"/>
    <row r="26305" x14ac:dyDescent="0.25"/>
    <row r="26306" x14ac:dyDescent="0.25"/>
    <row r="26307" x14ac:dyDescent="0.25"/>
    <row r="26308" x14ac:dyDescent="0.25"/>
    <row r="26309" x14ac:dyDescent="0.25"/>
    <row r="26310" x14ac:dyDescent="0.25"/>
    <row r="26311" x14ac:dyDescent="0.25"/>
    <row r="26312" x14ac:dyDescent="0.25"/>
    <row r="26313" x14ac:dyDescent="0.25"/>
    <row r="26314" x14ac:dyDescent="0.25"/>
    <row r="26315" x14ac:dyDescent="0.25"/>
    <row r="26316" x14ac:dyDescent="0.25"/>
    <row r="26317" x14ac:dyDescent="0.25"/>
    <row r="26318" x14ac:dyDescent="0.25"/>
    <row r="26319" x14ac:dyDescent="0.25"/>
    <row r="26320" x14ac:dyDescent="0.25"/>
    <row r="26321" x14ac:dyDescent="0.25"/>
    <row r="26322" x14ac:dyDescent="0.25"/>
    <row r="26323" x14ac:dyDescent="0.25"/>
    <row r="26324" x14ac:dyDescent="0.25"/>
    <row r="26325" x14ac:dyDescent="0.25"/>
    <row r="26326" x14ac:dyDescent="0.25"/>
    <row r="26327" x14ac:dyDescent="0.25"/>
    <row r="26328" x14ac:dyDescent="0.25"/>
    <row r="26329" x14ac:dyDescent="0.25"/>
    <row r="26330" x14ac:dyDescent="0.25"/>
    <row r="26331" x14ac:dyDescent="0.25"/>
    <row r="26332" x14ac:dyDescent="0.25"/>
    <row r="26333" x14ac:dyDescent="0.25"/>
    <row r="26334" x14ac:dyDescent="0.25"/>
    <row r="26335" x14ac:dyDescent="0.25"/>
    <row r="26336" x14ac:dyDescent="0.25"/>
    <row r="26337" x14ac:dyDescent="0.25"/>
    <row r="26338" x14ac:dyDescent="0.25"/>
    <row r="26339" x14ac:dyDescent="0.25"/>
    <row r="26340" x14ac:dyDescent="0.25"/>
    <row r="26341" x14ac:dyDescent="0.25"/>
    <row r="26342" x14ac:dyDescent="0.25"/>
    <row r="26343" x14ac:dyDescent="0.25"/>
    <row r="26344" x14ac:dyDescent="0.25"/>
    <row r="26345" x14ac:dyDescent="0.25"/>
    <row r="26346" x14ac:dyDescent="0.25"/>
    <row r="26347" x14ac:dyDescent="0.25"/>
    <row r="26348" x14ac:dyDescent="0.25"/>
    <row r="26349" x14ac:dyDescent="0.25"/>
    <row r="26350" x14ac:dyDescent="0.25"/>
    <row r="26351" x14ac:dyDescent="0.25"/>
    <row r="26352" x14ac:dyDescent="0.25"/>
    <row r="26353" x14ac:dyDescent="0.25"/>
    <row r="26354" x14ac:dyDescent="0.25"/>
    <row r="26355" x14ac:dyDescent="0.25"/>
    <row r="26356" x14ac:dyDescent="0.25"/>
    <row r="26357" x14ac:dyDescent="0.25"/>
    <row r="26358" x14ac:dyDescent="0.25"/>
    <row r="26359" x14ac:dyDescent="0.25"/>
    <row r="26360" x14ac:dyDescent="0.25"/>
    <row r="26361" x14ac:dyDescent="0.25"/>
    <row r="26362" x14ac:dyDescent="0.25"/>
    <row r="26363" x14ac:dyDescent="0.25"/>
    <row r="26364" x14ac:dyDescent="0.25"/>
    <row r="26365" x14ac:dyDescent="0.25"/>
    <row r="26366" x14ac:dyDescent="0.25"/>
    <row r="26367" x14ac:dyDescent="0.25"/>
    <row r="26368" x14ac:dyDescent="0.25"/>
    <row r="26369" x14ac:dyDescent="0.25"/>
    <row r="26370" x14ac:dyDescent="0.25"/>
    <row r="26371" x14ac:dyDescent="0.25"/>
    <row r="26372" x14ac:dyDescent="0.25"/>
    <row r="26373" x14ac:dyDescent="0.25"/>
    <row r="26374" x14ac:dyDescent="0.25"/>
    <row r="26375" x14ac:dyDescent="0.25"/>
    <row r="26376" x14ac:dyDescent="0.25"/>
    <row r="26377" x14ac:dyDescent="0.25"/>
    <row r="26378" x14ac:dyDescent="0.25"/>
    <row r="26379" x14ac:dyDescent="0.25"/>
    <row r="26380" x14ac:dyDescent="0.25"/>
    <row r="26381" x14ac:dyDescent="0.25"/>
    <row r="26382" x14ac:dyDescent="0.25"/>
    <row r="26383" x14ac:dyDescent="0.25"/>
    <row r="26384" x14ac:dyDescent="0.25"/>
    <row r="26385" x14ac:dyDescent="0.25"/>
    <row r="26386" x14ac:dyDescent="0.25"/>
    <row r="26387" x14ac:dyDescent="0.25"/>
    <row r="26388" x14ac:dyDescent="0.25"/>
    <row r="26389" x14ac:dyDescent="0.25"/>
    <row r="26390" x14ac:dyDescent="0.25"/>
    <row r="26391" x14ac:dyDescent="0.25"/>
    <row r="26392" x14ac:dyDescent="0.25"/>
    <row r="26393" x14ac:dyDescent="0.25"/>
    <row r="26394" x14ac:dyDescent="0.25"/>
    <row r="26395" x14ac:dyDescent="0.25"/>
    <row r="26396" x14ac:dyDescent="0.25"/>
    <row r="26397" x14ac:dyDescent="0.25"/>
    <row r="26398" x14ac:dyDescent="0.25"/>
    <row r="26399" x14ac:dyDescent="0.25"/>
    <row r="26400" x14ac:dyDescent="0.25"/>
    <row r="26401" x14ac:dyDescent="0.25"/>
    <row r="26402" x14ac:dyDescent="0.25"/>
    <row r="26403" x14ac:dyDescent="0.25"/>
    <row r="26404" x14ac:dyDescent="0.25"/>
    <row r="26405" x14ac:dyDescent="0.25"/>
    <row r="26406" x14ac:dyDescent="0.25"/>
    <row r="26407" x14ac:dyDescent="0.25"/>
    <row r="26408" x14ac:dyDescent="0.25"/>
    <row r="26409" x14ac:dyDescent="0.25"/>
    <row r="26410" x14ac:dyDescent="0.25"/>
    <row r="26411" x14ac:dyDescent="0.25"/>
    <row r="26412" x14ac:dyDescent="0.25"/>
    <row r="26413" x14ac:dyDescent="0.25"/>
    <row r="26414" x14ac:dyDescent="0.25"/>
    <row r="26415" x14ac:dyDescent="0.25"/>
    <row r="26416" x14ac:dyDescent="0.25"/>
    <row r="26417" x14ac:dyDescent="0.25"/>
    <row r="26418" x14ac:dyDescent="0.25"/>
    <row r="26419" x14ac:dyDescent="0.25"/>
    <row r="26420" x14ac:dyDescent="0.25"/>
    <row r="26421" x14ac:dyDescent="0.25"/>
    <row r="26422" x14ac:dyDescent="0.25"/>
    <row r="26423" x14ac:dyDescent="0.25"/>
    <row r="26424" x14ac:dyDescent="0.25"/>
    <row r="26425" x14ac:dyDescent="0.25"/>
    <row r="26426" x14ac:dyDescent="0.25"/>
    <row r="26427" x14ac:dyDescent="0.25"/>
    <row r="26428" x14ac:dyDescent="0.25"/>
    <row r="26429" x14ac:dyDescent="0.25"/>
    <row r="26430" x14ac:dyDescent="0.25"/>
    <row r="26431" x14ac:dyDescent="0.25"/>
    <row r="26432" x14ac:dyDescent="0.25"/>
    <row r="26433" x14ac:dyDescent="0.25"/>
    <row r="26434" x14ac:dyDescent="0.25"/>
    <row r="26435" x14ac:dyDescent="0.25"/>
    <row r="26436" x14ac:dyDescent="0.25"/>
    <row r="26437" x14ac:dyDescent="0.25"/>
    <row r="26438" x14ac:dyDescent="0.25"/>
    <row r="26439" x14ac:dyDescent="0.25"/>
    <row r="26440" x14ac:dyDescent="0.25"/>
    <row r="26441" x14ac:dyDescent="0.25"/>
    <row r="26442" x14ac:dyDescent="0.25"/>
    <row r="26443" x14ac:dyDescent="0.25"/>
    <row r="26444" x14ac:dyDescent="0.25"/>
    <row r="26445" x14ac:dyDescent="0.25"/>
    <row r="26446" x14ac:dyDescent="0.25"/>
    <row r="26447" x14ac:dyDescent="0.25"/>
    <row r="26448" x14ac:dyDescent="0.25"/>
    <row r="26449" x14ac:dyDescent="0.25"/>
    <row r="26450" x14ac:dyDescent="0.25"/>
    <row r="26451" x14ac:dyDescent="0.25"/>
    <row r="26452" x14ac:dyDescent="0.25"/>
    <row r="26453" x14ac:dyDescent="0.25"/>
    <row r="26454" x14ac:dyDescent="0.25"/>
    <row r="26455" x14ac:dyDescent="0.25"/>
    <row r="26456" x14ac:dyDescent="0.25"/>
    <row r="26457" x14ac:dyDescent="0.25"/>
    <row r="26458" x14ac:dyDescent="0.25"/>
    <row r="26459" x14ac:dyDescent="0.25"/>
    <row r="26460" x14ac:dyDescent="0.25"/>
    <row r="26461" x14ac:dyDescent="0.25"/>
    <row r="26462" x14ac:dyDescent="0.25"/>
    <row r="26463" x14ac:dyDescent="0.25"/>
    <row r="26464" x14ac:dyDescent="0.25"/>
    <row r="26465" x14ac:dyDescent="0.25"/>
    <row r="26466" x14ac:dyDescent="0.25"/>
    <row r="26467" x14ac:dyDescent="0.25"/>
    <row r="26468" x14ac:dyDescent="0.25"/>
    <row r="26469" x14ac:dyDescent="0.25"/>
    <row r="26470" x14ac:dyDescent="0.25"/>
    <row r="26471" x14ac:dyDescent="0.25"/>
    <row r="26472" x14ac:dyDescent="0.25"/>
    <row r="26473" x14ac:dyDescent="0.25"/>
    <row r="26474" x14ac:dyDescent="0.25"/>
    <row r="26475" x14ac:dyDescent="0.25"/>
    <row r="26476" x14ac:dyDescent="0.25"/>
    <row r="26477" x14ac:dyDescent="0.25"/>
    <row r="26478" x14ac:dyDescent="0.25"/>
    <row r="26479" x14ac:dyDescent="0.25"/>
    <row r="26480" x14ac:dyDescent="0.25"/>
    <row r="26481" x14ac:dyDescent="0.25"/>
    <row r="26482" x14ac:dyDescent="0.25"/>
    <row r="26483" x14ac:dyDescent="0.25"/>
    <row r="26484" x14ac:dyDescent="0.25"/>
    <row r="26485" x14ac:dyDescent="0.25"/>
    <row r="26486" x14ac:dyDescent="0.25"/>
    <row r="26487" x14ac:dyDescent="0.25"/>
    <row r="26488" x14ac:dyDescent="0.25"/>
    <row r="26489" x14ac:dyDescent="0.25"/>
    <row r="26490" x14ac:dyDescent="0.25"/>
    <row r="26491" x14ac:dyDescent="0.25"/>
    <row r="26492" x14ac:dyDescent="0.25"/>
    <row r="26493" x14ac:dyDescent="0.25"/>
    <row r="26494" x14ac:dyDescent="0.25"/>
    <row r="26495" x14ac:dyDescent="0.25"/>
    <row r="26496" x14ac:dyDescent="0.25"/>
    <row r="26497" x14ac:dyDescent="0.25"/>
    <row r="26498" x14ac:dyDescent="0.25"/>
    <row r="26499" x14ac:dyDescent="0.25"/>
    <row r="26500" x14ac:dyDescent="0.25"/>
    <row r="26501" x14ac:dyDescent="0.25"/>
    <row r="26502" x14ac:dyDescent="0.25"/>
    <row r="26503" x14ac:dyDescent="0.25"/>
    <row r="26504" x14ac:dyDescent="0.25"/>
    <row r="26505" x14ac:dyDescent="0.25"/>
    <row r="26506" x14ac:dyDescent="0.25"/>
    <row r="26507" x14ac:dyDescent="0.25"/>
    <row r="26508" x14ac:dyDescent="0.25"/>
    <row r="26509" x14ac:dyDescent="0.25"/>
    <row r="26510" x14ac:dyDescent="0.25"/>
    <row r="26511" x14ac:dyDescent="0.25"/>
    <row r="26512" x14ac:dyDescent="0.25"/>
    <row r="26513" x14ac:dyDescent="0.25"/>
    <row r="26514" x14ac:dyDescent="0.25"/>
    <row r="26515" x14ac:dyDescent="0.25"/>
    <row r="26516" x14ac:dyDescent="0.25"/>
    <row r="26517" x14ac:dyDescent="0.25"/>
    <row r="26518" x14ac:dyDescent="0.25"/>
    <row r="26519" x14ac:dyDescent="0.25"/>
    <row r="26520" x14ac:dyDescent="0.25"/>
    <row r="26521" x14ac:dyDescent="0.25"/>
    <row r="26522" x14ac:dyDescent="0.25"/>
    <row r="26523" x14ac:dyDescent="0.25"/>
    <row r="26524" x14ac:dyDescent="0.25"/>
    <row r="26525" x14ac:dyDescent="0.25"/>
    <row r="26526" x14ac:dyDescent="0.25"/>
    <row r="26527" x14ac:dyDescent="0.25"/>
    <row r="26528" x14ac:dyDescent="0.25"/>
    <row r="26529" x14ac:dyDescent="0.25"/>
    <row r="26530" x14ac:dyDescent="0.25"/>
    <row r="26531" x14ac:dyDescent="0.25"/>
    <row r="26532" x14ac:dyDescent="0.25"/>
    <row r="26533" x14ac:dyDescent="0.25"/>
    <row r="26534" x14ac:dyDescent="0.25"/>
    <row r="26535" x14ac:dyDescent="0.25"/>
    <row r="26536" x14ac:dyDescent="0.25"/>
    <row r="26537" x14ac:dyDescent="0.25"/>
    <row r="26538" x14ac:dyDescent="0.25"/>
    <row r="26539" x14ac:dyDescent="0.25"/>
    <row r="26540" x14ac:dyDescent="0.25"/>
    <row r="26541" x14ac:dyDescent="0.25"/>
    <row r="26542" x14ac:dyDescent="0.25"/>
    <row r="26543" x14ac:dyDescent="0.25"/>
    <row r="26544" x14ac:dyDescent="0.25"/>
    <row r="26545" x14ac:dyDescent="0.25"/>
    <row r="26546" x14ac:dyDescent="0.25"/>
    <row r="26547" x14ac:dyDescent="0.25"/>
    <row r="26548" x14ac:dyDescent="0.25"/>
    <row r="26549" x14ac:dyDescent="0.25"/>
    <row r="26550" x14ac:dyDescent="0.25"/>
    <row r="26551" x14ac:dyDescent="0.25"/>
    <row r="26552" x14ac:dyDescent="0.25"/>
    <row r="26553" x14ac:dyDescent="0.25"/>
    <row r="26554" x14ac:dyDescent="0.25"/>
    <row r="26555" x14ac:dyDescent="0.25"/>
    <row r="26556" x14ac:dyDescent="0.25"/>
    <row r="26557" x14ac:dyDescent="0.25"/>
    <row r="26558" x14ac:dyDescent="0.25"/>
    <row r="26559" x14ac:dyDescent="0.25"/>
    <row r="26560" x14ac:dyDescent="0.25"/>
    <row r="26561" x14ac:dyDescent="0.25"/>
    <row r="26562" x14ac:dyDescent="0.25"/>
    <row r="26563" x14ac:dyDescent="0.25"/>
    <row r="26564" x14ac:dyDescent="0.25"/>
    <row r="26565" x14ac:dyDescent="0.25"/>
    <row r="26566" x14ac:dyDescent="0.25"/>
    <row r="26567" x14ac:dyDescent="0.25"/>
    <row r="26568" x14ac:dyDescent="0.25"/>
    <row r="26569" x14ac:dyDescent="0.25"/>
    <row r="26570" x14ac:dyDescent="0.25"/>
    <row r="26571" x14ac:dyDescent="0.25"/>
    <row r="26572" x14ac:dyDescent="0.25"/>
    <row r="26573" x14ac:dyDescent="0.25"/>
    <row r="26574" x14ac:dyDescent="0.25"/>
    <row r="26575" x14ac:dyDescent="0.25"/>
    <row r="26576" x14ac:dyDescent="0.25"/>
    <row r="26577" x14ac:dyDescent="0.25"/>
    <row r="26578" x14ac:dyDescent="0.25"/>
    <row r="26579" x14ac:dyDescent="0.25"/>
    <row r="26580" x14ac:dyDescent="0.25"/>
    <row r="26581" x14ac:dyDescent="0.25"/>
    <row r="26582" x14ac:dyDescent="0.25"/>
    <row r="26583" x14ac:dyDescent="0.25"/>
    <row r="26584" x14ac:dyDescent="0.25"/>
    <row r="26585" x14ac:dyDescent="0.25"/>
    <row r="26586" x14ac:dyDescent="0.25"/>
    <row r="26587" x14ac:dyDescent="0.25"/>
    <row r="26588" x14ac:dyDescent="0.25"/>
    <row r="26589" x14ac:dyDescent="0.25"/>
    <row r="26590" x14ac:dyDescent="0.25"/>
    <row r="26591" x14ac:dyDescent="0.25"/>
    <row r="26592" x14ac:dyDescent="0.25"/>
    <row r="26593" x14ac:dyDescent="0.25"/>
    <row r="26594" x14ac:dyDescent="0.25"/>
    <row r="26595" x14ac:dyDescent="0.25"/>
    <row r="26596" x14ac:dyDescent="0.25"/>
    <row r="26597" x14ac:dyDescent="0.25"/>
    <row r="26598" x14ac:dyDescent="0.25"/>
    <row r="26599" x14ac:dyDescent="0.25"/>
    <row r="26600" x14ac:dyDescent="0.25"/>
    <row r="26601" x14ac:dyDescent="0.25"/>
    <row r="26602" x14ac:dyDescent="0.25"/>
    <row r="26603" x14ac:dyDescent="0.25"/>
    <row r="26604" x14ac:dyDescent="0.25"/>
    <row r="26605" x14ac:dyDescent="0.25"/>
    <row r="26606" x14ac:dyDescent="0.25"/>
    <row r="26607" x14ac:dyDescent="0.25"/>
    <row r="26608" x14ac:dyDescent="0.25"/>
    <row r="26609" x14ac:dyDescent="0.25"/>
    <row r="26610" x14ac:dyDescent="0.25"/>
    <row r="26611" x14ac:dyDescent="0.25"/>
    <row r="26612" x14ac:dyDescent="0.25"/>
    <row r="26613" x14ac:dyDescent="0.25"/>
    <row r="26614" x14ac:dyDescent="0.25"/>
    <row r="26615" x14ac:dyDescent="0.25"/>
    <row r="26616" x14ac:dyDescent="0.25"/>
    <row r="26617" x14ac:dyDescent="0.25"/>
    <row r="26618" x14ac:dyDescent="0.25"/>
    <row r="26619" x14ac:dyDescent="0.25"/>
    <row r="26620" x14ac:dyDescent="0.25"/>
    <row r="26621" x14ac:dyDescent="0.25"/>
    <row r="26622" x14ac:dyDescent="0.25"/>
    <row r="26623" x14ac:dyDescent="0.25"/>
    <row r="26624" x14ac:dyDescent="0.25"/>
    <row r="26625" x14ac:dyDescent="0.25"/>
    <row r="26626" x14ac:dyDescent="0.25"/>
    <row r="26627" x14ac:dyDescent="0.25"/>
    <row r="26628" x14ac:dyDescent="0.25"/>
    <row r="26629" x14ac:dyDescent="0.25"/>
    <row r="26630" x14ac:dyDescent="0.25"/>
    <row r="26631" x14ac:dyDescent="0.25"/>
    <row r="26632" x14ac:dyDescent="0.25"/>
    <row r="26633" x14ac:dyDescent="0.25"/>
    <row r="26634" x14ac:dyDescent="0.25"/>
    <row r="26635" x14ac:dyDescent="0.25"/>
    <row r="26636" x14ac:dyDescent="0.25"/>
    <row r="26637" x14ac:dyDescent="0.25"/>
    <row r="26638" x14ac:dyDescent="0.25"/>
    <row r="26639" x14ac:dyDescent="0.25"/>
    <row r="26640" x14ac:dyDescent="0.25"/>
    <row r="26641" x14ac:dyDescent="0.25"/>
    <row r="26642" x14ac:dyDescent="0.25"/>
    <row r="26643" x14ac:dyDescent="0.25"/>
    <row r="26644" x14ac:dyDescent="0.25"/>
    <row r="26645" x14ac:dyDescent="0.25"/>
    <row r="26646" x14ac:dyDescent="0.25"/>
    <row r="26647" x14ac:dyDescent="0.25"/>
    <row r="26648" x14ac:dyDescent="0.25"/>
    <row r="26649" x14ac:dyDescent="0.25"/>
    <row r="26650" x14ac:dyDescent="0.25"/>
    <row r="26651" x14ac:dyDescent="0.25"/>
    <row r="26652" x14ac:dyDescent="0.25"/>
    <row r="26653" x14ac:dyDescent="0.25"/>
    <row r="26654" x14ac:dyDescent="0.25"/>
    <row r="26655" x14ac:dyDescent="0.25"/>
    <row r="26656" x14ac:dyDescent="0.25"/>
    <row r="26657" x14ac:dyDescent="0.25"/>
    <row r="26658" x14ac:dyDescent="0.25"/>
    <row r="26659" x14ac:dyDescent="0.25"/>
    <row r="26660" x14ac:dyDescent="0.25"/>
    <row r="26661" x14ac:dyDescent="0.25"/>
    <row r="26662" x14ac:dyDescent="0.25"/>
    <row r="26663" x14ac:dyDescent="0.25"/>
    <row r="26664" x14ac:dyDescent="0.25"/>
    <row r="26665" x14ac:dyDescent="0.25"/>
    <row r="26666" x14ac:dyDescent="0.25"/>
    <row r="26667" x14ac:dyDescent="0.25"/>
    <row r="26668" x14ac:dyDescent="0.25"/>
    <row r="26669" x14ac:dyDescent="0.25"/>
    <row r="26670" x14ac:dyDescent="0.25"/>
    <row r="26671" x14ac:dyDescent="0.25"/>
    <row r="26672" x14ac:dyDescent="0.25"/>
    <row r="26673" x14ac:dyDescent="0.25"/>
    <row r="26674" x14ac:dyDescent="0.25"/>
    <row r="26675" x14ac:dyDescent="0.25"/>
    <row r="26676" x14ac:dyDescent="0.25"/>
    <row r="26677" x14ac:dyDescent="0.25"/>
    <row r="26678" x14ac:dyDescent="0.25"/>
    <row r="26679" x14ac:dyDescent="0.25"/>
    <row r="26680" x14ac:dyDescent="0.25"/>
    <row r="26681" x14ac:dyDescent="0.25"/>
    <row r="26682" x14ac:dyDescent="0.25"/>
    <row r="26683" x14ac:dyDescent="0.25"/>
    <row r="26684" x14ac:dyDescent="0.25"/>
    <row r="26685" x14ac:dyDescent="0.25"/>
    <row r="26686" x14ac:dyDescent="0.25"/>
    <row r="26687" x14ac:dyDescent="0.25"/>
    <row r="26688" x14ac:dyDescent="0.25"/>
    <row r="26689" x14ac:dyDescent="0.25"/>
    <row r="26690" x14ac:dyDescent="0.25"/>
    <row r="26691" x14ac:dyDescent="0.25"/>
    <row r="26692" x14ac:dyDescent="0.25"/>
    <row r="26693" x14ac:dyDescent="0.25"/>
    <row r="26694" x14ac:dyDescent="0.25"/>
    <row r="26695" x14ac:dyDescent="0.25"/>
    <row r="26696" x14ac:dyDescent="0.25"/>
    <row r="26697" x14ac:dyDescent="0.25"/>
    <row r="26698" x14ac:dyDescent="0.25"/>
    <row r="26699" x14ac:dyDescent="0.25"/>
    <row r="26700" x14ac:dyDescent="0.25"/>
    <row r="26701" x14ac:dyDescent="0.25"/>
    <row r="26702" x14ac:dyDescent="0.25"/>
    <row r="26703" x14ac:dyDescent="0.25"/>
    <row r="26704" x14ac:dyDescent="0.25"/>
    <row r="26705" x14ac:dyDescent="0.25"/>
    <row r="26706" x14ac:dyDescent="0.25"/>
    <row r="26707" x14ac:dyDescent="0.25"/>
    <row r="26708" x14ac:dyDescent="0.25"/>
    <row r="26709" x14ac:dyDescent="0.25"/>
    <row r="26710" x14ac:dyDescent="0.25"/>
    <row r="26711" x14ac:dyDescent="0.25"/>
    <row r="26712" x14ac:dyDescent="0.25"/>
    <row r="26713" x14ac:dyDescent="0.25"/>
    <row r="26714" x14ac:dyDescent="0.25"/>
    <row r="26715" x14ac:dyDescent="0.25"/>
    <row r="26716" x14ac:dyDescent="0.25"/>
    <row r="26717" x14ac:dyDescent="0.25"/>
    <row r="26718" x14ac:dyDescent="0.25"/>
    <row r="26719" x14ac:dyDescent="0.25"/>
    <row r="26720" x14ac:dyDescent="0.25"/>
    <row r="26721" x14ac:dyDescent="0.25"/>
    <row r="26722" x14ac:dyDescent="0.25"/>
    <row r="26723" x14ac:dyDescent="0.25"/>
    <row r="26724" x14ac:dyDescent="0.25"/>
    <row r="26725" x14ac:dyDescent="0.25"/>
    <row r="26726" x14ac:dyDescent="0.25"/>
    <row r="26727" x14ac:dyDescent="0.25"/>
    <row r="26728" x14ac:dyDescent="0.25"/>
    <row r="26729" x14ac:dyDescent="0.25"/>
    <row r="26730" x14ac:dyDescent="0.25"/>
    <row r="26731" x14ac:dyDescent="0.25"/>
    <row r="26732" x14ac:dyDescent="0.25"/>
    <row r="26733" x14ac:dyDescent="0.25"/>
    <row r="26734" x14ac:dyDescent="0.25"/>
    <row r="26735" x14ac:dyDescent="0.25"/>
    <row r="26736" x14ac:dyDescent="0.25"/>
    <row r="26737" x14ac:dyDescent="0.25"/>
    <row r="26738" x14ac:dyDescent="0.25"/>
    <row r="26739" x14ac:dyDescent="0.25"/>
    <row r="26740" x14ac:dyDescent="0.25"/>
    <row r="26741" x14ac:dyDescent="0.25"/>
    <row r="26742" x14ac:dyDescent="0.25"/>
    <row r="26743" x14ac:dyDescent="0.25"/>
    <row r="26744" x14ac:dyDescent="0.25"/>
    <row r="26745" x14ac:dyDescent="0.25"/>
    <row r="26746" x14ac:dyDescent="0.25"/>
    <row r="26747" x14ac:dyDescent="0.25"/>
    <row r="26748" x14ac:dyDescent="0.25"/>
    <row r="26749" x14ac:dyDescent="0.25"/>
    <row r="26750" x14ac:dyDescent="0.25"/>
    <row r="26751" x14ac:dyDescent="0.25"/>
    <row r="26752" x14ac:dyDescent="0.25"/>
    <row r="26753" x14ac:dyDescent="0.25"/>
    <row r="26754" x14ac:dyDescent="0.25"/>
    <row r="26755" x14ac:dyDescent="0.25"/>
    <row r="26756" x14ac:dyDescent="0.25"/>
    <row r="26757" x14ac:dyDescent="0.25"/>
    <row r="26758" x14ac:dyDescent="0.25"/>
    <row r="26759" x14ac:dyDescent="0.25"/>
    <row r="26760" x14ac:dyDescent="0.25"/>
    <row r="26761" x14ac:dyDescent="0.25"/>
    <row r="26762" x14ac:dyDescent="0.25"/>
    <row r="26763" x14ac:dyDescent="0.25"/>
    <row r="26764" x14ac:dyDescent="0.25"/>
    <row r="26765" x14ac:dyDescent="0.25"/>
    <row r="26766" x14ac:dyDescent="0.25"/>
    <row r="26767" x14ac:dyDescent="0.25"/>
    <row r="26768" x14ac:dyDescent="0.25"/>
    <row r="26769" x14ac:dyDescent="0.25"/>
    <row r="26770" x14ac:dyDescent="0.25"/>
    <row r="26771" x14ac:dyDescent="0.25"/>
    <row r="26772" x14ac:dyDescent="0.25"/>
    <row r="26773" x14ac:dyDescent="0.25"/>
    <row r="26774" x14ac:dyDescent="0.25"/>
    <row r="26775" x14ac:dyDescent="0.25"/>
    <row r="26776" x14ac:dyDescent="0.25"/>
    <row r="26777" x14ac:dyDescent="0.25"/>
    <row r="26778" x14ac:dyDescent="0.25"/>
    <row r="26779" x14ac:dyDescent="0.25"/>
    <row r="26780" x14ac:dyDescent="0.25"/>
    <row r="26781" x14ac:dyDescent="0.25"/>
    <row r="26782" x14ac:dyDescent="0.25"/>
    <row r="26783" x14ac:dyDescent="0.25"/>
    <row r="26784" x14ac:dyDescent="0.25"/>
    <row r="26785" x14ac:dyDescent="0.25"/>
    <row r="26786" x14ac:dyDescent="0.25"/>
    <row r="26787" x14ac:dyDescent="0.25"/>
    <row r="26788" x14ac:dyDescent="0.25"/>
    <row r="26789" x14ac:dyDescent="0.25"/>
    <row r="26790" x14ac:dyDescent="0.25"/>
    <row r="26791" x14ac:dyDescent="0.25"/>
    <row r="26792" x14ac:dyDescent="0.25"/>
    <row r="26793" x14ac:dyDescent="0.25"/>
    <row r="26794" x14ac:dyDescent="0.25"/>
    <row r="26795" x14ac:dyDescent="0.25"/>
    <row r="26796" x14ac:dyDescent="0.25"/>
    <row r="26797" x14ac:dyDescent="0.25"/>
    <row r="26798" x14ac:dyDescent="0.25"/>
    <row r="26799" x14ac:dyDescent="0.25"/>
    <row r="26800" x14ac:dyDescent="0.25"/>
    <row r="26801" x14ac:dyDescent="0.25"/>
    <row r="26802" x14ac:dyDescent="0.25"/>
    <row r="26803" x14ac:dyDescent="0.25"/>
    <row r="26804" x14ac:dyDescent="0.25"/>
    <row r="26805" x14ac:dyDescent="0.25"/>
    <row r="26806" x14ac:dyDescent="0.25"/>
    <row r="26807" x14ac:dyDescent="0.25"/>
    <row r="26808" x14ac:dyDescent="0.25"/>
    <row r="26809" x14ac:dyDescent="0.25"/>
    <row r="26810" x14ac:dyDescent="0.25"/>
    <row r="26811" x14ac:dyDescent="0.25"/>
    <row r="26812" x14ac:dyDescent="0.25"/>
    <row r="26813" x14ac:dyDescent="0.25"/>
    <row r="26814" x14ac:dyDescent="0.25"/>
    <row r="26815" x14ac:dyDescent="0.25"/>
    <row r="26816" x14ac:dyDescent="0.25"/>
    <row r="26817" x14ac:dyDescent="0.25"/>
    <row r="26818" x14ac:dyDescent="0.25"/>
    <row r="26819" x14ac:dyDescent="0.25"/>
    <row r="26820" x14ac:dyDescent="0.25"/>
    <row r="26821" x14ac:dyDescent="0.25"/>
    <row r="26822" x14ac:dyDescent="0.25"/>
    <row r="26823" x14ac:dyDescent="0.25"/>
    <row r="26824" x14ac:dyDescent="0.25"/>
    <row r="26825" x14ac:dyDescent="0.25"/>
    <row r="26826" x14ac:dyDescent="0.25"/>
    <row r="26827" x14ac:dyDescent="0.25"/>
    <row r="26828" x14ac:dyDescent="0.25"/>
    <row r="26829" x14ac:dyDescent="0.25"/>
    <row r="26830" x14ac:dyDescent="0.25"/>
    <row r="26831" x14ac:dyDescent="0.25"/>
    <row r="26832" x14ac:dyDescent="0.25"/>
    <row r="26833" x14ac:dyDescent="0.25"/>
    <row r="26834" x14ac:dyDescent="0.25"/>
    <row r="26835" x14ac:dyDescent="0.25"/>
    <row r="26836" x14ac:dyDescent="0.25"/>
    <row r="26837" x14ac:dyDescent="0.25"/>
    <row r="26838" x14ac:dyDescent="0.25"/>
    <row r="26839" x14ac:dyDescent="0.25"/>
    <row r="26840" x14ac:dyDescent="0.25"/>
    <row r="26841" x14ac:dyDescent="0.25"/>
    <row r="26842" x14ac:dyDescent="0.25"/>
    <row r="26843" x14ac:dyDescent="0.25"/>
    <row r="26844" x14ac:dyDescent="0.25"/>
    <row r="26845" x14ac:dyDescent="0.25"/>
    <row r="26846" x14ac:dyDescent="0.25"/>
    <row r="26847" x14ac:dyDescent="0.25"/>
    <row r="26848" x14ac:dyDescent="0.25"/>
    <row r="26849" x14ac:dyDescent="0.25"/>
    <row r="26850" x14ac:dyDescent="0.25"/>
    <row r="26851" x14ac:dyDescent="0.25"/>
    <row r="26852" x14ac:dyDescent="0.25"/>
    <row r="26853" x14ac:dyDescent="0.25"/>
    <row r="26854" x14ac:dyDescent="0.25"/>
    <row r="26855" x14ac:dyDescent="0.25"/>
    <row r="26856" x14ac:dyDescent="0.25"/>
    <row r="26857" x14ac:dyDescent="0.25"/>
    <row r="26858" x14ac:dyDescent="0.25"/>
    <row r="26859" x14ac:dyDescent="0.25"/>
    <row r="26860" x14ac:dyDescent="0.25"/>
    <row r="26861" x14ac:dyDescent="0.25"/>
    <row r="26862" x14ac:dyDescent="0.25"/>
    <row r="26863" x14ac:dyDescent="0.25"/>
    <row r="26864" x14ac:dyDescent="0.25"/>
    <row r="26865" x14ac:dyDescent="0.25"/>
    <row r="26866" x14ac:dyDescent="0.25"/>
    <row r="26867" x14ac:dyDescent="0.25"/>
    <row r="26868" x14ac:dyDescent="0.25"/>
    <row r="26869" x14ac:dyDescent="0.25"/>
    <row r="26870" x14ac:dyDescent="0.25"/>
    <row r="26871" x14ac:dyDescent="0.25"/>
    <row r="26872" x14ac:dyDescent="0.25"/>
    <row r="26873" x14ac:dyDescent="0.25"/>
    <row r="26874" x14ac:dyDescent="0.25"/>
    <row r="26875" x14ac:dyDescent="0.25"/>
    <row r="26876" x14ac:dyDescent="0.25"/>
    <row r="26877" x14ac:dyDescent="0.25"/>
    <row r="26878" x14ac:dyDescent="0.25"/>
    <row r="26879" x14ac:dyDescent="0.25"/>
    <row r="26880" x14ac:dyDescent="0.25"/>
    <row r="26881" x14ac:dyDescent="0.25"/>
    <row r="26882" x14ac:dyDescent="0.25"/>
    <row r="26883" x14ac:dyDescent="0.25"/>
    <row r="26884" x14ac:dyDescent="0.25"/>
    <row r="26885" x14ac:dyDescent="0.25"/>
    <row r="26886" x14ac:dyDescent="0.25"/>
    <row r="26887" x14ac:dyDescent="0.25"/>
    <row r="26888" x14ac:dyDescent="0.25"/>
    <row r="26889" x14ac:dyDescent="0.25"/>
    <row r="26890" x14ac:dyDescent="0.25"/>
    <row r="26891" x14ac:dyDescent="0.25"/>
    <row r="26892" x14ac:dyDescent="0.25"/>
    <row r="26893" x14ac:dyDescent="0.25"/>
    <row r="26894" x14ac:dyDescent="0.25"/>
    <row r="26895" x14ac:dyDescent="0.25"/>
    <row r="26896" x14ac:dyDescent="0.25"/>
    <row r="26897" x14ac:dyDescent="0.25"/>
    <row r="26898" x14ac:dyDescent="0.25"/>
    <row r="26899" x14ac:dyDescent="0.25"/>
    <row r="26900" x14ac:dyDescent="0.25"/>
    <row r="26901" x14ac:dyDescent="0.25"/>
    <row r="26902" x14ac:dyDescent="0.25"/>
    <row r="26903" x14ac:dyDescent="0.25"/>
    <row r="26904" x14ac:dyDescent="0.25"/>
    <row r="26905" x14ac:dyDescent="0.25"/>
    <row r="26906" x14ac:dyDescent="0.25"/>
    <row r="26907" x14ac:dyDescent="0.25"/>
    <row r="26908" x14ac:dyDescent="0.25"/>
    <row r="26909" x14ac:dyDescent="0.25"/>
    <row r="26910" x14ac:dyDescent="0.25"/>
    <row r="26911" x14ac:dyDescent="0.25"/>
    <row r="26912" x14ac:dyDescent="0.25"/>
    <row r="26913" x14ac:dyDescent="0.25"/>
    <row r="26914" x14ac:dyDescent="0.25"/>
    <row r="26915" x14ac:dyDescent="0.25"/>
    <row r="26916" x14ac:dyDescent="0.25"/>
    <row r="26917" x14ac:dyDescent="0.25"/>
    <row r="26918" x14ac:dyDescent="0.25"/>
    <row r="26919" x14ac:dyDescent="0.25"/>
    <row r="26920" x14ac:dyDescent="0.25"/>
    <row r="26921" x14ac:dyDescent="0.25"/>
    <row r="26922" x14ac:dyDescent="0.25"/>
    <row r="26923" x14ac:dyDescent="0.25"/>
    <row r="26924" x14ac:dyDescent="0.25"/>
    <row r="26925" x14ac:dyDescent="0.25"/>
    <row r="26926" x14ac:dyDescent="0.25"/>
    <row r="26927" x14ac:dyDescent="0.25"/>
    <row r="26928" x14ac:dyDescent="0.25"/>
    <row r="26929" x14ac:dyDescent="0.25"/>
    <row r="26930" x14ac:dyDescent="0.25"/>
    <row r="26931" x14ac:dyDescent="0.25"/>
    <row r="26932" x14ac:dyDescent="0.25"/>
    <row r="26933" x14ac:dyDescent="0.25"/>
    <row r="26934" x14ac:dyDescent="0.25"/>
    <row r="26935" x14ac:dyDescent="0.25"/>
    <row r="26936" x14ac:dyDescent="0.25"/>
    <row r="26937" x14ac:dyDescent="0.25"/>
    <row r="26938" x14ac:dyDescent="0.25"/>
    <row r="26939" x14ac:dyDescent="0.25"/>
    <row r="26940" x14ac:dyDescent="0.25"/>
    <row r="26941" x14ac:dyDescent="0.25"/>
    <row r="26942" x14ac:dyDescent="0.25"/>
    <row r="26943" x14ac:dyDescent="0.25"/>
    <row r="26944" x14ac:dyDescent="0.25"/>
    <row r="26945" x14ac:dyDescent="0.25"/>
    <row r="26946" x14ac:dyDescent="0.25"/>
    <row r="26947" x14ac:dyDescent="0.25"/>
    <row r="26948" x14ac:dyDescent="0.25"/>
    <row r="26949" x14ac:dyDescent="0.25"/>
    <row r="26950" x14ac:dyDescent="0.25"/>
    <row r="26951" x14ac:dyDescent="0.25"/>
    <row r="26952" x14ac:dyDescent="0.25"/>
    <row r="26953" x14ac:dyDescent="0.25"/>
    <row r="26954" x14ac:dyDescent="0.25"/>
    <row r="26955" x14ac:dyDescent="0.25"/>
    <row r="26956" x14ac:dyDescent="0.25"/>
    <row r="26957" x14ac:dyDescent="0.25"/>
    <row r="26958" x14ac:dyDescent="0.25"/>
    <row r="26959" x14ac:dyDescent="0.25"/>
    <row r="26960" x14ac:dyDescent="0.25"/>
    <row r="26961" x14ac:dyDescent="0.25"/>
    <row r="26962" x14ac:dyDescent="0.25"/>
    <row r="26963" x14ac:dyDescent="0.25"/>
    <row r="26964" x14ac:dyDescent="0.25"/>
    <row r="26965" x14ac:dyDescent="0.25"/>
    <row r="26966" x14ac:dyDescent="0.25"/>
    <row r="26967" x14ac:dyDescent="0.25"/>
    <row r="26968" x14ac:dyDescent="0.25"/>
    <row r="26969" x14ac:dyDescent="0.25"/>
    <row r="26970" x14ac:dyDescent="0.25"/>
    <row r="26971" x14ac:dyDescent="0.25"/>
    <row r="26972" x14ac:dyDescent="0.25"/>
    <row r="26973" x14ac:dyDescent="0.25"/>
    <row r="26974" x14ac:dyDescent="0.25"/>
    <row r="26975" x14ac:dyDescent="0.25"/>
    <row r="26976" x14ac:dyDescent="0.25"/>
    <row r="26977" x14ac:dyDescent="0.25"/>
    <row r="26978" x14ac:dyDescent="0.25"/>
    <row r="26979" x14ac:dyDescent="0.25"/>
    <row r="26980" x14ac:dyDescent="0.25"/>
    <row r="26981" x14ac:dyDescent="0.25"/>
    <row r="26982" x14ac:dyDescent="0.25"/>
    <row r="26983" x14ac:dyDescent="0.25"/>
    <row r="26984" x14ac:dyDescent="0.25"/>
    <row r="26985" x14ac:dyDescent="0.25"/>
    <row r="26986" x14ac:dyDescent="0.25"/>
    <row r="26987" x14ac:dyDescent="0.25"/>
    <row r="26988" x14ac:dyDescent="0.25"/>
    <row r="26989" x14ac:dyDescent="0.25"/>
    <row r="26990" x14ac:dyDescent="0.25"/>
    <row r="26991" x14ac:dyDescent="0.25"/>
    <row r="26992" x14ac:dyDescent="0.25"/>
    <row r="26993" x14ac:dyDescent="0.25"/>
    <row r="26994" x14ac:dyDescent="0.25"/>
    <row r="26995" x14ac:dyDescent="0.25"/>
    <row r="26996" x14ac:dyDescent="0.25"/>
    <row r="26997" x14ac:dyDescent="0.25"/>
    <row r="26998" x14ac:dyDescent="0.25"/>
    <row r="26999" x14ac:dyDescent="0.25"/>
    <row r="27000" x14ac:dyDescent="0.25"/>
    <row r="27001" x14ac:dyDescent="0.25"/>
    <row r="27002" x14ac:dyDescent="0.25"/>
    <row r="27003" x14ac:dyDescent="0.25"/>
    <row r="27004" x14ac:dyDescent="0.25"/>
    <row r="27005" x14ac:dyDescent="0.25"/>
    <row r="27006" x14ac:dyDescent="0.25"/>
    <row r="27007" x14ac:dyDescent="0.25"/>
    <row r="27008" x14ac:dyDescent="0.25"/>
    <row r="27009" x14ac:dyDescent="0.25"/>
    <row r="27010" x14ac:dyDescent="0.25"/>
    <row r="27011" x14ac:dyDescent="0.25"/>
    <row r="27012" x14ac:dyDescent="0.25"/>
    <row r="27013" x14ac:dyDescent="0.25"/>
    <row r="27014" x14ac:dyDescent="0.25"/>
    <row r="27015" x14ac:dyDescent="0.25"/>
    <row r="27016" x14ac:dyDescent="0.25"/>
    <row r="27017" x14ac:dyDescent="0.25"/>
    <row r="27018" x14ac:dyDescent="0.25"/>
    <row r="27019" x14ac:dyDescent="0.25"/>
    <row r="27020" x14ac:dyDescent="0.25"/>
    <row r="27021" x14ac:dyDescent="0.25"/>
    <row r="27022" x14ac:dyDescent="0.25"/>
    <row r="27023" x14ac:dyDescent="0.25"/>
    <row r="27024" x14ac:dyDescent="0.25"/>
    <row r="27025" x14ac:dyDescent="0.25"/>
    <row r="27026" x14ac:dyDescent="0.25"/>
    <row r="27027" x14ac:dyDescent="0.25"/>
    <row r="27028" x14ac:dyDescent="0.25"/>
    <row r="27029" x14ac:dyDescent="0.25"/>
    <row r="27030" x14ac:dyDescent="0.25"/>
    <row r="27031" x14ac:dyDescent="0.25"/>
    <row r="27032" x14ac:dyDescent="0.25"/>
    <row r="27033" x14ac:dyDescent="0.25"/>
    <row r="27034" x14ac:dyDescent="0.25"/>
    <row r="27035" x14ac:dyDescent="0.25"/>
    <row r="27036" x14ac:dyDescent="0.25"/>
    <row r="27037" x14ac:dyDescent="0.25"/>
    <row r="27038" x14ac:dyDescent="0.25"/>
    <row r="27039" x14ac:dyDescent="0.25"/>
    <row r="27040" x14ac:dyDescent="0.25"/>
    <row r="27041" x14ac:dyDescent="0.25"/>
    <row r="27042" x14ac:dyDescent="0.25"/>
    <row r="27043" x14ac:dyDescent="0.25"/>
    <row r="27044" x14ac:dyDescent="0.25"/>
    <row r="27045" x14ac:dyDescent="0.25"/>
    <row r="27046" x14ac:dyDescent="0.25"/>
    <row r="27047" x14ac:dyDescent="0.25"/>
    <row r="27048" x14ac:dyDescent="0.25"/>
    <row r="27049" x14ac:dyDescent="0.25"/>
    <row r="27050" x14ac:dyDescent="0.25"/>
    <row r="27051" x14ac:dyDescent="0.25"/>
    <row r="27052" x14ac:dyDescent="0.25"/>
    <row r="27053" x14ac:dyDescent="0.25"/>
    <row r="27054" x14ac:dyDescent="0.25"/>
    <row r="27055" x14ac:dyDescent="0.25"/>
    <row r="27056" x14ac:dyDescent="0.25"/>
    <row r="27057" x14ac:dyDescent="0.25"/>
    <row r="27058" x14ac:dyDescent="0.25"/>
    <row r="27059" x14ac:dyDescent="0.25"/>
    <row r="27060" x14ac:dyDescent="0.25"/>
    <row r="27061" x14ac:dyDescent="0.25"/>
    <row r="27062" x14ac:dyDescent="0.25"/>
    <row r="27063" x14ac:dyDescent="0.25"/>
    <row r="27064" x14ac:dyDescent="0.25"/>
    <row r="27065" x14ac:dyDescent="0.25"/>
    <row r="27066" x14ac:dyDescent="0.25"/>
    <row r="27067" x14ac:dyDescent="0.25"/>
    <row r="27068" x14ac:dyDescent="0.25"/>
    <row r="27069" x14ac:dyDescent="0.25"/>
    <row r="27070" x14ac:dyDescent="0.25"/>
    <row r="27071" x14ac:dyDescent="0.25"/>
    <row r="27072" x14ac:dyDescent="0.25"/>
    <row r="27073" x14ac:dyDescent="0.25"/>
    <row r="27074" x14ac:dyDescent="0.25"/>
    <row r="27075" x14ac:dyDescent="0.25"/>
    <row r="27076" x14ac:dyDescent="0.25"/>
    <row r="27077" x14ac:dyDescent="0.25"/>
    <row r="27078" x14ac:dyDescent="0.25"/>
    <row r="27079" x14ac:dyDescent="0.25"/>
    <row r="27080" x14ac:dyDescent="0.25"/>
    <row r="27081" x14ac:dyDescent="0.25"/>
    <row r="27082" x14ac:dyDescent="0.25"/>
    <row r="27083" x14ac:dyDescent="0.25"/>
    <row r="27084" x14ac:dyDescent="0.25"/>
    <row r="27085" x14ac:dyDescent="0.25"/>
    <row r="27086" x14ac:dyDescent="0.25"/>
    <row r="27087" x14ac:dyDescent="0.25"/>
    <row r="27088" x14ac:dyDescent="0.25"/>
    <row r="27089" x14ac:dyDescent="0.25"/>
    <row r="27090" x14ac:dyDescent="0.25"/>
    <row r="27091" x14ac:dyDescent="0.25"/>
    <row r="27092" x14ac:dyDescent="0.25"/>
    <row r="27093" x14ac:dyDescent="0.25"/>
    <row r="27094" x14ac:dyDescent="0.25"/>
    <row r="27095" x14ac:dyDescent="0.25"/>
    <row r="27096" x14ac:dyDescent="0.25"/>
    <row r="27097" x14ac:dyDescent="0.25"/>
    <row r="27098" x14ac:dyDescent="0.25"/>
    <row r="27099" x14ac:dyDescent="0.25"/>
    <row r="27100" x14ac:dyDescent="0.25"/>
    <row r="27101" x14ac:dyDescent="0.25"/>
    <row r="27102" x14ac:dyDescent="0.25"/>
    <row r="27103" x14ac:dyDescent="0.25"/>
    <row r="27104" x14ac:dyDescent="0.25"/>
    <row r="27105" x14ac:dyDescent="0.25"/>
    <row r="27106" x14ac:dyDescent="0.25"/>
    <row r="27107" x14ac:dyDescent="0.25"/>
    <row r="27108" x14ac:dyDescent="0.25"/>
    <row r="27109" x14ac:dyDescent="0.25"/>
    <row r="27110" x14ac:dyDescent="0.25"/>
    <row r="27111" x14ac:dyDescent="0.25"/>
    <row r="27112" x14ac:dyDescent="0.25"/>
    <row r="27113" x14ac:dyDescent="0.25"/>
    <row r="27114" x14ac:dyDescent="0.25"/>
    <row r="27115" x14ac:dyDescent="0.25"/>
    <row r="27116" x14ac:dyDescent="0.25"/>
    <row r="27117" x14ac:dyDescent="0.25"/>
    <row r="27118" x14ac:dyDescent="0.25"/>
    <row r="27119" x14ac:dyDescent="0.25"/>
    <row r="27120" x14ac:dyDescent="0.25"/>
    <row r="27121" x14ac:dyDescent="0.25"/>
    <row r="27122" x14ac:dyDescent="0.25"/>
    <row r="27123" x14ac:dyDescent="0.25"/>
    <row r="27124" x14ac:dyDescent="0.25"/>
    <row r="27125" x14ac:dyDescent="0.25"/>
    <row r="27126" x14ac:dyDescent="0.25"/>
    <row r="27127" x14ac:dyDescent="0.25"/>
    <row r="27128" x14ac:dyDescent="0.25"/>
    <row r="27129" x14ac:dyDescent="0.25"/>
    <row r="27130" x14ac:dyDescent="0.25"/>
    <row r="27131" x14ac:dyDescent="0.25"/>
    <row r="27132" x14ac:dyDescent="0.25"/>
    <row r="27133" x14ac:dyDescent="0.25"/>
    <row r="27134" x14ac:dyDescent="0.25"/>
    <row r="27135" x14ac:dyDescent="0.25"/>
    <row r="27136" x14ac:dyDescent="0.25"/>
    <row r="27137" x14ac:dyDescent="0.25"/>
    <row r="27138" x14ac:dyDescent="0.25"/>
    <row r="27139" x14ac:dyDescent="0.25"/>
    <row r="27140" x14ac:dyDescent="0.25"/>
    <row r="27141" x14ac:dyDescent="0.25"/>
    <row r="27142" x14ac:dyDescent="0.25"/>
    <row r="27143" x14ac:dyDescent="0.25"/>
    <row r="27144" x14ac:dyDescent="0.25"/>
    <row r="27145" x14ac:dyDescent="0.25"/>
    <row r="27146" x14ac:dyDescent="0.25"/>
    <row r="27147" x14ac:dyDescent="0.25"/>
    <row r="27148" x14ac:dyDescent="0.25"/>
    <row r="27149" x14ac:dyDescent="0.25"/>
    <row r="27150" x14ac:dyDescent="0.25"/>
    <row r="27151" x14ac:dyDescent="0.25"/>
    <row r="27152" x14ac:dyDescent="0.25"/>
    <row r="27153" x14ac:dyDescent="0.25"/>
    <row r="27154" x14ac:dyDescent="0.25"/>
    <row r="27155" x14ac:dyDescent="0.25"/>
    <row r="27156" x14ac:dyDescent="0.25"/>
    <row r="27157" x14ac:dyDescent="0.25"/>
    <row r="27158" x14ac:dyDescent="0.25"/>
    <row r="27159" x14ac:dyDescent="0.25"/>
    <row r="27160" x14ac:dyDescent="0.25"/>
    <row r="27161" x14ac:dyDescent="0.25"/>
    <row r="27162" x14ac:dyDescent="0.25"/>
    <row r="27163" x14ac:dyDescent="0.25"/>
    <row r="27164" x14ac:dyDescent="0.25"/>
    <row r="27165" x14ac:dyDescent="0.25"/>
    <row r="27166" x14ac:dyDescent="0.25"/>
    <row r="27167" x14ac:dyDescent="0.25"/>
    <row r="27168" x14ac:dyDescent="0.25"/>
    <row r="27169" x14ac:dyDescent="0.25"/>
    <row r="27170" x14ac:dyDescent="0.25"/>
    <row r="27171" x14ac:dyDescent="0.25"/>
    <row r="27172" x14ac:dyDescent="0.25"/>
    <row r="27173" x14ac:dyDescent="0.25"/>
    <row r="27174" x14ac:dyDescent="0.25"/>
    <row r="27175" x14ac:dyDescent="0.25"/>
    <row r="27176" x14ac:dyDescent="0.25"/>
    <row r="27177" x14ac:dyDescent="0.25"/>
    <row r="27178" x14ac:dyDescent="0.25"/>
    <row r="27179" x14ac:dyDescent="0.25"/>
    <row r="27180" x14ac:dyDescent="0.25"/>
    <row r="27181" x14ac:dyDescent="0.25"/>
    <row r="27182" x14ac:dyDescent="0.25"/>
    <row r="27183" x14ac:dyDescent="0.25"/>
    <row r="27184" x14ac:dyDescent="0.25"/>
    <row r="27185" x14ac:dyDescent="0.25"/>
    <row r="27186" x14ac:dyDescent="0.25"/>
    <row r="27187" x14ac:dyDescent="0.25"/>
    <row r="27188" x14ac:dyDescent="0.25"/>
    <row r="27189" x14ac:dyDescent="0.25"/>
    <row r="27190" x14ac:dyDescent="0.25"/>
    <row r="27191" x14ac:dyDescent="0.25"/>
    <row r="27192" x14ac:dyDescent="0.25"/>
    <row r="27193" x14ac:dyDescent="0.25"/>
    <row r="27194" x14ac:dyDescent="0.25"/>
    <row r="27195" x14ac:dyDescent="0.25"/>
    <row r="27196" x14ac:dyDescent="0.25"/>
    <row r="27197" x14ac:dyDescent="0.25"/>
    <row r="27198" x14ac:dyDescent="0.25"/>
    <row r="27199" x14ac:dyDescent="0.25"/>
    <row r="27200" x14ac:dyDescent="0.25"/>
    <row r="27201" x14ac:dyDescent="0.25"/>
    <row r="27202" x14ac:dyDescent="0.25"/>
    <row r="27203" x14ac:dyDescent="0.25"/>
    <row r="27204" x14ac:dyDescent="0.25"/>
    <row r="27205" x14ac:dyDescent="0.25"/>
    <row r="27206" x14ac:dyDescent="0.25"/>
    <row r="27207" x14ac:dyDescent="0.25"/>
    <row r="27208" x14ac:dyDescent="0.25"/>
    <row r="27209" x14ac:dyDescent="0.25"/>
    <row r="27210" x14ac:dyDescent="0.25"/>
    <row r="27211" x14ac:dyDescent="0.25"/>
    <row r="27212" x14ac:dyDescent="0.25"/>
    <row r="27213" x14ac:dyDescent="0.25"/>
    <row r="27214" x14ac:dyDescent="0.25"/>
    <row r="27215" x14ac:dyDescent="0.25"/>
    <row r="27216" x14ac:dyDescent="0.25"/>
    <row r="27217" x14ac:dyDescent="0.25"/>
    <row r="27218" x14ac:dyDescent="0.25"/>
    <row r="27219" x14ac:dyDescent="0.25"/>
    <row r="27220" x14ac:dyDescent="0.25"/>
    <row r="27221" x14ac:dyDescent="0.25"/>
    <row r="27222" x14ac:dyDescent="0.25"/>
    <row r="27223" x14ac:dyDescent="0.25"/>
    <row r="27224" x14ac:dyDescent="0.25"/>
    <row r="27225" x14ac:dyDescent="0.25"/>
    <row r="27226" x14ac:dyDescent="0.25"/>
    <row r="27227" x14ac:dyDescent="0.25"/>
    <row r="27228" x14ac:dyDescent="0.25"/>
    <row r="27229" x14ac:dyDescent="0.25"/>
    <row r="27230" x14ac:dyDescent="0.25"/>
    <row r="27231" x14ac:dyDescent="0.25"/>
    <row r="27232" x14ac:dyDescent="0.25"/>
    <row r="27233" x14ac:dyDescent="0.25"/>
    <row r="27234" x14ac:dyDescent="0.25"/>
    <row r="27235" x14ac:dyDescent="0.25"/>
    <row r="27236" x14ac:dyDescent="0.25"/>
    <row r="27237" x14ac:dyDescent="0.25"/>
    <row r="27238" x14ac:dyDescent="0.25"/>
    <row r="27239" x14ac:dyDescent="0.25"/>
    <row r="27240" x14ac:dyDescent="0.25"/>
    <row r="27241" x14ac:dyDescent="0.25"/>
    <row r="27242" x14ac:dyDescent="0.25"/>
    <row r="27243" x14ac:dyDescent="0.25"/>
    <row r="27244" x14ac:dyDescent="0.25"/>
    <row r="27245" x14ac:dyDescent="0.25"/>
    <row r="27246" x14ac:dyDescent="0.25"/>
    <row r="27247" x14ac:dyDescent="0.25"/>
    <row r="27248" x14ac:dyDescent="0.25"/>
    <row r="27249" x14ac:dyDescent="0.25"/>
    <row r="27250" x14ac:dyDescent="0.25"/>
    <row r="27251" x14ac:dyDescent="0.25"/>
    <row r="27252" x14ac:dyDescent="0.25"/>
    <row r="27253" x14ac:dyDescent="0.25"/>
    <row r="27254" x14ac:dyDescent="0.25"/>
    <row r="27255" x14ac:dyDescent="0.25"/>
    <row r="27256" x14ac:dyDescent="0.25"/>
    <row r="27257" x14ac:dyDescent="0.25"/>
    <row r="27258" x14ac:dyDescent="0.25"/>
    <row r="27259" x14ac:dyDescent="0.25"/>
    <row r="27260" x14ac:dyDescent="0.25"/>
    <row r="27261" x14ac:dyDescent="0.25"/>
    <row r="27262" x14ac:dyDescent="0.25"/>
    <row r="27263" x14ac:dyDescent="0.25"/>
    <row r="27264" x14ac:dyDescent="0.25"/>
    <row r="27265" x14ac:dyDescent="0.25"/>
    <row r="27266" x14ac:dyDescent="0.25"/>
    <row r="27267" x14ac:dyDescent="0.25"/>
    <row r="27268" x14ac:dyDescent="0.25"/>
    <row r="27269" x14ac:dyDescent="0.25"/>
    <row r="27270" x14ac:dyDescent="0.25"/>
    <row r="27271" x14ac:dyDescent="0.25"/>
    <row r="27272" x14ac:dyDescent="0.25"/>
    <row r="27273" x14ac:dyDescent="0.25"/>
    <row r="27274" x14ac:dyDescent="0.25"/>
    <row r="27275" x14ac:dyDescent="0.25"/>
    <row r="27276" x14ac:dyDescent="0.25"/>
    <row r="27277" x14ac:dyDescent="0.25"/>
    <row r="27278" x14ac:dyDescent="0.25"/>
    <row r="27279" x14ac:dyDescent="0.25"/>
    <row r="27280" x14ac:dyDescent="0.25"/>
    <row r="27281" x14ac:dyDescent="0.25"/>
    <row r="27282" x14ac:dyDescent="0.25"/>
    <row r="27283" x14ac:dyDescent="0.25"/>
    <row r="27284" x14ac:dyDescent="0.25"/>
    <row r="27285" x14ac:dyDescent="0.25"/>
    <row r="27286" x14ac:dyDescent="0.25"/>
    <row r="27287" x14ac:dyDescent="0.25"/>
    <row r="27288" x14ac:dyDescent="0.25"/>
    <row r="27289" x14ac:dyDescent="0.25"/>
    <row r="27290" x14ac:dyDescent="0.25"/>
    <row r="27291" x14ac:dyDescent="0.25"/>
    <row r="27292" x14ac:dyDescent="0.25"/>
    <row r="27293" x14ac:dyDescent="0.25"/>
    <row r="27294" x14ac:dyDescent="0.25"/>
    <row r="27295" x14ac:dyDescent="0.25"/>
    <row r="27296" x14ac:dyDescent="0.25"/>
    <row r="27297" x14ac:dyDescent="0.25"/>
    <row r="27298" x14ac:dyDescent="0.25"/>
    <row r="27299" x14ac:dyDescent="0.25"/>
    <row r="27300" x14ac:dyDescent="0.25"/>
    <row r="27301" x14ac:dyDescent="0.25"/>
    <row r="27302" x14ac:dyDescent="0.25"/>
    <row r="27303" x14ac:dyDescent="0.25"/>
    <row r="27304" x14ac:dyDescent="0.25"/>
    <row r="27305" x14ac:dyDescent="0.25"/>
    <row r="27306" x14ac:dyDescent="0.25"/>
    <row r="27307" x14ac:dyDescent="0.25"/>
    <row r="27308" x14ac:dyDescent="0.25"/>
    <row r="27309" x14ac:dyDescent="0.25"/>
    <row r="27310" x14ac:dyDescent="0.25"/>
    <row r="27311" x14ac:dyDescent="0.25"/>
    <row r="27312" x14ac:dyDescent="0.25"/>
    <row r="27313" x14ac:dyDescent="0.25"/>
    <row r="27314" x14ac:dyDescent="0.25"/>
    <row r="27315" x14ac:dyDescent="0.25"/>
    <row r="27316" x14ac:dyDescent="0.25"/>
    <row r="27317" x14ac:dyDescent="0.25"/>
    <row r="27318" x14ac:dyDescent="0.25"/>
    <row r="27319" x14ac:dyDescent="0.25"/>
    <row r="27320" x14ac:dyDescent="0.25"/>
    <row r="27321" x14ac:dyDescent="0.25"/>
    <row r="27322" x14ac:dyDescent="0.25"/>
    <row r="27323" x14ac:dyDescent="0.25"/>
    <row r="27324" x14ac:dyDescent="0.25"/>
    <row r="27325" x14ac:dyDescent="0.25"/>
    <row r="27326" x14ac:dyDescent="0.25"/>
    <row r="27327" x14ac:dyDescent="0.25"/>
    <row r="27328" x14ac:dyDescent="0.25"/>
    <row r="27329" x14ac:dyDescent="0.25"/>
    <row r="27330" x14ac:dyDescent="0.25"/>
    <row r="27331" x14ac:dyDescent="0.25"/>
    <row r="27332" x14ac:dyDescent="0.25"/>
    <row r="27333" x14ac:dyDescent="0.25"/>
    <row r="27334" x14ac:dyDescent="0.25"/>
    <row r="27335" x14ac:dyDescent="0.25"/>
    <row r="27336" x14ac:dyDescent="0.25"/>
    <row r="27337" x14ac:dyDescent="0.25"/>
    <row r="27338" x14ac:dyDescent="0.25"/>
    <row r="27339" x14ac:dyDescent="0.25"/>
    <row r="27340" x14ac:dyDescent="0.25"/>
    <row r="27341" x14ac:dyDescent="0.25"/>
    <row r="27342" x14ac:dyDescent="0.25"/>
    <row r="27343" x14ac:dyDescent="0.25"/>
    <row r="27344" x14ac:dyDescent="0.25"/>
    <row r="27345" x14ac:dyDescent="0.25"/>
    <row r="27346" x14ac:dyDescent="0.25"/>
    <row r="27347" x14ac:dyDescent="0.25"/>
    <row r="27348" x14ac:dyDescent="0.25"/>
    <row r="27349" x14ac:dyDescent="0.25"/>
    <row r="27350" x14ac:dyDescent="0.25"/>
    <row r="27351" x14ac:dyDescent="0.25"/>
    <row r="27352" x14ac:dyDescent="0.25"/>
    <row r="27353" x14ac:dyDescent="0.25"/>
    <row r="27354" x14ac:dyDescent="0.25"/>
    <row r="27355" x14ac:dyDescent="0.25"/>
    <row r="27356" x14ac:dyDescent="0.25"/>
    <row r="27357" x14ac:dyDescent="0.25"/>
    <row r="27358" x14ac:dyDescent="0.25"/>
    <row r="27359" x14ac:dyDescent="0.25"/>
    <row r="27360" x14ac:dyDescent="0.25"/>
    <row r="27361" x14ac:dyDescent="0.25"/>
    <row r="27362" x14ac:dyDescent="0.25"/>
    <row r="27363" x14ac:dyDescent="0.25"/>
    <row r="27364" x14ac:dyDescent="0.25"/>
    <row r="27365" x14ac:dyDescent="0.25"/>
    <row r="27366" x14ac:dyDescent="0.25"/>
    <row r="27367" x14ac:dyDescent="0.25"/>
    <row r="27368" x14ac:dyDescent="0.25"/>
    <row r="27369" x14ac:dyDescent="0.25"/>
    <row r="27370" x14ac:dyDescent="0.25"/>
    <row r="27371" x14ac:dyDescent="0.25"/>
    <row r="27372" x14ac:dyDescent="0.25"/>
    <row r="27373" x14ac:dyDescent="0.25"/>
    <row r="27374" x14ac:dyDescent="0.25"/>
    <row r="27375" x14ac:dyDescent="0.25"/>
    <row r="27376" x14ac:dyDescent="0.25"/>
    <row r="27377" x14ac:dyDescent="0.25"/>
    <row r="27378" x14ac:dyDescent="0.25"/>
    <row r="27379" x14ac:dyDescent="0.25"/>
    <row r="27380" x14ac:dyDescent="0.25"/>
    <row r="27381" x14ac:dyDescent="0.25"/>
    <row r="27382" x14ac:dyDescent="0.25"/>
    <row r="27383" x14ac:dyDescent="0.25"/>
    <row r="27384" x14ac:dyDescent="0.25"/>
    <row r="27385" x14ac:dyDescent="0.25"/>
    <row r="27386" x14ac:dyDescent="0.25"/>
    <row r="27387" x14ac:dyDescent="0.25"/>
    <row r="27388" x14ac:dyDescent="0.25"/>
    <row r="27389" x14ac:dyDescent="0.25"/>
    <row r="27390" x14ac:dyDescent="0.25"/>
    <row r="27391" x14ac:dyDescent="0.25"/>
    <row r="27392" x14ac:dyDescent="0.25"/>
    <row r="27393" x14ac:dyDescent="0.25"/>
    <row r="27394" x14ac:dyDescent="0.25"/>
    <row r="27395" x14ac:dyDescent="0.25"/>
    <row r="27396" x14ac:dyDescent="0.25"/>
    <row r="27397" x14ac:dyDescent="0.25"/>
    <row r="27398" x14ac:dyDescent="0.25"/>
    <row r="27399" x14ac:dyDescent="0.25"/>
    <row r="27400" x14ac:dyDescent="0.25"/>
    <row r="27401" x14ac:dyDescent="0.25"/>
    <row r="27402" x14ac:dyDescent="0.25"/>
    <row r="27403" x14ac:dyDescent="0.25"/>
    <row r="27404" x14ac:dyDescent="0.25"/>
    <row r="27405" x14ac:dyDescent="0.25"/>
    <row r="27406" x14ac:dyDescent="0.25"/>
    <row r="27407" x14ac:dyDescent="0.25"/>
    <row r="27408" x14ac:dyDescent="0.25"/>
    <row r="27409" x14ac:dyDescent="0.25"/>
    <row r="27410" x14ac:dyDescent="0.25"/>
    <row r="27411" x14ac:dyDescent="0.25"/>
    <row r="27412" x14ac:dyDescent="0.25"/>
    <row r="27413" x14ac:dyDescent="0.25"/>
    <row r="27414" x14ac:dyDescent="0.25"/>
    <row r="27415" x14ac:dyDescent="0.25"/>
    <row r="27416" x14ac:dyDescent="0.25"/>
    <row r="27417" x14ac:dyDescent="0.25"/>
    <row r="27418" x14ac:dyDescent="0.25"/>
    <row r="27419" x14ac:dyDescent="0.25"/>
    <row r="27420" x14ac:dyDescent="0.25"/>
    <row r="27421" x14ac:dyDescent="0.25"/>
    <row r="27422" x14ac:dyDescent="0.25"/>
    <row r="27423" x14ac:dyDescent="0.25"/>
    <row r="27424" x14ac:dyDescent="0.25"/>
    <row r="27425" x14ac:dyDescent="0.25"/>
    <row r="27426" x14ac:dyDescent="0.25"/>
    <row r="27427" x14ac:dyDescent="0.25"/>
    <row r="27428" x14ac:dyDescent="0.25"/>
    <row r="27429" x14ac:dyDescent="0.25"/>
    <row r="27430" x14ac:dyDescent="0.25"/>
    <row r="27431" x14ac:dyDescent="0.25"/>
    <row r="27432" x14ac:dyDescent="0.25"/>
    <row r="27433" x14ac:dyDescent="0.25"/>
    <row r="27434" x14ac:dyDescent="0.25"/>
    <row r="27435" x14ac:dyDescent="0.25"/>
    <row r="27436" x14ac:dyDescent="0.25"/>
    <row r="27437" x14ac:dyDescent="0.25"/>
    <row r="27438" x14ac:dyDescent="0.25"/>
    <row r="27439" x14ac:dyDescent="0.25"/>
    <row r="27440" x14ac:dyDescent="0.25"/>
    <row r="27441" x14ac:dyDescent="0.25"/>
    <row r="27442" x14ac:dyDescent="0.25"/>
    <row r="27443" x14ac:dyDescent="0.25"/>
    <row r="27444" x14ac:dyDescent="0.25"/>
    <row r="27445" x14ac:dyDescent="0.25"/>
    <row r="27446" x14ac:dyDescent="0.25"/>
    <row r="27447" x14ac:dyDescent="0.25"/>
    <row r="27448" x14ac:dyDescent="0.25"/>
    <row r="27449" x14ac:dyDescent="0.25"/>
    <row r="27450" x14ac:dyDescent="0.25"/>
    <row r="27451" x14ac:dyDescent="0.25"/>
    <row r="27452" x14ac:dyDescent="0.25"/>
    <row r="27453" x14ac:dyDescent="0.25"/>
    <row r="27454" x14ac:dyDescent="0.25"/>
    <row r="27455" x14ac:dyDescent="0.25"/>
    <row r="27456" x14ac:dyDescent="0.25"/>
    <row r="27457" x14ac:dyDescent="0.25"/>
    <row r="27458" x14ac:dyDescent="0.25"/>
    <row r="27459" x14ac:dyDescent="0.25"/>
    <row r="27460" x14ac:dyDescent="0.25"/>
    <row r="27461" x14ac:dyDescent="0.25"/>
    <row r="27462" x14ac:dyDescent="0.25"/>
    <row r="27463" x14ac:dyDescent="0.25"/>
    <row r="27464" x14ac:dyDescent="0.25"/>
    <row r="27465" x14ac:dyDescent="0.25"/>
    <row r="27466" x14ac:dyDescent="0.25"/>
    <row r="27467" x14ac:dyDescent="0.25"/>
    <row r="27468" x14ac:dyDescent="0.25"/>
    <row r="27469" x14ac:dyDescent="0.25"/>
    <row r="27470" x14ac:dyDescent="0.25"/>
    <row r="27471" x14ac:dyDescent="0.25"/>
    <row r="27472" x14ac:dyDescent="0.25"/>
    <row r="27473" x14ac:dyDescent="0.25"/>
    <row r="27474" x14ac:dyDescent="0.25"/>
    <row r="27475" x14ac:dyDescent="0.25"/>
    <row r="27476" x14ac:dyDescent="0.25"/>
    <row r="27477" x14ac:dyDescent="0.25"/>
    <row r="27478" x14ac:dyDescent="0.25"/>
    <row r="27479" x14ac:dyDescent="0.25"/>
    <row r="27480" x14ac:dyDescent="0.25"/>
    <row r="27481" x14ac:dyDescent="0.25"/>
    <row r="27482" x14ac:dyDescent="0.25"/>
    <row r="27483" x14ac:dyDescent="0.25"/>
    <row r="27484" x14ac:dyDescent="0.25"/>
    <row r="27485" x14ac:dyDescent="0.25"/>
    <row r="27486" x14ac:dyDescent="0.25"/>
    <row r="27487" x14ac:dyDescent="0.25"/>
    <row r="27488" x14ac:dyDescent="0.25"/>
    <row r="27489" x14ac:dyDescent="0.25"/>
    <row r="27490" x14ac:dyDescent="0.25"/>
    <row r="27491" x14ac:dyDescent="0.25"/>
    <row r="27492" x14ac:dyDescent="0.25"/>
    <row r="27493" x14ac:dyDescent="0.25"/>
    <row r="27494" x14ac:dyDescent="0.25"/>
    <row r="27495" x14ac:dyDescent="0.25"/>
    <row r="27496" x14ac:dyDescent="0.25"/>
    <row r="27497" x14ac:dyDescent="0.25"/>
    <row r="27498" x14ac:dyDescent="0.25"/>
    <row r="27499" x14ac:dyDescent="0.25"/>
    <row r="27500" x14ac:dyDescent="0.25"/>
    <row r="27501" x14ac:dyDescent="0.25"/>
    <row r="27502" x14ac:dyDescent="0.25"/>
    <row r="27503" x14ac:dyDescent="0.25"/>
    <row r="27504" x14ac:dyDescent="0.25"/>
    <row r="27505" x14ac:dyDescent="0.25"/>
    <row r="27506" x14ac:dyDescent="0.25"/>
    <row r="27507" x14ac:dyDescent="0.25"/>
    <row r="27508" x14ac:dyDescent="0.25"/>
    <row r="27509" x14ac:dyDescent="0.25"/>
    <row r="27510" x14ac:dyDescent="0.25"/>
    <row r="27511" x14ac:dyDescent="0.25"/>
    <row r="27512" x14ac:dyDescent="0.25"/>
    <row r="27513" x14ac:dyDescent="0.25"/>
    <row r="27514" x14ac:dyDescent="0.25"/>
    <row r="27515" x14ac:dyDescent="0.25"/>
    <row r="27516" x14ac:dyDescent="0.25"/>
    <row r="27517" x14ac:dyDescent="0.25"/>
    <row r="27518" x14ac:dyDescent="0.25"/>
    <row r="27519" x14ac:dyDescent="0.25"/>
    <row r="27520" x14ac:dyDescent="0.25"/>
    <row r="27521" x14ac:dyDescent="0.25"/>
    <row r="27522" x14ac:dyDescent="0.25"/>
    <row r="27523" x14ac:dyDescent="0.25"/>
    <row r="27524" x14ac:dyDescent="0.25"/>
    <row r="27525" x14ac:dyDescent="0.25"/>
    <row r="27526" x14ac:dyDescent="0.25"/>
    <row r="27527" x14ac:dyDescent="0.25"/>
    <row r="27528" x14ac:dyDescent="0.25"/>
    <row r="27529" x14ac:dyDescent="0.25"/>
    <row r="27530" x14ac:dyDescent="0.25"/>
    <row r="27531" x14ac:dyDescent="0.25"/>
    <row r="27532" x14ac:dyDescent="0.25"/>
    <row r="27533" x14ac:dyDescent="0.25"/>
    <row r="27534" x14ac:dyDescent="0.25"/>
    <row r="27535" x14ac:dyDescent="0.25"/>
    <row r="27536" x14ac:dyDescent="0.25"/>
    <row r="27537" x14ac:dyDescent="0.25"/>
    <row r="27538" x14ac:dyDescent="0.25"/>
    <row r="27539" x14ac:dyDescent="0.25"/>
    <row r="27540" x14ac:dyDescent="0.25"/>
    <row r="27541" x14ac:dyDescent="0.25"/>
    <row r="27542" x14ac:dyDescent="0.25"/>
    <row r="27543" x14ac:dyDescent="0.25"/>
    <row r="27544" x14ac:dyDescent="0.25"/>
    <row r="27545" x14ac:dyDescent="0.25"/>
    <row r="27546" x14ac:dyDescent="0.25"/>
    <row r="27547" x14ac:dyDescent="0.25"/>
    <row r="27548" x14ac:dyDescent="0.25"/>
    <row r="27549" x14ac:dyDescent="0.25"/>
    <row r="27550" x14ac:dyDescent="0.25"/>
    <row r="27551" x14ac:dyDescent="0.25"/>
    <row r="27552" x14ac:dyDescent="0.25"/>
    <row r="27553" x14ac:dyDescent="0.25"/>
    <row r="27554" x14ac:dyDescent="0.25"/>
    <row r="27555" x14ac:dyDescent="0.25"/>
    <row r="27556" x14ac:dyDescent="0.25"/>
    <row r="27557" x14ac:dyDescent="0.25"/>
    <row r="27558" x14ac:dyDescent="0.25"/>
    <row r="27559" x14ac:dyDescent="0.25"/>
    <row r="27560" x14ac:dyDescent="0.25"/>
    <row r="27561" x14ac:dyDescent="0.25"/>
    <row r="27562" x14ac:dyDescent="0.25"/>
    <row r="27563" x14ac:dyDescent="0.25"/>
    <row r="27564" x14ac:dyDescent="0.25"/>
    <row r="27565" x14ac:dyDescent="0.25"/>
    <row r="27566" x14ac:dyDescent="0.25"/>
    <row r="27567" x14ac:dyDescent="0.25"/>
    <row r="27568" x14ac:dyDescent="0.25"/>
    <row r="27569" x14ac:dyDescent="0.25"/>
    <row r="27570" x14ac:dyDescent="0.25"/>
    <row r="27571" x14ac:dyDescent="0.25"/>
    <row r="27572" x14ac:dyDescent="0.25"/>
    <row r="27573" x14ac:dyDescent="0.25"/>
    <row r="27574" x14ac:dyDescent="0.25"/>
    <row r="27575" x14ac:dyDescent="0.25"/>
    <row r="27576" x14ac:dyDescent="0.25"/>
    <row r="27577" x14ac:dyDescent="0.25"/>
    <row r="27578" x14ac:dyDescent="0.25"/>
    <row r="27579" x14ac:dyDescent="0.25"/>
    <row r="27580" x14ac:dyDescent="0.25"/>
    <row r="27581" x14ac:dyDescent="0.25"/>
    <row r="27582" x14ac:dyDescent="0.25"/>
    <row r="27583" x14ac:dyDescent="0.25"/>
    <row r="27584" x14ac:dyDescent="0.25"/>
    <row r="27585" x14ac:dyDescent="0.25"/>
    <row r="27586" x14ac:dyDescent="0.25"/>
    <row r="27587" x14ac:dyDescent="0.25"/>
    <row r="27588" x14ac:dyDescent="0.25"/>
    <row r="27589" x14ac:dyDescent="0.25"/>
    <row r="27590" x14ac:dyDescent="0.25"/>
    <row r="27591" x14ac:dyDescent="0.25"/>
    <row r="27592" x14ac:dyDescent="0.25"/>
    <row r="27593" x14ac:dyDescent="0.25"/>
    <row r="27594" x14ac:dyDescent="0.25"/>
    <row r="27595" x14ac:dyDescent="0.25"/>
    <row r="27596" x14ac:dyDescent="0.25"/>
    <row r="27597" x14ac:dyDescent="0.25"/>
    <row r="27598" x14ac:dyDescent="0.25"/>
    <row r="27599" x14ac:dyDescent="0.25"/>
    <row r="27600" x14ac:dyDescent="0.25"/>
    <row r="27601" x14ac:dyDescent="0.25"/>
    <row r="27602" x14ac:dyDescent="0.25"/>
    <row r="27603" x14ac:dyDescent="0.25"/>
    <row r="27604" x14ac:dyDescent="0.25"/>
    <row r="27605" x14ac:dyDescent="0.25"/>
    <row r="27606" x14ac:dyDescent="0.25"/>
    <row r="27607" x14ac:dyDescent="0.25"/>
    <row r="27608" x14ac:dyDescent="0.25"/>
    <row r="27609" x14ac:dyDescent="0.25"/>
    <row r="27610" x14ac:dyDescent="0.25"/>
    <row r="27611" x14ac:dyDescent="0.25"/>
    <row r="27612" x14ac:dyDescent="0.25"/>
    <row r="27613" x14ac:dyDescent="0.25"/>
    <row r="27614" x14ac:dyDescent="0.25"/>
    <row r="27615" x14ac:dyDescent="0.25"/>
    <row r="27616" x14ac:dyDescent="0.25"/>
    <row r="27617" x14ac:dyDescent="0.25"/>
    <row r="27618" x14ac:dyDescent="0.25"/>
    <row r="27619" x14ac:dyDescent="0.25"/>
    <row r="27620" x14ac:dyDescent="0.25"/>
    <row r="27621" x14ac:dyDescent="0.25"/>
    <row r="27622" x14ac:dyDescent="0.25"/>
    <row r="27623" x14ac:dyDescent="0.25"/>
    <row r="27624" x14ac:dyDescent="0.25"/>
    <row r="27625" x14ac:dyDescent="0.25"/>
    <row r="27626" x14ac:dyDescent="0.25"/>
    <row r="27627" x14ac:dyDescent="0.25"/>
    <row r="27628" x14ac:dyDescent="0.25"/>
    <row r="27629" x14ac:dyDescent="0.25"/>
    <row r="27630" x14ac:dyDescent="0.25"/>
    <row r="27631" x14ac:dyDescent="0.25"/>
    <row r="27632" x14ac:dyDescent="0.25"/>
    <row r="27633" x14ac:dyDescent="0.25"/>
    <row r="27634" x14ac:dyDescent="0.25"/>
    <row r="27635" x14ac:dyDescent="0.25"/>
    <row r="27636" x14ac:dyDescent="0.25"/>
    <row r="27637" x14ac:dyDescent="0.25"/>
    <row r="27638" x14ac:dyDescent="0.25"/>
    <row r="27639" x14ac:dyDescent="0.25"/>
    <row r="27640" x14ac:dyDescent="0.25"/>
    <row r="27641" x14ac:dyDescent="0.25"/>
    <row r="27642" x14ac:dyDescent="0.25"/>
    <row r="27643" x14ac:dyDescent="0.25"/>
    <row r="27644" x14ac:dyDescent="0.25"/>
    <row r="27645" x14ac:dyDescent="0.25"/>
    <row r="27646" x14ac:dyDescent="0.25"/>
    <row r="27647" x14ac:dyDescent="0.25"/>
    <row r="27648" x14ac:dyDescent="0.25"/>
    <row r="27649" x14ac:dyDescent="0.25"/>
    <row r="27650" x14ac:dyDescent="0.25"/>
    <row r="27651" x14ac:dyDescent="0.25"/>
    <row r="27652" x14ac:dyDescent="0.25"/>
    <row r="27653" x14ac:dyDescent="0.25"/>
    <row r="27654" x14ac:dyDescent="0.25"/>
    <row r="27655" x14ac:dyDescent="0.25"/>
    <row r="27656" x14ac:dyDescent="0.25"/>
    <row r="27657" x14ac:dyDescent="0.25"/>
    <row r="27658" x14ac:dyDescent="0.25"/>
    <row r="27659" x14ac:dyDescent="0.25"/>
    <row r="27660" x14ac:dyDescent="0.25"/>
    <row r="27661" x14ac:dyDescent="0.25"/>
    <row r="27662" x14ac:dyDescent="0.25"/>
    <row r="27663" x14ac:dyDescent="0.25"/>
    <row r="27664" x14ac:dyDescent="0.25"/>
    <row r="27665" x14ac:dyDescent="0.25"/>
    <row r="27666" x14ac:dyDescent="0.25"/>
    <row r="27667" x14ac:dyDescent="0.25"/>
    <row r="27668" x14ac:dyDescent="0.25"/>
    <row r="27669" x14ac:dyDescent="0.25"/>
    <row r="27670" x14ac:dyDescent="0.25"/>
    <row r="27671" x14ac:dyDescent="0.25"/>
    <row r="27672" x14ac:dyDescent="0.25"/>
    <row r="27673" x14ac:dyDescent="0.25"/>
    <row r="27674" x14ac:dyDescent="0.25"/>
    <row r="27675" x14ac:dyDescent="0.25"/>
    <row r="27676" x14ac:dyDescent="0.25"/>
    <row r="27677" x14ac:dyDescent="0.25"/>
    <row r="27678" x14ac:dyDescent="0.25"/>
    <row r="27679" x14ac:dyDescent="0.25"/>
    <row r="27680" x14ac:dyDescent="0.25"/>
    <row r="27681" x14ac:dyDescent="0.25"/>
    <row r="27682" x14ac:dyDescent="0.25"/>
    <row r="27683" x14ac:dyDescent="0.25"/>
    <row r="27684" x14ac:dyDescent="0.25"/>
    <row r="27685" x14ac:dyDescent="0.25"/>
    <row r="27686" x14ac:dyDescent="0.25"/>
    <row r="27687" x14ac:dyDescent="0.25"/>
    <row r="27688" x14ac:dyDescent="0.25"/>
    <row r="27689" x14ac:dyDescent="0.25"/>
    <row r="27690" x14ac:dyDescent="0.25"/>
    <row r="27691" x14ac:dyDescent="0.25"/>
    <row r="27692" x14ac:dyDescent="0.25"/>
    <row r="27693" x14ac:dyDescent="0.25"/>
    <row r="27694" x14ac:dyDescent="0.25"/>
    <row r="27695" x14ac:dyDescent="0.25"/>
    <row r="27696" x14ac:dyDescent="0.25"/>
    <row r="27697" x14ac:dyDescent="0.25"/>
    <row r="27698" x14ac:dyDescent="0.25"/>
    <row r="27699" x14ac:dyDescent="0.25"/>
    <row r="27700" x14ac:dyDescent="0.25"/>
    <row r="27701" x14ac:dyDescent="0.25"/>
    <row r="27702" x14ac:dyDescent="0.25"/>
    <row r="27703" x14ac:dyDescent="0.25"/>
    <row r="27704" x14ac:dyDescent="0.25"/>
    <row r="27705" x14ac:dyDescent="0.25"/>
    <row r="27706" x14ac:dyDescent="0.25"/>
    <row r="27707" x14ac:dyDescent="0.25"/>
    <row r="27708" x14ac:dyDescent="0.25"/>
    <row r="27709" x14ac:dyDescent="0.25"/>
    <row r="27710" x14ac:dyDescent="0.25"/>
    <row r="27711" x14ac:dyDescent="0.25"/>
    <row r="27712" x14ac:dyDescent="0.25"/>
    <row r="27713" x14ac:dyDescent="0.25"/>
    <row r="27714" x14ac:dyDescent="0.25"/>
    <row r="27715" x14ac:dyDescent="0.25"/>
    <row r="27716" x14ac:dyDescent="0.25"/>
    <row r="27717" x14ac:dyDescent="0.25"/>
    <row r="27718" x14ac:dyDescent="0.25"/>
    <row r="27719" x14ac:dyDescent="0.25"/>
    <row r="27720" x14ac:dyDescent="0.25"/>
    <row r="27721" x14ac:dyDescent="0.25"/>
    <row r="27722" x14ac:dyDescent="0.25"/>
    <row r="27723" x14ac:dyDescent="0.25"/>
    <row r="27724" x14ac:dyDescent="0.25"/>
    <row r="27725" x14ac:dyDescent="0.25"/>
    <row r="27726" x14ac:dyDescent="0.25"/>
    <row r="27727" x14ac:dyDescent="0.25"/>
    <row r="27728" x14ac:dyDescent="0.25"/>
    <row r="27729" x14ac:dyDescent="0.25"/>
    <row r="27730" x14ac:dyDescent="0.25"/>
    <row r="27731" x14ac:dyDescent="0.25"/>
    <row r="27732" x14ac:dyDescent="0.25"/>
    <row r="27733" x14ac:dyDescent="0.25"/>
    <row r="27734" x14ac:dyDescent="0.25"/>
    <row r="27735" x14ac:dyDescent="0.25"/>
    <row r="27736" x14ac:dyDescent="0.25"/>
    <row r="27737" x14ac:dyDescent="0.25"/>
    <row r="27738" x14ac:dyDescent="0.25"/>
    <row r="27739" x14ac:dyDescent="0.25"/>
    <row r="27740" x14ac:dyDescent="0.25"/>
    <row r="27741" x14ac:dyDescent="0.25"/>
    <row r="27742" x14ac:dyDescent="0.25"/>
    <row r="27743" x14ac:dyDescent="0.25"/>
    <row r="27744" x14ac:dyDescent="0.25"/>
    <row r="27745" x14ac:dyDescent="0.25"/>
    <row r="27746" x14ac:dyDescent="0.25"/>
    <row r="27747" x14ac:dyDescent="0.25"/>
    <row r="27748" x14ac:dyDescent="0.25"/>
    <row r="27749" x14ac:dyDescent="0.25"/>
    <row r="27750" x14ac:dyDescent="0.25"/>
    <row r="27751" x14ac:dyDescent="0.25"/>
    <row r="27752" x14ac:dyDescent="0.25"/>
    <row r="27753" x14ac:dyDescent="0.25"/>
    <row r="27754" x14ac:dyDescent="0.25"/>
    <row r="27755" x14ac:dyDescent="0.25"/>
    <row r="27756" x14ac:dyDescent="0.25"/>
    <row r="27757" x14ac:dyDescent="0.25"/>
    <row r="27758" x14ac:dyDescent="0.25"/>
    <row r="27759" x14ac:dyDescent="0.25"/>
    <row r="27760" x14ac:dyDescent="0.25"/>
    <row r="27761" x14ac:dyDescent="0.25"/>
    <row r="27762" x14ac:dyDescent="0.25"/>
    <row r="27763" x14ac:dyDescent="0.25"/>
    <row r="27764" x14ac:dyDescent="0.25"/>
    <row r="27765" x14ac:dyDescent="0.25"/>
    <row r="27766" x14ac:dyDescent="0.25"/>
    <row r="27767" x14ac:dyDescent="0.25"/>
    <row r="27768" x14ac:dyDescent="0.25"/>
    <row r="27769" x14ac:dyDescent="0.25"/>
    <row r="27770" x14ac:dyDescent="0.25"/>
    <row r="27771" x14ac:dyDescent="0.25"/>
    <row r="27772" x14ac:dyDescent="0.25"/>
    <row r="27773" x14ac:dyDescent="0.25"/>
    <row r="27774" x14ac:dyDescent="0.25"/>
    <row r="27775" x14ac:dyDescent="0.25"/>
    <row r="27776" x14ac:dyDescent="0.25"/>
    <row r="27777" x14ac:dyDescent="0.25"/>
    <row r="27778" x14ac:dyDescent="0.25"/>
    <row r="27779" x14ac:dyDescent="0.25"/>
    <row r="27780" x14ac:dyDescent="0.25"/>
    <row r="27781" x14ac:dyDescent="0.25"/>
    <row r="27782" x14ac:dyDescent="0.25"/>
    <row r="27783" x14ac:dyDescent="0.25"/>
    <row r="27784" x14ac:dyDescent="0.25"/>
    <row r="27785" x14ac:dyDescent="0.25"/>
    <row r="27786" x14ac:dyDescent="0.25"/>
    <row r="27787" x14ac:dyDescent="0.25"/>
    <row r="27788" x14ac:dyDescent="0.25"/>
    <row r="27789" x14ac:dyDescent="0.25"/>
    <row r="27790" x14ac:dyDescent="0.25"/>
    <row r="27791" x14ac:dyDescent="0.25"/>
    <row r="27792" x14ac:dyDescent="0.25"/>
    <row r="27793" x14ac:dyDescent="0.25"/>
    <row r="27794" x14ac:dyDescent="0.25"/>
    <row r="27795" x14ac:dyDescent="0.25"/>
    <row r="27796" x14ac:dyDescent="0.25"/>
    <row r="27797" x14ac:dyDescent="0.25"/>
    <row r="27798" x14ac:dyDescent="0.25"/>
    <row r="27799" x14ac:dyDescent="0.25"/>
    <row r="27800" x14ac:dyDescent="0.25"/>
    <row r="27801" x14ac:dyDescent="0.25"/>
    <row r="27802" x14ac:dyDescent="0.25"/>
    <row r="27803" x14ac:dyDescent="0.25"/>
    <row r="27804" x14ac:dyDescent="0.25"/>
    <row r="27805" x14ac:dyDescent="0.25"/>
    <row r="27806" x14ac:dyDescent="0.25"/>
    <row r="27807" x14ac:dyDescent="0.25"/>
    <row r="27808" x14ac:dyDescent="0.25"/>
    <row r="27809" x14ac:dyDescent="0.25"/>
    <row r="27810" x14ac:dyDescent="0.25"/>
    <row r="27811" x14ac:dyDescent="0.25"/>
    <row r="27812" x14ac:dyDescent="0.25"/>
    <row r="27813" x14ac:dyDescent="0.25"/>
    <row r="27814" x14ac:dyDescent="0.25"/>
    <row r="27815" x14ac:dyDescent="0.25"/>
    <row r="27816" x14ac:dyDescent="0.25"/>
    <row r="27817" x14ac:dyDescent="0.25"/>
    <row r="27818" x14ac:dyDescent="0.25"/>
    <row r="27819" x14ac:dyDescent="0.25"/>
    <row r="27820" x14ac:dyDescent="0.25"/>
    <row r="27821" x14ac:dyDescent="0.25"/>
    <row r="27822" x14ac:dyDescent="0.25"/>
    <row r="27823" x14ac:dyDescent="0.25"/>
    <row r="27824" x14ac:dyDescent="0.25"/>
    <row r="27825" x14ac:dyDescent="0.25"/>
    <row r="27826" x14ac:dyDescent="0.25"/>
    <row r="27827" x14ac:dyDescent="0.25"/>
    <row r="27828" x14ac:dyDescent="0.25"/>
    <row r="27829" x14ac:dyDescent="0.25"/>
    <row r="27830" x14ac:dyDescent="0.25"/>
    <row r="27831" x14ac:dyDescent="0.25"/>
    <row r="27832" x14ac:dyDescent="0.25"/>
    <row r="27833" x14ac:dyDescent="0.25"/>
    <row r="27834" x14ac:dyDescent="0.25"/>
    <row r="27835" x14ac:dyDescent="0.25"/>
    <row r="27836" x14ac:dyDescent="0.25"/>
    <row r="27837" x14ac:dyDescent="0.25"/>
    <row r="27838" x14ac:dyDescent="0.25"/>
    <row r="27839" x14ac:dyDescent="0.25"/>
    <row r="27840" x14ac:dyDescent="0.25"/>
    <row r="27841" x14ac:dyDescent="0.25"/>
    <row r="27842" x14ac:dyDescent="0.25"/>
    <row r="27843" x14ac:dyDescent="0.25"/>
    <row r="27844" x14ac:dyDescent="0.25"/>
    <row r="27845" x14ac:dyDescent="0.25"/>
    <row r="27846" x14ac:dyDescent="0.25"/>
    <row r="27847" x14ac:dyDescent="0.25"/>
    <row r="27848" x14ac:dyDescent="0.25"/>
    <row r="27849" x14ac:dyDescent="0.25"/>
    <row r="27850" x14ac:dyDescent="0.25"/>
    <row r="27851" x14ac:dyDescent="0.25"/>
    <row r="27852" x14ac:dyDescent="0.25"/>
    <row r="27853" x14ac:dyDescent="0.25"/>
    <row r="27854" x14ac:dyDescent="0.25"/>
    <row r="27855" x14ac:dyDescent="0.25"/>
    <row r="27856" x14ac:dyDescent="0.25"/>
    <row r="27857" x14ac:dyDescent="0.25"/>
    <row r="27858" x14ac:dyDescent="0.25"/>
    <row r="27859" x14ac:dyDescent="0.25"/>
    <row r="27860" x14ac:dyDescent="0.25"/>
    <row r="27861" x14ac:dyDescent="0.25"/>
    <row r="27862" x14ac:dyDescent="0.25"/>
    <row r="27863" x14ac:dyDescent="0.25"/>
    <row r="27864" x14ac:dyDescent="0.25"/>
    <row r="27865" x14ac:dyDescent="0.25"/>
    <row r="27866" x14ac:dyDescent="0.25"/>
    <row r="27867" x14ac:dyDescent="0.25"/>
    <row r="27868" x14ac:dyDescent="0.25"/>
    <row r="27869" x14ac:dyDescent="0.25"/>
    <row r="27870" x14ac:dyDescent="0.25"/>
    <row r="27871" x14ac:dyDescent="0.25"/>
    <row r="27872" x14ac:dyDescent="0.25"/>
    <row r="27873" x14ac:dyDescent="0.25"/>
    <row r="27874" x14ac:dyDescent="0.25"/>
    <row r="27875" x14ac:dyDescent="0.25"/>
    <row r="27876" x14ac:dyDescent="0.25"/>
    <row r="27877" x14ac:dyDescent="0.25"/>
    <row r="27878" x14ac:dyDescent="0.25"/>
    <row r="27879" x14ac:dyDescent="0.25"/>
    <row r="27880" x14ac:dyDescent="0.25"/>
    <row r="27881" x14ac:dyDescent="0.25"/>
    <row r="27882" x14ac:dyDescent="0.25"/>
    <row r="27883" x14ac:dyDescent="0.25"/>
    <row r="27884" x14ac:dyDescent="0.25"/>
    <row r="27885" x14ac:dyDescent="0.25"/>
    <row r="27886" x14ac:dyDescent="0.25"/>
    <row r="27887" x14ac:dyDescent="0.25"/>
    <row r="27888" x14ac:dyDescent="0.25"/>
    <row r="27889" x14ac:dyDescent="0.25"/>
    <row r="27890" x14ac:dyDescent="0.25"/>
    <row r="27891" x14ac:dyDescent="0.25"/>
    <row r="27892" x14ac:dyDescent="0.25"/>
    <row r="27893" x14ac:dyDescent="0.25"/>
    <row r="27894" x14ac:dyDescent="0.25"/>
    <row r="27895" x14ac:dyDescent="0.25"/>
    <row r="27896" x14ac:dyDescent="0.25"/>
    <row r="27897" x14ac:dyDescent="0.25"/>
    <row r="27898" x14ac:dyDescent="0.25"/>
    <row r="27899" x14ac:dyDescent="0.25"/>
    <row r="27900" x14ac:dyDescent="0.25"/>
    <row r="27901" x14ac:dyDescent="0.25"/>
    <row r="27902" x14ac:dyDescent="0.25"/>
    <row r="27903" x14ac:dyDescent="0.25"/>
    <row r="27904" x14ac:dyDescent="0.25"/>
    <row r="27905" x14ac:dyDescent="0.25"/>
    <row r="27906" x14ac:dyDescent="0.25"/>
    <row r="27907" x14ac:dyDescent="0.25"/>
    <row r="27908" x14ac:dyDescent="0.25"/>
    <row r="27909" x14ac:dyDescent="0.25"/>
    <row r="27910" x14ac:dyDescent="0.25"/>
    <row r="27911" x14ac:dyDescent="0.25"/>
    <row r="27912" x14ac:dyDescent="0.25"/>
    <row r="27913" x14ac:dyDescent="0.25"/>
    <row r="27914" x14ac:dyDescent="0.25"/>
    <row r="27915" x14ac:dyDescent="0.25"/>
    <row r="27916" x14ac:dyDescent="0.25"/>
    <row r="27917" x14ac:dyDescent="0.25"/>
    <row r="27918" x14ac:dyDescent="0.25"/>
    <row r="27919" x14ac:dyDescent="0.25"/>
    <row r="27920" x14ac:dyDescent="0.25"/>
    <row r="27921" x14ac:dyDescent="0.25"/>
    <row r="27922" x14ac:dyDescent="0.25"/>
    <row r="27923" x14ac:dyDescent="0.25"/>
    <row r="27924" x14ac:dyDescent="0.25"/>
    <row r="27925" x14ac:dyDescent="0.25"/>
    <row r="27926" x14ac:dyDescent="0.25"/>
    <row r="27927" x14ac:dyDescent="0.25"/>
    <row r="27928" x14ac:dyDescent="0.25"/>
    <row r="27929" x14ac:dyDescent="0.25"/>
    <row r="27930" x14ac:dyDescent="0.25"/>
    <row r="27931" x14ac:dyDescent="0.25"/>
    <row r="27932" x14ac:dyDescent="0.25"/>
    <row r="27933" x14ac:dyDescent="0.25"/>
    <row r="27934" x14ac:dyDescent="0.25"/>
    <row r="27935" x14ac:dyDescent="0.25"/>
    <row r="27936" x14ac:dyDescent="0.25"/>
    <row r="27937" x14ac:dyDescent="0.25"/>
    <row r="27938" x14ac:dyDescent="0.25"/>
    <row r="27939" x14ac:dyDescent="0.25"/>
    <row r="27940" x14ac:dyDescent="0.25"/>
    <row r="27941" x14ac:dyDescent="0.25"/>
    <row r="27942" x14ac:dyDescent="0.25"/>
    <row r="27943" x14ac:dyDescent="0.25"/>
    <row r="27944" x14ac:dyDescent="0.25"/>
    <row r="27945" x14ac:dyDescent="0.25"/>
    <row r="27946" x14ac:dyDescent="0.25"/>
    <row r="27947" x14ac:dyDescent="0.25"/>
    <row r="27948" x14ac:dyDescent="0.25"/>
    <row r="27949" x14ac:dyDescent="0.25"/>
    <row r="27950" x14ac:dyDescent="0.25"/>
    <row r="27951" x14ac:dyDescent="0.25"/>
    <row r="27952" x14ac:dyDescent="0.25"/>
    <row r="27953" x14ac:dyDescent="0.25"/>
    <row r="27954" x14ac:dyDescent="0.25"/>
    <row r="27955" x14ac:dyDescent="0.25"/>
    <row r="27956" x14ac:dyDescent="0.25"/>
    <row r="27957" x14ac:dyDescent="0.25"/>
    <row r="27958" x14ac:dyDescent="0.25"/>
    <row r="27959" x14ac:dyDescent="0.25"/>
    <row r="27960" x14ac:dyDescent="0.25"/>
    <row r="27961" x14ac:dyDescent="0.25"/>
    <row r="27962" x14ac:dyDescent="0.25"/>
    <row r="27963" x14ac:dyDescent="0.25"/>
    <row r="27964" x14ac:dyDescent="0.25"/>
    <row r="27965" x14ac:dyDescent="0.25"/>
    <row r="27966" x14ac:dyDescent="0.25"/>
    <row r="27967" x14ac:dyDescent="0.25"/>
    <row r="27968" x14ac:dyDescent="0.25"/>
    <row r="27969" x14ac:dyDescent="0.25"/>
    <row r="27970" x14ac:dyDescent="0.25"/>
    <row r="27971" x14ac:dyDescent="0.25"/>
    <row r="27972" x14ac:dyDescent="0.25"/>
    <row r="27973" x14ac:dyDescent="0.25"/>
    <row r="27974" x14ac:dyDescent="0.25"/>
    <row r="27975" x14ac:dyDescent="0.25"/>
    <row r="27976" x14ac:dyDescent="0.25"/>
    <row r="27977" x14ac:dyDescent="0.25"/>
    <row r="27978" x14ac:dyDescent="0.25"/>
    <row r="27979" x14ac:dyDescent="0.25"/>
    <row r="27980" x14ac:dyDescent="0.25"/>
    <row r="27981" x14ac:dyDescent="0.25"/>
    <row r="27982" x14ac:dyDescent="0.25"/>
    <row r="27983" x14ac:dyDescent="0.25"/>
    <row r="27984" x14ac:dyDescent="0.25"/>
    <row r="27985" x14ac:dyDescent="0.25"/>
    <row r="27986" x14ac:dyDescent="0.25"/>
    <row r="27987" x14ac:dyDescent="0.25"/>
    <row r="27988" x14ac:dyDescent="0.25"/>
    <row r="27989" x14ac:dyDescent="0.25"/>
    <row r="27990" x14ac:dyDescent="0.25"/>
    <row r="27991" x14ac:dyDescent="0.25"/>
    <row r="27992" x14ac:dyDescent="0.25"/>
    <row r="27993" x14ac:dyDescent="0.25"/>
    <row r="27994" x14ac:dyDescent="0.25"/>
    <row r="27995" x14ac:dyDescent="0.25"/>
    <row r="27996" x14ac:dyDescent="0.25"/>
    <row r="27997" x14ac:dyDescent="0.25"/>
    <row r="27998" x14ac:dyDescent="0.25"/>
    <row r="27999" x14ac:dyDescent="0.25"/>
    <row r="28000" x14ac:dyDescent="0.25"/>
    <row r="28001" x14ac:dyDescent="0.25"/>
    <row r="28002" x14ac:dyDescent="0.25"/>
    <row r="28003" x14ac:dyDescent="0.25"/>
    <row r="28004" x14ac:dyDescent="0.25"/>
    <row r="28005" x14ac:dyDescent="0.25"/>
    <row r="28006" x14ac:dyDescent="0.25"/>
    <row r="28007" x14ac:dyDescent="0.25"/>
    <row r="28008" x14ac:dyDescent="0.25"/>
    <row r="28009" x14ac:dyDescent="0.25"/>
    <row r="28010" x14ac:dyDescent="0.25"/>
    <row r="28011" x14ac:dyDescent="0.25"/>
    <row r="28012" x14ac:dyDescent="0.25"/>
    <row r="28013" x14ac:dyDescent="0.25"/>
    <row r="28014" x14ac:dyDescent="0.25"/>
    <row r="28015" x14ac:dyDescent="0.25"/>
    <row r="28016" x14ac:dyDescent="0.25"/>
    <row r="28017" x14ac:dyDescent="0.25"/>
    <row r="28018" x14ac:dyDescent="0.25"/>
    <row r="28019" x14ac:dyDescent="0.25"/>
    <row r="28020" x14ac:dyDescent="0.25"/>
    <row r="28021" x14ac:dyDescent="0.25"/>
    <row r="28022" x14ac:dyDescent="0.25"/>
    <row r="28023" x14ac:dyDescent="0.25"/>
    <row r="28024" x14ac:dyDescent="0.25"/>
    <row r="28025" x14ac:dyDescent="0.25"/>
    <row r="28026" x14ac:dyDescent="0.25"/>
    <row r="28027" x14ac:dyDescent="0.25"/>
    <row r="28028" x14ac:dyDescent="0.25"/>
    <row r="28029" x14ac:dyDescent="0.25"/>
    <row r="28030" x14ac:dyDescent="0.25"/>
    <row r="28031" x14ac:dyDescent="0.25"/>
    <row r="28032" x14ac:dyDescent="0.25"/>
    <row r="28033" x14ac:dyDescent="0.25"/>
    <row r="28034" x14ac:dyDescent="0.25"/>
    <row r="28035" x14ac:dyDescent="0.25"/>
    <row r="28036" x14ac:dyDescent="0.25"/>
    <row r="28037" x14ac:dyDescent="0.25"/>
    <row r="28038" x14ac:dyDescent="0.25"/>
    <row r="28039" x14ac:dyDescent="0.25"/>
    <row r="28040" x14ac:dyDescent="0.25"/>
    <row r="28041" x14ac:dyDescent="0.25"/>
    <row r="28042" x14ac:dyDescent="0.25"/>
    <row r="28043" x14ac:dyDescent="0.25"/>
    <row r="28044" x14ac:dyDescent="0.25"/>
    <row r="28045" x14ac:dyDescent="0.25"/>
    <row r="28046" x14ac:dyDescent="0.25"/>
    <row r="28047" x14ac:dyDescent="0.25"/>
    <row r="28048" x14ac:dyDescent="0.25"/>
    <row r="28049" x14ac:dyDescent="0.25"/>
    <row r="28050" x14ac:dyDescent="0.25"/>
    <row r="28051" x14ac:dyDescent="0.25"/>
    <row r="28052" x14ac:dyDescent="0.25"/>
    <row r="28053" x14ac:dyDescent="0.25"/>
    <row r="28054" x14ac:dyDescent="0.25"/>
    <row r="28055" x14ac:dyDescent="0.25"/>
    <row r="28056" x14ac:dyDescent="0.25"/>
    <row r="28057" x14ac:dyDescent="0.25"/>
    <row r="28058" x14ac:dyDescent="0.25"/>
    <row r="28059" x14ac:dyDescent="0.25"/>
    <row r="28060" x14ac:dyDescent="0.25"/>
    <row r="28061" x14ac:dyDescent="0.25"/>
    <row r="28062" x14ac:dyDescent="0.25"/>
    <row r="28063" x14ac:dyDescent="0.25"/>
    <row r="28064" x14ac:dyDescent="0.25"/>
    <row r="28065" x14ac:dyDescent="0.25"/>
    <row r="28066" x14ac:dyDescent="0.25"/>
    <row r="28067" x14ac:dyDescent="0.25"/>
    <row r="28068" x14ac:dyDescent="0.25"/>
    <row r="28069" x14ac:dyDescent="0.25"/>
    <row r="28070" x14ac:dyDescent="0.25"/>
    <row r="28071" x14ac:dyDescent="0.25"/>
    <row r="28072" x14ac:dyDescent="0.25"/>
    <row r="28073" x14ac:dyDescent="0.25"/>
    <row r="28074" x14ac:dyDescent="0.25"/>
    <row r="28075" x14ac:dyDescent="0.25"/>
    <row r="28076" x14ac:dyDescent="0.25"/>
    <row r="28077" x14ac:dyDescent="0.25"/>
    <row r="28078" x14ac:dyDescent="0.25"/>
    <row r="28079" x14ac:dyDescent="0.25"/>
    <row r="28080" x14ac:dyDescent="0.25"/>
    <row r="28081" x14ac:dyDescent="0.25"/>
    <row r="28082" x14ac:dyDescent="0.25"/>
    <row r="28083" x14ac:dyDescent="0.25"/>
    <row r="28084" x14ac:dyDescent="0.25"/>
    <row r="28085" x14ac:dyDescent="0.25"/>
    <row r="28086" x14ac:dyDescent="0.25"/>
    <row r="28087" x14ac:dyDescent="0.25"/>
    <row r="28088" x14ac:dyDescent="0.25"/>
    <row r="28089" x14ac:dyDescent="0.25"/>
    <row r="28090" x14ac:dyDescent="0.25"/>
    <row r="28091" x14ac:dyDescent="0.25"/>
    <row r="28092" x14ac:dyDescent="0.25"/>
    <row r="28093" x14ac:dyDescent="0.25"/>
    <row r="28094" x14ac:dyDescent="0.25"/>
    <row r="28095" x14ac:dyDescent="0.25"/>
    <row r="28096" x14ac:dyDescent="0.25"/>
    <row r="28097" x14ac:dyDescent="0.25"/>
    <row r="28098" x14ac:dyDescent="0.25"/>
    <row r="28099" x14ac:dyDescent="0.25"/>
    <row r="28100" x14ac:dyDescent="0.25"/>
    <row r="28101" x14ac:dyDescent="0.25"/>
    <row r="28102" x14ac:dyDescent="0.25"/>
    <row r="28103" x14ac:dyDescent="0.25"/>
    <row r="28104" x14ac:dyDescent="0.25"/>
    <row r="28105" x14ac:dyDescent="0.25"/>
    <row r="28106" x14ac:dyDescent="0.25"/>
    <row r="28107" x14ac:dyDescent="0.25"/>
    <row r="28108" x14ac:dyDescent="0.25"/>
    <row r="28109" x14ac:dyDescent="0.25"/>
    <row r="28110" x14ac:dyDescent="0.25"/>
    <row r="28111" x14ac:dyDescent="0.25"/>
    <row r="28112" x14ac:dyDescent="0.25"/>
    <row r="28113" x14ac:dyDescent="0.25"/>
    <row r="28114" x14ac:dyDescent="0.25"/>
    <row r="28115" x14ac:dyDescent="0.25"/>
    <row r="28116" x14ac:dyDescent="0.25"/>
    <row r="28117" x14ac:dyDescent="0.25"/>
    <row r="28118" x14ac:dyDescent="0.25"/>
    <row r="28119" x14ac:dyDescent="0.25"/>
    <row r="28120" x14ac:dyDescent="0.25"/>
    <row r="28121" x14ac:dyDescent="0.25"/>
    <row r="28122" x14ac:dyDescent="0.25"/>
    <row r="28123" x14ac:dyDescent="0.25"/>
    <row r="28124" x14ac:dyDescent="0.25"/>
    <row r="28125" x14ac:dyDescent="0.25"/>
    <row r="28126" x14ac:dyDescent="0.25"/>
    <row r="28127" x14ac:dyDescent="0.25"/>
    <row r="28128" x14ac:dyDescent="0.25"/>
    <row r="28129" x14ac:dyDescent="0.25"/>
    <row r="28130" x14ac:dyDescent="0.25"/>
    <row r="28131" x14ac:dyDescent="0.25"/>
    <row r="28132" x14ac:dyDescent="0.25"/>
    <row r="28133" x14ac:dyDescent="0.25"/>
    <row r="28134" x14ac:dyDescent="0.25"/>
    <row r="28135" x14ac:dyDescent="0.25"/>
    <row r="28136" x14ac:dyDescent="0.25"/>
    <row r="28137" x14ac:dyDescent="0.25"/>
    <row r="28138" x14ac:dyDescent="0.25"/>
    <row r="28139" x14ac:dyDescent="0.25"/>
    <row r="28140" x14ac:dyDescent="0.25"/>
    <row r="28141" x14ac:dyDescent="0.25"/>
    <row r="28142" x14ac:dyDescent="0.25"/>
    <row r="28143" x14ac:dyDescent="0.25"/>
    <row r="28144" x14ac:dyDescent="0.25"/>
    <row r="28145" x14ac:dyDescent="0.25"/>
    <row r="28146" x14ac:dyDescent="0.25"/>
    <row r="28147" x14ac:dyDescent="0.25"/>
    <row r="28148" x14ac:dyDescent="0.25"/>
    <row r="28149" x14ac:dyDescent="0.25"/>
    <row r="28150" x14ac:dyDescent="0.25"/>
    <row r="28151" x14ac:dyDescent="0.25"/>
    <row r="28152" x14ac:dyDescent="0.25"/>
    <row r="28153" x14ac:dyDescent="0.25"/>
    <row r="28154" x14ac:dyDescent="0.25"/>
    <row r="28155" x14ac:dyDescent="0.25"/>
    <row r="28156" x14ac:dyDescent="0.25"/>
    <row r="28157" x14ac:dyDescent="0.25"/>
    <row r="28158" x14ac:dyDescent="0.25"/>
    <row r="28159" x14ac:dyDescent="0.25"/>
    <row r="28160" x14ac:dyDescent="0.25"/>
    <row r="28161" x14ac:dyDescent="0.25"/>
    <row r="28162" x14ac:dyDescent="0.25"/>
    <row r="28163" x14ac:dyDescent="0.25"/>
    <row r="28164" x14ac:dyDescent="0.25"/>
    <row r="28165" x14ac:dyDescent="0.25"/>
    <row r="28166" x14ac:dyDescent="0.25"/>
    <row r="28167" x14ac:dyDescent="0.25"/>
    <row r="28168" x14ac:dyDescent="0.25"/>
    <row r="28169" x14ac:dyDescent="0.25"/>
    <row r="28170" x14ac:dyDescent="0.25"/>
    <row r="28171" x14ac:dyDescent="0.25"/>
    <row r="28172" x14ac:dyDescent="0.25"/>
    <row r="28173" x14ac:dyDescent="0.25"/>
    <row r="28174" x14ac:dyDescent="0.25"/>
    <row r="28175" x14ac:dyDescent="0.25"/>
    <row r="28176" x14ac:dyDescent="0.25"/>
    <row r="28177" x14ac:dyDescent="0.25"/>
    <row r="28178" x14ac:dyDescent="0.25"/>
    <row r="28179" x14ac:dyDescent="0.25"/>
    <row r="28180" x14ac:dyDescent="0.25"/>
    <row r="28181" x14ac:dyDescent="0.25"/>
    <row r="28182" x14ac:dyDescent="0.25"/>
    <row r="28183" x14ac:dyDescent="0.25"/>
    <row r="28184" x14ac:dyDescent="0.25"/>
    <row r="28185" x14ac:dyDescent="0.25"/>
    <row r="28186" x14ac:dyDescent="0.25"/>
    <row r="28187" x14ac:dyDescent="0.25"/>
    <row r="28188" x14ac:dyDescent="0.25"/>
    <row r="28189" x14ac:dyDescent="0.25"/>
    <row r="28190" x14ac:dyDescent="0.25"/>
    <row r="28191" x14ac:dyDescent="0.25"/>
    <row r="28192" x14ac:dyDescent="0.25"/>
    <row r="28193" x14ac:dyDescent="0.25"/>
    <row r="28194" x14ac:dyDescent="0.25"/>
    <row r="28195" x14ac:dyDescent="0.25"/>
    <row r="28196" x14ac:dyDescent="0.25"/>
    <row r="28197" x14ac:dyDescent="0.25"/>
    <row r="28198" x14ac:dyDescent="0.25"/>
    <row r="28199" x14ac:dyDescent="0.25"/>
    <row r="28200" x14ac:dyDescent="0.25"/>
    <row r="28201" x14ac:dyDescent="0.25"/>
    <row r="28202" x14ac:dyDescent="0.25"/>
    <row r="28203" x14ac:dyDescent="0.25"/>
    <row r="28204" x14ac:dyDescent="0.25"/>
    <row r="28205" x14ac:dyDescent="0.25"/>
    <row r="28206" x14ac:dyDescent="0.25"/>
    <row r="28207" x14ac:dyDescent="0.25"/>
    <row r="28208" x14ac:dyDescent="0.25"/>
    <row r="28209" x14ac:dyDescent="0.25"/>
    <row r="28210" x14ac:dyDescent="0.25"/>
    <row r="28211" x14ac:dyDescent="0.25"/>
    <row r="28212" x14ac:dyDescent="0.25"/>
    <row r="28213" x14ac:dyDescent="0.25"/>
    <row r="28214" x14ac:dyDescent="0.25"/>
    <row r="28215" x14ac:dyDescent="0.25"/>
    <row r="28216" x14ac:dyDescent="0.25"/>
    <row r="28217" x14ac:dyDescent="0.25"/>
    <row r="28218" x14ac:dyDescent="0.25"/>
    <row r="28219" x14ac:dyDescent="0.25"/>
    <row r="28220" x14ac:dyDescent="0.25"/>
    <row r="28221" x14ac:dyDescent="0.25"/>
    <row r="28222" x14ac:dyDescent="0.25"/>
    <row r="28223" x14ac:dyDescent="0.25"/>
    <row r="28224" x14ac:dyDescent="0.25"/>
    <row r="28225" x14ac:dyDescent="0.25"/>
    <row r="28226" x14ac:dyDescent="0.25"/>
    <row r="28227" x14ac:dyDescent="0.25"/>
    <row r="28228" x14ac:dyDescent="0.25"/>
    <row r="28229" x14ac:dyDescent="0.25"/>
    <row r="28230" x14ac:dyDescent="0.25"/>
    <row r="28231" x14ac:dyDescent="0.25"/>
    <row r="28232" x14ac:dyDescent="0.25"/>
    <row r="28233" x14ac:dyDescent="0.25"/>
    <row r="28234" x14ac:dyDescent="0.25"/>
    <row r="28235" x14ac:dyDescent="0.25"/>
    <row r="28236" x14ac:dyDescent="0.25"/>
    <row r="28237" x14ac:dyDescent="0.25"/>
    <row r="28238" x14ac:dyDescent="0.25"/>
    <row r="28239" x14ac:dyDescent="0.25"/>
    <row r="28240" x14ac:dyDescent="0.25"/>
    <row r="28241" x14ac:dyDescent="0.25"/>
    <row r="28242" x14ac:dyDescent="0.25"/>
    <row r="28243" x14ac:dyDescent="0.25"/>
    <row r="28244" x14ac:dyDescent="0.25"/>
    <row r="28245" x14ac:dyDescent="0.25"/>
    <row r="28246" x14ac:dyDescent="0.25"/>
    <row r="28247" x14ac:dyDescent="0.25"/>
    <row r="28248" x14ac:dyDescent="0.25"/>
    <row r="28249" x14ac:dyDescent="0.25"/>
    <row r="28250" x14ac:dyDescent="0.25"/>
    <row r="28251" x14ac:dyDescent="0.25"/>
    <row r="28252" x14ac:dyDescent="0.25"/>
    <row r="28253" x14ac:dyDescent="0.25"/>
    <row r="28254" x14ac:dyDescent="0.25"/>
    <row r="28255" x14ac:dyDescent="0.25"/>
    <row r="28256" x14ac:dyDescent="0.25"/>
    <row r="28257" x14ac:dyDescent="0.25"/>
    <row r="28258" x14ac:dyDescent="0.25"/>
    <row r="28259" x14ac:dyDescent="0.25"/>
    <row r="28260" x14ac:dyDescent="0.25"/>
    <row r="28261" x14ac:dyDescent="0.25"/>
    <row r="28262" x14ac:dyDescent="0.25"/>
    <row r="28263" x14ac:dyDescent="0.25"/>
    <row r="28264" x14ac:dyDescent="0.25"/>
    <row r="28265" x14ac:dyDescent="0.25"/>
    <row r="28266" x14ac:dyDescent="0.25"/>
    <row r="28267" x14ac:dyDescent="0.25"/>
    <row r="28268" x14ac:dyDescent="0.25"/>
    <row r="28269" x14ac:dyDescent="0.25"/>
    <row r="28270" x14ac:dyDescent="0.25"/>
    <row r="28271" x14ac:dyDescent="0.25"/>
    <row r="28272" x14ac:dyDescent="0.25"/>
    <row r="28273" x14ac:dyDescent="0.25"/>
    <row r="28274" x14ac:dyDescent="0.25"/>
    <row r="28275" x14ac:dyDescent="0.25"/>
    <row r="28276" x14ac:dyDescent="0.25"/>
    <row r="28277" x14ac:dyDescent="0.25"/>
    <row r="28278" x14ac:dyDescent="0.25"/>
    <row r="28279" x14ac:dyDescent="0.25"/>
    <row r="28280" x14ac:dyDescent="0.25"/>
    <row r="28281" x14ac:dyDescent="0.25"/>
    <row r="28282" x14ac:dyDescent="0.25"/>
    <row r="28283" x14ac:dyDescent="0.25"/>
    <row r="28284" x14ac:dyDescent="0.25"/>
    <row r="28285" x14ac:dyDescent="0.25"/>
    <row r="28286" x14ac:dyDescent="0.25"/>
    <row r="28287" x14ac:dyDescent="0.25"/>
    <row r="28288" x14ac:dyDescent="0.25"/>
    <row r="28289" x14ac:dyDescent="0.25"/>
    <row r="28290" x14ac:dyDescent="0.25"/>
    <row r="28291" x14ac:dyDescent="0.25"/>
    <row r="28292" x14ac:dyDescent="0.25"/>
    <row r="28293" x14ac:dyDescent="0.25"/>
    <row r="28294" x14ac:dyDescent="0.25"/>
    <row r="28295" x14ac:dyDescent="0.25"/>
    <row r="28296" x14ac:dyDescent="0.25"/>
    <row r="28297" x14ac:dyDescent="0.25"/>
    <row r="28298" x14ac:dyDescent="0.25"/>
    <row r="28299" x14ac:dyDescent="0.25"/>
    <row r="28300" x14ac:dyDescent="0.25"/>
    <row r="28301" x14ac:dyDescent="0.25"/>
    <row r="28302" x14ac:dyDescent="0.25"/>
    <row r="28303" x14ac:dyDescent="0.25"/>
    <row r="28304" x14ac:dyDescent="0.25"/>
    <row r="28305" x14ac:dyDescent="0.25"/>
    <row r="28306" x14ac:dyDescent="0.25"/>
    <row r="28307" x14ac:dyDescent="0.25"/>
    <row r="28308" x14ac:dyDescent="0.25"/>
    <row r="28309" x14ac:dyDescent="0.25"/>
    <row r="28310" x14ac:dyDescent="0.25"/>
    <row r="28311" x14ac:dyDescent="0.25"/>
    <row r="28312" x14ac:dyDescent="0.25"/>
    <row r="28313" x14ac:dyDescent="0.25"/>
    <row r="28314" x14ac:dyDescent="0.25"/>
    <row r="28315" x14ac:dyDescent="0.25"/>
    <row r="28316" x14ac:dyDescent="0.25"/>
    <row r="28317" x14ac:dyDescent="0.25"/>
    <row r="28318" x14ac:dyDescent="0.25"/>
    <row r="28319" x14ac:dyDescent="0.25"/>
    <row r="28320" x14ac:dyDescent="0.25"/>
    <row r="28321" x14ac:dyDescent="0.25"/>
    <row r="28322" x14ac:dyDescent="0.25"/>
    <row r="28323" x14ac:dyDescent="0.25"/>
    <row r="28324" x14ac:dyDescent="0.25"/>
    <row r="28325" x14ac:dyDescent="0.25"/>
    <row r="28326" x14ac:dyDescent="0.25"/>
    <row r="28327" x14ac:dyDescent="0.25"/>
    <row r="28328" x14ac:dyDescent="0.25"/>
    <row r="28329" x14ac:dyDescent="0.25"/>
    <row r="28330" x14ac:dyDescent="0.25"/>
    <row r="28331" x14ac:dyDescent="0.25"/>
    <row r="28332" x14ac:dyDescent="0.25"/>
    <row r="28333" x14ac:dyDescent="0.25"/>
    <row r="28334" x14ac:dyDescent="0.25"/>
    <row r="28335" x14ac:dyDescent="0.25"/>
    <row r="28336" x14ac:dyDescent="0.25"/>
    <row r="28337" x14ac:dyDescent="0.25"/>
    <row r="28338" x14ac:dyDescent="0.25"/>
    <row r="28339" x14ac:dyDescent="0.25"/>
    <row r="28340" x14ac:dyDescent="0.25"/>
    <row r="28341" x14ac:dyDescent="0.25"/>
    <row r="28342" x14ac:dyDescent="0.25"/>
    <row r="28343" x14ac:dyDescent="0.25"/>
    <row r="28344" x14ac:dyDescent="0.25"/>
    <row r="28345" x14ac:dyDescent="0.25"/>
    <row r="28346" x14ac:dyDescent="0.25"/>
    <row r="28347" x14ac:dyDescent="0.25"/>
    <row r="28348" x14ac:dyDescent="0.25"/>
    <row r="28349" x14ac:dyDescent="0.25"/>
    <row r="28350" x14ac:dyDescent="0.25"/>
    <row r="28351" x14ac:dyDescent="0.25"/>
    <row r="28352" x14ac:dyDescent="0.25"/>
    <row r="28353" x14ac:dyDescent="0.25"/>
    <row r="28354" x14ac:dyDescent="0.25"/>
    <row r="28355" x14ac:dyDescent="0.25"/>
    <row r="28356" x14ac:dyDescent="0.25"/>
    <row r="28357" x14ac:dyDescent="0.25"/>
    <row r="28358" x14ac:dyDescent="0.25"/>
    <row r="28359" x14ac:dyDescent="0.25"/>
    <row r="28360" x14ac:dyDescent="0.25"/>
    <row r="28361" x14ac:dyDescent="0.25"/>
    <row r="28362" x14ac:dyDescent="0.25"/>
    <row r="28363" x14ac:dyDescent="0.25"/>
    <row r="28364" x14ac:dyDescent="0.25"/>
    <row r="28365" x14ac:dyDescent="0.25"/>
    <row r="28366" x14ac:dyDescent="0.25"/>
    <row r="28367" x14ac:dyDescent="0.25"/>
    <row r="28368" x14ac:dyDescent="0.25"/>
    <row r="28369" x14ac:dyDescent="0.25"/>
    <row r="28370" x14ac:dyDescent="0.25"/>
    <row r="28371" x14ac:dyDescent="0.25"/>
    <row r="28372" x14ac:dyDescent="0.25"/>
    <row r="28373" x14ac:dyDescent="0.25"/>
    <row r="28374" x14ac:dyDescent="0.25"/>
    <row r="28375" x14ac:dyDescent="0.25"/>
    <row r="28376" x14ac:dyDescent="0.25"/>
    <row r="28377" x14ac:dyDescent="0.25"/>
    <row r="28378" x14ac:dyDescent="0.25"/>
    <row r="28379" x14ac:dyDescent="0.25"/>
    <row r="28380" x14ac:dyDescent="0.25"/>
    <row r="28381" x14ac:dyDescent="0.25"/>
    <row r="28382" x14ac:dyDescent="0.25"/>
    <row r="28383" x14ac:dyDescent="0.25"/>
    <row r="28384" x14ac:dyDescent="0.25"/>
    <row r="28385" x14ac:dyDescent="0.25"/>
    <row r="28386" x14ac:dyDescent="0.25"/>
    <row r="28387" x14ac:dyDescent="0.25"/>
    <row r="28388" x14ac:dyDescent="0.25"/>
    <row r="28389" x14ac:dyDescent="0.25"/>
    <row r="28390" x14ac:dyDescent="0.25"/>
    <row r="28391" x14ac:dyDescent="0.25"/>
    <row r="28392" x14ac:dyDescent="0.25"/>
    <row r="28393" x14ac:dyDescent="0.25"/>
    <row r="28394" x14ac:dyDescent="0.25"/>
    <row r="28395" x14ac:dyDescent="0.25"/>
    <row r="28396" x14ac:dyDescent="0.25"/>
    <row r="28397" x14ac:dyDescent="0.25"/>
    <row r="28398" x14ac:dyDescent="0.25"/>
    <row r="28399" x14ac:dyDescent="0.25"/>
    <row r="28400" x14ac:dyDescent="0.25"/>
    <row r="28401" x14ac:dyDescent="0.25"/>
    <row r="28402" x14ac:dyDescent="0.25"/>
    <row r="28403" x14ac:dyDescent="0.25"/>
    <row r="28404" x14ac:dyDescent="0.25"/>
    <row r="28405" x14ac:dyDescent="0.25"/>
    <row r="28406" x14ac:dyDescent="0.25"/>
    <row r="28407" x14ac:dyDescent="0.25"/>
    <row r="28408" x14ac:dyDescent="0.25"/>
    <row r="28409" x14ac:dyDescent="0.25"/>
    <row r="28410" x14ac:dyDescent="0.25"/>
    <row r="28411" x14ac:dyDescent="0.25"/>
    <row r="28412" x14ac:dyDescent="0.25"/>
    <row r="28413" x14ac:dyDescent="0.25"/>
    <row r="28414" x14ac:dyDescent="0.25"/>
    <row r="28415" x14ac:dyDescent="0.25"/>
    <row r="28416" x14ac:dyDescent="0.25"/>
    <row r="28417" x14ac:dyDescent="0.25"/>
    <row r="28418" x14ac:dyDescent="0.25"/>
    <row r="28419" x14ac:dyDescent="0.25"/>
    <row r="28420" x14ac:dyDescent="0.25"/>
    <row r="28421" x14ac:dyDescent="0.25"/>
    <row r="28422" x14ac:dyDescent="0.25"/>
    <row r="28423" x14ac:dyDescent="0.25"/>
    <row r="28424" x14ac:dyDescent="0.25"/>
    <row r="28425" x14ac:dyDescent="0.25"/>
    <row r="28426" x14ac:dyDescent="0.25"/>
    <row r="28427" x14ac:dyDescent="0.25"/>
    <row r="28428" x14ac:dyDescent="0.25"/>
    <row r="28429" x14ac:dyDescent="0.25"/>
    <row r="28430" x14ac:dyDescent="0.25"/>
    <row r="28431" x14ac:dyDescent="0.25"/>
    <row r="28432" x14ac:dyDescent="0.25"/>
    <row r="28433" x14ac:dyDescent="0.25"/>
    <row r="28434" x14ac:dyDescent="0.25"/>
    <row r="28435" x14ac:dyDescent="0.25"/>
    <row r="28436" x14ac:dyDescent="0.25"/>
    <row r="28437" x14ac:dyDescent="0.25"/>
    <row r="28438" x14ac:dyDescent="0.25"/>
    <row r="28439" x14ac:dyDescent="0.25"/>
    <row r="28440" x14ac:dyDescent="0.25"/>
    <row r="28441" x14ac:dyDescent="0.25"/>
    <row r="28442" x14ac:dyDescent="0.25"/>
    <row r="28443" x14ac:dyDescent="0.25"/>
    <row r="28444" x14ac:dyDescent="0.25"/>
    <row r="28445" x14ac:dyDescent="0.25"/>
    <row r="28446" x14ac:dyDescent="0.25"/>
    <row r="28447" x14ac:dyDescent="0.25"/>
    <row r="28448" x14ac:dyDescent="0.25"/>
    <row r="28449" x14ac:dyDescent="0.25"/>
    <row r="28450" x14ac:dyDescent="0.25"/>
    <row r="28451" x14ac:dyDescent="0.25"/>
    <row r="28452" x14ac:dyDescent="0.25"/>
    <row r="28453" x14ac:dyDescent="0.25"/>
    <row r="28454" x14ac:dyDescent="0.25"/>
    <row r="28455" x14ac:dyDescent="0.25"/>
    <row r="28456" x14ac:dyDescent="0.25"/>
    <row r="28457" x14ac:dyDescent="0.25"/>
    <row r="28458" x14ac:dyDescent="0.25"/>
    <row r="28459" x14ac:dyDescent="0.25"/>
    <row r="28460" x14ac:dyDescent="0.25"/>
    <row r="28461" x14ac:dyDescent="0.25"/>
    <row r="28462" x14ac:dyDescent="0.25"/>
    <row r="28463" x14ac:dyDescent="0.25"/>
    <row r="28464" x14ac:dyDescent="0.25"/>
    <row r="28465" x14ac:dyDescent="0.25"/>
    <row r="28466" x14ac:dyDescent="0.25"/>
    <row r="28467" x14ac:dyDescent="0.25"/>
    <row r="28468" x14ac:dyDescent="0.25"/>
    <row r="28469" x14ac:dyDescent="0.25"/>
    <row r="28470" x14ac:dyDescent="0.25"/>
    <row r="28471" x14ac:dyDescent="0.25"/>
    <row r="28472" x14ac:dyDescent="0.25"/>
    <row r="28473" x14ac:dyDescent="0.25"/>
    <row r="28474" x14ac:dyDescent="0.25"/>
    <row r="28475" x14ac:dyDescent="0.25"/>
    <row r="28476" x14ac:dyDescent="0.25"/>
    <row r="28477" x14ac:dyDescent="0.25"/>
    <row r="28478" x14ac:dyDescent="0.25"/>
    <row r="28479" x14ac:dyDescent="0.25"/>
    <row r="28480" x14ac:dyDescent="0.25"/>
    <row r="28481" x14ac:dyDescent="0.25"/>
    <row r="28482" x14ac:dyDescent="0.25"/>
    <row r="28483" x14ac:dyDescent="0.25"/>
    <row r="28484" x14ac:dyDescent="0.25"/>
    <row r="28485" x14ac:dyDescent="0.25"/>
    <row r="28486" x14ac:dyDescent="0.25"/>
    <row r="28487" x14ac:dyDescent="0.25"/>
    <row r="28488" x14ac:dyDescent="0.25"/>
    <row r="28489" x14ac:dyDescent="0.25"/>
    <row r="28490" x14ac:dyDescent="0.25"/>
    <row r="28491" x14ac:dyDescent="0.25"/>
    <row r="28492" x14ac:dyDescent="0.25"/>
    <row r="28493" x14ac:dyDescent="0.25"/>
    <row r="28494" x14ac:dyDescent="0.25"/>
    <row r="28495" x14ac:dyDescent="0.25"/>
    <row r="28496" x14ac:dyDescent="0.25"/>
    <row r="28497" x14ac:dyDescent="0.25"/>
    <row r="28498" x14ac:dyDescent="0.25"/>
    <row r="28499" x14ac:dyDescent="0.25"/>
    <row r="28500" x14ac:dyDescent="0.25"/>
    <row r="28501" x14ac:dyDescent="0.25"/>
    <row r="28502" x14ac:dyDescent="0.25"/>
    <row r="28503" x14ac:dyDescent="0.25"/>
    <row r="28504" x14ac:dyDescent="0.25"/>
    <row r="28505" x14ac:dyDescent="0.25"/>
    <row r="28506" x14ac:dyDescent="0.25"/>
    <row r="28507" x14ac:dyDescent="0.25"/>
    <row r="28508" x14ac:dyDescent="0.25"/>
    <row r="28509" x14ac:dyDescent="0.25"/>
    <row r="28510" x14ac:dyDescent="0.25"/>
    <row r="28511" x14ac:dyDescent="0.25"/>
    <row r="28512" x14ac:dyDescent="0.25"/>
    <row r="28513" x14ac:dyDescent="0.25"/>
    <row r="28514" x14ac:dyDescent="0.25"/>
    <row r="28515" x14ac:dyDescent="0.25"/>
    <row r="28516" x14ac:dyDescent="0.25"/>
    <row r="28517" x14ac:dyDescent="0.25"/>
    <row r="28518" x14ac:dyDescent="0.25"/>
    <row r="28519" x14ac:dyDescent="0.25"/>
    <row r="28520" x14ac:dyDescent="0.25"/>
    <row r="28521" x14ac:dyDescent="0.25"/>
    <row r="28522" x14ac:dyDescent="0.25"/>
    <row r="28523" x14ac:dyDescent="0.25"/>
    <row r="28524" x14ac:dyDescent="0.25"/>
    <row r="28525" x14ac:dyDescent="0.25"/>
    <row r="28526" x14ac:dyDescent="0.25"/>
    <row r="28527" x14ac:dyDescent="0.25"/>
    <row r="28528" x14ac:dyDescent="0.25"/>
    <row r="28529" x14ac:dyDescent="0.25"/>
    <row r="28530" x14ac:dyDescent="0.25"/>
    <row r="28531" x14ac:dyDescent="0.25"/>
    <row r="28532" x14ac:dyDescent="0.25"/>
    <row r="28533" x14ac:dyDescent="0.25"/>
    <row r="28534" x14ac:dyDescent="0.25"/>
    <row r="28535" x14ac:dyDescent="0.25"/>
    <row r="28536" x14ac:dyDescent="0.25"/>
    <row r="28537" x14ac:dyDescent="0.25"/>
    <row r="28538" x14ac:dyDescent="0.25"/>
    <row r="28539" x14ac:dyDescent="0.25"/>
    <row r="28540" x14ac:dyDescent="0.25"/>
    <row r="28541" x14ac:dyDescent="0.25"/>
    <row r="28542" x14ac:dyDescent="0.25"/>
    <row r="28543" x14ac:dyDescent="0.25"/>
    <row r="28544" x14ac:dyDescent="0.25"/>
    <row r="28545" x14ac:dyDescent="0.25"/>
    <row r="28546" x14ac:dyDescent="0.25"/>
    <row r="28547" x14ac:dyDescent="0.25"/>
    <row r="28548" x14ac:dyDescent="0.25"/>
    <row r="28549" x14ac:dyDescent="0.25"/>
    <row r="28550" x14ac:dyDescent="0.25"/>
    <row r="28551" x14ac:dyDescent="0.25"/>
    <row r="28552" x14ac:dyDescent="0.25"/>
    <row r="28553" x14ac:dyDescent="0.25"/>
    <row r="28554" x14ac:dyDescent="0.25"/>
    <row r="28555" x14ac:dyDescent="0.25"/>
    <row r="28556" x14ac:dyDescent="0.25"/>
    <row r="28557" x14ac:dyDescent="0.25"/>
    <row r="28558" x14ac:dyDescent="0.25"/>
    <row r="28559" x14ac:dyDescent="0.25"/>
    <row r="28560" x14ac:dyDescent="0.25"/>
    <row r="28561" x14ac:dyDescent="0.25"/>
    <row r="28562" x14ac:dyDescent="0.25"/>
    <row r="28563" x14ac:dyDescent="0.25"/>
    <row r="28564" x14ac:dyDescent="0.25"/>
    <row r="28565" x14ac:dyDescent="0.25"/>
    <row r="28566" x14ac:dyDescent="0.25"/>
    <row r="28567" x14ac:dyDescent="0.25"/>
    <row r="28568" x14ac:dyDescent="0.25"/>
    <row r="28569" x14ac:dyDescent="0.25"/>
    <row r="28570" x14ac:dyDescent="0.25"/>
    <row r="28571" x14ac:dyDescent="0.25"/>
    <row r="28572" x14ac:dyDescent="0.25"/>
    <row r="28573" x14ac:dyDescent="0.25"/>
    <row r="28574" x14ac:dyDescent="0.25"/>
    <row r="28575" x14ac:dyDescent="0.25"/>
    <row r="28576" x14ac:dyDescent="0.25"/>
    <row r="28577" x14ac:dyDescent="0.25"/>
    <row r="28578" x14ac:dyDescent="0.25"/>
    <row r="28579" x14ac:dyDescent="0.25"/>
    <row r="28580" x14ac:dyDescent="0.25"/>
    <row r="28581" x14ac:dyDescent="0.25"/>
    <row r="28582" x14ac:dyDescent="0.25"/>
    <row r="28583" x14ac:dyDescent="0.25"/>
    <row r="28584" x14ac:dyDescent="0.25"/>
    <row r="28585" x14ac:dyDescent="0.25"/>
    <row r="28586" x14ac:dyDescent="0.25"/>
    <row r="28587" x14ac:dyDescent="0.25"/>
    <row r="28588" x14ac:dyDescent="0.25"/>
    <row r="28589" x14ac:dyDescent="0.25"/>
    <row r="28590" x14ac:dyDescent="0.25"/>
    <row r="28591" x14ac:dyDescent="0.25"/>
    <row r="28592" x14ac:dyDescent="0.25"/>
    <row r="28593" x14ac:dyDescent="0.25"/>
    <row r="28594" x14ac:dyDescent="0.25"/>
    <row r="28595" x14ac:dyDescent="0.25"/>
    <row r="28596" x14ac:dyDescent="0.25"/>
    <row r="28597" x14ac:dyDescent="0.25"/>
    <row r="28598" x14ac:dyDescent="0.25"/>
    <row r="28599" x14ac:dyDescent="0.25"/>
    <row r="28600" x14ac:dyDescent="0.25"/>
    <row r="28601" x14ac:dyDescent="0.25"/>
    <row r="28602" x14ac:dyDescent="0.25"/>
    <row r="28603" x14ac:dyDescent="0.25"/>
    <row r="28604" x14ac:dyDescent="0.25"/>
    <row r="28605" x14ac:dyDescent="0.25"/>
    <row r="28606" x14ac:dyDescent="0.25"/>
    <row r="28607" x14ac:dyDescent="0.25"/>
    <row r="28608" x14ac:dyDescent="0.25"/>
    <row r="28609" x14ac:dyDescent="0.25"/>
    <row r="28610" x14ac:dyDescent="0.25"/>
    <row r="28611" x14ac:dyDescent="0.25"/>
    <row r="28612" x14ac:dyDescent="0.25"/>
    <row r="28613" x14ac:dyDescent="0.25"/>
    <row r="28614" x14ac:dyDescent="0.25"/>
    <row r="28615" x14ac:dyDescent="0.25"/>
    <row r="28616" x14ac:dyDescent="0.25"/>
    <row r="28617" x14ac:dyDescent="0.25"/>
    <row r="28618" x14ac:dyDescent="0.25"/>
    <row r="28619" x14ac:dyDescent="0.25"/>
    <row r="28620" x14ac:dyDescent="0.25"/>
    <row r="28621" x14ac:dyDescent="0.25"/>
    <row r="28622" x14ac:dyDescent="0.25"/>
    <row r="28623" x14ac:dyDescent="0.25"/>
    <row r="28624" x14ac:dyDescent="0.25"/>
    <row r="28625" x14ac:dyDescent="0.25"/>
    <row r="28626" x14ac:dyDescent="0.25"/>
    <row r="28627" x14ac:dyDescent="0.25"/>
    <row r="28628" x14ac:dyDescent="0.25"/>
    <row r="28629" x14ac:dyDescent="0.25"/>
    <row r="28630" x14ac:dyDescent="0.25"/>
    <row r="28631" x14ac:dyDescent="0.25"/>
    <row r="28632" x14ac:dyDescent="0.25"/>
    <row r="28633" x14ac:dyDescent="0.25"/>
    <row r="28634" x14ac:dyDescent="0.25"/>
    <row r="28635" x14ac:dyDescent="0.25"/>
    <row r="28636" x14ac:dyDescent="0.25"/>
    <row r="28637" x14ac:dyDescent="0.25"/>
    <row r="28638" x14ac:dyDescent="0.25"/>
    <row r="28639" x14ac:dyDescent="0.25"/>
    <row r="28640" x14ac:dyDescent="0.25"/>
    <row r="28641" x14ac:dyDescent="0.25"/>
    <row r="28642" x14ac:dyDescent="0.25"/>
    <row r="28643" x14ac:dyDescent="0.25"/>
    <row r="28644" x14ac:dyDescent="0.25"/>
    <row r="28645" x14ac:dyDescent="0.25"/>
    <row r="28646" x14ac:dyDescent="0.25"/>
    <row r="28647" x14ac:dyDescent="0.25"/>
    <row r="28648" x14ac:dyDescent="0.25"/>
    <row r="28649" x14ac:dyDescent="0.25"/>
    <row r="28650" x14ac:dyDescent="0.25"/>
    <row r="28651" x14ac:dyDescent="0.25"/>
    <row r="28652" x14ac:dyDescent="0.25"/>
    <row r="28653" x14ac:dyDescent="0.25"/>
    <row r="28654" x14ac:dyDescent="0.25"/>
    <row r="28655" x14ac:dyDescent="0.25"/>
    <row r="28656" x14ac:dyDescent="0.25"/>
    <row r="28657" x14ac:dyDescent="0.25"/>
    <row r="28658" x14ac:dyDescent="0.25"/>
    <row r="28659" x14ac:dyDescent="0.25"/>
    <row r="28660" x14ac:dyDescent="0.25"/>
    <row r="28661" x14ac:dyDescent="0.25"/>
    <row r="28662" x14ac:dyDescent="0.25"/>
    <row r="28663" x14ac:dyDescent="0.25"/>
    <row r="28664" x14ac:dyDescent="0.25"/>
    <row r="28665" x14ac:dyDescent="0.25"/>
    <row r="28666" x14ac:dyDescent="0.25"/>
    <row r="28667" x14ac:dyDescent="0.25"/>
    <row r="28668" x14ac:dyDescent="0.25"/>
    <row r="28669" x14ac:dyDescent="0.25"/>
    <row r="28670" x14ac:dyDescent="0.25"/>
    <row r="28671" x14ac:dyDescent="0.25"/>
    <row r="28672" x14ac:dyDescent="0.25"/>
    <row r="28673" x14ac:dyDescent="0.25"/>
    <row r="28674" x14ac:dyDescent="0.25"/>
    <row r="28675" x14ac:dyDescent="0.25"/>
    <row r="28676" x14ac:dyDescent="0.25"/>
    <row r="28677" x14ac:dyDescent="0.25"/>
    <row r="28678" x14ac:dyDescent="0.25"/>
    <row r="28679" x14ac:dyDescent="0.25"/>
    <row r="28680" x14ac:dyDescent="0.25"/>
    <row r="28681" x14ac:dyDescent="0.25"/>
    <row r="28682" x14ac:dyDescent="0.25"/>
    <row r="28683" x14ac:dyDescent="0.25"/>
    <row r="28684" x14ac:dyDescent="0.25"/>
    <row r="28685" x14ac:dyDescent="0.25"/>
    <row r="28686" x14ac:dyDescent="0.25"/>
    <row r="28687" x14ac:dyDescent="0.25"/>
    <row r="28688" x14ac:dyDescent="0.25"/>
    <row r="28689" x14ac:dyDescent="0.25"/>
    <row r="28690" x14ac:dyDescent="0.25"/>
    <row r="28691" x14ac:dyDescent="0.25"/>
    <row r="28692" x14ac:dyDescent="0.25"/>
    <row r="28693" x14ac:dyDescent="0.25"/>
    <row r="28694" x14ac:dyDescent="0.25"/>
    <row r="28695" x14ac:dyDescent="0.25"/>
    <row r="28696" x14ac:dyDescent="0.25"/>
    <row r="28697" x14ac:dyDescent="0.25"/>
    <row r="28698" x14ac:dyDescent="0.25"/>
    <row r="28699" x14ac:dyDescent="0.25"/>
    <row r="28700" x14ac:dyDescent="0.25"/>
    <row r="28701" x14ac:dyDescent="0.25"/>
    <row r="28702" x14ac:dyDescent="0.25"/>
    <row r="28703" x14ac:dyDescent="0.25"/>
    <row r="28704" x14ac:dyDescent="0.25"/>
    <row r="28705" x14ac:dyDescent="0.25"/>
    <row r="28706" x14ac:dyDescent="0.25"/>
    <row r="28707" x14ac:dyDescent="0.25"/>
    <row r="28708" x14ac:dyDescent="0.25"/>
    <row r="28709" x14ac:dyDescent="0.25"/>
    <row r="28710" x14ac:dyDescent="0.25"/>
    <row r="28711" x14ac:dyDescent="0.25"/>
    <row r="28712" x14ac:dyDescent="0.25"/>
    <row r="28713" x14ac:dyDescent="0.25"/>
    <row r="28714" x14ac:dyDescent="0.25"/>
    <row r="28715" x14ac:dyDescent="0.25"/>
    <row r="28716" x14ac:dyDescent="0.25"/>
    <row r="28717" x14ac:dyDescent="0.25"/>
    <row r="28718" x14ac:dyDescent="0.25"/>
    <row r="28719" x14ac:dyDescent="0.25"/>
    <row r="28720" x14ac:dyDescent="0.25"/>
    <row r="28721" x14ac:dyDescent="0.25"/>
    <row r="28722" x14ac:dyDescent="0.25"/>
    <row r="28723" x14ac:dyDescent="0.25"/>
    <row r="28724" x14ac:dyDescent="0.25"/>
    <row r="28725" x14ac:dyDescent="0.25"/>
    <row r="28726" x14ac:dyDescent="0.25"/>
    <row r="28727" x14ac:dyDescent="0.25"/>
    <row r="28728" x14ac:dyDescent="0.25"/>
    <row r="28729" x14ac:dyDescent="0.25"/>
    <row r="28730" x14ac:dyDescent="0.25"/>
    <row r="28731" x14ac:dyDescent="0.25"/>
    <row r="28732" x14ac:dyDescent="0.25"/>
    <row r="28733" x14ac:dyDescent="0.25"/>
    <row r="28734" x14ac:dyDescent="0.25"/>
    <row r="28735" x14ac:dyDescent="0.25"/>
    <row r="28736" x14ac:dyDescent="0.25"/>
    <row r="28737" x14ac:dyDescent="0.25"/>
    <row r="28738" x14ac:dyDescent="0.25"/>
    <row r="28739" x14ac:dyDescent="0.25"/>
    <row r="28740" x14ac:dyDescent="0.25"/>
    <row r="28741" x14ac:dyDescent="0.25"/>
    <row r="28742" x14ac:dyDescent="0.25"/>
    <row r="28743" x14ac:dyDescent="0.25"/>
    <row r="28744" x14ac:dyDescent="0.25"/>
    <row r="28745" x14ac:dyDescent="0.25"/>
    <row r="28746" x14ac:dyDescent="0.25"/>
    <row r="28747" x14ac:dyDescent="0.25"/>
    <row r="28748" x14ac:dyDescent="0.25"/>
    <row r="28749" x14ac:dyDescent="0.25"/>
    <row r="28750" x14ac:dyDescent="0.25"/>
    <row r="28751" x14ac:dyDescent="0.25"/>
    <row r="28752" x14ac:dyDescent="0.25"/>
    <row r="28753" x14ac:dyDescent="0.25"/>
    <row r="28754" x14ac:dyDescent="0.25"/>
    <row r="28755" x14ac:dyDescent="0.25"/>
    <row r="28756" x14ac:dyDescent="0.25"/>
    <row r="28757" x14ac:dyDescent="0.25"/>
    <row r="28758" x14ac:dyDescent="0.25"/>
    <row r="28759" x14ac:dyDescent="0.25"/>
    <row r="28760" x14ac:dyDescent="0.25"/>
    <row r="28761" x14ac:dyDescent="0.25"/>
    <row r="28762" x14ac:dyDescent="0.25"/>
    <row r="28763" x14ac:dyDescent="0.25"/>
    <row r="28764" x14ac:dyDescent="0.25"/>
    <row r="28765" x14ac:dyDescent="0.25"/>
    <row r="28766" x14ac:dyDescent="0.25"/>
    <row r="28767" x14ac:dyDescent="0.25"/>
    <row r="28768" x14ac:dyDescent="0.25"/>
    <row r="28769" x14ac:dyDescent="0.25"/>
    <row r="28770" x14ac:dyDescent="0.25"/>
    <row r="28771" x14ac:dyDescent="0.25"/>
    <row r="28772" x14ac:dyDescent="0.25"/>
    <row r="28773" x14ac:dyDescent="0.25"/>
    <row r="28774" x14ac:dyDescent="0.25"/>
    <row r="28775" x14ac:dyDescent="0.25"/>
    <row r="28776" x14ac:dyDescent="0.25"/>
    <row r="28777" x14ac:dyDescent="0.25"/>
    <row r="28778" x14ac:dyDescent="0.25"/>
    <row r="28779" x14ac:dyDescent="0.25"/>
    <row r="28780" x14ac:dyDescent="0.25"/>
    <row r="28781" x14ac:dyDescent="0.25"/>
    <row r="28782" x14ac:dyDescent="0.25"/>
    <row r="28783" x14ac:dyDescent="0.25"/>
    <row r="28784" x14ac:dyDescent="0.25"/>
    <row r="28785" x14ac:dyDescent="0.25"/>
    <row r="28786" x14ac:dyDescent="0.25"/>
    <row r="28787" x14ac:dyDescent="0.25"/>
    <row r="28788" x14ac:dyDescent="0.25"/>
    <row r="28789" x14ac:dyDescent="0.25"/>
    <row r="28790" x14ac:dyDescent="0.25"/>
    <row r="28791" x14ac:dyDescent="0.25"/>
    <row r="28792" x14ac:dyDescent="0.25"/>
    <row r="28793" x14ac:dyDescent="0.25"/>
    <row r="28794" x14ac:dyDescent="0.25"/>
    <row r="28795" x14ac:dyDescent="0.25"/>
    <row r="28796" x14ac:dyDescent="0.25"/>
    <row r="28797" x14ac:dyDescent="0.25"/>
    <row r="28798" x14ac:dyDescent="0.25"/>
    <row r="28799" x14ac:dyDescent="0.25"/>
    <row r="28800" x14ac:dyDescent="0.25"/>
    <row r="28801" x14ac:dyDescent="0.25"/>
    <row r="28802" x14ac:dyDescent="0.25"/>
    <row r="28803" x14ac:dyDescent="0.25"/>
    <row r="28804" x14ac:dyDescent="0.25"/>
    <row r="28805" x14ac:dyDescent="0.25"/>
    <row r="28806" x14ac:dyDescent="0.25"/>
    <row r="28807" x14ac:dyDescent="0.25"/>
    <row r="28808" x14ac:dyDescent="0.25"/>
    <row r="28809" x14ac:dyDescent="0.25"/>
    <row r="28810" x14ac:dyDescent="0.25"/>
    <row r="28811" x14ac:dyDescent="0.25"/>
    <row r="28812" x14ac:dyDescent="0.25"/>
    <row r="28813" x14ac:dyDescent="0.25"/>
    <row r="28814" x14ac:dyDescent="0.25"/>
    <row r="28815" x14ac:dyDescent="0.25"/>
    <row r="28816" x14ac:dyDescent="0.25"/>
    <row r="28817" x14ac:dyDescent="0.25"/>
    <row r="28818" x14ac:dyDescent="0.25"/>
    <row r="28819" x14ac:dyDescent="0.25"/>
    <row r="28820" x14ac:dyDescent="0.25"/>
    <row r="28821" x14ac:dyDescent="0.25"/>
    <row r="28822" x14ac:dyDescent="0.25"/>
    <row r="28823" x14ac:dyDescent="0.25"/>
    <row r="28824" x14ac:dyDescent="0.25"/>
    <row r="28825" x14ac:dyDescent="0.25"/>
    <row r="28826" x14ac:dyDescent="0.25"/>
    <row r="28827" x14ac:dyDescent="0.25"/>
    <row r="28828" x14ac:dyDescent="0.25"/>
    <row r="28829" x14ac:dyDescent="0.25"/>
    <row r="28830" x14ac:dyDescent="0.25"/>
    <row r="28831" x14ac:dyDescent="0.25"/>
    <row r="28832" x14ac:dyDescent="0.25"/>
    <row r="28833" x14ac:dyDescent="0.25"/>
    <row r="28834" x14ac:dyDescent="0.25"/>
    <row r="28835" x14ac:dyDescent="0.25"/>
    <row r="28836" x14ac:dyDescent="0.25"/>
    <row r="28837" x14ac:dyDescent="0.25"/>
    <row r="28838" x14ac:dyDescent="0.25"/>
    <row r="28839" x14ac:dyDescent="0.25"/>
    <row r="28840" x14ac:dyDescent="0.25"/>
    <row r="28841" x14ac:dyDescent="0.25"/>
    <row r="28842" x14ac:dyDescent="0.25"/>
    <row r="28843" x14ac:dyDescent="0.25"/>
    <row r="28844" x14ac:dyDescent="0.25"/>
    <row r="28845" x14ac:dyDescent="0.25"/>
    <row r="28846" x14ac:dyDescent="0.25"/>
    <row r="28847" x14ac:dyDescent="0.25"/>
    <row r="28848" x14ac:dyDescent="0.25"/>
    <row r="28849" x14ac:dyDescent="0.25"/>
    <row r="28850" x14ac:dyDescent="0.25"/>
    <row r="28851" x14ac:dyDescent="0.25"/>
    <row r="28852" x14ac:dyDescent="0.25"/>
    <row r="28853" x14ac:dyDescent="0.25"/>
    <row r="28854" x14ac:dyDescent="0.25"/>
    <row r="28855" x14ac:dyDescent="0.25"/>
    <row r="28856" x14ac:dyDescent="0.25"/>
    <row r="28857" x14ac:dyDescent="0.25"/>
    <row r="28858" x14ac:dyDescent="0.25"/>
    <row r="28859" x14ac:dyDescent="0.25"/>
    <row r="28860" x14ac:dyDescent="0.25"/>
    <row r="28861" x14ac:dyDescent="0.25"/>
    <row r="28862" x14ac:dyDescent="0.25"/>
    <row r="28863" x14ac:dyDescent="0.25"/>
    <row r="28864" x14ac:dyDescent="0.25"/>
    <row r="28865" x14ac:dyDescent="0.25"/>
    <row r="28866" x14ac:dyDescent="0.25"/>
    <row r="28867" x14ac:dyDescent="0.25"/>
    <row r="28868" x14ac:dyDescent="0.25"/>
    <row r="28869" x14ac:dyDescent="0.25"/>
    <row r="28870" x14ac:dyDescent="0.25"/>
    <row r="28871" x14ac:dyDescent="0.25"/>
    <row r="28872" x14ac:dyDescent="0.25"/>
    <row r="28873" x14ac:dyDescent="0.25"/>
    <row r="28874" x14ac:dyDescent="0.25"/>
    <row r="28875" x14ac:dyDescent="0.25"/>
    <row r="28876" x14ac:dyDescent="0.25"/>
    <row r="28877" x14ac:dyDescent="0.25"/>
    <row r="28878" x14ac:dyDescent="0.25"/>
    <row r="28879" x14ac:dyDescent="0.25"/>
    <row r="28880" x14ac:dyDescent="0.25"/>
    <row r="28881" x14ac:dyDescent="0.25"/>
    <row r="28882" x14ac:dyDescent="0.25"/>
    <row r="28883" x14ac:dyDescent="0.25"/>
    <row r="28884" x14ac:dyDescent="0.25"/>
    <row r="28885" x14ac:dyDescent="0.25"/>
    <row r="28886" x14ac:dyDescent="0.25"/>
    <row r="28887" x14ac:dyDescent="0.25"/>
    <row r="28888" x14ac:dyDescent="0.25"/>
    <row r="28889" x14ac:dyDescent="0.25"/>
    <row r="28890" x14ac:dyDescent="0.25"/>
    <row r="28891" x14ac:dyDescent="0.25"/>
    <row r="28892" x14ac:dyDescent="0.25"/>
    <row r="28893" x14ac:dyDescent="0.25"/>
    <row r="28894" x14ac:dyDescent="0.25"/>
    <row r="28895" x14ac:dyDescent="0.25"/>
    <row r="28896" x14ac:dyDescent="0.25"/>
    <row r="28897" x14ac:dyDescent="0.25"/>
    <row r="28898" x14ac:dyDescent="0.25"/>
    <row r="28899" x14ac:dyDescent="0.25"/>
    <row r="28900" x14ac:dyDescent="0.25"/>
    <row r="28901" x14ac:dyDescent="0.25"/>
    <row r="28902" x14ac:dyDescent="0.25"/>
    <row r="28903" x14ac:dyDescent="0.25"/>
    <row r="28904" x14ac:dyDescent="0.25"/>
    <row r="28905" x14ac:dyDescent="0.25"/>
    <row r="28906" x14ac:dyDescent="0.25"/>
    <row r="28907" x14ac:dyDescent="0.25"/>
    <row r="28908" x14ac:dyDescent="0.25"/>
    <row r="28909" x14ac:dyDescent="0.25"/>
    <row r="28910" x14ac:dyDescent="0.25"/>
    <row r="28911" x14ac:dyDescent="0.25"/>
    <row r="28912" x14ac:dyDescent="0.25"/>
    <row r="28913" x14ac:dyDescent="0.25"/>
    <row r="28914" x14ac:dyDescent="0.25"/>
    <row r="28915" x14ac:dyDescent="0.25"/>
    <row r="28916" x14ac:dyDescent="0.25"/>
    <row r="28917" x14ac:dyDescent="0.25"/>
    <row r="28918" x14ac:dyDescent="0.25"/>
    <row r="28919" x14ac:dyDescent="0.25"/>
    <row r="28920" x14ac:dyDescent="0.25"/>
    <row r="28921" x14ac:dyDescent="0.25"/>
    <row r="28922" x14ac:dyDescent="0.25"/>
    <row r="28923" x14ac:dyDescent="0.25"/>
    <row r="28924" x14ac:dyDescent="0.25"/>
    <row r="28925" x14ac:dyDescent="0.25"/>
    <row r="28926" x14ac:dyDescent="0.25"/>
    <row r="28927" x14ac:dyDescent="0.25"/>
    <row r="28928" x14ac:dyDescent="0.25"/>
    <row r="28929" x14ac:dyDescent="0.25"/>
    <row r="28930" x14ac:dyDescent="0.25"/>
    <row r="28931" x14ac:dyDescent="0.25"/>
    <row r="28932" x14ac:dyDescent="0.25"/>
    <row r="28933" x14ac:dyDescent="0.25"/>
    <row r="28934" x14ac:dyDescent="0.25"/>
    <row r="28935" x14ac:dyDescent="0.25"/>
    <row r="28936" x14ac:dyDescent="0.25"/>
    <row r="28937" x14ac:dyDescent="0.25"/>
    <row r="28938" x14ac:dyDescent="0.25"/>
    <row r="28939" x14ac:dyDescent="0.25"/>
    <row r="28940" x14ac:dyDescent="0.25"/>
    <row r="28941" x14ac:dyDescent="0.25"/>
    <row r="28942" x14ac:dyDescent="0.25"/>
    <row r="28943" x14ac:dyDescent="0.25"/>
    <row r="28944" x14ac:dyDescent="0.25"/>
    <row r="28945" x14ac:dyDescent="0.25"/>
    <row r="28946" x14ac:dyDescent="0.25"/>
    <row r="28947" x14ac:dyDescent="0.25"/>
    <row r="28948" x14ac:dyDescent="0.25"/>
    <row r="28949" x14ac:dyDescent="0.25"/>
    <row r="28950" x14ac:dyDescent="0.25"/>
    <row r="28951" x14ac:dyDescent="0.25"/>
    <row r="28952" x14ac:dyDescent="0.25"/>
    <row r="28953" x14ac:dyDescent="0.25"/>
    <row r="28954" x14ac:dyDescent="0.25"/>
    <row r="28955" x14ac:dyDescent="0.25"/>
    <row r="28956" x14ac:dyDescent="0.25"/>
    <row r="28957" x14ac:dyDescent="0.25"/>
    <row r="28958" x14ac:dyDescent="0.25"/>
    <row r="28959" x14ac:dyDescent="0.25"/>
    <row r="28960" x14ac:dyDescent="0.25"/>
    <row r="28961" x14ac:dyDescent="0.25"/>
    <row r="28962" x14ac:dyDescent="0.25"/>
    <row r="28963" x14ac:dyDescent="0.25"/>
    <row r="28964" x14ac:dyDescent="0.25"/>
    <row r="28965" x14ac:dyDescent="0.25"/>
    <row r="28966" x14ac:dyDescent="0.25"/>
    <row r="28967" x14ac:dyDescent="0.25"/>
    <row r="28968" x14ac:dyDescent="0.25"/>
    <row r="28969" x14ac:dyDescent="0.25"/>
    <row r="28970" x14ac:dyDescent="0.25"/>
    <row r="28971" x14ac:dyDescent="0.25"/>
    <row r="28972" x14ac:dyDescent="0.25"/>
    <row r="28973" x14ac:dyDescent="0.25"/>
    <row r="28974" x14ac:dyDescent="0.25"/>
    <row r="28975" x14ac:dyDescent="0.25"/>
    <row r="28976" x14ac:dyDescent="0.25"/>
    <row r="28977" x14ac:dyDescent="0.25"/>
    <row r="28978" x14ac:dyDescent="0.25"/>
    <row r="28979" x14ac:dyDescent="0.25"/>
    <row r="28980" x14ac:dyDescent="0.25"/>
    <row r="28981" x14ac:dyDescent="0.25"/>
    <row r="28982" x14ac:dyDescent="0.25"/>
    <row r="28983" x14ac:dyDescent="0.25"/>
    <row r="28984" x14ac:dyDescent="0.25"/>
    <row r="28985" x14ac:dyDescent="0.25"/>
    <row r="28986" x14ac:dyDescent="0.25"/>
    <row r="28987" x14ac:dyDescent="0.25"/>
    <row r="28988" x14ac:dyDescent="0.25"/>
    <row r="28989" x14ac:dyDescent="0.25"/>
    <row r="28990" x14ac:dyDescent="0.25"/>
    <row r="28991" x14ac:dyDescent="0.25"/>
    <row r="28992" x14ac:dyDescent="0.25"/>
    <row r="28993" x14ac:dyDescent="0.25"/>
    <row r="28994" x14ac:dyDescent="0.25"/>
    <row r="28995" x14ac:dyDescent="0.25"/>
    <row r="28996" x14ac:dyDescent="0.25"/>
    <row r="28997" x14ac:dyDescent="0.25"/>
    <row r="28998" x14ac:dyDescent="0.25"/>
    <row r="28999" x14ac:dyDescent="0.25"/>
    <row r="29000" x14ac:dyDescent="0.25"/>
    <row r="29001" x14ac:dyDescent="0.25"/>
    <row r="29002" x14ac:dyDescent="0.25"/>
    <row r="29003" x14ac:dyDescent="0.25"/>
    <row r="29004" x14ac:dyDescent="0.25"/>
    <row r="29005" x14ac:dyDescent="0.25"/>
    <row r="29006" x14ac:dyDescent="0.25"/>
    <row r="29007" x14ac:dyDescent="0.25"/>
    <row r="29008" x14ac:dyDescent="0.25"/>
    <row r="29009" x14ac:dyDescent="0.25"/>
    <row r="29010" x14ac:dyDescent="0.25"/>
    <row r="29011" x14ac:dyDescent="0.25"/>
    <row r="29012" x14ac:dyDescent="0.25"/>
    <row r="29013" x14ac:dyDescent="0.25"/>
    <row r="29014" x14ac:dyDescent="0.25"/>
    <row r="29015" x14ac:dyDescent="0.25"/>
    <row r="29016" x14ac:dyDescent="0.25"/>
    <row r="29017" x14ac:dyDescent="0.25"/>
    <row r="29018" x14ac:dyDescent="0.25"/>
    <row r="29019" x14ac:dyDescent="0.25"/>
    <row r="29020" x14ac:dyDescent="0.25"/>
    <row r="29021" x14ac:dyDescent="0.25"/>
    <row r="29022" x14ac:dyDescent="0.25"/>
    <row r="29023" x14ac:dyDescent="0.25"/>
    <row r="29024" x14ac:dyDescent="0.25"/>
    <row r="29025" x14ac:dyDescent="0.25"/>
    <row r="29026" x14ac:dyDescent="0.25"/>
    <row r="29027" x14ac:dyDescent="0.25"/>
    <row r="29028" x14ac:dyDescent="0.25"/>
    <row r="29029" x14ac:dyDescent="0.25"/>
    <row r="29030" x14ac:dyDescent="0.25"/>
    <row r="29031" x14ac:dyDescent="0.25"/>
    <row r="29032" x14ac:dyDescent="0.25"/>
    <row r="29033" x14ac:dyDescent="0.25"/>
    <row r="29034" x14ac:dyDescent="0.25"/>
    <row r="29035" x14ac:dyDescent="0.25"/>
    <row r="29036" x14ac:dyDescent="0.25"/>
    <row r="29037" x14ac:dyDescent="0.25"/>
    <row r="29038" x14ac:dyDescent="0.25"/>
    <row r="29039" x14ac:dyDescent="0.25"/>
    <row r="29040" x14ac:dyDescent="0.25"/>
    <row r="29041" x14ac:dyDescent="0.25"/>
    <row r="29042" x14ac:dyDescent="0.25"/>
    <row r="29043" x14ac:dyDescent="0.25"/>
    <row r="29044" x14ac:dyDescent="0.25"/>
    <row r="29045" x14ac:dyDescent="0.25"/>
    <row r="29046" x14ac:dyDescent="0.25"/>
    <row r="29047" x14ac:dyDescent="0.25"/>
    <row r="29048" x14ac:dyDescent="0.25"/>
    <row r="29049" x14ac:dyDescent="0.25"/>
    <row r="29050" x14ac:dyDescent="0.25"/>
    <row r="29051" x14ac:dyDescent="0.25"/>
    <row r="29052" x14ac:dyDescent="0.25"/>
    <row r="29053" x14ac:dyDescent="0.25"/>
    <row r="29054" x14ac:dyDescent="0.25"/>
    <row r="29055" x14ac:dyDescent="0.25"/>
    <row r="29056" x14ac:dyDescent="0.25"/>
    <row r="29057" x14ac:dyDescent="0.25"/>
    <row r="29058" x14ac:dyDescent="0.25"/>
    <row r="29059" x14ac:dyDescent="0.25"/>
    <row r="29060" x14ac:dyDescent="0.25"/>
    <row r="29061" x14ac:dyDescent="0.25"/>
    <row r="29062" x14ac:dyDescent="0.25"/>
    <row r="29063" x14ac:dyDescent="0.25"/>
    <row r="29064" x14ac:dyDescent="0.25"/>
    <row r="29065" x14ac:dyDescent="0.25"/>
    <row r="29066" x14ac:dyDescent="0.25"/>
    <row r="29067" x14ac:dyDescent="0.25"/>
    <row r="29068" x14ac:dyDescent="0.25"/>
    <row r="29069" x14ac:dyDescent="0.25"/>
    <row r="29070" x14ac:dyDescent="0.25"/>
    <row r="29071" x14ac:dyDescent="0.25"/>
    <row r="29072" x14ac:dyDescent="0.25"/>
    <row r="29073" x14ac:dyDescent="0.25"/>
    <row r="29074" x14ac:dyDescent="0.25"/>
    <row r="29075" x14ac:dyDescent="0.25"/>
    <row r="29076" x14ac:dyDescent="0.25"/>
    <row r="29077" x14ac:dyDescent="0.25"/>
    <row r="29078" x14ac:dyDescent="0.25"/>
    <row r="29079" x14ac:dyDescent="0.25"/>
    <row r="29080" x14ac:dyDescent="0.25"/>
    <row r="29081" x14ac:dyDescent="0.25"/>
    <row r="29082" x14ac:dyDescent="0.25"/>
    <row r="29083" x14ac:dyDescent="0.25"/>
    <row r="29084" x14ac:dyDescent="0.25"/>
    <row r="29085" x14ac:dyDescent="0.25"/>
    <row r="29086" x14ac:dyDescent="0.25"/>
    <row r="29087" x14ac:dyDescent="0.25"/>
    <row r="29088" x14ac:dyDescent="0.25"/>
    <row r="29089" x14ac:dyDescent="0.25"/>
    <row r="29090" x14ac:dyDescent="0.25"/>
    <row r="29091" x14ac:dyDescent="0.25"/>
    <row r="29092" x14ac:dyDescent="0.25"/>
    <row r="29093" x14ac:dyDescent="0.25"/>
    <row r="29094" x14ac:dyDescent="0.25"/>
    <row r="29095" x14ac:dyDescent="0.25"/>
    <row r="29096" x14ac:dyDescent="0.25"/>
    <row r="29097" x14ac:dyDescent="0.25"/>
    <row r="29098" x14ac:dyDescent="0.25"/>
    <row r="29099" x14ac:dyDescent="0.25"/>
    <row r="29100" x14ac:dyDescent="0.25"/>
    <row r="29101" x14ac:dyDescent="0.25"/>
    <row r="29102" x14ac:dyDescent="0.25"/>
    <row r="29103" x14ac:dyDescent="0.25"/>
    <row r="29104" x14ac:dyDescent="0.25"/>
    <row r="29105" x14ac:dyDescent="0.25"/>
    <row r="29106" x14ac:dyDescent="0.25"/>
    <row r="29107" x14ac:dyDescent="0.25"/>
    <row r="29108" x14ac:dyDescent="0.25"/>
    <row r="29109" x14ac:dyDescent="0.25"/>
    <row r="29110" x14ac:dyDescent="0.25"/>
    <row r="29111" x14ac:dyDescent="0.25"/>
    <row r="29112" x14ac:dyDescent="0.25"/>
    <row r="29113" x14ac:dyDescent="0.25"/>
    <row r="29114" x14ac:dyDescent="0.25"/>
    <row r="29115" x14ac:dyDescent="0.25"/>
    <row r="29116" x14ac:dyDescent="0.25"/>
    <row r="29117" x14ac:dyDescent="0.25"/>
    <row r="29118" x14ac:dyDescent="0.25"/>
    <row r="29119" x14ac:dyDescent="0.25"/>
    <row r="29120" x14ac:dyDescent="0.25"/>
    <row r="29121" x14ac:dyDescent="0.25"/>
    <row r="29122" x14ac:dyDescent="0.25"/>
    <row r="29123" x14ac:dyDescent="0.25"/>
    <row r="29124" x14ac:dyDescent="0.25"/>
    <row r="29125" x14ac:dyDescent="0.25"/>
    <row r="29126" x14ac:dyDescent="0.25"/>
    <row r="29127" x14ac:dyDescent="0.25"/>
    <row r="29128" x14ac:dyDescent="0.25"/>
    <row r="29129" x14ac:dyDescent="0.25"/>
    <row r="29130" x14ac:dyDescent="0.25"/>
    <row r="29131" x14ac:dyDescent="0.25"/>
    <row r="29132" x14ac:dyDescent="0.25"/>
    <row r="29133" x14ac:dyDescent="0.25"/>
    <row r="29134" x14ac:dyDescent="0.25"/>
    <row r="29135" x14ac:dyDescent="0.25"/>
    <row r="29136" x14ac:dyDescent="0.25"/>
    <row r="29137" x14ac:dyDescent="0.25"/>
    <row r="29138" x14ac:dyDescent="0.25"/>
    <row r="29139" x14ac:dyDescent="0.25"/>
    <row r="29140" x14ac:dyDescent="0.25"/>
    <row r="29141" x14ac:dyDescent="0.25"/>
    <row r="29142" x14ac:dyDescent="0.25"/>
    <row r="29143" x14ac:dyDescent="0.25"/>
    <row r="29144" x14ac:dyDescent="0.25"/>
    <row r="29145" x14ac:dyDescent="0.25"/>
    <row r="29146" x14ac:dyDescent="0.25"/>
    <row r="29147" x14ac:dyDescent="0.25"/>
    <row r="29148" x14ac:dyDescent="0.25"/>
    <row r="29149" x14ac:dyDescent="0.25"/>
    <row r="29150" x14ac:dyDescent="0.25"/>
    <row r="29151" x14ac:dyDescent="0.25"/>
    <row r="29152" x14ac:dyDescent="0.25"/>
    <row r="29153" x14ac:dyDescent="0.25"/>
    <row r="29154" x14ac:dyDescent="0.25"/>
    <row r="29155" x14ac:dyDescent="0.25"/>
    <row r="29156" x14ac:dyDescent="0.25"/>
    <row r="29157" x14ac:dyDescent="0.25"/>
    <row r="29158" x14ac:dyDescent="0.25"/>
    <row r="29159" x14ac:dyDescent="0.25"/>
    <row r="29160" x14ac:dyDescent="0.25"/>
    <row r="29161" x14ac:dyDescent="0.25"/>
    <row r="29162" x14ac:dyDescent="0.25"/>
    <row r="29163" x14ac:dyDescent="0.25"/>
    <row r="29164" x14ac:dyDescent="0.25"/>
    <row r="29165" x14ac:dyDescent="0.25"/>
    <row r="29166" x14ac:dyDescent="0.25"/>
    <row r="29167" x14ac:dyDescent="0.25"/>
    <row r="29168" x14ac:dyDescent="0.25"/>
    <row r="29169" x14ac:dyDescent="0.25"/>
    <row r="29170" x14ac:dyDescent="0.25"/>
    <row r="29171" x14ac:dyDescent="0.25"/>
    <row r="29172" x14ac:dyDescent="0.25"/>
    <row r="29173" x14ac:dyDescent="0.25"/>
    <row r="29174" x14ac:dyDescent="0.25"/>
    <row r="29175" x14ac:dyDescent="0.25"/>
    <row r="29176" x14ac:dyDescent="0.25"/>
    <row r="29177" x14ac:dyDescent="0.25"/>
    <row r="29178" x14ac:dyDescent="0.25"/>
    <row r="29179" x14ac:dyDescent="0.25"/>
    <row r="29180" x14ac:dyDescent="0.25"/>
    <row r="29181" x14ac:dyDescent="0.25"/>
    <row r="29182" x14ac:dyDescent="0.25"/>
    <row r="29183" x14ac:dyDescent="0.25"/>
    <row r="29184" x14ac:dyDescent="0.25"/>
    <row r="29185" x14ac:dyDescent="0.25"/>
    <row r="29186" x14ac:dyDescent="0.25"/>
    <row r="29187" x14ac:dyDescent="0.25"/>
    <row r="29188" x14ac:dyDescent="0.25"/>
    <row r="29189" x14ac:dyDescent="0.25"/>
    <row r="29190" x14ac:dyDescent="0.25"/>
    <row r="29191" x14ac:dyDescent="0.25"/>
    <row r="29192" x14ac:dyDescent="0.25"/>
    <row r="29193" x14ac:dyDescent="0.25"/>
    <row r="29194" x14ac:dyDescent="0.25"/>
    <row r="29195" x14ac:dyDescent="0.25"/>
    <row r="29196" x14ac:dyDescent="0.25"/>
    <row r="29197" x14ac:dyDescent="0.25"/>
    <row r="29198" x14ac:dyDescent="0.25"/>
    <row r="29199" x14ac:dyDescent="0.25"/>
    <row r="29200" x14ac:dyDescent="0.25"/>
    <row r="29201" x14ac:dyDescent="0.25"/>
    <row r="29202" x14ac:dyDescent="0.25"/>
    <row r="29203" x14ac:dyDescent="0.25"/>
    <row r="29204" x14ac:dyDescent="0.25"/>
    <row r="29205" x14ac:dyDescent="0.25"/>
    <row r="29206" x14ac:dyDescent="0.25"/>
    <row r="29207" x14ac:dyDescent="0.25"/>
    <row r="29208" x14ac:dyDescent="0.25"/>
    <row r="29209" x14ac:dyDescent="0.25"/>
    <row r="29210" x14ac:dyDescent="0.25"/>
    <row r="29211" x14ac:dyDescent="0.25"/>
    <row r="29212" x14ac:dyDescent="0.25"/>
    <row r="29213" x14ac:dyDescent="0.25"/>
    <row r="29214" x14ac:dyDescent="0.25"/>
    <row r="29215" x14ac:dyDescent="0.25"/>
    <row r="29216" x14ac:dyDescent="0.25"/>
    <row r="29217" x14ac:dyDescent="0.25"/>
    <row r="29218" x14ac:dyDescent="0.25"/>
    <row r="29219" x14ac:dyDescent="0.25"/>
    <row r="29220" x14ac:dyDescent="0.25"/>
    <row r="29221" x14ac:dyDescent="0.25"/>
    <row r="29222" x14ac:dyDescent="0.25"/>
    <row r="29223" x14ac:dyDescent="0.25"/>
    <row r="29224" x14ac:dyDescent="0.25"/>
    <row r="29225" x14ac:dyDescent="0.25"/>
    <row r="29226" x14ac:dyDescent="0.25"/>
    <row r="29227" x14ac:dyDescent="0.25"/>
    <row r="29228" x14ac:dyDescent="0.25"/>
    <row r="29229" x14ac:dyDescent="0.25"/>
    <row r="29230" x14ac:dyDescent="0.25"/>
    <row r="29231" x14ac:dyDescent="0.25"/>
    <row r="29232" x14ac:dyDescent="0.25"/>
    <row r="29233" x14ac:dyDescent="0.25"/>
    <row r="29234" x14ac:dyDescent="0.25"/>
    <row r="29235" x14ac:dyDescent="0.25"/>
    <row r="29236" x14ac:dyDescent="0.25"/>
    <row r="29237" x14ac:dyDescent="0.25"/>
    <row r="29238" x14ac:dyDescent="0.25"/>
    <row r="29239" x14ac:dyDescent="0.25"/>
    <row r="29240" x14ac:dyDescent="0.25"/>
    <row r="29241" x14ac:dyDescent="0.25"/>
    <row r="29242" x14ac:dyDescent="0.25"/>
    <row r="29243" x14ac:dyDescent="0.25"/>
    <row r="29244" x14ac:dyDescent="0.25"/>
    <row r="29245" x14ac:dyDescent="0.25"/>
    <row r="29246" x14ac:dyDescent="0.25"/>
    <row r="29247" x14ac:dyDescent="0.25"/>
    <row r="29248" x14ac:dyDescent="0.25"/>
    <row r="29249" x14ac:dyDescent="0.25"/>
    <row r="29250" x14ac:dyDescent="0.25"/>
    <row r="29251" x14ac:dyDescent="0.25"/>
    <row r="29252" x14ac:dyDescent="0.25"/>
    <row r="29253" x14ac:dyDescent="0.25"/>
    <row r="29254" x14ac:dyDescent="0.25"/>
    <row r="29255" x14ac:dyDescent="0.25"/>
    <row r="29256" x14ac:dyDescent="0.25"/>
    <row r="29257" x14ac:dyDescent="0.25"/>
    <row r="29258" x14ac:dyDescent="0.25"/>
    <row r="29259" x14ac:dyDescent="0.25"/>
    <row r="29260" x14ac:dyDescent="0.25"/>
    <row r="29261" x14ac:dyDescent="0.25"/>
    <row r="29262" x14ac:dyDescent="0.25"/>
    <row r="29263" x14ac:dyDescent="0.25"/>
    <row r="29264" x14ac:dyDescent="0.25"/>
    <row r="29265" x14ac:dyDescent="0.25"/>
    <row r="29266" x14ac:dyDescent="0.25"/>
    <row r="29267" x14ac:dyDescent="0.25"/>
    <row r="29268" x14ac:dyDescent="0.25"/>
    <row r="29269" x14ac:dyDescent="0.25"/>
    <row r="29270" x14ac:dyDescent="0.25"/>
    <row r="29271" x14ac:dyDescent="0.25"/>
    <row r="29272" x14ac:dyDescent="0.25"/>
    <row r="29273" x14ac:dyDescent="0.25"/>
    <row r="29274" x14ac:dyDescent="0.25"/>
    <row r="29275" x14ac:dyDescent="0.25"/>
    <row r="29276" x14ac:dyDescent="0.25"/>
    <row r="29277" x14ac:dyDescent="0.25"/>
    <row r="29278" x14ac:dyDescent="0.25"/>
    <row r="29279" x14ac:dyDescent="0.25"/>
    <row r="29280" x14ac:dyDescent="0.25"/>
    <row r="29281" x14ac:dyDescent="0.25"/>
    <row r="29282" x14ac:dyDescent="0.25"/>
    <row r="29283" x14ac:dyDescent="0.25"/>
    <row r="29284" x14ac:dyDescent="0.25"/>
    <row r="29285" x14ac:dyDescent="0.25"/>
    <row r="29286" x14ac:dyDescent="0.25"/>
    <row r="29287" x14ac:dyDescent="0.25"/>
    <row r="29288" x14ac:dyDescent="0.25"/>
    <row r="29289" x14ac:dyDescent="0.25"/>
    <row r="29290" x14ac:dyDescent="0.25"/>
    <row r="29291" x14ac:dyDescent="0.25"/>
    <row r="29292" x14ac:dyDescent="0.25"/>
    <row r="29293" x14ac:dyDescent="0.25"/>
    <row r="29294" x14ac:dyDescent="0.25"/>
    <row r="29295" x14ac:dyDescent="0.25"/>
    <row r="29296" x14ac:dyDescent="0.25"/>
    <row r="29297" x14ac:dyDescent="0.25"/>
    <row r="29298" x14ac:dyDescent="0.25"/>
    <row r="29299" x14ac:dyDescent="0.25"/>
    <row r="29300" x14ac:dyDescent="0.25"/>
    <row r="29301" x14ac:dyDescent="0.25"/>
    <row r="29302" x14ac:dyDescent="0.25"/>
    <row r="29303" x14ac:dyDescent="0.25"/>
    <row r="29304" x14ac:dyDescent="0.25"/>
    <row r="29305" x14ac:dyDescent="0.25"/>
    <row r="29306" x14ac:dyDescent="0.25"/>
    <row r="29307" x14ac:dyDescent="0.25"/>
    <row r="29308" x14ac:dyDescent="0.25"/>
    <row r="29309" x14ac:dyDescent="0.25"/>
    <row r="29310" x14ac:dyDescent="0.25"/>
    <row r="29311" x14ac:dyDescent="0.25"/>
    <row r="29312" x14ac:dyDescent="0.25"/>
    <row r="29313" x14ac:dyDescent="0.25"/>
    <row r="29314" x14ac:dyDescent="0.25"/>
    <row r="29315" x14ac:dyDescent="0.25"/>
    <row r="29316" x14ac:dyDescent="0.25"/>
    <row r="29317" x14ac:dyDescent="0.25"/>
    <row r="29318" x14ac:dyDescent="0.25"/>
    <row r="29319" x14ac:dyDescent="0.25"/>
    <row r="29320" x14ac:dyDescent="0.25"/>
    <row r="29321" x14ac:dyDescent="0.25"/>
    <row r="29322" x14ac:dyDescent="0.25"/>
    <row r="29323" x14ac:dyDescent="0.25"/>
    <row r="29324" x14ac:dyDescent="0.25"/>
    <row r="29325" x14ac:dyDescent="0.25"/>
    <row r="29326" x14ac:dyDescent="0.25"/>
    <row r="29327" x14ac:dyDescent="0.25"/>
    <row r="29328" x14ac:dyDescent="0.25"/>
    <row r="29329" x14ac:dyDescent="0.25"/>
    <row r="29330" x14ac:dyDescent="0.25"/>
    <row r="29331" x14ac:dyDescent="0.25"/>
    <row r="29332" x14ac:dyDescent="0.25"/>
    <row r="29333" x14ac:dyDescent="0.25"/>
    <row r="29334" x14ac:dyDescent="0.25"/>
    <row r="29335" x14ac:dyDescent="0.25"/>
    <row r="29336" x14ac:dyDescent="0.25"/>
    <row r="29337" x14ac:dyDescent="0.25"/>
    <row r="29338" x14ac:dyDescent="0.25"/>
    <row r="29339" x14ac:dyDescent="0.25"/>
    <row r="29340" x14ac:dyDescent="0.25"/>
    <row r="29341" x14ac:dyDescent="0.25"/>
    <row r="29342" x14ac:dyDescent="0.25"/>
    <row r="29343" x14ac:dyDescent="0.25"/>
    <row r="29344" x14ac:dyDescent="0.25"/>
    <row r="29345" x14ac:dyDescent="0.25"/>
    <row r="29346" x14ac:dyDescent="0.25"/>
    <row r="29347" x14ac:dyDescent="0.25"/>
    <row r="29348" x14ac:dyDescent="0.25"/>
    <row r="29349" x14ac:dyDescent="0.25"/>
    <row r="29350" x14ac:dyDescent="0.25"/>
    <row r="29351" x14ac:dyDescent="0.25"/>
    <row r="29352" x14ac:dyDescent="0.25"/>
    <row r="29353" x14ac:dyDescent="0.25"/>
    <row r="29354" x14ac:dyDescent="0.25"/>
    <row r="29355" x14ac:dyDescent="0.25"/>
    <row r="29356" x14ac:dyDescent="0.25"/>
    <row r="29357" x14ac:dyDescent="0.25"/>
    <row r="29358" x14ac:dyDescent="0.25"/>
    <row r="29359" x14ac:dyDescent="0.25"/>
    <row r="29360" x14ac:dyDescent="0.25"/>
    <row r="29361" x14ac:dyDescent="0.25"/>
    <row r="29362" x14ac:dyDescent="0.25"/>
    <row r="29363" x14ac:dyDescent="0.25"/>
    <row r="29364" x14ac:dyDescent="0.25"/>
    <row r="29365" x14ac:dyDescent="0.25"/>
    <row r="29366" x14ac:dyDescent="0.25"/>
    <row r="29367" x14ac:dyDescent="0.25"/>
    <row r="29368" x14ac:dyDescent="0.25"/>
    <row r="29369" x14ac:dyDescent="0.25"/>
    <row r="29370" x14ac:dyDescent="0.25"/>
    <row r="29371" x14ac:dyDescent="0.25"/>
    <row r="29372" x14ac:dyDescent="0.25"/>
    <row r="29373" x14ac:dyDescent="0.25"/>
    <row r="29374" x14ac:dyDescent="0.25"/>
    <row r="29375" x14ac:dyDescent="0.25"/>
    <row r="29376" x14ac:dyDescent="0.25"/>
    <row r="29377" x14ac:dyDescent="0.25"/>
    <row r="29378" x14ac:dyDescent="0.25"/>
    <row r="29379" x14ac:dyDescent="0.25"/>
    <row r="29380" x14ac:dyDescent="0.25"/>
    <row r="29381" x14ac:dyDescent="0.25"/>
    <row r="29382" x14ac:dyDescent="0.25"/>
    <row r="29383" x14ac:dyDescent="0.25"/>
    <row r="29384" x14ac:dyDescent="0.25"/>
    <row r="29385" x14ac:dyDescent="0.25"/>
    <row r="29386" x14ac:dyDescent="0.25"/>
    <row r="29387" x14ac:dyDescent="0.25"/>
    <row r="29388" x14ac:dyDescent="0.25"/>
    <row r="29389" x14ac:dyDescent="0.25"/>
    <row r="29390" x14ac:dyDescent="0.25"/>
    <row r="29391" x14ac:dyDescent="0.25"/>
    <row r="29392" x14ac:dyDescent="0.25"/>
    <row r="29393" x14ac:dyDescent="0.25"/>
    <row r="29394" x14ac:dyDescent="0.25"/>
    <row r="29395" x14ac:dyDescent="0.25"/>
    <row r="29396" x14ac:dyDescent="0.25"/>
    <row r="29397" x14ac:dyDescent="0.25"/>
    <row r="29398" x14ac:dyDescent="0.25"/>
    <row r="29399" x14ac:dyDescent="0.25"/>
    <row r="29400" x14ac:dyDescent="0.25"/>
    <row r="29401" x14ac:dyDescent="0.25"/>
    <row r="29402" x14ac:dyDescent="0.25"/>
    <row r="29403" x14ac:dyDescent="0.25"/>
    <row r="29404" x14ac:dyDescent="0.25"/>
    <row r="29405" x14ac:dyDescent="0.25"/>
    <row r="29406" x14ac:dyDescent="0.25"/>
    <row r="29407" x14ac:dyDescent="0.25"/>
    <row r="29408" x14ac:dyDescent="0.25"/>
    <row r="29409" x14ac:dyDescent="0.25"/>
    <row r="29410" x14ac:dyDescent="0.25"/>
    <row r="29411" x14ac:dyDescent="0.25"/>
    <row r="29412" x14ac:dyDescent="0.25"/>
    <row r="29413" x14ac:dyDescent="0.25"/>
    <row r="29414" x14ac:dyDescent="0.25"/>
    <row r="29415" x14ac:dyDescent="0.25"/>
    <row r="29416" x14ac:dyDescent="0.25"/>
    <row r="29417" x14ac:dyDescent="0.25"/>
    <row r="29418" x14ac:dyDescent="0.25"/>
    <row r="29419" x14ac:dyDescent="0.25"/>
    <row r="29420" x14ac:dyDescent="0.25"/>
    <row r="29421" x14ac:dyDescent="0.25"/>
    <row r="29422" x14ac:dyDescent="0.25"/>
    <row r="29423" x14ac:dyDescent="0.25"/>
    <row r="29424" x14ac:dyDescent="0.25"/>
    <row r="29425" x14ac:dyDescent="0.25"/>
    <row r="29426" x14ac:dyDescent="0.25"/>
    <row r="29427" x14ac:dyDescent="0.25"/>
    <row r="29428" x14ac:dyDescent="0.25"/>
    <row r="29429" x14ac:dyDescent="0.25"/>
    <row r="29430" x14ac:dyDescent="0.25"/>
    <row r="29431" x14ac:dyDescent="0.25"/>
    <row r="29432" x14ac:dyDescent="0.25"/>
    <row r="29433" x14ac:dyDescent="0.25"/>
    <row r="29434" x14ac:dyDescent="0.25"/>
    <row r="29435" x14ac:dyDescent="0.25"/>
    <row r="29436" x14ac:dyDescent="0.25"/>
    <row r="29437" x14ac:dyDescent="0.25"/>
    <row r="29438" x14ac:dyDescent="0.25"/>
    <row r="29439" x14ac:dyDescent="0.25"/>
    <row r="29440" x14ac:dyDescent="0.25"/>
    <row r="29441" x14ac:dyDescent="0.25"/>
    <row r="29442" x14ac:dyDescent="0.25"/>
    <row r="29443" x14ac:dyDescent="0.25"/>
    <row r="29444" x14ac:dyDescent="0.25"/>
    <row r="29445" x14ac:dyDescent="0.25"/>
    <row r="29446" x14ac:dyDescent="0.25"/>
    <row r="29447" x14ac:dyDescent="0.25"/>
    <row r="29448" x14ac:dyDescent="0.25"/>
    <row r="29449" x14ac:dyDescent="0.25"/>
    <row r="29450" x14ac:dyDescent="0.25"/>
    <row r="29451" x14ac:dyDescent="0.25"/>
    <row r="29452" x14ac:dyDescent="0.25"/>
    <row r="29453" x14ac:dyDescent="0.25"/>
    <row r="29454" x14ac:dyDescent="0.25"/>
    <row r="29455" x14ac:dyDescent="0.25"/>
    <row r="29456" x14ac:dyDescent="0.25"/>
    <row r="29457" x14ac:dyDescent="0.25"/>
    <row r="29458" x14ac:dyDescent="0.25"/>
    <row r="29459" x14ac:dyDescent="0.25"/>
    <row r="29460" x14ac:dyDescent="0.25"/>
    <row r="29461" x14ac:dyDescent="0.25"/>
    <row r="29462" x14ac:dyDescent="0.25"/>
    <row r="29463" x14ac:dyDescent="0.25"/>
    <row r="29464" x14ac:dyDescent="0.25"/>
    <row r="29465" x14ac:dyDescent="0.25"/>
    <row r="29466" x14ac:dyDescent="0.25"/>
    <row r="29467" x14ac:dyDescent="0.25"/>
    <row r="29468" x14ac:dyDescent="0.25"/>
    <row r="29469" x14ac:dyDescent="0.25"/>
    <row r="29470" x14ac:dyDescent="0.25"/>
    <row r="29471" x14ac:dyDescent="0.25"/>
    <row r="29472" x14ac:dyDescent="0.25"/>
    <row r="29473" x14ac:dyDescent="0.25"/>
    <row r="29474" x14ac:dyDescent="0.25"/>
    <row r="29475" x14ac:dyDescent="0.25"/>
    <row r="29476" x14ac:dyDescent="0.25"/>
    <row r="29477" x14ac:dyDescent="0.25"/>
    <row r="29478" x14ac:dyDescent="0.25"/>
    <row r="29479" x14ac:dyDescent="0.25"/>
    <row r="29480" x14ac:dyDescent="0.25"/>
    <row r="29481" x14ac:dyDescent="0.25"/>
    <row r="29482" x14ac:dyDescent="0.25"/>
    <row r="29483" x14ac:dyDescent="0.25"/>
    <row r="29484" x14ac:dyDescent="0.25"/>
    <row r="29485" x14ac:dyDescent="0.25"/>
    <row r="29486" x14ac:dyDescent="0.25"/>
    <row r="29487" x14ac:dyDescent="0.25"/>
    <row r="29488" x14ac:dyDescent="0.25"/>
    <row r="29489" x14ac:dyDescent="0.25"/>
    <row r="29490" x14ac:dyDescent="0.25"/>
    <row r="29491" x14ac:dyDescent="0.25"/>
    <row r="29492" x14ac:dyDescent="0.25"/>
    <row r="29493" x14ac:dyDescent="0.25"/>
    <row r="29494" x14ac:dyDescent="0.25"/>
    <row r="29495" x14ac:dyDescent="0.25"/>
    <row r="29496" x14ac:dyDescent="0.25"/>
    <row r="29497" x14ac:dyDescent="0.25"/>
    <row r="29498" x14ac:dyDescent="0.25"/>
    <row r="29499" x14ac:dyDescent="0.25"/>
    <row r="29500" x14ac:dyDescent="0.25"/>
    <row r="29501" x14ac:dyDescent="0.25"/>
    <row r="29502" x14ac:dyDescent="0.25"/>
    <row r="29503" x14ac:dyDescent="0.25"/>
    <row r="29504" x14ac:dyDescent="0.25"/>
    <row r="29505" x14ac:dyDescent="0.25"/>
    <row r="29506" x14ac:dyDescent="0.25"/>
    <row r="29507" x14ac:dyDescent="0.25"/>
    <row r="29508" x14ac:dyDescent="0.25"/>
    <row r="29509" x14ac:dyDescent="0.25"/>
    <row r="29510" x14ac:dyDescent="0.25"/>
    <row r="29511" x14ac:dyDescent="0.25"/>
    <row r="29512" x14ac:dyDescent="0.25"/>
    <row r="29513" x14ac:dyDescent="0.25"/>
    <row r="29514" x14ac:dyDescent="0.25"/>
    <row r="29515" x14ac:dyDescent="0.25"/>
    <row r="29516" x14ac:dyDescent="0.25"/>
    <row r="29517" x14ac:dyDescent="0.25"/>
    <row r="29518" x14ac:dyDescent="0.25"/>
    <row r="29519" x14ac:dyDescent="0.25"/>
    <row r="29520" x14ac:dyDescent="0.25"/>
    <row r="29521" x14ac:dyDescent="0.25"/>
    <row r="29522" x14ac:dyDescent="0.25"/>
    <row r="29523" x14ac:dyDescent="0.25"/>
    <row r="29524" x14ac:dyDescent="0.25"/>
    <row r="29525" x14ac:dyDescent="0.25"/>
    <row r="29526" x14ac:dyDescent="0.25"/>
    <row r="29527" x14ac:dyDescent="0.25"/>
    <row r="29528" x14ac:dyDescent="0.25"/>
    <row r="29529" x14ac:dyDescent="0.25"/>
    <row r="29530" x14ac:dyDescent="0.25"/>
    <row r="29531" x14ac:dyDescent="0.25"/>
    <row r="29532" x14ac:dyDescent="0.25"/>
    <row r="29533" x14ac:dyDescent="0.25"/>
    <row r="29534" x14ac:dyDescent="0.25"/>
    <row r="29535" x14ac:dyDescent="0.25"/>
    <row r="29536" x14ac:dyDescent="0.25"/>
    <row r="29537" x14ac:dyDescent="0.25"/>
    <row r="29538" x14ac:dyDescent="0.25"/>
    <row r="29539" x14ac:dyDescent="0.25"/>
    <row r="29540" x14ac:dyDescent="0.25"/>
    <row r="29541" x14ac:dyDescent="0.25"/>
    <row r="29542" x14ac:dyDescent="0.25"/>
    <row r="29543" x14ac:dyDescent="0.25"/>
    <row r="29544" x14ac:dyDescent="0.25"/>
    <row r="29545" x14ac:dyDescent="0.25"/>
    <row r="29546" x14ac:dyDescent="0.25"/>
    <row r="29547" x14ac:dyDescent="0.25"/>
    <row r="29548" x14ac:dyDescent="0.25"/>
    <row r="29549" x14ac:dyDescent="0.25"/>
    <row r="29550" x14ac:dyDescent="0.25"/>
    <row r="29551" x14ac:dyDescent="0.25"/>
    <row r="29552" x14ac:dyDescent="0.25"/>
    <row r="29553" x14ac:dyDescent="0.25"/>
    <row r="29554" x14ac:dyDescent="0.25"/>
    <row r="29555" x14ac:dyDescent="0.25"/>
    <row r="29556" x14ac:dyDescent="0.25"/>
    <row r="29557" x14ac:dyDescent="0.25"/>
    <row r="29558" x14ac:dyDescent="0.25"/>
    <row r="29559" x14ac:dyDescent="0.25"/>
    <row r="29560" x14ac:dyDescent="0.25"/>
    <row r="29561" x14ac:dyDescent="0.25"/>
    <row r="29562" x14ac:dyDescent="0.25"/>
    <row r="29563" x14ac:dyDescent="0.25"/>
    <row r="29564" x14ac:dyDescent="0.25"/>
    <row r="29565" x14ac:dyDescent="0.25"/>
    <row r="29566" x14ac:dyDescent="0.25"/>
    <row r="29567" x14ac:dyDescent="0.25"/>
    <row r="29568" x14ac:dyDescent="0.25"/>
    <row r="29569" x14ac:dyDescent="0.25"/>
    <row r="29570" x14ac:dyDescent="0.25"/>
    <row r="29571" x14ac:dyDescent="0.25"/>
    <row r="29572" x14ac:dyDescent="0.25"/>
    <row r="29573" x14ac:dyDescent="0.25"/>
    <row r="29574" x14ac:dyDescent="0.25"/>
    <row r="29575" x14ac:dyDescent="0.25"/>
    <row r="29576" x14ac:dyDescent="0.25"/>
    <row r="29577" x14ac:dyDescent="0.25"/>
    <row r="29578" x14ac:dyDescent="0.25"/>
    <row r="29579" x14ac:dyDescent="0.25"/>
    <row r="29580" x14ac:dyDescent="0.25"/>
    <row r="29581" x14ac:dyDescent="0.25"/>
    <row r="29582" x14ac:dyDescent="0.25"/>
    <row r="29583" x14ac:dyDescent="0.25"/>
    <row r="29584" x14ac:dyDescent="0.25"/>
    <row r="29585" x14ac:dyDescent="0.25"/>
    <row r="29586" x14ac:dyDescent="0.25"/>
    <row r="29587" x14ac:dyDescent="0.25"/>
    <row r="29588" x14ac:dyDescent="0.25"/>
    <row r="29589" x14ac:dyDescent="0.25"/>
    <row r="29590" x14ac:dyDescent="0.25"/>
    <row r="29591" x14ac:dyDescent="0.25"/>
    <row r="29592" x14ac:dyDescent="0.25"/>
    <row r="29593" x14ac:dyDescent="0.25"/>
    <row r="29594" x14ac:dyDescent="0.25"/>
    <row r="29595" x14ac:dyDescent="0.25"/>
    <row r="29596" x14ac:dyDescent="0.25"/>
    <row r="29597" x14ac:dyDescent="0.25"/>
    <row r="29598" x14ac:dyDescent="0.25"/>
    <row r="29599" x14ac:dyDescent="0.25"/>
    <row r="29600" x14ac:dyDescent="0.25"/>
    <row r="29601" x14ac:dyDescent="0.25"/>
    <row r="29602" x14ac:dyDescent="0.25"/>
    <row r="29603" x14ac:dyDescent="0.25"/>
    <row r="29604" x14ac:dyDescent="0.25"/>
    <row r="29605" x14ac:dyDescent="0.25"/>
    <row r="29606" x14ac:dyDescent="0.25"/>
    <row r="29607" x14ac:dyDescent="0.25"/>
    <row r="29608" x14ac:dyDescent="0.25"/>
    <row r="29609" x14ac:dyDescent="0.25"/>
    <row r="29610" x14ac:dyDescent="0.25"/>
    <row r="29611" x14ac:dyDescent="0.25"/>
    <row r="29612" x14ac:dyDescent="0.25"/>
    <row r="29613" x14ac:dyDescent="0.25"/>
    <row r="29614" x14ac:dyDescent="0.25"/>
    <row r="29615" x14ac:dyDescent="0.25"/>
    <row r="29616" x14ac:dyDescent="0.25"/>
    <row r="29617" x14ac:dyDescent="0.25"/>
    <row r="29618" x14ac:dyDescent="0.25"/>
    <row r="29619" x14ac:dyDescent="0.25"/>
    <row r="29620" x14ac:dyDescent="0.25"/>
    <row r="29621" x14ac:dyDescent="0.25"/>
    <row r="29622" x14ac:dyDescent="0.25"/>
    <row r="29623" x14ac:dyDescent="0.25"/>
    <row r="29624" x14ac:dyDescent="0.25"/>
    <row r="29625" x14ac:dyDescent="0.25"/>
    <row r="29626" x14ac:dyDescent="0.25"/>
    <row r="29627" x14ac:dyDescent="0.25"/>
    <row r="29628" x14ac:dyDescent="0.25"/>
    <row r="29629" x14ac:dyDescent="0.25"/>
    <row r="29630" x14ac:dyDescent="0.25"/>
    <row r="29631" x14ac:dyDescent="0.25"/>
    <row r="29632" x14ac:dyDescent="0.25"/>
    <row r="29633" x14ac:dyDescent="0.25"/>
    <row r="29634" x14ac:dyDescent="0.25"/>
    <row r="29635" x14ac:dyDescent="0.25"/>
    <row r="29636" x14ac:dyDescent="0.25"/>
    <row r="29637" x14ac:dyDescent="0.25"/>
    <row r="29638" x14ac:dyDescent="0.25"/>
    <row r="29639" x14ac:dyDescent="0.25"/>
    <row r="29640" x14ac:dyDescent="0.25"/>
    <row r="29641" x14ac:dyDescent="0.25"/>
    <row r="29642" x14ac:dyDescent="0.25"/>
    <row r="29643" x14ac:dyDescent="0.25"/>
    <row r="29644" x14ac:dyDescent="0.25"/>
    <row r="29645" x14ac:dyDescent="0.25"/>
    <row r="29646" x14ac:dyDescent="0.25"/>
    <row r="29647" x14ac:dyDescent="0.25"/>
    <row r="29648" x14ac:dyDescent="0.25"/>
    <row r="29649" x14ac:dyDescent="0.25"/>
    <row r="29650" x14ac:dyDescent="0.25"/>
    <row r="29651" x14ac:dyDescent="0.25"/>
    <row r="29652" x14ac:dyDescent="0.25"/>
    <row r="29653" x14ac:dyDescent="0.25"/>
    <row r="29654" x14ac:dyDescent="0.25"/>
    <row r="29655" x14ac:dyDescent="0.25"/>
    <row r="29656" x14ac:dyDescent="0.25"/>
    <row r="29657" x14ac:dyDescent="0.25"/>
    <row r="29658" x14ac:dyDescent="0.25"/>
    <row r="29659" x14ac:dyDescent="0.25"/>
    <row r="29660" x14ac:dyDescent="0.25"/>
    <row r="29661" x14ac:dyDescent="0.25"/>
    <row r="29662" x14ac:dyDescent="0.25"/>
    <row r="29663" x14ac:dyDescent="0.25"/>
    <row r="29664" x14ac:dyDescent="0.25"/>
    <row r="29665" x14ac:dyDescent="0.25"/>
    <row r="29666" x14ac:dyDescent="0.25"/>
    <row r="29667" x14ac:dyDescent="0.25"/>
    <row r="29668" x14ac:dyDescent="0.25"/>
    <row r="29669" x14ac:dyDescent="0.25"/>
    <row r="29670" x14ac:dyDescent="0.25"/>
    <row r="29671" x14ac:dyDescent="0.25"/>
    <row r="29672" x14ac:dyDescent="0.25"/>
    <row r="29673" x14ac:dyDescent="0.25"/>
    <row r="29674" x14ac:dyDescent="0.25"/>
    <row r="29675" x14ac:dyDescent="0.25"/>
    <row r="29676" x14ac:dyDescent="0.25"/>
    <row r="29677" x14ac:dyDescent="0.25"/>
    <row r="29678" x14ac:dyDescent="0.25"/>
    <row r="29679" x14ac:dyDescent="0.25"/>
    <row r="29680" x14ac:dyDescent="0.25"/>
    <row r="29681" x14ac:dyDescent="0.25"/>
    <row r="29682" x14ac:dyDescent="0.25"/>
    <row r="29683" x14ac:dyDescent="0.25"/>
    <row r="29684" x14ac:dyDescent="0.25"/>
    <row r="29685" x14ac:dyDescent="0.25"/>
    <row r="29686" x14ac:dyDescent="0.25"/>
    <row r="29687" x14ac:dyDescent="0.25"/>
    <row r="29688" x14ac:dyDescent="0.25"/>
    <row r="29689" x14ac:dyDescent="0.25"/>
    <row r="29690" x14ac:dyDescent="0.25"/>
    <row r="29691" x14ac:dyDescent="0.25"/>
    <row r="29692" x14ac:dyDescent="0.25"/>
    <row r="29693" x14ac:dyDescent="0.25"/>
    <row r="29694" x14ac:dyDescent="0.25"/>
    <row r="29695" x14ac:dyDescent="0.25"/>
    <row r="29696" x14ac:dyDescent="0.25"/>
    <row r="29697" x14ac:dyDescent="0.25"/>
    <row r="29698" x14ac:dyDescent="0.25"/>
    <row r="29699" x14ac:dyDescent="0.25"/>
    <row r="29700" x14ac:dyDescent="0.25"/>
    <row r="29701" x14ac:dyDescent="0.25"/>
    <row r="29702" x14ac:dyDescent="0.25"/>
    <row r="29703" x14ac:dyDescent="0.25"/>
    <row r="29704" x14ac:dyDescent="0.25"/>
    <row r="29705" x14ac:dyDescent="0.25"/>
    <row r="29706" x14ac:dyDescent="0.25"/>
    <row r="29707" x14ac:dyDescent="0.25"/>
    <row r="29708" x14ac:dyDescent="0.25"/>
    <row r="29709" x14ac:dyDescent="0.25"/>
    <row r="29710" x14ac:dyDescent="0.25"/>
    <row r="29711" x14ac:dyDescent="0.25"/>
    <row r="29712" x14ac:dyDescent="0.25"/>
    <row r="29713" x14ac:dyDescent="0.25"/>
    <row r="29714" x14ac:dyDescent="0.25"/>
    <row r="29715" x14ac:dyDescent="0.25"/>
    <row r="29716" x14ac:dyDescent="0.25"/>
    <row r="29717" x14ac:dyDescent="0.25"/>
    <row r="29718" x14ac:dyDescent="0.25"/>
    <row r="29719" x14ac:dyDescent="0.25"/>
    <row r="29720" x14ac:dyDescent="0.25"/>
    <row r="29721" x14ac:dyDescent="0.25"/>
    <row r="29722" x14ac:dyDescent="0.25"/>
    <row r="29723" x14ac:dyDescent="0.25"/>
    <row r="29724" x14ac:dyDescent="0.25"/>
    <row r="29725" x14ac:dyDescent="0.25"/>
    <row r="29726" x14ac:dyDescent="0.25"/>
    <row r="29727" x14ac:dyDescent="0.25"/>
    <row r="29728" x14ac:dyDescent="0.25"/>
    <row r="29729" x14ac:dyDescent="0.25"/>
    <row r="29730" x14ac:dyDescent="0.25"/>
    <row r="29731" x14ac:dyDescent="0.25"/>
    <row r="29732" x14ac:dyDescent="0.25"/>
    <row r="29733" x14ac:dyDescent="0.25"/>
    <row r="29734" x14ac:dyDescent="0.25"/>
    <row r="29735" x14ac:dyDescent="0.25"/>
    <row r="29736" x14ac:dyDescent="0.25"/>
    <row r="29737" x14ac:dyDescent="0.25"/>
    <row r="29738" x14ac:dyDescent="0.25"/>
    <row r="29739" x14ac:dyDescent="0.25"/>
    <row r="29740" x14ac:dyDescent="0.25"/>
    <row r="29741" x14ac:dyDescent="0.25"/>
    <row r="29742" x14ac:dyDescent="0.25"/>
    <row r="29743" x14ac:dyDescent="0.25"/>
    <row r="29744" x14ac:dyDescent="0.25"/>
    <row r="29745" x14ac:dyDescent="0.25"/>
    <row r="29746" x14ac:dyDescent="0.25"/>
    <row r="29747" x14ac:dyDescent="0.25"/>
    <row r="29748" x14ac:dyDescent="0.25"/>
    <row r="29749" x14ac:dyDescent="0.25"/>
    <row r="29750" x14ac:dyDescent="0.25"/>
    <row r="29751" x14ac:dyDescent="0.25"/>
    <row r="29752" x14ac:dyDescent="0.25"/>
    <row r="29753" x14ac:dyDescent="0.25"/>
    <row r="29754" x14ac:dyDescent="0.25"/>
    <row r="29755" x14ac:dyDescent="0.25"/>
    <row r="29756" x14ac:dyDescent="0.25"/>
    <row r="29757" x14ac:dyDescent="0.25"/>
    <row r="29758" x14ac:dyDescent="0.25"/>
    <row r="29759" x14ac:dyDescent="0.25"/>
    <row r="29760" x14ac:dyDescent="0.25"/>
    <row r="29761" x14ac:dyDescent="0.25"/>
    <row r="29762" x14ac:dyDescent="0.25"/>
    <row r="29763" x14ac:dyDescent="0.25"/>
    <row r="29764" x14ac:dyDescent="0.25"/>
    <row r="29765" x14ac:dyDescent="0.25"/>
    <row r="29766" x14ac:dyDescent="0.25"/>
    <row r="29767" x14ac:dyDescent="0.25"/>
    <row r="29768" x14ac:dyDescent="0.25"/>
    <row r="29769" x14ac:dyDescent="0.25"/>
    <row r="29770" x14ac:dyDescent="0.25"/>
    <row r="29771" x14ac:dyDescent="0.25"/>
    <row r="29772" x14ac:dyDescent="0.25"/>
    <row r="29773" x14ac:dyDescent="0.25"/>
    <row r="29774" x14ac:dyDescent="0.25"/>
    <row r="29775" x14ac:dyDescent="0.25"/>
    <row r="29776" x14ac:dyDescent="0.25"/>
    <row r="29777" x14ac:dyDescent="0.25"/>
    <row r="29778" x14ac:dyDescent="0.25"/>
    <row r="29779" x14ac:dyDescent="0.25"/>
    <row r="29780" x14ac:dyDescent="0.25"/>
    <row r="29781" x14ac:dyDescent="0.25"/>
    <row r="29782" x14ac:dyDescent="0.25"/>
    <row r="29783" x14ac:dyDescent="0.25"/>
    <row r="29784" x14ac:dyDescent="0.25"/>
    <row r="29785" x14ac:dyDescent="0.25"/>
    <row r="29786" x14ac:dyDescent="0.25"/>
    <row r="29787" x14ac:dyDescent="0.25"/>
    <row r="29788" x14ac:dyDescent="0.25"/>
    <row r="29789" x14ac:dyDescent="0.25"/>
    <row r="29790" x14ac:dyDescent="0.25"/>
    <row r="29791" x14ac:dyDescent="0.25"/>
    <row r="29792" x14ac:dyDescent="0.25"/>
    <row r="29793" x14ac:dyDescent="0.25"/>
    <row r="29794" x14ac:dyDescent="0.25"/>
    <row r="29795" x14ac:dyDescent="0.25"/>
    <row r="29796" x14ac:dyDescent="0.25"/>
    <row r="29797" x14ac:dyDescent="0.25"/>
    <row r="29798" x14ac:dyDescent="0.25"/>
    <row r="29799" x14ac:dyDescent="0.25"/>
    <row r="29800" x14ac:dyDescent="0.25"/>
    <row r="29801" x14ac:dyDescent="0.25"/>
    <row r="29802" x14ac:dyDescent="0.25"/>
    <row r="29803" x14ac:dyDescent="0.25"/>
    <row r="29804" x14ac:dyDescent="0.25"/>
    <row r="29805" x14ac:dyDescent="0.25"/>
    <row r="29806" x14ac:dyDescent="0.25"/>
    <row r="29807" x14ac:dyDescent="0.25"/>
    <row r="29808" x14ac:dyDescent="0.25"/>
    <row r="29809" x14ac:dyDescent="0.25"/>
    <row r="29810" x14ac:dyDescent="0.25"/>
    <row r="29811" x14ac:dyDescent="0.25"/>
    <row r="29812" x14ac:dyDescent="0.25"/>
    <row r="29813" x14ac:dyDescent="0.25"/>
    <row r="29814" x14ac:dyDescent="0.25"/>
    <row r="29815" x14ac:dyDescent="0.25"/>
    <row r="29816" x14ac:dyDescent="0.25"/>
    <row r="29817" x14ac:dyDescent="0.25"/>
    <row r="29818" x14ac:dyDescent="0.25"/>
    <row r="29819" x14ac:dyDescent="0.25"/>
    <row r="29820" x14ac:dyDescent="0.25"/>
    <row r="29821" x14ac:dyDescent="0.25"/>
    <row r="29822" x14ac:dyDescent="0.25"/>
    <row r="29823" x14ac:dyDescent="0.25"/>
    <row r="29824" x14ac:dyDescent="0.25"/>
    <row r="29825" x14ac:dyDescent="0.25"/>
    <row r="29826" x14ac:dyDescent="0.25"/>
    <row r="29827" x14ac:dyDescent="0.25"/>
    <row r="29828" x14ac:dyDescent="0.25"/>
    <row r="29829" x14ac:dyDescent="0.25"/>
    <row r="29830" x14ac:dyDescent="0.25"/>
    <row r="29831" x14ac:dyDescent="0.25"/>
    <row r="29832" x14ac:dyDescent="0.25"/>
    <row r="29833" x14ac:dyDescent="0.25"/>
    <row r="29834" x14ac:dyDescent="0.25"/>
    <row r="29835" x14ac:dyDescent="0.25"/>
    <row r="29836" x14ac:dyDescent="0.25"/>
    <row r="29837" x14ac:dyDescent="0.25"/>
    <row r="29838" x14ac:dyDescent="0.25"/>
    <row r="29839" x14ac:dyDescent="0.25"/>
    <row r="29840" x14ac:dyDescent="0.25"/>
    <row r="29841" x14ac:dyDescent="0.25"/>
    <row r="29842" x14ac:dyDescent="0.25"/>
    <row r="29843" x14ac:dyDescent="0.25"/>
    <row r="29844" x14ac:dyDescent="0.25"/>
    <row r="29845" x14ac:dyDescent="0.25"/>
    <row r="29846" x14ac:dyDescent="0.25"/>
    <row r="29847" x14ac:dyDescent="0.25"/>
    <row r="29848" x14ac:dyDescent="0.25"/>
    <row r="29849" x14ac:dyDescent="0.25"/>
    <row r="29850" x14ac:dyDescent="0.25"/>
    <row r="29851" x14ac:dyDescent="0.25"/>
    <row r="29852" x14ac:dyDescent="0.25"/>
    <row r="29853" x14ac:dyDescent="0.25"/>
    <row r="29854" x14ac:dyDescent="0.25"/>
    <row r="29855" x14ac:dyDescent="0.25"/>
    <row r="29856" x14ac:dyDescent="0.25"/>
    <row r="29857" x14ac:dyDescent="0.25"/>
    <row r="29858" x14ac:dyDescent="0.25"/>
    <row r="29859" x14ac:dyDescent="0.25"/>
    <row r="29860" x14ac:dyDescent="0.25"/>
    <row r="29861" x14ac:dyDescent="0.25"/>
    <row r="29862" x14ac:dyDescent="0.25"/>
    <row r="29863" x14ac:dyDescent="0.25"/>
    <row r="29864" x14ac:dyDescent="0.25"/>
    <row r="29865" x14ac:dyDescent="0.25"/>
    <row r="29866" x14ac:dyDescent="0.25"/>
    <row r="29867" x14ac:dyDescent="0.25"/>
    <row r="29868" x14ac:dyDescent="0.25"/>
    <row r="29869" x14ac:dyDescent="0.25"/>
    <row r="29870" x14ac:dyDescent="0.25"/>
    <row r="29871" x14ac:dyDescent="0.25"/>
    <row r="29872" x14ac:dyDescent="0.25"/>
    <row r="29873" x14ac:dyDescent="0.25"/>
    <row r="29874" x14ac:dyDescent="0.25"/>
    <row r="29875" x14ac:dyDescent="0.25"/>
    <row r="29876" x14ac:dyDescent="0.25"/>
    <row r="29877" x14ac:dyDescent="0.25"/>
    <row r="29878" x14ac:dyDescent="0.25"/>
    <row r="29879" x14ac:dyDescent="0.25"/>
    <row r="29880" x14ac:dyDescent="0.25"/>
    <row r="29881" x14ac:dyDescent="0.25"/>
    <row r="29882" x14ac:dyDescent="0.25"/>
    <row r="29883" x14ac:dyDescent="0.25"/>
    <row r="29884" x14ac:dyDescent="0.25"/>
    <row r="29885" x14ac:dyDescent="0.25"/>
    <row r="29886" x14ac:dyDescent="0.25"/>
    <row r="29887" x14ac:dyDescent="0.25"/>
    <row r="29888" x14ac:dyDescent="0.25"/>
    <row r="29889" x14ac:dyDescent="0.25"/>
    <row r="29890" x14ac:dyDescent="0.25"/>
    <row r="29891" x14ac:dyDescent="0.25"/>
    <row r="29892" x14ac:dyDescent="0.25"/>
    <row r="29893" x14ac:dyDescent="0.25"/>
    <row r="29894" x14ac:dyDescent="0.25"/>
    <row r="29895" x14ac:dyDescent="0.25"/>
    <row r="29896" x14ac:dyDescent="0.25"/>
    <row r="29897" x14ac:dyDescent="0.25"/>
    <row r="29898" x14ac:dyDescent="0.25"/>
    <row r="29899" x14ac:dyDescent="0.25"/>
    <row r="29900" x14ac:dyDescent="0.25"/>
    <row r="29901" x14ac:dyDescent="0.25"/>
    <row r="29902" x14ac:dyDescent="0.25"/>
    <row r="29903" x14ac:dyDescent="0.25"/>
    <row r="29904" x14ac:dyDescent="0.25"/>
    <row r="29905" x14ac:dyDescent="0.25"/>
    <row r="29906" x14ac:dyDescent="0.25"/>
    <row r="29907" x14ac:dyDescent="0.25"/>
    <row r="29908" x14ac:dyDescent="0.25"/>
    <row r="29909" x14ac:dyDescent="0.25"/>
    <row r="29910" x14ac:dyDescent="0.25"/>
    <row r="29911" x14ac:dyDescent="0.25"/>
    <row r="29912" x14ac:dyDescent="0.25"/>
    <row r="29913" x14ac:dyDescent="0.25"/>
    <row r="29914" x14ac:dyDescent="0.25"/>
    <row r="29915" x14ac:dyDescent="0.25"/>
    <row r="29916" x14ac:dyDescent="0.25"/>
    <row r="29917" x14ac:dyDescent="0.25"/>
    <row r="29918" x14ac:dyDescent="0.25"/>
    <row r="29919" x14ac:dyDescent="0.25"/>
    <row r="29920" x14ac:dyDescent="0.25"/>
    <row r="29921" x14ac:dyDescent="0.25"/>
    <row r="29922" x14ac:dyDescent="0.25"/>
    <row r="29923" x14ac:dyDescent="0.25"/>
    <row r="29924" x14ac:dyDescent="0.25"/>
    <row r="29925" x14ac:dyDescent="0.25"/>
    <row r="29926" x14ac:dyDescent="0.25"/>
    <row r="29927" x14ac:dyDescent="0.25"/>
    <row r="29928" x14ac:dyDescent="0.25"/>
    <row r="29929" x14ac:dyDescent="0.25"/>
    <row r="29930" x14ac:dyDescent="0.25"/>
    <row r="29931" x14ac:dyDescent="0.25"/>
    <row r="29932" x14ac:dyDescent="0.25"/>
    <row r="29933" x14ac:dyDescent="0.25"/>
    <row r="29934" x14ac:dyDescent="0.25"/>
    <row r="29935" x14ac:dyDescent="0.25"/>
    <row r="29936" x14ac:dyDescent="0.25"/>
    <row r="29937" x14ac:dyDescent="0.25"/>
    <row r="29938" x14ac:dyDescent="0.25"/>
    <row r="29939" x14ac:dyDescent="0.25"/>
    <row r="29940" x14ac:dyDescent="0.25"/>
    <row r="29941" x14ac:dyDescent="0.25"/>
    <row r="29942" x14ac:dyDescent="0.25"/>
    <row r="29943" x14ac:dyDescent="0.25"/>
    <row r="29944" x14ac:dyDescent="0.25"/>
    <row r="29945" x14ac:dyDescent="0.25"/>
    <row r="29946" x14ac:dyDescent="0.25"/>
    <row r="29947" x14ac:dyDescent="0.25"/>
    <row r="29948" x14ac:dyDescent="0.25"/>
    <row r="29949" x14ac:dyDescent="0.25"/>
    <row r="29950" x14ac:dyDescent="0.25"/>
    <row r="29951" x14ac:dyDescent="0.25"/>
    <row r="29952" x14ac:dyDescent="0.25"/>
    <row r="29953" x14ac:dyDescent="0.25"/>
    <row r="29954" x14ac:dyDescent="0.25"/>
    <row r="29955" x14ac:dyDescent="0.25"/>
    <row r="29956" x14ac:dyDescent="0.25"/>
    <row r="29957" x14ac:dyDescent="0.25"/>
    <row r="29958" x14ac:dyDescent="0.25"/>
    <row r="29959" x14ac:dyDescent="0.25"/>
    <row r="29960" x14ac:dyDescent="0.25"/>
    <row r="29961" x14ac:dyDescent="0.25"/>
    <row r="29962" x14ac:dyDescent="0.25"/>
    <row r="29963" x14ac:dyDescent="0.25"/>
    <row r="29964" x14ac:dyDescent="0.25"/>
    <row r="29965" x14ac:dyDescent="0.25"/>
    <row r="29966" x14ac:dyDescent="0.25"/>
    <row r="29967" x14ac:dyDescent="0.25"/>
    <row r="29968" x14ac:dyDescent="0.25"/>
    <row r="29969" x14ac:dyDescent="0.25"/>
    <row r="29970" x14ac:dyDescent="0.25"/>
    <row r="29971" x14ac:dyDescent="0.25"/>
    <row r="29972" x14ac:dyDescent="0.25"/>
    <row r="29973" x14ac:dyDescent="0.25"/>
    <row r="29974" x14ac:dyDescent="0.25"/>
    <row r="29975" x14ac:dyDescent="0.25"/>
    <row r="29976" x14ac:dyDescent="0.25"/>
    <row r="29977" x14ac:dyDescent="0.25"/>
    <row r="29978" x14ac:dyDescent="0.25"/>
    <row r="29979" x14ac:dyDescent="0.25"/>
    <row r="29980" x14ac:dyDescent="0.25"/>
    <row r="29981" x14ac:dyDescent="0.25"/>
    <row r="29982" x14ac:dyDescent="0.25"/>
    <row r="29983" x14ac:dyDescent="0.25"/>
    <row r="29984" x14ac:dyDescent="0.25"/>
    <row r="29985" x14ac:dyDescent="0.25"/>
    <row r="29986" x14ac:dyDescent="0.25"/>
    <row r="29987" x14ac:dyDescent="0.25"/>
    <row r="29988" x14ac:dyDescent="0.25"/>
    <row r="29989" x14ac:dyDescent="0.25"/>
    <row r="29990" x14ac:dyDescent="0.25"/>
    <row r="29991" x14ac:dyDescent="0.25"/>
    <row r="29992" x14ac:dyDescent="0.25"/>
    <row r="29993" x14ac:dyDescent="0.25"/>
    <row r="29994" x14ac:dyDescent="0.25"/>
    <row r="29995" x14ac:dyDescent="0.25"/>
    <row r="29996" x14ac:dyDescent="0.25"/>
    <row r="29997" x14ac:dyDescent="0.25"/>
    <row r="29998" x14ac:dyDescent="0.25"/>
    <row r="29999" x14ac:dyDescent="0.25"/>
    <row r="30000" x14ac:dyDescent="0.25"/>
    <row r="30001" x14ac:dyDescent="0.25"/>
    <row r="30002" x14ac:dyDescent="0.25"/>
    <row r="30003" x14ac:dyDescent="0.25"/>
    <row r="30004" x14ac:dyDescent="0.25"/>
    <row r="30005" x14ac:dyDescent="0.25"/>
    <row r="30006" x14ac:dyDescent="0.25"/>
    <row r="30007" x14ac:dyDescent="0.25"/>
    <row r="30008" x14ac:dyDescent="0.25"/>
    <row r="30009" x14ac:dyDescent="0.25"/>
    <row r="30010" x14ac:dyDescent="0.25"/>
    <row r="30011" x14ac:dyDescent="0.25"/>
    <row r="30012" x14ac:dyDescent="0.25"/>
    <row r="30013" x14ac:dyDescent="0.25"/>
    <row r="30014" x14ac:dyDescent="0.25"/>
    <row r="30015" x14ac:dyDescent="0.25"/>
    <row r="30016" x14ac:dyDescent="0.25"/>
    <row r="30017" x14ac:dyDescent="0.25"/>
    <row r="30018" x14ac:dyDescent="0.25"/>
    <row r="30019" x14ac:dyDescent="0.25"/>
    <row r="30020" x14ac:dyDescent="0.25"/>
    <row r="30021" x14ac:dyDescent="0.25"/>
    <row r="30022" x14ac:dyDescent="0.25"/>
    <row r="30023" x14ac:dyDescent="0.25"/>
    <row r="30024" x14ac:dyDescent="0.25"/>
    <row r="30025" x14ac:dyDescent="0.25"/>
    <row r="30026" x14ac:dyDescent="0.25"/>
    <row r="30027" x14ac:dyDescent="0.25"/>
    <row r="30028" x14ac:dyDescent="0.25"/>
    <row r="30029" x14ac:dyDescent="0.25"/>
    <row r="30030" x14ac:dyDescent="0.25"/>
    <row r="30031" x14ac:dyDescent="0.25"/>
    <row r="30032" x14ac:dyDescent="0.25"/>
    <row r="30033" x14ac:dyDescent="0.25"/>
    <row r="30034" x14ac:dyDescent="0.25"/>
    <row r="30035" x14ac:dyDescent="0.25"/>
    <row r="30036" x14ac:dyDescent="0.25"/>
    <row r="30037" x14ac:dyDescent="0.25"/>
    <row r="30038" x14ac:dyDescent="0.25"/>
    <row r="30039" x14ac:dyDescent="0.25"/>
    <row r="30040" x14ac:dyDescent="0.25"/>
    <row r="30041" x14ac:dyDescent="0.25"/>
    <row r="30042" x14ac:dyDescent="0.25"/>
    <row r="30043" x14ac:dyDescent="0.25"/>
    <row r="30044" x14ac:dyDescent="0.25"/>
    <row r="30045" x14ac:dyDescent="0.25"/>
    <row r="30046" x14ac:dyDescent="0.25"/>
    <row r="30047" x14ac:dyDescent="0.25"/>
    <row r="30048" x14ac:dyDescent="0.25"/>
    <row r="30049" x14ac:dyDescent="0.25"/>
    <row r="30050" x14ac:dyDescent="0.25"/>
    <row r="30051" x14ac:dyDescent="0.25"/>
    <row r="30052" x14ac:dyDescent="0.25"/>
    <row r="30053" x14ac:dyDescent="0.25"/>
    <row r="30054" x14ac:dyDescent="0.25"/>
    <row r="30055" x14ac:dyDescent="0.25"/>
    <row r="30056" x14ac:dyDescent="0.25"/>
    <row r="30057" x14ac:dyDescent="0.25"/>
    <row r="30058" x14ac:dyDescent="0.25"/>
    <row r="30059" x14ac:dyDescent="0.25"/>
    <row r="30060" x14ac:dyDescent="0.25"/>
    <row r="30061" x14ac:dyDescent="0.25"/>
    <row r="30062" x14ac:dyDescent="0.25"/>
    <row r="30063" x14ac:dyDescent="0.25"/>
    <row r="30064" x14ac:dyDescent="0.25"/>
    <row r="30065" x14ac:dyDescent="0.25"/>
    <row r="30066" x14ac:dyDescent="0.25"/>
    <row r="30067" x14ac:dyDescent="0.25"/>
    <row r="30068" x14ac:dyDescent="0.25"/>
    <row r="30069" x14ac:dyDescent="0.25"/>
    <row r="30070" x14ac:dyDescent="0.25"/>
    <row r="30071" x14ac:dyDescent="0.25"/>
    <row r="30072" x14ac:dyDescent="0.25"/>
    <row r="30073" x14ac:dyDescent="0.25"/>
    <row r="30074" x14ac:dyDescent="0.25"/>
    <row r="30075" x14ac:dyDescent="0.25"/>
    <row r="30076" x14ac:dyDescent="0.25"/>
    <row r="30077" x14ac:dyDescent="0.25"/>
    <row r="30078" x14ac:dyDescent="0.25"/>
    <row r="30079" x14ac:dyDescent="0.25"/>
    <row r="30080" x14ac:dyDescent="0.25"/>
    <row r="30081" x14ac:dyDescent="0.25"/>
    <row r="30082" x14ac:dyDescent="0.25"/>
    <row r="30083" x14ac:dyDescent="0.25"/>
    <row r="30084" x14ac:dyDescent="0.25"/>
    <row r="30085" x14ac:dyDescent="0.25"/>
    <row r="30086" x14ac:dyDescent="0.25"/>
    <row r="30087" x14ac:dyDescent="0.25"/>
    <row r="30088" x14ac:dyDescent="0.25"/>
    <row r="30089" x14ac:dyDescent="0.25"/>
    <row r="30090" x14ac:dyDescent="0.25"/>
    <row r="30091" x14ac:dyDescent="0.25"/>
    <row r="30092" x14ac:dyDescent="0.25"/>
    <row r="30093" x14ac:dyDescent="0.25"/>
    <row r="30094" x14ac:dyDescent="0.25"/>
    <row r="30095" x14ac:dyDescent="0.25"/>
    <row r="30096" x14ac:dyDescent="0.25"/>
    <row r="30097" x14ac:dyDescent="0.25"/>
    <row r="30098" x14ac:dyDescent="0.25"/>
    <row r="30099" x14ac:dyDescent="0.25"/>
    <row r="30100" x14ac:dyDescent="0.25"/>
    <row r="30101" x14ac:dyDescent="0.25"/>
    <row r="30102" x14ac:dyDescent="0.25"/>
    <row r="30103" x14ac:dyDescent="0.25"/>
    <row r="30104" x14ac:dyDescent="0.25"/>
    <row r="30105" x14ac:dyDescent="0.25"/>
    <row r="30106" x14ac:dyDescent="0.25"/>
    <row r="30107" x14ac:dyDescent="0.25"/>
    <row r="30108" x14ac:dyDescent="0.25"/>
    <row r="30109" x14ac:dyDescent="0.25"/>
    <row r="30110" x14ac:dyDescent="0.25"/>
    <row r="30111" x14ac:dyDescent="0.25"/>
    <row r="30112" x14ac:dyDescent="0.25"/>
    <row r="30113" x14ac:dyDescent="0.25"/>
    <row r="30114" x14ac:dyDescent="0.25"/>
    <row r="30115" x14ac:dyDescent="0.25"/>
    <row r="30116" x14ac:dyDescent="0.25"/>
    <row r="30117" x14ac:dyDescent="0.25"/>
    <row r="30118" x14ac:dyDescent="0.25"/>
    <row r="30119" x14ac:dyDescent="0.25"/>
    <row r="30120" x14ac:dyDescent="0.25"/>
    <row r="30121" x14ac:dyDescent="0.25"/>
    <row r="30122" x14ac:dyDescent="0.25"/>
    <row r="30123" x14ac:dyDescent="0.25"/>
    <row r="30124" x14ac:dyDescent="0.25"/>
    <row r="30125" x14ac:dyDescent="0.25"/>
    <row r="30126" x14ac:dyDescent="0.25"/>
    <row r="30127" x14ac:dyDescent="0.25"/>
    <row r="30128" x14ac:dyDescent="0.25"/>
    <row r="30129" x14ac:dyDescent="0.25"/>
    <row r="30130" x14ac:dyDescent="0.25"/>
    <row r="30131" x14ac:dyDescent="0.25"/>
    <row r="30132" x14ac:dyDescent="0.25"/>
    <row r="30133" x14ac:dyDescent="0.25"/>
    <row r="30134" x14ac:dyDescent="0.25"/>
    <row r="30135" x14ac:dyDescent="0.25"/>
    <row r="30136" x14ac:dyDescent="0.25"/>
    <row r="30137" x14ac:dyDescent="0.25"/>
    <row r="30138" x14ac:dyDescent="0.25"/>
    <row r="30139" x14ac:dyDescent="0.25"/>
    <row r="30140" x14ac:dyDescent="0.25"/>
    <row r="30141" x14ac:dyDescent="0.25"/>
    <row r="30142" x14ac:dyDescent="0.25"/>
    <row r="30143" x14ac:dyDescent="0.25"/>
    <row r="30144" x14ac:dyDescent="0.25"/>
    <row r="30145" x14ac:dyDescent="0.25"/>
    <row r="30146" x14ac:dyDescent="0.25"/>
    <row r="30147" x14ac:dyDescent="0.25"/>
    <row r="30148" x14ac:dyDescent="0.25"/>
    <row r="30149" x14ac:dyDescent="0.25"/>
    <row r="30150" x14ac:dyDescent="0.25"/>
    <row r="30151" x14ac:dyDescent="0.25"/>
    <row r="30152" x14ac:dyDescent="0.25"/>
    <row r="30153" x14ac:dyDescent="0.25"/>
    <row r="30154" x14ac:dyDescent="0.25"/>
    <row r="30155" x14ac:dyDescent="0.25"/>
    <row r="30156" x14ac:dyDescent="0.25"/>
    <row r="30157" x14ac:dyDescent="0.25"/>
    <row r="30158" x14ac:dyDescent="0.25"/>
    <row r="30159" x14ac:dyDescent="0.25"/>
    <row r="30160" x14ac:dyDescent="0.25"/>
    <row r="30161" x14ac:dyDescent="0.25"/>
    <row r="30162" x14ac:dyDescent="0.25"/>
    <row r="30163" x14ac:dyDescent="0.25"/>
    <row r="30164" x14ac:dyDescent="0.25"/>
    <row r="30165" x14ac:dyDescent="0.25"/>
    <row r="30166" x14ac:dyDescent="0.25"/>
    <row r="30167" x14ac:dyDescent="0.25"/>
    <row r="30168" x14ac:dyDescent="0.25"/>
    <row r="30169" x14ac:dyDescent="0.25"/>
    <row r="30170" x14ac:dyDescent="0.25"/>
    <row r="30171" x14ac:dyDescent="0.25"/>
    <row r="30172" x14ac:dyDescent="0.25"/>
    <row r="30173" x14ac:dyDescent="0.25"/>
    <row r="30174" x14ac:dyDescent="0.25"/>
    <row r="30175" x14ac:dyDescent="0.25"/>
    <row r="30176" x14ac:dyDescent="0.25"/>
    <row r="30177" x14ac:dyDescent="0.25"/>
    <row r="30178" x14ac:dyDescent="0.25"/>
    <row r="30179" x14ac:dyDescent="0.25"/>
    <row r="30180" x14ac:dyDescent="0.25"/>
    <row r="30181" x14ac:dyDescent="0.25"/>
    <row r="30182" x14ac:dyDescent="0.25"/>
    <row r="30183" x14ac:dyDescent="0.25"/>
    <row r="30184" x14ac:dyDescent="0.25"/>
    <row r="30185" x14ac:dyDescent="0.25"/>
    <row r="30186" x14ac:dyDescent="0.25"/>
    <row r="30187" x14ac:dyDescent="0.25"/>
    <row r="30188" x14ac:dyDescent="0.25"/>
    <row r="30189" x14ac:dyDescent="0.25"/>
    <row r="30190" x14ac:dyDescent="0.25"/>
    <row r="30191" x14ac:dyDescent="0.25"/>
    <row r="30192" x14ac:dyDescent="0.25"/>
    <row r="30193" x14ac:dyDescent="0.25"/>
    <row r="30194" x14ac:dyDescent="0.25"/>
    <row r="30195" x14ac:dyDescent="0.25"/>
    <row r="30196" x14ac:dyDescent="0.25"/>
    <row r="30197" x14ac:dyDescent="0.25"/>
    <row r="30198" x14ac:dyDescent="0.25"/>
    <row r="30199" x14ac:dyDescent="0.25"/>
    <row r="30200" x14ac:dyDescent="0.25"/>
    <row r="30201" x14ac:dyDescent="0.25"/>
    <row r="30202" x14ac:dyDescent="0.25"/>
    <row r="30203" x14ac:dyDescent="0.25"/>
    <row r="30204" x14ac:dyDescent="0.25"/>
    <row r="30205" x14ac:dyDescent="0.25"/>
    <row r="30206" x14ac:dyDescent="0.25"/>
    <row r="30207" x14ac:dyDescent="0.25"/>
    <row r="30208" x14ac:dyDescent="0.25"/>
    <row r="30209" x14ac:dyDescent="0.25"/>
    <row r="30210" x14ac:dyDescent="0.25"/>
    <row r="30211" x14ac:dyDescent="0.25"/>
    <row r="30212" x14ac:dyDescent="0.25"/>
    <row r="30213" x14ac:dyDescent="0.25"/>
    <row r="30214" x14ac:dyDescent="0.25"/>
    <row r="30215" x14ac:dyDescent="0.25"/>
    <row r="30216" x14ac:dyDescent="0.25"/>
    <row r="30217" x14ac:dyDescent="0.25"/>
    <row r="30218" x14ac:dyDescent="0.25"/>
    <row r="30219" x14ac:dyDescent="0.25"/>
    <row r="30220" x14ac:dyDescent="0.25"/>
    <row r="30221" x14ac:dyDescent="0.25"/>
    <row r="30222" x14ac:dyDescent="0.25"/>
    <row r="30223" x14ac:dyDescent="0.25"/>
    <row r="30224" x14ac:dyDescent="0.25"/>
    <row r="30225" x14ac:dyDescent="0.25"/>
    <row r="30226" x14ac:dyDescent="0.25"/>
    <row r="30227" x14ac:dyDescent="0.25"/>
    <row r="30228" x14ac:dyDescent="0.25"/>
    <row r="30229" x14ac:dyDescent="0.25"/>
    <row r="30230" x14ac:dyDescent="0.25"/>
    <row r="30231" x14ac:dyDescent="0.25"/>
    <row r="30232" x14ac:dyDescent="0.25"/>
    <row r="30233" x14ac:dyDescent="0.25"/>
    <row r="30234" x14ac:dyDescent="0.25"/>
    <row r="30235" x14ac:dyDescent="0.25"/>
    <row r="30236" x14ac:dyDescent="0.25"/>
    <row r="30237" x14ac:dyDescent="0.25"/>
    <row r="30238" x14ac:dyDescent="0.25"/>
    <row r="30239" x14ac:dyDescent="0.25"/>
    <row r="30240" x14ac:dyDescent="0.25"/>
    <row r="30241" x14ac:dyDescent="0.25"/>
    <row r="30242" x14ac:dyDescent="0.25"/>
    <row r="30243" x14ac:dyDescent="0.25"/>
    <row r="30244" x14ac:dyDescent="0.25"/>
    <row r="30245" x14ac:dyDescent="0.25"/>
    <row r="30246" x14ac:dyDescent="0.25"/>
    <row r="30247" x14ac:dyDescent="0.25"/>
    <row r="30248" x14ac:dyDescent="0.25"/>
    <row r="30249" x14ac:dyDescent="0.25"/>
    <row r="30250" x14ac:dyDescent="0.25"/>
    <row r="30251" x14ac:dyDescent="0.25"/>
    <row r="30252" x14ac:dyDescent="0.25"/>
    <row r="30253" x14ac:dyDescent="0.25"/>
    <row r="30254" x14ac:dyDescent="0.25"/>
    <row r="30255" x14ac:dyDescent="0.25"/>
    <row r="30256" x14ac:dyDescent="0.25"/>
    <row r="30257" x14ac:dyDescent="0.25"/>
    <row r="30258" x14ac:dyDescent="0.25"/>
    <row r="30259" x14ac:dyDescent="0.25"/>
    <row r="30260" x14ac:dyDescent="0.25"/>
    <row r="30261" x14ac:dyDescent="0.25"/>
    <row r="30262" x14ac:dyDescent="0.25"/>
    <row r="30263" x14ac:dyDescent="0.25"/>
    <row r="30264" x14ac:dyDescent="0.25"/>
    <row r="30265" x14ac:dyDescent="0.25"/>
    <row r="30266" x14ac:dyDescent="0.25"/>
    <row r="30267" x14ac:dyDescent="0.25"/>
    <row r="30268" x14ac:dyDescent="0.25"/>
    <row r="30269" x14ac:dyDescent="0.25"/>
    <row r="30270" x14ac:dyDescent="0.25"/>
    <row r="30271" x14ac:dyDescent="0.25"/>
    <row r="30272" x14ac:dyDescent="0.25"/>
    <row r="30273" x14ac:dyDescent="0.25"/>
    <row r="30274" x14ac:dyDescent="0.25"/>
    <row r="30275" x14ac:dyDescent="0.25"/>
    <row r="30276" x14ac:dyDescent="0.25"/>
    <row r="30277" x14ac:dyDescent="0.25"/>
    <row r="30278" x14ac:dyDescent="0.25"/>
    <row r="30279" x14ac:dyDescent="0.25"/>
    <row r="30280" x14ac:dyDescent="0.25"/>
    <row r="30281" x14ac:dyDescent="0.25"/>
    <row r="30282" x14ac:dyDescent="0.25"/>
    <row r="30283" x14ac:dyDescent="0.25"/>
    <row r="30284" x14ac:dyDescent="0.25"/>
    <row r="30285" x14ac:dyDescent="0.25"/>
    <row r="30286" x14ac:dyDescent="0.25"/>
    <row r="30287" x14ac:dyDescent="0.25"/>
    <row r="30288" x14ac:dyDescent="0.25"/>
    <row r="30289" x14ac:dyDescent="0.25"/>
    <row r="30290" x14ac:dyDescent="0.25"/>
    <row r="30291" x14ac:dyDescent="0.25"/>
    <row r="30292" x14ac:dyDescent="0.25"/>
    <row r="30293" x14ac:dyDescent="0.25"/>
    <row r="30294" x14ac:dyDescent="0.25"/>
    <row r="30295" x14ac:dyDescent="0.25"/>
    <row r="30296" x14ac:dyDescent="0.25"/>
    <row r="30297" x14ac:dyDescent="0.25"/>
    <row r="30298" x14ac:dyDescent="0.25"/>
    <row r="30299" x14ac:dyDescent="0.25"/>
    <row r="30300" x14ac:dyDescent="0.25"/>
    <row r="30301" x14ac:dyDescent="0.25"/>
    <row r="30302" x14ac:dyDescent="0.25"/>
    <row r="30303" x14ac:dyDescent="0.25"/>
    <row r="30304" x14ac:dyDescent="0.25"/>
    <row r="30305" x14ac:dyDescent="0.25"/>
    <row r="30306" x14ac:dyDescent="0.25"/>
    <row r="30307" x14ac:dyDescent="0.25"/>
    <row r="30308" x14ac:dyDescent="0.25"/>
    <row r="30309" x14ac:dyDescent="0.25"/>
    <row r="30310" x14ac:dyDescent="0.25"/>
    <row r="30311" x14ac:dyDescent="0.25"/>
    <row r="30312" x14ac:dyDescent="0.25"/>
    <row r="30313" x14ac:dyDescent="0.25"/>
    <row r="30314" x14ac:dyDescent="0.25"/>
    <row r="30315" x14ac:dyDescent="0.25"/>
    <row r="30316" x14ac:dyDescent="0.25"/>
    <row r="30317" x14ac:dyDescent="0.25"/>
    <row r="30318" x14ac:dyDescent="0.25"/>
    <row r="30319" x14ac:dyDescent="0.25"/>
    <row r="30320" x14ac:dyDescent="0.25"/>
    <row r="30321" x14ac:dyDescent="0.25"/>
    <row r="30322" x14ac:dyDescent="0.25"/>
    <row r="30323" x14ac:dyDescent="0.25"/>
    <row r="30324" x14ac:dyDescent="0.25"/>
    <row r="30325" x14ac:dyDescent="0.25"/>
    <row r="30326" x14ac:dyDescent="0.25"/>
    <row r="30327" x14ac:dyDescent="0.25"/>
    <row r="30328" x14ac:dyDescent="0.25"/>
    <row r="30329" x14ac:dyDescent="0.25"/>
    <row r="30330" x14ac:dyDescent="0.25"/>
    <row r="30331" x14ac:dyDescent="0.25"/>
    <row r="30332" x14ac:dyDescent="0.25"/>
    <row r="30333" x14ac:dyDescent="0.25"/>
    <row r="30334" x14ac:dyDescent="0.25"/>
    <row r="30335" x14ac:dyDescent="0.25"/>
    <row r="30336" x14ac:dyDescent="0.25"/>
    <row r="30337" x14ac:dyDescent="0.25"/>
    <row r="30338" x14ac:dyDescent="0.25"/>
    <row r="30339" x14ac:dyDescent="0.25"/>
    <row r="30340" x14ac:dyDescent="0.25"/>
    <row r="30341" x14ac:dyDescent="0.25"/>
    <row r="30342" x14ac:dyDescent="0.25"/>
    <row r="30343" x14ac:dyDescent="0.25"/>
    <row r="30344" x14ac:dyDescent="0.25"/>
    <row r="30345" x14ac:dyDescent="0.25"/>
    <row r="30346" x14ac:dyDescent="0.25"/>
    <row r="30347" x14ac:dyDescent="0.25"/>
    <row r="30348" x14ac:dyDescent="0.25"/>
    <row r="30349" x14ac:dyDescent="0.25"/>
    <row r="30350" x14ac:dyDescent="0.25"/>
    <row r="30351" x14ac:dyDescent="0.25"/>
    <row r="30352" x14ac:dyDescent="0.25"/>
    <row r="30353" x14ac:dyDescent="0.25"/>
    <row r="30354" x14ac:dyDescent="0.25"/>
    <row r="30355" x14ac:dyDescent="0.25"/>
    <row r="30356" x14ac:dyDescent="0.25"/>
    <row r="30357" x14ac:dyDescent="0.25"/>
    <row r="30358" x14ac:dyDescent="0.25"/>
    <row r="30359" x14ac:dyDescent="0.25"/>
    <row r="30360" x14ac:dyDescent="0.25"/>
    <row r="30361" x14ac:dyDescent="0.25"/>
    <row r="30362" x14ac:dyDescent="0.25"/>
    <row r="30363" x14ac:dyDescent="0.25"/>
    <row r="30364" x14ac:dyDescent="0.25"/>
    <row r="30365" x14ac:dyDescent="0.25"/>
    <row r="30366" x14ac:dyDescent="0.25"/>
    <row r="30367" x14ac:dyDescent="0.25"/>
    <row r="30368" x14ac:dyDescent="0.25"/>
    <row r="30369" x14ac:dyDescent="0.25"/>
    <row r="30370" x14ac:dyDescent="0.25"/>
    <row r="30371" x14ac:dyDescent="0.25"/>
    <row r="30372" x14ac:dyDescent="0.25"/>
    <row r="30373" x14ac:dyDescent="0.25"/>
    <row r="30374" x14ac:dyDescent="0.25"/>
    <row r="30375" x14ac:dyDescent="0.25"/>
    <row r="30376" x14ac:dyDescent="0.25"/>
    <row r="30377" x14ac:dyDescent="0.25"/>
    <row r="30378" x14ac:dyDescent="0.25"/>
    <row r="30379" x14ac:dyDescent="0.25"/>
    <row r="30380" x14ac:dyDescent="0.25"/>
    <row r="30381" x14ac:dyDescent="0.25"/>
    <row r="30382" x14ac:dyDescent="0.25"/>
    <row r="30383" x14ac:dyDescent="0.25"/>
    <row r="30384" x14ac:dyDescent="0.25"/>
    <row r="30385" x14ac:dyDescent="0.25"/>
    <row r="30386" x14ac:dyDescent="0.25"/>
    <row r="30387" x14ac:dyDescent="0.25"/>
    <row r="30388" x14ac:dyDescent="0.25"/>
    <row r="30389" x14ac:dyDescent="0.25"/>
    <row r="30390" x14ac:dyDescent="0.25"/>
    <row r="30391" x14ac:dyDescent="0.25"/>
    <row r="30392" x14ac:dyDescent="0.25"/>
    <row r="30393" x14ac:dyDescent="0.25"/>
    <row r="30394" x14ac:dyDescent="0.25"/>
    <row r="30395" x14ac:dyDescent="0.25"/>
    <row r="30396" x14ac:dyDescent="0.25"/>
    <row r="30397" x14ac:dyDescent="0.25"/>
    <row r="30398" x14ac:dyDescent="0.25"/>
    <row r="30399" x14ac:dyDescent="0.25"/>
    <row r="30400" x14ac:dyDescent="0.25"/>
    <row r="30401" x14ac:dyDescent="0.25"/>
    <row r="30402" x14ac:dyDescent="0.25"/>
    <row r="30403" x14ac:dyDescent="0.25"/>
    <row r="30404" x14ac:dyDescent="0.25"/>
    <row r="30405" x14ac:dyDescent="0.25"/>
    <row r="30406" x14ac:dyDescent="0.25"/>
    <row r="30407" x14ac:dyDescent="0.25"/>
    <row r="30408" x14ac:dyDescent="0.25"/>
    <row r="30409" x14ac:dyDescent="0.25"/>
    <row r="30410" x14ac:dyDescent="0.25"/>
    <row r="30411" x14ac:dyDescent="0.25"/>
    <row r="30412" x14ac:dyDescent="0.25"/>
    <row r="30413" x14ac:dyDescent="0.25"/>
    <row r="30414" x14ac:dyDescent="0.25"/>
    <row r="30415" x14ac:dyDescent="0.25"/>
    <row r="30416" x14ac:dyDescent="0.25"/>
    <row r="30417" x14ac:dyDescent="0.25"/>
    <row r="30418" x14ac:dyDescent="0.25"/>
    <row r="30419" x14ac:dyDescent="0.25"/>
    <row r="30420" x14ac:dyDescent="0.25"/>
    <row r="30421" x14ac:dyDescent="0.25"/>
    <row r="30422" x14ac:dyDescent="0.25"/>
    <row r="30423" x14ac:dyDescent="0.25"/>
    <row r="30424" x14ac:dyDescent="0.25"/>
    <row r="30425" x14ac:dyDescent="0.25"/>
    <row r="30426" x14ac:dyDescent="0.25"/>
    <row r="30427" x14ac:dyDescent="0.25"/>
    <row r="30428" x14ac:dyDescent="0.25"/>
    <row r="30429" x14ac:dyDescent="0.25"/>
    <row r="30430" x14ac:dyDescent="0.25"/>
    <row r="30431" x14ac:dyDescent="0.25"/>
    <row r="30432" x14ac:dyDescent="0.25"/>
    <row r="30433" x14ac:dyDescent="0.25"/>
    <row r="30434" x14ac:dyDescent="0.25"/>
    <row r="30435" x14ac:dyDescent="0.25"/>
    <row r="30436" x14ac:dyDescent="0.25"/>
    <row r="30437" x14ac:dyDescent="0.25"/>
    <row r="30438" x14ac:dyDescent="0.25"/>
    <row r="30439" x14ac:dyDescent="0.25"/>
    <row r="30440" x14ac:dyDescent="0.25"/>
    <row r="30441" x14ac:dyDescent="0.25"/>
    <row r="30442" x14ac:dyDescent="0.25"/>
    <row r="30443" x14ac:dyDescent="0.25"/>
    <row r="30444" x14ac:dyDescent="0.25"/>
    <row r="30445" x14ac:dyDescent="0.25"/>
    <row r="30446" x14ac:dyDescent="0.25"/>
    <row r="30447" x14ac:dyDescent="0.25"/>
    <row r="30448" x14ac:dyDescent="0.25"/>
    <row r="30449" x14ac:dyDescent="0.25"/>
    <row r="30450" x14ac:dyDescent="0.25"/>
    <row r="30451" x14ac:dyDescent="0.25"/>
    <row r="30452" x14ac:dyDescent="0.25"/>
    <row r="30453" x14ac:dyDescent="0.25"/>
    <row r="30454" x14ac:dyDescent="0.25"/>
    <row r="30455" x14ac:dyDescent="0.25"/>
    <row r="30456" x14ac:dyDescent="0.25"/>
    <row r="30457" x14ac:dyDescent="0.25"/>
    <row r="30458" x14ac:dyDescent="0.25"/>
    <row r="30459" x14ac:dyDescent="0.25"/>
    <row r="30460" x14ac:dyDescent="0.25"/>
    <row r="30461" x14ac:dyDescent="0.25"/>
    <row r="30462" x14ac:dyDescent="0.25"/>
    <row r="30463" x14ac:dyDescent="0.25"/>
    <row r="30464" x14ac:dyDescent="0.25"/>
    <row r="30465" x14ac:dyDescent="0.25"/>
    <row r="30466" x14ac:dyDescent="0.25"/>
    <row r="30467" x14ac:dyDescent="0.25"/>
    <row r="30468" x14ac:dyDescent="0.25"/>
    <row r="30469" x14ac:dyDescent="0.25"/>
    <row r="30470" x14ac:dyDescent="0.25"/>
    <row r="30471" x14ac:dyDescent="0.25"/>
    <row r="30472" x14ac:dyDescent="0.25"/>
    <row r="30473" x14ac:dyDescent="0.25"/>
    <row r="30474" x14ac:dyDescent="0.25"/>
    <row r="30475" x14ac:dyDescent="0.25"/>
    <row r="30476" x14ac:dyDescent="0.25"/>
    <row r="30477" x14ac:dyDescent="0.25"/>
    <row r="30478" x14ac:dyDescent="0.25"/>
    <row r="30479" x14ac:dyDescent="0.25"/>
    <row r="30480" x14ac:dyDescent="0.25"/>
    <row r="30481" x14ac:dyDescent="0.25"/>
    <row r="30482" x14ac:dyDescent="0.25"/>
    <row r="30483" x14ac:dyDescent="0.25"/>
    <row r="30484" x14ac:dyDescent="0.25"/>
    <row r="30485" x14ac:dyDescent="0.25"/>
    <row r="30486" x14ac:dyDescent="0.25"/>
    <row r="30487" x14ac:dyDescent="0.25"/>
    <row r="30488" x14ac:dyDescent="0.25"/>
    <row r="30489" x14ac:dyDescent="0.25"/>
    <row r="30490" x14ac:dyDescent="0.25"/>
    <row r="30491" x14ac:dyDescent="0.25"/>
    <row r="30492" x14ac:dyDescent="0.25"/>
    <row r="30493" x14ac:dyDescent="0.25"/>
    <row r="30494" x14ac:dyDescent="0.25"/>
    <row r="30495" x14ac:dyDescent="0.25"/>
    <row r="30496" x14ac:dyDescent="0.25"/>
    <row r="30497" x14ac:dyDescent="0.25"/>
    <row r="30498" x14ac:dyDescent="0.25"/>
    <row r="30499" x14ac:dyDescent="0.25"/>
    <row r="30500" x14ac:dyDescent="0.25"/>
    <row r="30501" x14ac:dyDescent="0.25"/>
    <row r="30502" x14ac:dyDescent="0.25"/>
    <row r="30503" x14ac:dyDescent="0.25"/>
    <row r="30504" x14ac:dyDescent="0.25"/>
    <row r="30505" x14ac:dyDescent="0.25"/>
    <row r="30506" x14ac:dyDescent="0.25"/>
    <row r="30507" x14ac:dyDescent="0.25"/>
    <row r="30508" x14ac:dyDescent="0.25"/>
    <row r="30509" x14ac:dyDescent="0.25"/>
    <row r="30510" x14ac:dyDescent="0.25"/>
    <row r="30511" x14ac:dyDescent="0.25"/>
    <row r="30512" x14ac:dyDescent="0.25"/>
    <row r="30513" x14ac:dyDescent="0.25"/>
    <row r="30514" x14ac:dyDescent="0.25"/>
    <row r="30515" x14ac:dyDescent="0.25"/>
    <row r="30516" x14ac:dyDescent="0.25"/>
    <row r="30517" x14ac:dyDescent="0.25"/>
    <row r="30518" x14ac:dyDescent="0.25"/>
    <row r="30519" x14ac:dyDescent="0.25"/>
    <row r="30520" x14ac:dyDescent="0.25"/>
    <row r="30521" x14ac:dyDescent="0.25"/>
    <row r="30522" x14ac:dyDescent="0.25"/>
    <row r="30523" x14ac:dyDescent="0.25"/>
    <row r="30524" x14ac:dyDescent="0.25"/>
    <row r="30525" x14ac:dyDescent="0.25"/>
    <row r="30526" x14ac:dyDescent="0.25"/>
    <row r="30527" x14ac:dyDescent="0.25"/>
    <row r="30528" x14ac:dyDescent="0.25"/>
    <row r="30529" x14ac:dyDescent="0.25"/>
    <row r="30530" x14ac:dyDescent="0.25"/>
    <row r="30531" x14ac:dyDescent="0.25"/>
    <row r="30532" x14ac:dyDescent="0.25"/>
    <row r="30533" x14ac:dyDescent="0.25"/>
    <row r="30534" x14ac:dyDescent="0.25"/>
    <row r="30535" x14ac:dyDescent="0.25"/>
    <row r="30536" x14ac:dyDescent="0.25"/>
    <row r="30537" x14ac:dyDescent="0.25"/>
    <row r="30538" x14ac:dyDescent="0.25"/>
    <row r="30539" x14ac:dyDescent="0.25"/>
    <row r="30540" x14ac:dyDescent="0.25"/>
    <row r="30541" x14ac:dyDescent="0.25"/>
    <row r="30542" x14ac:dyDescent="0.25"/>
    <row r="30543" x14ac:dyDescent="0.25"/>
    <row r="30544" x14ac:dyDescent="0.25"/>
    <row r="30545" x14ac:dyDescent="0.25"/>
    <row r="30546" x14ac:dyDescent="0.25"/>
    <row r="30547" x14ac:dyDescent="0.25"/>
    <row r="30548" x14ac:dyDescent="0.25"/>
    <row r="30549" x14ac:dyDescent="0.25"/>
    <row r="30550" x14ac:dyDescent="0.25"/>
    <row r="30551" x14ac:dyDescent="0.25"/>
    <row r="30552" x14ac:dyDescent="0.25"/>
    <row r="30553" x14ac:dyDescent="0.25"/>
    <row r="30554" x14ac:dyDescent="0.25"/>
    <row r="30555" x14ac:dyDescent="0.25"/>
    <row r="30556" x14ac:dyDescent="0.25"/>
    <row r="30557" x14ac:dyDescent="0.25"/>
    <row r="30558" x14ac:dyDescent="0.25"/>
    <row r="30559" x14ac:dyDescent="0.25"/>
    <row r="30560" x14ac:dyDescent="0.25"/>
    <row r="30561" x14ac:dyDescent="0.25"/>
    <row r="30562" x14ac:dyDescent="0.25"/>
    <row r="30563" x14ac:dyDescent="0.25"/>
    <row r="30564" x14ac:dyDescent="0.25"/>
    <row r="30565" x14ac:dyDescent="0.25"/>
    <row r="30566" x14ac:dyDescent="0.25"/>
    <row r="30567" x14ac:dyDescent="0.25"/>
    <row r="30568" x14ac:dyDescent="0.25"/>
    <row r="30569" x14ac:dyDescent="0.25"/>
    <row r="30570" x14ac:dyDescent="0.25"/>
    <row r="30571" x14ac:dyDescent="0.25"/>
    <row r="30572" x14ac:dyDescent="0.25"/>
    <row r="30573" x14ac:dyDescent="0.25"/>
    <row r="30574" x14ac:dyDescent="0.25"/>
    <row r="30575" x14ac:dyDescent="0.25"/>
    <row r="30576" x14ac:dyDescent="0.25"/>
    <row r="30577" x14ac:dyDescent="0.25"/>
    <row r="30578" x14ac:dyDescent="0.25"/>
    <row r="30579" x14ac:dyDescent="0.25"/>
    <row r="30580" x14ac:dyDescent="0.25"/>
    <row r="30581" x14ac:dyDescent="0.25"/>
    <row r="30582" x14ac:dyDescent="0.25"/>
    <row r="30583" x14ac:dyDescent="0.25"/>
    <row r="30584" x14ac:dyDescent="0.25"/>
    <row r="30585" x14ac:dyDescent="0.25"/>
    <row r="30586" x14ac:dyDescent="0.25"/>
    <row r="30587" x14ac:dyDescent="0.25"/>
    <row r="30588" x14ac:dyDescent="0.25"/>
    <row r="30589" x14ac:dyDescent="0.25"/>
    <row r="30590" x14ac:dyDescent="0.25"/>
    <row r="30591" x14ac:dyDescent="0.25"/>
    <row r="30592" x14ac:dyDescent="0.25"/>
    <row r="30593" x14ac:dyDescent="0.25"/>
    <row r="30594" x14ac:dyDescent="0.25"/>
    <row r="30595" x14ac:dyDescent="0.25"/>
    <row r="30596" x14ac:dyDescent="0.25"/>
    <row r="30597" x14ac:dyDescent="0.25"/>
    <row r="30598" x14ac:dyDescent="0.25"/>
    <row r="30599" x14ac:dyDescent="0.25"/>
    <row r="30600" x14ac:dyDescent="0.25"/>
    <row r="30601" x14ac:dyDescent="0.25"/>
    <row r="30602" x14ac:dyDescent="0.25"/>
    <row r="30603" x14ac:dyDescent="0.25"/>
    <row r="30604" x14ac:dyDescent="0.25"/>
    <row r="30605" x14ac:dyDescent="0.25"/>
    <row r="30606" x14ac:dyDescent="0.25"/>
    <row r="30607" x14ac:dyDescent="0.25"/>
    <row r="30608" x14ac:dyDescent="0.25"/>
    <row r="30609" x14ac:dyDescent="0.25"/>
    <row r="30610" x14ac:dyDescent="0.25"/>
    <row r="30611" x14ac:dyDescent="0.25"/>
    <row r="30612" x14ac:dyDescent="0.25"/>
    <row r="30613" x14ac:dyDescent="0.25"/>
    <row r="30614" x14ac:dyDescent="0.25"/>
    <row r="30615" x14ac:dyDescent="0.25"/>
    <row r="30616" x14ac:dyDescent="0.25"/>
    <row r="30617" x14ac:dyDescent="0.25"/>
    <row r="30618" x14ac:dyDescent="0.25"/>
    <row r="30619" x14ac:dyDescent="0.25"/>
    <row r="30620" x14ac:dyDescent="0.25"/>
    <row r="30621" x14ac:dyDescent="0.25"/>
    <row r="30622" x14ac:dyDescent="0.25"/>
    <row r="30623" x14ac:dyDescent="0.25"/>
    <row r="30624" x14ac:dyDescent="0.25"/>
    <row r="30625" x14ac:dyDescent="0.25"/>
    <row r="30626" x14ac:dyDescent="0.25"/>
    <row r="30627" x14ac:dyDescent="0.25"/>
    <row r="30628" x14ac:dyDescent="0.25"/>
    <row r="30629" x14ac:dyDescent="0.25"/>
    <row r="30630" x14ac:dyDescent="0.25"/>
    <row r="30631" x14ac:dyDescent="0.25"/>
    <row r="30632" x14ac:dyDescent="0.25"/>
    <row r="30633" x14ac:dyDescent="0.25"/>
    <row r="30634" x14ac:dyDescent="0.25"/>
    <row r="30635" x14ac:dyDescent="0.25"/>
    <row r="30636" x14ac:dyDescent="0.25"/>
    <row r="30637" x14ac:dyDescent="0.25"/>
    <row r="30638" x14ac:dyDescent="0.25"/>
    <row r="30639" x14ac:dyDescent="0.25"/>
    <row r="30640" x14ac:dyDescent="0.25"/>
    <row r="30641" x14ac:dyDescent="0.25"/>
    <row r="30642" x14ac:dyDescent="0.25"/>
    <row r="30643" x14ac:dyDescent="0.25"/>
    <row r="30644" x14ac:dyDescent="0.25"/>
    <row r="30645" x14ac:dyDescent="0.25"/>
    <row r="30646" x14ac:dyDescent="0.25"/>
    <row r="30647" x14ac:dyDescent="0.25"/>
    <row r="30648" x14ac:dyDescent="0.25"/>
    <row r="30649" x14ac:dyDescent="0.25"/>
    <row r="30650" x14ac:dyDescent="0.25"/>
    <row r="30651" x14ac:dyDescent="0.25"/>
    <row r="30652" x14ac:dyDescent="0.25"/>
    <row r="30653" x14ac:dyDescent="0.25"/>
    <row r="30654" x14ac:dyDescent="0.25"/>
    <row r="30655" x14ac:dyDescent="0.25"/>
    <row r="30656" x14ac:dyDescent="0.25"/>
    <row r="30657" x14ac:dyDescent="0.25"/>
    <row r="30658" x14ac:dyDescent="0.25"/>
    <row r="30659" x14ac:dyDescent="0.25"/>
    <row r="30660" x14ac:dyDescent="0.25"/>
    <row r="30661" x14ac:dyDescent="0.25"/>
    <row r="30662" x14ac:dyDescent="0.25"/>
    <row r="30663" x14ac:dyDescent="0.25"/>
    <row r="30664" x14ac:dyDescent="0.25"/>
    <row r="30665" x14ac:dyDescent="0.25"/>
    <row r="30666" x14ac:dyDescent="0.25"/>
    <row r="30667" x14ac:dyDescent="0.25"/>
    <row r="30668" x14ac:dyDescent="0.25"/>
    <row r="30669" x14ac:dyDescent="0.25"/>
    <row r="30670" x14ac:dyDescent="0.25"/>
    <row r="30671" x14ac:dyDescent="0.25"/>
    <row r="30672" x14ac:dyDescent="0.25"/>
    <row r="30673" x14ac:dyDescent="0.25"/>
    <row r="30674" x14ac:dyDescent="0.25"/>
    <row r="30675" x14ac:dyDescent="0.25"/>
    <row r="30676" x14ac:dyDescent="0.25"/>
    <row r="30677" x14ac:dyDescent="0.25"/>
    <row r="30678" x14ac:dyDescent="0.25"/>
    <row r="30679" x14ac:dyDescent="0.25"/>
    <row r="30680" x14ac:dyDescent="0.25"/>
    <row r="30681" x14ac:dyDescent="0.25"/>
    <row r="30682" x14ac:dyDescent="0.25"/>
    <row r="30683" x14ac:dyDescent="0.25"/>
    <row r="30684" x14ac:dyDescent="0.25"/>
    <row r="30685" x14ac:dyDescent="0.25"/>
    <row r="30686" x14ac:dyDescent="0.25"/>
    <row r="30687" x14ac:dyDescent="0.25"/>
    <row r="30688" x14ac:dyDescent="0.25"/>
    <row r="30689" x14ac:dyDescent="0.25"/>
    <row r="30690" x14ac:dyDescent="0.25"/>
    <row r="30691" x14ac:dyDescent="0.25"/>
    <row r="30692" x14ac:dyDescent="0.25"/>
    <row r="30693" x14ac:dyDescent="0.25"/>
    <row r="30694" x14ac:dyDescent="0.25"/>
    <row r="30695" x14ac:dyDescent="0.25"/>
    <row r="30696" x14ac:dyDescent="0.25"/>
    <row r="30697" x14ac:dyDescent="0.25"/>
    <row r="30698" x14ac:dyDescent="0.25"/>
    <row r="30699" x14ac:dyDescent="0.25"/>
    <row r="30700" x14ac:dyDescent="0.25"/>
    <row r="30701" x14ac:dyDescent="0.25"/>
    <row r="30702" x14ac:dyDescent="0.25"/>
    <row r="30703" x14ac:dyDescent="0.25"/>
    <row r="30704" x14ac:dyDescent="0.25"/>
    <row r="30705" x14ac:dyDescent="0.25"/>
    <row r="30706" x14ac:dyDescent="0.25"/>
    <row r="30707" x14ac:dyDescent="0.25"/>
    <row r="30708" x14ac:dyDescent="0.25"/>
    <row r="30709" x14ac:dyDescent="0.25"/>
    <row r="30710" x14ac:dyDescent="0.25"/>
    <row r="30711" x14ac:dyDescent="0.25"/>
    <row r="30712" x14ac:dyDescent="0.25"/>
    <row r="30713" x14ac:dyDescent="0.25"/>
    <row r="30714" x14ac:dyDescent="0.25"/>
    <row r="30715" x14ac:dyDescent="0.25"/>
    <row r="30716" x14ac:dyDescent="0.25"/>
    <row r="30717" x14ac:dyDescent="0.25"/>
    <row r="30718" x14ac:dyDescent="0.25"/>
    <row r="30719" x14ac:dyDescent="0.25"/>
    <row r="30720" x14ac:dyDescent="0.25"/>
    <row r="30721" x14ac:dyDescent="0.25"/>
    <row r="30722" x14ac:dyDescent="0.25"/>
    <row r="30723" x14ac:dyDescent="0.25"/>
    <row r="30724" x14ac:dyDescent="0.25"/>
    <row r="30725" x14ac:dyDescent="0.25"/>
    <row r="30726" x14ac:dyDescent="0.25"/>
    <row r="30727" x14ac:dyDescent="0.25"/>
    <row r="30728" x14ac:dyDescent="0.25"/>
    <row r="30729" x14ac:dyDescent="0.25"/>
    <row r="30730" x14ac:dyDescent="0.25"/>
    <row r="30731" x14ac:dyDescent="0.25"/>
    <row r="30732" x14ac:dyDescent="0.25"/>
    <row r="30733" x14ac:dyDescent="0.25"/>
    <row r="30734" x14ac:dyDescent="0.25"/>
    <row r="30735" x14ac:dyDescent="0.25"/>
    <row r="30736" x14ac:dyDescent="0.25"/>
    <row r="30737" x14ac:dyDescent="0.25"/>
    <row r="30738" x14ac:dyDescent="0.25"/>
    <row r="30739" x14ac:dyDescent="0.25"/>
    <row r="30740" x14ac:dyDescent="0.25"/>
    <row r="30741" x14ac:dyDescent="0.25"/>
    <row r="30742" x14ac:dyDescent="0.25"/>
    <row r="30743" x14ac:dyDescent="0.25"/>
    <row r="30744" x14ac:dyDescent="0.25"/>
    <row r="30745" x14ac:dyDescent="0.25"/>
    <row r="30746" x14ac:dyDescent="0.25"/>
    <row r="30747" x14ac:dyDescent="0.25"/>
    <row r="30748" x14ac:dyDescent="0.25"/>
    <row r="30749" x14ac:dyDescent="0.25"/>
    <row r="30750" x14ac:dyDescent="0.25"/>
    <row r="30751" x14ac:dyDescent="0.25"/>
    <row r="30752" x14ac:dyDescent="0.25"/>
    <row r="30753" x14ac:dyDescent="0.25"/>
    <row r="30754" x14ac:dyDescent="0.25"/>
    <row r="30755" x14ac:dyDescent="0.25"/>
    <row r="30756" x14ac:dyDescent="0.25"/>
    <row r="30757" x14ac:dyDescent="0.25"/>
    <row r="30758" x14ac:dyDescent="0.25"/>
    <row r="30759" x14ac:dyDescent="0.25"/>
    <row r="30760" x14ac:dyDescent="0.25"/>
    <row r="30761" x14ac:dyDescent="0.25"/>
    <row r="30762" x14ac:dyDescent="0.25"/>
    <row r="30763" x14ac:dyDescent="0.25"/>
    <row r="30764" x14ac:dyDescent="0.25"/>
    <row r="30765" x14ac:dyDescent="0.25"/>
    <row r="30766" x14ac:dyDescent="0.25"/>
    <row r="30767" x14ac:dyDescent="0.25"/>
    <row r="30768" x14ac:dyDescent="0.25"/>
    <row r="30769" x14ac:dyDescent="0.25"/>
    <row r="30770" x14ac:dyDescent="0.25"/>
    <row r="30771" x14ac:dyDescent="0.25"/>
    <row r="30772" x14ac:dyDescent="0.25"/>
    <row r="30773" x14ac:dyDescent="0.25"/>
    <row r="30774" x14ac:dyDescent="0.25"/>
    <row r="30775" x14ac:dyDescent="0.25"/>
    <row r="30776" x14ac:dyDescent="0.25"/>
    <row r="30777" x14ac:dyDescent="0.25"/>
    <row r="30778" x14ac:dyDescent="0.25"/>
    <row r="30779" x14ac:dyDescent="0.25"/>
    <row r="30780" x14ac:dyDescent="0.25"/>
    <row r="30781" x14ac:dyDescent="0.25"/>
    <row r="30782" x14ac:dyDescent="0.25"/>
    <row r="30783" x14ac:dyDescent="0.25"/>
    <row r="30784" x14ac:dyDescent="0.25"/>
    <row r="30785" x14ac:dyDescent="0.25"/>
    <row r="30786" x14ac:dyDescent="0.25"/>
    <row r="30787" x14ac:dyDescent="0.25"/>
    <row r="30788" x14ac:dyDescent="0.25"/>
    <row r="30789" x14ac:dyDescent="0.25"/>
    <row r="30790" x14ac:dyDescent="0.25"/>
    <row r="30791" x14ac:dyDescent="0.25"/>
    <row r="30792" x14ac:dyDescent="0.25"/>
    <row r="30793" x14ac:dyDescent="0.25"/>
    <row r="30794" x14ac:dyDescent="0.25"/>
    <row r="30795" x14ac:dyDescent="0.25"/>
    <row r="30796" x14ac:dyDescent="0.25"/>
    <row r="30797" x14ac:dyDescent="0.25"/>
    <row r="30798" x14ac:dyDescent="0.25"/>
    <row r="30799" x14ac:dyDescent="0.25"/>
    <row r="30800" x14ac:dyDescent="0.25"/>
    <row r="30801" x14ac:dyDescent="0.25"/>
    <row r="30802" x14ac:dyDescent="0.25"/>
    <row r="30803" x14ac:dyDescent="0.25"/>
    <row r="30804" x14ac:dyDescent="0.25"/>
    <row r="30805" x14ac:dyDescent="0.25"/>
    <row r="30806" x14ac:dyDescent="0.25"/>
    <row r="30807" x14ac:dyDescent="0.25"/>
    <row r="30808" x14ac:dyDescent="0.25"/>
    <row r="30809" x14ac:dyDescent="0.25"/>
    <row r="30810" x14ac:dyDescent="0.25"/>
    <row r="30811" x14ac:dyDescent="0.25"/>
    <row r="30812" x14ac:dyDescent="0.25"/>
    <row r="30813" x14ac:dyDescent="0.25"/>
    <row r="30814" x14ac:dyDescent="0.25"/>
    <row r="30815" x14ac:dyDescent="0.25"/>
    <row r="30816" x14ac:dyDescent="0.25"/>
    <row r="30817" x14ac:dyDescent="0.25"/>
    <row r="30818" x14ac:dyDescent="0.25"/>
    <row r="30819" x14ac:dyDescent="0.25"/>
    <row r="30820" x14ac:dyDescent="0.25"/>
    <row r="30821" x14ac:dyDescent="0.25"/>
    <row r="30822" x14ac:dyDescent="0.25"/>
    <row r="30823" x14ac:dyDescent="0.25"/>
    <row r="30824" x14ac:dyDescent="0.25"/>
    <row r="30825" x14ac:dyDescent="0.25"/>
    <row r="30826" x14ac:dyDescent="0.25"/>
    <row r="30827" x14ac:dyDescent="0.25"/>
    <row r="30828" x14ac:dyDescent="0.25"/>
    <row r="30829" x14ac:dyDescent="0.25"/>
    <row r="30830" x14ac:dyDescent="0.25"/>
    <row r="30831" x14ac:dyDescent="0.25"/>
    <row r="30832" x14ac:dyDescent="0.25"/>
    <row r="30833" x14ac:dyDescent="0.25"/>
    <row r="30834" x14ac:dyDescent="0.25"/>
    <row r="30835" x14ac:dyDescent="0.25"/>
    <row r="30836" x14ac:dyDescent="0.25"/>
    <row r="30837" x14ac:dyDescent="0.25"/>
    <row r="30838" x14ac:dyDescent="0.25"/>
    <row r="30839" x14ac:dyDescent="0.25"/>
    <row r="30840" x14ac:dyDescent="0.25"/>
    <row r="30841" x14ac:dyDescent="0.25"/>
    <row r="30842" x14ac:dyDescent="0.25"/>
    <row r="30843" x14ac:dyDescent="0.25"/>
    <row r="30844" x14ac:dyDescent="0.25"/>
    <row r="30845" x14ac:dyDescent="0.25"/>
    <row r="30846" x14ac:dyDescent="0.25"/>
    <row r="30847" x14ac:dyDescent="0.25"/>
    <row r="30848" x14ac:dyDescent="0.25"/>
    <row r="30849" x14ac:dyDescent="0.25"/>
    <row r="30850" x14ac:dyDescent="0.25"/>
    <row r="30851" x14ac:dyDescent="0.25"/>
    <row r="30852" x14ac:dyDescent="0.25"/>
    <row r="30853" x14ac:dyDescent="0.25"/>
    <row r="30854" x14ac:dyDescent="0.25"/>
    <row r="30855" x14ac:dyDescent="0.25"/>
    <row r="30856" x14ac:dyDescent="0.25"/>
    <row r="30857" x14ac:dyDescent="0.25"/>
    <row r="30858" x14ac:dyDescent="0.25"/>
    <row r="30859" x14ac:dyDescent="0.25"/>
    <row r="30860" x14ac:dyDescent="0.25"/>
    <row r="30861" x14ac:dyDescent="0.25"/>
    <row r="30862" x14ac:dyDescent="0.25"/>
    <row r="30863" x14ac:dyDescent="0.25"/>
    <row r="30864" x14ac:dyDescent="0.25"/>
    <row r="30865" x14ac:dyDescent="0.25"/>
    <row r="30866" x14ac:dyDescent="0.25"/>
    <row r="30867" x14ac:dyDescent="0.25"/>
    <row r="30868" x14ac:dyDescent="0.25"/>
    <row r="30869" x14ac:dyDescent="0.25"/>
    <row r="30870" x14ac:dyDescent="0.25"/>
    <row r="30871" x14ac:dyDescent="0.25"/>
    <row r="30872" x14ac:dyDescent="0.25"/>
    <row r="30873" x14ac:dyDescent="0.25"/>
    <row r="30874" x14ac:dyDescent="0.25"/>
    <row r="30875" x14ac:dyDescent="0.25"/>
    <row r="30876" x14ac:dyDescent="0.25"/>
    <row r="30877" x14ac:dyDescent="0.25"/>
    <row r="30878" x14ac:dyDescent="0.25"/>
    <row r="30879" x14ac:dyDescent="0.25"/>
    <row r="30880" x14ac:dyDescent="0.25"/>
    <row r="30881" x14ac:dyDescent="0.25"/>
    <row r="30882" x14ac:dyDescent="0.25"/>
    <row r="30883" x14ac:dyDescent="0.25"/>
    <row r="30884" x14ac:dyDescent="0.25"/>
    <row r="30885" x14ac:dyDescent="0.25"/>
    <row r="30886" x14ac:dyDescent="0.25"/>
    <row r="30887" x14ac:dyDescent="0.25"/>
    <row r="30888" x14ac:dyDescent="0.25"/>
    <row r="30889" x14ac:dyDescent="0.25"/>
    <row r="30890" x14ac:dyDescent="0.25"/>
    <row r="30891" x14ac:dyDescent="0.25"/>
    <row r="30892" x14ac:dyDescent="0.25"/>
    <row r="30893" x14ac:dyDescent="0.25"/>
    <row r="30894" x14ac:dyDescent="0.25"/>
    <row r="30895" x14ac:dyDescent="0.25"/>
    <row r="30896" x14ac:dyDescent="0.25"/>
    <row r="30897" x14ac:dyDescent="0.25"/>
    <row r="30898" x14ac:dyDescent="0.25"/>
    <row r="30899" x14ac:dyDescent="0.25"/>
    <row r="30900" x14ac:dyDescent="0.25"/>
    <row r="30901" x14ac:dyDescent="0.25"/>
    <row r="30902" x14ac:dyDescent="0.25"/>
    <row r="30903" x14ac:dyDescent="0.25"/>
    <row r="30904" x14ac:dyDescent="0.25"/>
    <row r="30905" x14ac:dyDescent="0.25"/>
    <row r="30906" x14ac:dyDescent="0.25"/>
    <row r="30907" x14ac:dyDescent="0.25"/>
    <row r="30908" x14ac:dyDescent="0.25"/>
    <row r="30909" x14ac:dyDescent="0.25"/>
    <row r="30910" x14ac:dyDescent="0.25"/>
    <row r="30911" x14ac:dyDescent="0.25"/>
    <row r="30912" x14ac:dyDescent="0.25"/>
    <row r="30913" x14ac:dyDescent="0.25"/>
    <row r="30914" x14ac:dyDescent="0.25"/>
    <row r="30915" x14ac:dyDescent="0.25"/>
    <row r="30916" x14ac:dyDescent="0.25"/>
    <row r="30917" x14ac:dyDescent="0.25"/>
    <row r="30918" x14ac:dyDescent="0.25"/>
    <row r="30919" x14ac:dyDescent="0.25"/>
    <row r="30920" x14ac:dyDescent="0.25"/>
    <row r="30921" x14ac:dyDescent="0.25"/>
    <row r="30922" x14ac:dyDescent="0.25"/>
    <row r="30923" x14ac:dyDescent="0.25"/>
    <row r="30924" x14ac:dyDescent="0.25"/>
    <row r="30925" x14ac:dyDescent="0.25"/>
    <row r="30926" x14ac:dyDescent="0.25"/>
    <row r="30927" x14ac:dyDescent="0.25"/>
    <row r="30928" x14ac:dyDescent="0.25"/>
    <row r="30929" x14ac:dyDescent="0.25"/>
    <row r="30930" x14ac:dyDescent="0.25"/>
    <row r="30931" x14ac:dyDescent="0.25"/>
    <row r="30932" x14ac:dyDescent="0.25"/>
    <row r="30933" x14ac:dyDescent="0.25"/>
    <row r="30934" x14ac:dyDescent="0.25"/>
    <row r="30935" x14ac:dyDescent="0.25"/>
    <row r="30936" x14ac:dyDescent="0.25"/>
    <row r="30937" x14ac:dyDescent="0.25"/>
    <row r="30938" x14ac:dyDescent="0.25"/>
    <row r="30939" x14ac:dyDescent="0.25"/>
    <row r="30940" x14ac:dyDescent="0.25"/>
    <row r="30941" x14ac:dyDescent="0.25"/>
    <row r="30942" x14ac:dyDescent="0.25"/>
    <row r="30943" x14ac:dyDescent="0.25"/>
    <row r="30944" x14ac:dyDescent="0.25"/>
    <row r="30945" x14ac:dyDescent="0.25"/>
    <row r="30946" x14ac:dyDescent="0.25"/>
    <row r="30947" x14ac:dyDescent="0.25"/>
    <row r="30948" x14ac:dyDescent="0.25"/>
    <row r="30949" x14ac:dyDescent="0.25"/>
    <row r="30950" x14ac:dyDescent="0.25"/>
    <row r="30951" x14ac:dyDescent="0.25"/>
    <row r="30952" x14ac:dyDescent="0.25"/>
    <row r="30953" x14ac:dyDescent="0.25"/>
    <row r="30954" x14ac:dyDescent="0.25"/>
    <row r="30955" x14ac:dyDescent="0.25"/>
    <row r="30956" x14ac:dyDescent="0.25"/>
    <row r="30957" x14ac:dyDescent="0.25"/>
    <row r="30958" x14ac:dyDescent="0.25"/>
    <row r="30959" x14ac:dyDescent="0.25"/>
    <row r="30960" x14ac:dyDescent="0.25"/>
    <row r="30961" x14ac:dyDescent="0.25"/>
    <row r="30962" x14ac:dyDescent="0.25"/>
    <row r="30963" x14ac:dyDescent="0.25"/>
    <row r="30964" x14ac:dyDescent="0.25"/>
    <row r="30965" x14ac:dyDescent="0.25"/>
    <row r="30966" x14ac:dyDescent="0.25"/>
    <row r="30967" x14ac:dyDescent="0.25"/>
    <row r="30968" x14ac:dyDescent="0.25"/>
    <row r="30969" x14ac:dyDescent="0.25"/>
    <row r="30970" x14ac:dyDescent="0.25"/>
    <row r="30971" x14ac:dyDescent="0.25"/>
    <row r="30972" x14ac:dyDescent="0.25"/>
    <row r="30973" x14ac:dyDescent="0.25"/>
    <row r="30974" x14ac:dyDescent="0.25"/>
    <row r="30975" x14ac:dyDescent="0.25"/>
    <row r="30976" x14ac:dyDescent="0.25"/>
    <row r="30977" x14ac:dyDescent="0.25"/>
    <row r="30978" x14ac:dyDescent="0.25"/>
    <row r="30979" x14ac:dyDescent="0.25"/>
    <row r="30980" x14ac:dyDescent="0.25"/>
    <row r="30981" x14ac:dyDescent="0.25"/>
    <row r="30982" x14ac:dyDescent="0.25"/>
    <row r="30983" x14ac:dyDescent="0.25"/>
    <row r="30984" x14ac:dyDescent="0.25"/>
    <row r="30985" x14ac:dyDescent="0.25"/>
    <row r="30986" x14ac:dyDescent="0.25"/>
    <row r="30987" x14ac:dyDescent="0.25"/>
    <row r="30988" x14ac:dyDescent="0.25"/>
    <row r="30989" x14ac:dyDescent="0.25"/>
    <row r="30990" x14ac:dyDescent="0.25"/>
    <row r="30991" x14ac:dyDescent="0.25"/>
    <row r="30992" x14ac:dyDescent="0.25"/>
    <row r="30993" x14ac:dyDescent="0.25"/>
    <row r="30994" x14ac:dyDescent="0.25"/>
    <row r="30995" x14ac:dyDescent="0.25"/>
    <row r="30996" x14ac:dyDescent="0.25"/>
    <row r="30997" x14ac:dyDescent="0.25"/>
    <row r="30998" x14ac:dyDescent="0.25"/>
    <row r="30999" x14ac:dyDescent="0.25"/>
    <row r="31000" x14ac:dyDescent="0.25"/>
    <row r="31001" x14ac:dyDescent="0.25"/>
    <row r="31002" x14ac:dyDescent="0.25"/>
    <row r="31003" x14ac:dyDescent="0.25"/>
    <row r="31004" x14ac:dyDescent="0.25"/>
    <row r="31005" x14ac:dyDescent="0.25"/>
    <row r="31006" x14ac:dyDescent="0.25"/>
    <row r="31007" x14ac:dyDescent="0.25"/>
    <row r="31008" x14ac:dyDescent="0.25"/>
    <row r="31009" x14ac:dyDescent="0.25"/>
    <row r="31010" x14ac:dyDescent="0.25"/>
    <row r="31011" x14ac:dyDescent="0.25"/>
    <row r="31012" x14ac:dyDescent="0.25"/>
    <row r="31013" x14ac:dyDescent="0.25"/>
    <row r="31014" x14ac:dyDescent="0.25"/>
    <row r="31015" x14ac:dyDescent="0.25"/>
    <row r="31016" x14ac:dyDescent="0.25"/>
    <row r="31017" x14ac:dyDescent="0.25"/>
    <row r="31018" x14ac:dyDescent="0.25"/>
    <row r="31019" x14ac:dyDescent="0.25"/>
    <row r="31020" x14ac:dyDescent="0.25"/>
    <row r="31021" x14ac:dyDescent="0.25"/>
    <row r="31022" x14ac:dyDescent="0.25"/>
    <row r="31023" x14ac:dyDescent="0.25"/>
    <row r="31024" x14ac:dyDescent="0.25"/>
    <row r="31025" x14ac:dyDescent="0.25"/>
    <row r="31026" x14ac:dyDescent="0.25"/>
    <row r="31027" x14ac:dyDescent="0.25"/>
    <row r="31028" x14ac:dyDescent="0.25"/>
    <row r="31029" x14ac:dyDescent="0.25"/>
    <row r="31030" x14ac:dyDescent="0.25"/>
    <row r="31031" x14ac:dyDescent="0.25"/>
    <row r="31032" x14ac:dyDescent="0.25"/>
    <row r="31033" x14ac:dyDescent="0.25"/>
    <row r="31034" x14ac:dyDescent="0.25"/>
    <row r="31035" x14ac:dyDescent="0.25"/>
    <row r="31036" x14ac:dyDescent="0.25"/>
    <row r="31037" x14ac:dyDescent="0.25"/>
    <row r="31038" x14ac:dyDescent="0.25"/>
    <row r="31039" x14ac:dyDescent="0.25"/>
    <row r="31040" x14ac:dyDescent="0.25"/>
    <row r="31041" x14ac:dyDescent="0.25"/>
    <row r="31042" x14ac:dyDescent="0.25"/>
    <row r="31043" x14ac:dyDescent="0.25"/>
    <row r="31044" x14ac:dyDescent="0.25"/>
    <row r="31045" x14ac:dyDescent="0.25"/>
    <row r="31046" x14ac:dyDescent="0.25"/>
    <row r="31047" x14ac:dyDescent="0.25"/>
    <row r="31048" x14ac:dyDescent="0.25"/>
    <row r="31049" x14ac:dyDescent="0.25"/>
    <row r="31050" x14ac:dyDescent="0.25"/>
    <row r="31051" x14ac:dyDescent="0.25"/>
    <row r="31052" x14ac:dyDescent="0.25"/>
    <row r="31053" x14ac:dyDescent="0.25"/>
    <row r="31054" x14ac:dyDescent="0.25"/>
    <row r="31055" x14ac:dyDescent="0.25"/>
    <row r="31056" x14ac:dyDescent="0.25"/>
    <row r="31057" x14ac:dyDescent="0.25"/>
    <row r="31058" x14ac:dyDescent="0.25"/>
    <row r="31059" x14ac:dyDescent="0.25"/>
    <row r="31060" x14ac:dyDescent="0.25"/>
    <row r="31061" x14ac:dyDescent="0.25"/>
    <row r="31062" x14ac:dyDescent="0.25"/>
    <row r="31063" x14ac:dyDescent="0.25"/>
    <row r="31064" x14ac:dyDescent="0.25"/>
    <row r="31065" x14ac:dyDescent="0.25"/>
    <row r="31066" x14ac:dyDescent="0.25"/>
    <row r="31067" x14ac:dyDescent="0.25"/>
    <row r="31068" x14ac:dyDescent="0.25"/>
    <row r="31069" x14ac:dyDescent="0.25"/>
    <row r="31070" x14ac:dyDescent="0.25"/>
    <row r="31071" x14ac:dyDescent="0.25"/>
    <row r="31072" x14ac:dyDescent="0.25"/>
    <row r="31073" x14ac:dyDescent="0.25"/>
    <row r="31074" x14ac:dyDescent="0.25"/>
    <row r="31075" x14ac:dyDescent="0.25"/>
    <row r="31076" x14ac:dyDescent="0.25"/>
    <row r="31077" x14ac:dyDescent="0.25"/>
    <row r="31078" x14ac:dyDescent="0.25"/>
    <row r="31079" x14ac:dyDescent="0.25"/>
    <row r="31080" x14ac:dyDescent="0.25"/>
    <row r="31081" x14ac:dyDescent="0.25"/>
    <row r="31082" x14ac:dyDescent="0.25"/>
    <row r="31083" x14ac:dyDescent="0.25"/>
    <row r="31084" x14ac:dyDescent="0.25"/>
    <row r="31085" x14ac:dyDescent="0.25"/>
    <row r="31086" x14ac:dyDescent="0.25"/>
    <row r="31087" x14ac:dyDescent="0.25"/>
    <row r="31088" x14ac:dyDescent="0.25"/>
    <row r="31089" x14ac:dyDescent="0.25"/>
    <row r="31090" x14ac:dyDescent="0.25"/>
    <row r="31091" x14ac:dyDescent="0.25"/>
    <row r="31092" x14ac:dyDescent="0.25"/>
    <row r="31093" x14ac:dyDescent="0.25"/>
    <row r="31094" x14ac:dyDescent="0.25"/>
    <row r="31095" x14ac:dyDescent="0.25"/>
    <row r="31096" x14ac:dyDescent="0.25"/>
    <row r="31097" x14ac:dyDescent="0.25"/>
    <row r="31098" x14ac:dyDescent="0.25"/>
    <row r="31099" x14ac:dyDescent="0.25"/>
    <row r="31100" x14ac:dyDescent="0.25"/>
    <row r="31101" x14ac:dyDescent="0.25"/>
    <row r="31102" x14ac:dyDescent="0.25"/>
    <row r="31103" x14ac:dyDescent="0.25"/>
    <row r="31104" x14ac:dyDescent="0.25"/>
    <row r="31105" x14ac:dyDescent="0.25"/>
    <row r="31106" x14ac:dyDescent="0.25"/>
    <row r="31107" x14ac:dyDescent="0.25"/>
    <row r="31108" x14ac:dyDescent="0.25"/>
    <row r="31109" x14ac:dyDescent="0.25"/>
    <row r="31110" x14ac:dyDescent="0.25"/>
    <row r="31111" x14ac:dyDescent="0.25"/>
    <row r="31112" x14ac:dyDescent="0.25"/>
    <row r="31113" x14ac:dyDescent="0.25"/>
    <row r="31114" x14ac:dyDescent="0.25"/>
    <row r="31115" x14ac:dyDescent="0.25"/>
    <row r="31116" x14ac:dyDescent="0.25"/>
    <row r="31117" x14ac:dyDescent="0.25"/>
    <row r="31118" x14ac:dyDescent="0.25"/>
    <row r="31119" x14ac:dyDescent="0.25"/>
    <row r="31120" x14ac:dyDescent="0.25"/>
    <row r="31121" x14ac:dyDescent="0.25"/>
    <row r="31122" x14ac:dyDescent="0.25"/>
    <row r="31123" x14ac:dyDescent="0.25"/>
    <row r="31124" x14ac:dyDescent="0.25"/>
    <row r="31125" x14ac:dyDescent="0.25"/>
    <row r="31126" x14ac:dyDescent="0.25"/>
    <row r="31127" x14ac:dyDescent="0.25"/>
    <row r="31128" x14ac:dyDescent="0.25"/>
    <row r="31129" x14ac:dyDescent="0.25"/>
    <row r="31130" x14ac:dyDescent="0.25"/>
    <row r="31131" x14ac:dyDescent="0.25"/>
    <row r="31132" x14ac:dyDescent="0.25"/>
    <row r="31133" x14ac:dyDescent="0.25"/>
    <row r="31134" x14ac:dyDescent="0.25"/>
    <row r="31135" x14ac:dyDescent="0.25"/>
    <row r="31136" x14ac:dyDescent="0.25"/>
    <row r="31137" x14ac:dyDescent="0.25"/>
    <row r="31138" x14ac:dyDescent="0.25"/>
    <row r="31139" x14ac:dyDescent="0.25"/>
    <row r="31140" x14ac:dyDescent="0.25"/>
    <row r="31141" x14ac:dyDescent="0.25"/>
    <row r="31142" x14ac:dyDescent="0.25"/>
    <row r="31143" x14ac:dyDescent="0.25"/>
    <row r="31144" x14ac:dyDescent="0.25"/>
    <row r="31145" x14ac:dyDescent="0.25"/>
    <row r="31146" x14ac:dyDescent="0.25"/>
    <row r="31147" x14ac:dyDescent="0.25"/>
    <row r="31148" x14ac:dyDescent="0.25"/>
    <row r="31149" x14ac:dyDescent="0.25"/>
    <row r="31150" x14ac:dyDescent="0.25"/>
    <row r="31151" x14ac:dyDescent="0.25"/>
    <row r="31152" x14ac:dyDescent="0.25"/>
    <row r="31153" x14ac:dyDescent="0.25"/>
    <row r="31154" x14ac:dyDescent="0.25"/>
    <row r="31155" x14ac:dyDescent="0.25"/>
    <row r="31156" x14ac:dyDescent="0.25"/>
    <row r="31157" x14ac:dyDescent="0.25"/>
    <row r="31158" x14ac:dyDescent="0.25"/>
    <row r="31159" x14ac:dyDescent="0.25"/>
    <row r="31160" x14ac:dyDescent="0.25"/>
    <row r="31161" x14ac:dyDescent="0.25"/>
    <row r="31162" x14ac:dyDescent="0.25"/>
    <row r="31163" x14ac:dyDescent="0.25"/>
    <row r="31164" x14ac:dyDescent="0.25"/>
    <row r="31165" x14ac:dyDescent="0.25"/>
    <row r="31166" x14ac:dyDescent="0.25"/>
    <row r="31167" x14ac:dyDescent="0.25"/>
    <row r="31168" x14ac:dyDescent="0.25"/>
    <row r="31169" x14ac:dyDescent="0.25"/>
    <row r="31170" x14ac:dyDescent="0.25"/>
    <row r="31171" x14ac:dyDescent="0.25"/>
    <row r="31172" x14ac:dyDescent="0.25"/>
    <row r="31173" x14ac:dyDescent="0.25"/>
    <row r="31174" x14ac:dyDescent="0.25"/>
    <row r="31175" x14ac:dyDescent="0.25"/>
    <row r="31176" x14ac:dyDescent="0.25"/>
    <row r="31177" x14ac:dyDescent="0.25"/>
    <row r="31178" x14ac:dyDescent="0.25"/>
    <row r="31179" x14ac:dyDescent="0.25"/>
    <row r="31180" x14ac:dyDescent="0.25"/>
    <row r="31181" x14ac:dyDescent="0.25"/>
    <row r="31182" x14ac:dyDescent="0.25"/>
    <row r="31183" x14ac:dyDescent="0.25"/>
    <row r="31184" x14ac:dyDescent="0.25"/>
    <row r="31185" x14ac:dyDescent="0.25"/>
    <row r="31186" x14ac:dyDescent="0.25"/>
    <row r="31187" x14ac:dyDescent="0.25"/>
    <row r="31188" x14ac:dyDescent="0.25"/>
    <row r="31189" x14ac:dyDescent="0.25"/>
    <row r="31190" x14ac:dyDescent="0.25"/>
    <row r="31191" x14ac:dyDescent="0.25"/>
    <row r="31192" x14ac:dyDescent="0.25"/>
    <row r="31193" x14ac:dyDescent="0.25"/>
    <row r="31194" x14ac:dyDescent="0.25"/>
    <row r="31195" x14ac:dyDescent="0.25"/>
    <row r="31196" x14ac:dyDescent="0.25"/>
    <row r="31197" x14ac:dyDescent="0.25"/>
    <row r="31198" x14ac:dyDescent="0.25"/>
    <row r="31199" x14ac:dyDescent="0.25"/>
    <row r="31200" x14ac:dyDescent="0.25"/>
    <row r="31201" x14ac:dyDescent="0.25"/>
    <row r="31202" x14ac:dyDescent="0.25"/>
    <row r="31203" x14ac:dyDescent="0.25"/>
    <row r="31204" x14ac:dyDescent="0.25"/>
    <row r="31205" x14ac:dyDescent="0.25"/>
    <row r="31206" x14ac:dyDescent="0.25"/>
    <row r="31207" x14ac:dyDescent="0.25"/>
    <row r="31208" x14ac:dyDescent="0.25"/>
    <row r="31209" x14ac:dyDescent="0.25"/>
    <row r="31210" x14ac:dyDescent="0.25"/>
    <row r="31211" x14ac:dyDescent="0.25"/>
    <row r="31212" x14ac:dyDescent="0.25"/>
    <row r="31213" x14ac:dyDescent="0.25"/>
    <row r="31214" x14ac:dyDescent="0.25"/>
    <row r="31215" x14ac:dyDescent="0.25"/>
    <row r="31216" x14ac:dyDescent="0.25"/>
    <row r="31217" x14ac:dyDescent="0.25"/>
    <row r="31218" x14ac:dyDescent="0.25"/>
    <row r="31219" x14ac:dyDescent="0.25"/>
    <row r="31220" x14ac:dyDescent="0.25"/>
    <row r="31221" x14ac:dyDescent="0.25"/>
    <row r="31222" x14ac:dyDescent="0.25"/>
    <row r="31223" x14ac:dyDescent="0.25"/>
    <row r="31224" x14ac:dyDescent="0.25"/>
    <row r="31225" x14ac:dyDescent="0.25"/>
    <row r="31226" x14ac:dyDescent="0.25"/>
    <row r="31227" x14ac:dyDescent="0.25"/>
    <row r="31228" x14ac:dyDescent="0.25"/>
    <row r="31229" x14ac:dyDescent="0.25"/>
    <row r="31230" x14ac:dyDescent="0.25"/>
    <row r="31231" x14ac:dyDescent="0.25"/>
    <row r="31232" x14ac:dyDescent="0.25"/>
    <row r="31233" x14ac:dyDescent="0.25"/>
    <row r="31234" x14ac:dyDescent="0.25"/>
    <row r="31235" x14ac:dyDescent="0.25"/>
    <row r="31236" x14ac:dyDescent="0.25"/>
    <row r="31237" x14ac:dyDescent="0.25"/>
    <row r="31238" x14ac:dyDescent="0.25"/>
    <row r="31239" x14ac:dyDescent="0.25"/>
    <row r="31240" x14ac:dyDescent="0.25"/>
    <row r="31241" x14ac:dyDescent="0.25"/>
    <row r="31242" x14ac:dyDescent="0.25"/>
    <row r="31243" x14ac:dyDescent="0.25"/>
    <row r="31244" x14ac:dyDescent="0.25"/>
    <row r="31245" x14ac:dyDescent="0.25"/>
    <row r="31246" x14ac:dyDescent="0.25"/>
    <row r="31247" x14ac:dyDescent="0.25"/>
    <row r="31248" x14ac:dyDescent="0.25"/>
    <row r="31249" x14ac:dyDescent="0.25"/>
    <row r="31250" x14ac:dyDescent="0.25"/>
    <row r="31251" x14ac:dyDescent="0.25"/>
    <row r="31252" x14ac:dyDescent="0.25"/>
    <row r="31253" x14ac:dyDescent="0.25"/>
    <row r="31254" x14ac:dyDescent="0.25"/>
    <row r="31255" x14ac:dyDescent="0.25"/>
    <row r="31256" x14ac:dyDescent="0.25"/>
    <row r="31257" x14ac:dyDescent="0.25"/>
    <row r="31258" x14ac:dyDescent="0.25"/>
    <row r="31259" x14ac:dyDescent="0.25"/>
    <row r="31260" x14ac:dyDescent="0.25"/>
    <row r="31261" x14ac:dyDescent="0.25"/>
    <row r="31262" x14ac:dyDescent="0.25"/>
    <row r="31263" x14ac:dyDescent="0.25"/>
    <row r="31264" x14ac:dyDescent="0.25"/>
    <row r="31265" x14ac:dyDescent="0.25"/>
    <row r="31266" x14ac:dyDescent="0.25"/>
    <row r="31267" x14ac:dyDescent="0.25"/>
    <row r="31268" x14ac:dyDescent="0.25"/>
    <row r="31269" x14ac:dyDescent="0.25"/>
    <row r="31270" x14ac:dyDescent="0.25"/>
    <row r="31271" x14ac:dyDescent="0.25"/>
    <row r="31272" x14ac:dyDescent="0.25"/>
    <row r="31273" x14ac:dyDescent="0.25"/>
    <row r="31274" x14ac:dyDescent="0.25"/>
    <row r="31275" x14ac:dyDescent="0.25"/>
    <row r="31276" x14ac:dyDescent="0.25"/>
    <row r="31277" x14ac:dyDescent="0.25"/>
    <row r="31278" x14ac:dyDescent="0.25"/>
    <row r="31279" x14ac:dyDescent="0.25"/>
    <row r="31280" x14ac:dyDescent="0.25"/>
    <row r="31281" x14ac:dyDescent="0.25"/>
    <row r="31282" x14ac:dyDescent="0.25"/>
    <row r="31283" x14ac:dyDescent="0.25"/>
    <row r="31284" x14ac:dyDescent="0.25"/>
    <row r="31285" x14ac:dyDescent="0.25"/>
    <row r="31286" x14ac:dyDescent="0.25"/>
    <row r="31287" x14ac:dyDescent="0.25"/>
    <row r="31288" x14ac:dyDescent="0.25"/>
    <row r="31289" x14ac:dyDescent="0.25"/>
    <row r="31290" x14ac:dyDescent="0.25"/>
    <row r="31291" x14ac:dyDescent="0.25"/>
    <row r="31292" x14ac:dyDescent="0.25"/>
    <row r="31293" x14ac:dyDescent="0.25"/>
    <row r="31294" x14ac:dyDescent="0.25"/>
    <row r="31295" x14ac:dyDescent="0.25"/>
    <row r="31296" x14ac:dyDescent="0.25"/>
    <row r="31297" x14ac:dyDescent="0.25"/>
    <row r="31298" x14ac:dyDescent="0.25"/>
    <row r="31299" x14ac:dyDescent="0.25"/>
    <row r="31300" x14ac:dyDescent="0.25"/>
    <row r="31301" x14ac:dyDescent="0.25"/>
    <row r="31302" x14ac:dyDescent="0.25"/>
    <row r="31303" x14ac:dyDescent="0.25"/>
    <row r="31304" x14ac:dyDescent="0.25"/>
    <row r="31305" x14ac:dyDescent="0.25"/>
    <row r="31306" x14ac:dyDescent="0.25"/>
    <row r="31307" x14ac:dyDescent="0.25"/>
    <row r="31308" x14ac:dyDescent="0.25"/>
    <row r="31309" x14ac:dyDescent="0.25"/>
    <row r="31310" x14ac:dyDescent="0.25"/>
    <row r="31311" x14ac:dyDescent="0.25"/>
    <row r="31312" x14ac:dyDescent="0.25"/>
    <row r="31313" x14ac:dyDescent="0.25"/>
    <row r="31314" x14ac:dyDescent="0.25"/>
    <row r="31315" x14ac:dyDescent="0.25"/>
    <row r="31316" x14ac:dyDescent="0.25"/>
    <row r="31317" x14ac:dyDescent="0.25"/>
    <row r="31318" x14ac:dyDescent="0.25"/>
    <row r="31319" x14ac:dyDescent="0.25"/>
    <row r="31320" x14ac:dyDescent="0.25"/>
    <row r="31321" x14ac:dyDescent="0.25"/>
    <row r="31322" x14ac:dyDescent="0.25"/>
    <row r="31323" x14ac:dyDescent="0.25"/>
    <row r="31324" x14ac:dyDescent="0.25"/>
    <row r="31325" x14ac:dyDescent="0.25"/>
    <row r="31326" x14ac:dyDescent="0.25"/>
    <row r="31327" x14ac:dyDescent="0.25"/>
    <row r="31328" x14ac:dyDescent="0.25"/>
    <row r="31329" x14ac:dyDescent="0.25"/>
    <row r="31330" x14ac:dyDescent="0.25"/>
    <row r="31331" x14ac:dyDescent="0.25"/>
    <row r="31332" x14ac:dyDescent="0.25"/>
    <row r="31333" x14ac:dyDescent="0.25"/>
    <row r="31334" x14ac:dyDescent="0.25"/>
    <row r="31335" x14ac:dyDescent="0.25"/>
    <row r="31336" x14ac:dyDescent="0.25"/>
    <row r="31337" x14ac:dyDescent="0.25"/>
    <row r="31338" x14ac:dyDescent="0.25"/>
    <row r="31339" x14ac:dyDescent="0.25"/>
    <row r="31340" x14ac:dyDescent="0.25"/>
    <row r="31341" x14ac:dyDescent="0.25"/>
    <row r="31342" x14ac:dyDescent="0.25"/>
    <row r="31343" x14ac:dyDescent="0.25"/>
    <row r="31344" x14ac:dyDescent="0.25"/>
    <row r="31345" x14ac:dyDescent="0.25"/>
    <row r="31346" x14ac:dyDescent="0.25"/>
    <row r="31347" x14ac:dyDescent="0.25"/>
    <row r="31348" x14ac:dyDescent="0.25"/>
    <row r="31349" x14ac:dyDescent="0.25"/>
    <row r="31350" x14ac:dyDescent="0.25"/>
    <row r="31351" x14ac:dyDescent="0.25"/>
    <row r="31352" x14ac:dyDescent="0.25"/>
    <row r="31353" x14ac:dyDescent="0.25"/>
    <row r="31354" x14ac:dyDescent="0.25"/>
    <row r="31355" x14ac:dyDescent="0.25"/>
    <row r="31356" x14ac:dyDescent="0.25"/>
    <row r="31357" x14ac:dyDescent="0.25"/>
    <row r="31358" x14ac:dyDescent="0.25"/>
    <row r="31359" x14ac:dyDescent="0.25"/>
    <row r="31360" x14ac:dyDescent="0.25"/>
    <row r="31361" x14ac:dyDescent="0.25"/>
    <row r="31362" x14ac:dyDescent="0.25"/>
    <row r="31363" x14ac:dyDescent="0.25"/>
    <row r="31364" x14ac:dyDescent="0.25"/>
    <row r="31365" x14ac:dyDescent="0.25"/>
    <row r="31366" x14ac:dyDescent="0.25"/>
    <row r="31367" x14ac:dyDescent="0.25"/>
    <row r="31368" x14ac:dyDescent="0.25"/>
    <row r="31369" x14ac:dyDescent="0.25"/>
    <row r="31370" x14ac:dyDescent="0.25"/>
    <row r="31371" x14ac:dyDescent="0.25"/>
    <row r="31372" x14ac:dyDescent="0.25"/>
    <row r="31373" x14ac:dyDescent="0.25"/>
    <row r="31374" x14ac:dyDescent="0.25"/>
    <row r="31375" x14ac:dyDescent="0.25"/>
    <row r="31376" x14ac:dyDescent="0.25"/>
    <row r="31377" x14ac:dyDescent="0.25"/>
    <row r="31378" x14ac:dyDescent="0.25"/>
    <row r="31379" x14ac:dyDescent="0.25"/>
    <row r="31380" x14ac:dyDescent="0.25"/>
    <row r="31381" x14ac:dyDescent="0.25"/>
    <row r="31382" x14ac:dyDescent="0.25"/>
    <row r="31383" x14ac:dyDescent="0.25"/>
    <row r="31384" x14ac:dyDescent="0.25"/>
    <row r="31385" x14ac:dyDescent="0.25"/>
    <row r="31386" x14ac:dyDescent="0.25"/>
    <row r="31387" x14ac:dyDescent="0.25"/>
    <row r="31388" x14ac:dyDescent="0.25"/>
    <row r="31389" x14ac:dyDescent="0.25"/>
    <row r="31390" x14ac:dyDescent="0.25"/>
    <row r="31391" x14ac:dyDescent="0.25"/>
    <row r="31392" x14ac:dyDescent="0.25"/>
    <row r="31393" x14ac:dyDescent="0.25"/>
    <row r="31394" x14ac:dyDescent="0.25"/>
    <row r="31395" x14ac:dyDescent="0.25"/>
    <row r="31396" x14ac:dyDescent="0.25"/>
    <row r="31397" x14ac:dyDescent="0.25"/>
    <row r="31398" x14ac:dyDescent="0.25"/>
    <row r="31399" x14ac:dyDescent="0.25"/>
    <row r="31400" x14ac:dyDescent="0.25"/>
    <row r="31401" x14ac:dyDescent="0.25"/>
    <row r="31402" x14ac:dyDescent="0.25"/>
    <row r="31403" x14ac:dyDescent="0.25"/>
    <row r="31404" x14ac:dyDescent="0.25"/>
    <row r="31405" x14ac:dyDescent="0.25"/>
    <row r="31406" x14ac:dyDescent="0.25"/>
    <row r="31407" x14ac:dyDescent="0.25"/>
    <row r="31408" x14ac:dyDescent="0.25"/>
    <row r="31409" x14ac:dyDescent="0.25"/>
    <row r="31410" x14ac:dyDescent="0.25"/>
    <row r="31411" x14ac:dyDescent="0.25"/>
    <row r="31412" x14ac:dyDescent="0.25"/>
    <row r="31413" x14ac:dyDescent="0.25"/>
    <row r="31414" x14ac:dyDescent="0.25"/>
    <row r="31415" x14ac:dyDescent="0.25"/>
    <row r="31416" x14ac:dyDescent="0.25"/>
    <row r="31417" x14ac:dyDescent="0.25"/>
    <row r="31418" x14ac:dyDescent="0.25"/>
    <row r="31419" x14ac:dyDescent="0.25"/>
    <row r="31420" x14ac:dyDescent="0.25"/>
    <row r="31421" x14ac:dyDescent="0.25"/>
    <row r="31422" x14ac:dyDescent="0.25"/>
    <row r="31423" x14ac:dyDescent="0.25"/>
    <row r="31424" x14ac:dyDescent="0.25"/>
    <row r="31425" x14ac:dyDescent="0.25"/>
    <row r="31426" x14ac:dyDescent="0.25"/>
    <row r="31427" x14ac:dyDescent="0.25"/>
    <row r="31428" x14ac:dyDescent="0.25"/>
    <row r="31429" x14ac:dyDescent="0.25"/>
    <row r="31430" x14ac:dyDescent="0.25"/>
    <row r="31431" x14ac:dyDescent="0.25"/>
    <row r="31432" x14ac:dyDescent="0.25"/>
    <row r="31433" x14ac:dyDescent="0.25"/>
    <row r="31434" x14ac:dyDescent="0.25"/>
    <row r="31435" x14ac:dyDescent="0.25"/>
    <row r="31436" x14ac:dyDescent="0.25"/>
    <row r="31437" x14ac:dyDescent="0.25"/>
    <row r="31438" x14ac:dyDescent="0.25"/>
    <row r="31439" x14ac:dyDescent="0.25"/>
    <row r="31440" x14ac:dyDescent="0.25"/>
    <row r="31441" x14ac:dyDescent="0.25"/>
    <row r="31442" x14ac:dyDescent="0.25"/>
    <row r="31443" x14ac:dyDescent="0.25"/>
    <row r="31444" x14ac:dyDescent="0.25"/>
    <row r="31445" x14ac:dyDescent="0.25"/>
    <row r="31446" x14ac:dyDescent="0.25"/>
    <row r="31447" x14ac:dyDescent="0.25"/>
    <row r="31448" x14ac:dyDescent="0.25"/>
    <row r="31449" x14ac:dyDescent="0.25"/>
    <row r="31450" x14ac:dyDescent="0.25"/>
    <row r="31451" x14ac:dyDescent="0.25"/>
    <row r="31452" x14ac:dyDescent="0.25"/>
    <row r="31453" x14ac:dyDescent="0.25"/>
    <row r="31454" x14ac:dyDescent="0.25"/>
    <row r="31455" x14ac:dyDescent="0.25"/>
    <row r="31456" x14ac:dyDescent="0.25"/>
    <row r="31457" x14ac:dyDescent="0.25"/>
    <row r="31458" x14ac:dyDescent="0.25"/>
    <row r="31459" x14ac:dyDescent="0.25"/>
    <row r="31460" x14ac:dyDescent="0.25"/>
    <row r="31461" x14ac:dyDescent="0.25"/>
    <row r="31462" x14ac:dyDescent="0.25"/>
    <row r="31463" x14ac:dyDescent="0.25"/>
    <row r="31464" x14ac:dyDescent="0.25"/>
    <row r="31465" x14ac:dyDescent="0.25"/>
    <row r="31466" x14ac:dyDescent="0.25"/>
    <row r="31467" x14ac:dyDescent="0.25"/>
    <row r="31468" x14ac:dyDescent="0.25"/>
    <row r="31469" x14ac:dyDescent="0.25"/>
    <row r="31470" x14ac:dyDescent="0.25"/>
    <row r="31471" x14ac:dyDescent="0.25"/>
    <row r="31472" x14ac:dyDescent="0.25"/>
    <row r="31473" x14ac:dyDescent="0.25"/>
    <row r="31474" x14ac:dyDescent="0.25"/>
    <row r="31475" x14ac:dyDescent="0.25"/>
    <row r="31476" x14ac:dyDescent="0.25"/>
    <row r="31477" x14ac:dyDescent="0.25"/>
    <row r="31478" x14ac:dyDescent="0.25"/>
    <row r="31479" x14ac:dyDescent="0.25"/>
    <row r="31480" x14ac:dyDescent="0.25"/>
    <row r="31481" x14ac:dyDescent="0.25"/>
    <row r="31482" x14ac:dyDescent="0.25"/>
    <row r="31483" x14ac:dyDescent="0.25"/>
    <row r="31484" x14ac:dyDescent="0.25"/>
    <row r="31485" x14ac:dyDescent="0.25"/>
    <row r="31486" x14ac:dyDescent="0.25"/>
    <row r="31487" x14ac:dyDescent="0.25"/>
    <row r="31488" x14ac:dyDescent="0.25"/>
    <row r="31489" x14ac:dyDescent="0.25"/>
    <row r="31490" x14ac:dyDescent="0.25"/>
    <row r="31491" x14ac:dyDescent="0.25"/>
    <row r="31492" x14ac:dyDescent="0.25"/>
    <row r="31493" x14ac:dyDescent="0.25"/>
    <row r="31494" x14ac:dyDescent="0.25"/>
    <row r="31495" x14ac:dyDescent="0.25"/>
    <row r="31496" x14ac:dyDescent="0.25"/>
    <row r="31497" x14ac:dyDescent="0.25"/>
    <row r="31498" x14ac:dyDescent="0.25"/>
    <row r="31499" x14ac:dyDescent="0.25"/>
    <row r="31500" x14ac:dyDescent="0.25"/>
    <row r="31501" x14ac:dyDescent="0.25"/>
    <row r="31502" x14ac:dyDescent="0.25"/>
    <row r="31503" x14ac:dyDescent="0.25"/>
    <row r="31504" x14ac:dyDescent="0.25"/>
    <row r="31505" x14ac:dyDescent="0.25"/>
    <row r="31506" x14ac:dyDescent="0.25"/>
    <row r="31507" x14ac:dyDescent="0.25"/>
    <row r="31508" x14ac:dyDescent="0.25"/>
    <row r="31509" x14ac:dyDescent="0.25"/>
    <row r="31510" x14ac:dyDescent="0.25"/>
    <row r="31511" x14ac:dyDescent="0.25"/>
    <row r="31512" x14ac:dyDescent="0.25"/>
    <row r="31513" x14ac:dyDescent="0.25"/>
    <row r="31514" x14ac:dyDescent="0.25"/>
    <row r="31515" x14ac:dyDescent="0.25"/>
    <row r="31516" x14ac:dyDescent="0.25"/>
    <row r="31517" x14ac:dyDescent="0.25"/>
    <row r="31518" x14ac:dyDescent="0.25"/>
    <row r="31519" x14ac:dyDescent="0.25"/>
    <row r="31520" x14ac:dyDescent="0.25"/>
    <row r="31521" x14ac:dyDescent="0.25"/>
    <row r="31522" x14ac:dyDescent="0.25"/>
    <row r="31523" x14ac:dyDescent="0.25"/>
    <row r="31524" x14ac:dyDescent="0.25"/>
    <row r="31525" x14ac:dyDescent="0.25"/>
    <row r="31526" x14ac:dyDescent="0.25"/>
    <row r="31527" x14ac:dyDescent="0.25"/>
    <row r="31528" x14ac:dyDescent="0.25"/>
    <row r="31529" x14ac:dyDescent="0.25"/>
    <row r="31530" x14ac:dyDescent="0.25"/>
    <row r="31531" x14ac:dyDescent="0.25"/>
    <row r="31532" x14ac:dyDescent="0.25"/>
    <row r="31533" x14ac:dyDescent="0.25"/>
    <row r="31534" x14ac:dyDescent="0.25"/>
    <row r="31535" x14ac:dyDescent="0.25"/>
    <row r="31536" x14ac:dyDescent="0.25"/>
    <row r="31537" x14ac:dyDescent="0.25"/>
    <row r="31538" x14ac:dyDescent="0.25"/>
    <row r="31539" x14ac:dyDescent="0.25"/>
    <row r="31540" x14ac:dyDescent="0.25"/>
    <row r="31541" x14ac:dyDescent="0.25"/>
    <row r="31542" x14ac:dyDescent="0.25"/>
    <row r="31543" x14ac:dyDescent="0.25"/>
    <row r="31544" x14ac:dyDescent="0.25"/>
    <row r="31545" x14ac:dyDescent="0.25"/>
    <row r="31546" x14ac:dyDescent="0.25"/>
    <row r="31547" x14ac:dyDescent="0.25"/>
    <row r="31548" x14ac:dyDescent="0.25"/>
    <row r="31549" x14ac:dyDescent="0.25"/>
    <row r="31550" x14ac:dyDescent="0.25"/>
    <row r="31551" x14ac:dyDescent="0.25"/>
    <row r="31552" x14ac:dyDescent="0.25"/>
    <row r="31553" x14ac:dyDescent="0.25"/>
    <row r="31554" x14ac:dyDescent="0.25"/>
    <row r="31555" x14ac:dyDescent="0.25"/>
    <row r="31556" x14ac:dyDescent="0.25"/>
    <row r="31557" x14ac:dyDescent="0.25"/>
    <row r="31558" x14ac:dyDescent="0.25"/>
    <row r="31559" x14ac:dyDescent="0.25"/>
    <row r="31560" x14ac:dyDescent="0.25"/>
    <row r="31561" x14ac:dyDescent="0.25"/>
    <row r="31562" x14ac:dyDescent="0.25"/>
    <row r="31563" x14ac:dyDescent="0.25"/>
    <row r="31564" x14ac:dyDescent="0.25"/>
    <row r="31565" x14ac:dyDescent="0.25"/>
    <row r="31566" x14ac:dyDescent="0.25"/>
    <row r="31567" x14ac:dyDescent="0.25"/>
    <row r="31568" x14ac:dyDescent="0.25"/>
    <row r="31569" x14ac:dyDescent="0.25"/>
    <row r="31570" x14ac:dyDescent="0.25"/>
    <row r="31571" x14ac:dyDescent="0.25"/>
    <row r="31572" x14ac:dyDescent="0.25"/>
    <row r="31573" x14ac:dyDescent="0.25"/>
    <row r="31574" x14ac:dyDescent="0.25"/>
    <row r="31575" x14ac:dyDescent="0.25"/>
    <row r="31576" x14ac:dyDescent="0.25"/>
    <row r="31577" x14ac:dyDescent="0.25"/>
    <row r="31578" x14ac:dyDescent="0.25"/>
    <row r="31579" x14ac:dyDescent="0.25"/>
    <row r="31580" x14ac:dyDescent="0.25"/>
    <row r="31581" x14ac:dyDescent="0.25"/>
    <row r="31582" x14ac:dyDescent="0.25"/>
    <row r="31583" x14ac:dyDescent="0.25"/>
    <row r="31584" x14ac:dyDescent="0.25"/>
    <row r="31585" x14ac:dyDescent="0.25"/>
    <row r="31586" x14ac:dyDescent="0.25"/>
    <row r="31587" x14ac:dyDescent="0.25"/>
    <row r="31588" x14ac:dyDescent="0.25"/>
    <row r="31589" x14ac:dyDescent="0.25"/>
    <row r="31590" x14ac:dyDescent="0.25"/>
    <row r="31591" x14ac:dyDescent="0.25"/>
    <row r="31592" x14ac:dyDescent="0.25"/>
    <row r="31593" x14ac:dyDescent="0.25"/>
    <row r="31594" x14ac:dyDescent="0.25"/>
    <row r="31595" x14ac:dyDescent="0.25"/>
    <row r="31596" x14ac:dyDescent="0.25"/>
    <row r="31597" x14ac:dyDescent="0.25"/>
    <row r="31598" x14ac:dyDescent="0.25"/>
    <row r="31599" x14ac:dyDescent="0.25"/>
    <row r="31600" x14ac:dyDescent="0.25"/>
    <row r="31601" x14ac:dyDescent="0.25"/>
    <row r="31602" x14ac:dyDescent="0.25"/>
    <row r="31603" x14ac:dyDescent="0.25"/>
    <row r="31604" x14ac:dyDescent="0.25"/>
    <row r="31605" x14ac:dyDescent="0.25"/>
    <row r="31606" x14ac:dyDescent="0.25"/>
    <row r="31607" x14ac:dyDescent="0.25"/>
    <row r="31608" x14ac:dyDescent="0.25"/>
    <row r="31609" x14ac:dyDescent="0.25"/>
    <row r="31610" x14ac:dyDescent="0.25"/>
    <row r="31611" x14ac:dyDescent="0.25"/>
    <row r="31612" x14ac:dyDescent="0.25"/>
    <row r="31613" x14ac:dyDescent="0.25"/>
    <row r="31614" x14ac:dyDescent="0.25"/>
    <row r="31615" x14ac:dyDescent="0.25"/>
    <row r="31616" x14ac:dyDescent="0.25"/>
    <row r="31617" x14ac:dyDescent="0.25"/>
    <row r="31618" x14ac:dyDescent="0.25"/>
    <row r="31619" x14ac:dyDescent="0.25"/>
    <row r="31620" x14ac:dyDescent="0.25"/>
    <row r="31621" x14ac:dyDescent="0.25"/>
    <row r="31622" x14ac:dyDescent="0.25"/>
    <row r="31623" x14ac:dyDescent="0.25"/>
    <row r="31624" x14ac:dyDescent="0.25"/>
    <row r="31625" x14ac:dyDescent="0.25"/>
    <row r="31626" x14ac:dyDescent="0.25"/>
    <row r="31627" x14ac:dyDescent="0.25"/>
    <row r="31628" x14ac:dyDescent="0.25"/>
    <row r="31629" x14ac:dyDescent="0.25"/>
    <row r="31630" x14ac:dyDescent="0.25"/>
    <row r="31631" x14ac:dyDescent="0.25"/>
    <row r="31632" x14ac:dyDescent="0.25"/>
    <row r="31633" x14ac:dyDescent="0.25"/>
    <row r="31634" x14ac:dyDescent="0.25"/>
    <row r="31635" x14ac:dyDescent="0.25"/>
    <row r="31636" x14ac:dyDescent="0.25"/>
    <row r="31637" x14ac:dyDescent="0.25"/>
    <row r="31638" x14ac:dyDescent="0.25"/>
    <row r="31639" x14ac:dyDescent="0.25"/>
    <row r="31640" x14ac:dyDescent="0.25"/>
    <row r="31641" x14ac:dyDescent="0.25"/>
    <row r="31642" x14ac:dyDescent="0.25"/>
    <row r="31643" x14ac:dyDescent="0.25"/>
    <row r="31644" x14ac:dyDescent="0.25"/>
    <row r="31645" x14ac:dyDescent="0.25"/>
    <row r="31646" x14ac:dyDescent="0.25"/>
    <row r="31647" x14ac:dyDescent="0.25"/>
    <row r="31648" x14ac:dyDescent="0.25"/>
    <row r="31649" x14ac:dyDescent="0.25"/>
    <row r="31650" x14ac:dyDescent="0.25"/>
    <row r="31651" x14ac:dyDescent="0.25"/>
    <row r="31652" x14ac:dyDescent="0.25"/>
    <row r="31653" x14ac:dyDescent="0.25"/>
    <row r="31654" x14ac:dyDescent="0.25"/>
    <row r="31655" x14ac:dyDescent="0.25"/>
    <row r="31656" x14ac:dyDescent="0.25"/>
    <row r="31657" x14ac:dyDescent="0.25"/>
    <row r="31658" x14ac:dyDescent="0.25"/>
    <row r="31659" x14ac:dyDescent="0.25"/>
    <row r="31660" x14ac:dyDescent="0.25"/>
    <row r="31661" x14ac:dyDescent="0.25"/>
    <row r="31662" x14ac:dyDescent="0.25"/>
    <row r="31663" x14ac:dyDescent="0.25"/>
    <row r="31664" x14ac:dyDescent="0.25"/>
    <row r="31665" x14ac:dyDescent="0.25"/>
    <row r="31666" x14ac:dyDescent="0.25"/>
    <row r="31667" x14ac:dyDescent="0.25"/>
    <row r="31668" x14ac:dyDescent="0.25"/>
    <row r="31669" x14ac:dyDescent="0.25"/>
    <row r="31670" x14ac:dyDescent="0.25"/>
    <row r="31671" x14ac:dyDescent="0.25"/>
    <row r="31672" x14ac:dyDescent="0.25"/>
    <row r="31673" x14ac:dyDescent="0.25"/>
    <row r="31674" x14ac:dyDescent="0.25"/>
    <row r="31675" x14ac:dyDescent="0.25"/>
    <row r="31676" x14ac:dyDescent="0.25"/>
    <row r="31677" x14ac:dyDescent="0.25"/>
    <row r="31678" x14ac:dyDescent="0.25"/>
    <row r="31679" x14ac:dyDescent="0.25"/>
    <row r="31680" x14ac:dyDescent="0.25"/>
    <row r="31681" x14ac:dyDescent="0.25"/>
    <row r="31682" x14ac:dyDescent="0.25"/>
    <row r="31683" x14ac:dyDescent="0.25"/>
    <row r="31684" x14ac:dyDescent="0.25"/>
    <row r="31685" x14ac:dyDescent="0.25"/>
    <row r="31686" x14ac:dyDescent="0.25"/>
    <row r="31687" x14ac:dyDescent="0.25"/>
    <row r="31688" x14ac:dyDescent="0.25"/>
    <row r="31689" x14ac:dyDescent="0.25"/>
    <row r="31690" x14ac:dyDescent="0.25"/>
    <row r="31691" x14ac:dyDescent="0.25"/>
    <row r="31692" x14ac:dyDescent="0.25"/>
    <row r="31693" x14ac:dyDescent="0.25"/>
    <row r="31694" x14ac:dyDescent="0.25"/>
    <row r="31695" x14ac:dyDescent="0.25"/>
    <row r="31696" x14ac:dyDescent="0.25"/>
    <row r="31697" x14ac:dyDescent="0.25"/>
    <row r="31698" x14ac:dyDescent="0.25"/>
    <row r="31699" x14ac:dyDescent="0.25"/>
    <row r="31700" x14ac:dyDescent="0.25"/>
    <row r="31701" x14ac:dyDescent="0.25"/>
    <row r="31702" x14ac:dyDescent="0.25"/>
    <row r="31703" x14ac:dyDescent="0.25"/>
    <row r="31704" x14ac:dyDescent="0.25"/>
    <row r="31705" x14ac:dyDescent="0.25"/>
    <row r="31706" x14ac:dyDescent="0.25"/>
    <row r="31707" x14ac:dyDescent="0.25"/>
    <row r="31708" x14ac:dyDescent="0.25"/>
    <row r="31709" x14ac:dyDescent="0.25"/>
    <row r="31710" x14ac:dyDescent="0.25"/>
    <row r="31711" x14ac:dyDescent="0.25"/>
    <row r="31712" x14ac:dyDescent="0.25"/>
    <row r="31713" x14ac:dyDescent="0.25"/>
    <row r="31714" x14ac:dyDescent="0.25"/>
    <row r="31715" x14ac:dyDescent="0.25"/>
    <row r="31716" x14ac:dyDescent="0.25"/>
    <row r="31717" x14ac:dyDescent="0.25"/>
    <row r="31718" x14ac:dyDescent="0.25"/>
    <row r="31719" x14ac:dyDescent="0.25"/>
    <row r="31720" x14ac:dyDescent="0.25"/>
    <row r="31721" x14ac:dyDescent="0.25"/>
    <row r="31722" x14ac:dyDescent="0.25"/>
    <row r="31723" x14ac:dyDescent="0.25"/>
    <row r="31724" x14ac:dyDescent="0.25"/>
    <row r="31725" x14ac:dyDescent="0.25"/>
    <row r="31726" x14ac:dyDescent="0.25"/>
    <row r="31727" x14ac:dyDescent="0.25"/>
    <row r="31728" x14ac:dyDescent="0.25"/>
    <row r="31729" x14ac:dyDescent="0.25"/>
    <row r="31730" x14ac:dyDescent="0.25"/>
    <row r="31731" x14ac:dyDescent="0.25"/>
    <row r="31732" x14ac:dyDescent="0.25"/>
    <row r="31733" x14ac:dyDescent="0.25"/>
    <row r="31734" x14ac:dyDescent="0.25"/>
    <row r="31735" x14ac:dyDescent="0.25"/>
    <row r="31736" x14ac:dyDescent="0.25"/>
    <row r="31737" x14ac:dyDescent="0.25"/>
    <row r="31738" x14ac:dyDescent="0.25"/>
    <row r="31739" x14ac:dyDescent="0.25"/>
    <row r="31740" x14ac:dyDescent="0.25"/>
    <row r="31741" x14ac:dyDescent="0.25"/>
    <row r="31742" x14ac:dyDescent="0.25"/>
    <row r="31743" x14ac:dyDescent="0.25"/>
    <row r="31744" x14ac:dyDescent="0.25"/>
    <row r="31745" x14ac:dyDescent="0.25"/>
    <row r="31746" x14ac:dyDescent="0.25"/>
    <row r="31747" x14ac:dyDescent="0.25"/>
    <row r="31748" x14ac:dyDescent="0.25"/>
    <row r="31749" x14ac:dyDescent="0.25"/>
    <row r="31750" x14ac:dyDescent="0.25"/>
    <row r="31751" x14ac:dyDescent="0.25"/>
    <row r="31752" x14ac:dyDescent="0.25"/>
    <row r="31753" x14ac:dyDescent="0.25"/>
    <row r="31754" x14ac:dyDescent="0.25"/>
    <row r="31755" x14ac:dyDescent="0.25"/>
    <row r="31756" x14ac:dyDescent="0.25"/>
    <row r="31757" x14ac:dyDescent="0.25"/>
    <row r="31758" x14ac:dyDescent="0.25"/>
    <row r="31759" x14ac:dyDescent="0.25"/>
    <row r="31760" x14ac:dyDescent="0.25"/>
    <row r="31761" x14ac:dyDescent="0.25"/>
    <row r="31762" x14ac:dyDescent="0.25"/>
    <row r="31763" x14ac:dyDescent="0.25"/>
    <row r="31764" x14ac:dyDescent="0.25"/>
    <row r="31765" x14ac:dyDescent="0.25"/>
    <row r="31766" x14ac:dyDescent="0.25"/>
    <row r="31767" x14ac:dyDescent="0.25"/>
    <row r="31768" x14ac:dyDescent="0.25"/>
    <row r="31769" x14ac:dyDescent="0.25"/>
    <row r="31770" x14ac:dyDescent="0.25"/>
    <row r="31771" x14ac:dyDescent="0.25"/>
    <row r="31772" x14ac:dyDescent="0.25"/>
    <row r="31773" x14ac:dyDescent="0.25"/>
    <row r="31774" x14ac:dyDescent="0.25"/>
    <row r="31775" x14ac:dyDescent="0.25"/>
    <row r="31776" x14ac:dyDescent="0.25"/>
    <row r="31777" x14ac:dyDescent="0.25"/>
    <row r="31778" x14ac:dyDescent="0.25"/>
    <row r="31779" x14ac:dyDescent="0.25"/>
    <row r="31780" x14ac:dyDescent="0.25"/>
    <row r="31781" x14ac:dyDescent="0.25"/>
    <row r="31782" x14ac:dyDescent="0.25"/>
    <row r="31783" x14ac:dyDescent="0.25"/>
    <row r="31784" x14ac:dyDescent="0.25"/>
    <row r="31785" x14ac:dyDescent="0.25"/>
    <row r="31786" x14ac:dyDescent="0.25"/>
    <row r="31787" x14ac:dyDescent="0.25"/>
    <row r="31788" x14ac:dyDescent="0.25"/>
    <row r="31789" x14ac:dyDescent="0.25"/>
    <row r="31790" x14ac:dyDescent="0.25"/>
    <row r="31791" x14ac:dyDescent="0.25"/>
    <row r="31792" x14ac:dyDescent="0.25"/>
    <row r="31793" x14ac:dyDescent="0.25"/>
    <row r="31794" x14ac:dyDescent="0.25"/>
    <row r="31795" x14ac:dyDescent="0.25"/>
    <row r="31796" x14ac:dyDescent="0.25"/>
    <row r="31797" x14ac:dyDescent="0.25"/>
    <row r="31798" x14ac:dyDescent="0.25"/>
    <row r="31799" x14ac:dyDescent="0.25"/>
    <row r="31800" x14ac:dyDescent="0.25"/>
    <row r="31801" x14ac:dyDescent="0.25"/>
    <row r="31802" x14ac:dyDescent="0.25"/>
    <row r="31803" x14ac:dyDescent="0.25"/>
    <row r="31804" x14ac:dyDescent="0.25"/>
    <row r="31805" x14ac:dyDescent="0.25"/>
    <row r="31806" x14ac:dyDescent="0.25"/>
    <row r="31807" x14ac:dyDescent="0.25"/>
    <row r="31808" x14ac:dyDescent="0.25"/>
    <row r="31809" x14ac:dyDescent="0.25"/>
    <row r="31810" x14ac:dyDescent="0.25"/>
    <row r="31811" x14ac:dyDescent="0.25"/>
    <row r="31812" x14ac:dyDescent="0.25"/>
    <row r="31813" x14ac:dyDescent="0.25"/>
    <row r="31814" x14ac:dyDescent="0.25"/>
    <row r="31815" x14ac:dyDescent="0.25"/>
    <row r="31816" x14ac:dyDescent="0.25"/>
    <row r="31817" x14ac:dyDescent="0.25"/>
    <row r="31818" x14ac:dyDescent="0.25"/>
    <row r="31819" x14ac:dyDescent="0.25"/>
    <row r="31820" x14ac:dyDescent="0.25"/>
    <row r="31821" x14ac:dyDescent="0.25"/>
    <row r="31822" x14ac:dyDescent="0.25"/>
    <row r="31823" x14ac:dyDescent="0.25"/>
    <row r="31824" x14ac:dyDescent="0.25"/>
    <row r="31825" x14ac:dyDescent="0.25"/>
    <row r="31826" x14ac:dyDescent="0.25"/>
    <row r="31827" x14ac:dyDescent="0.25"/>
    <row r="31828" x14ac:dyDescent="0.25"/>
    <row r="31829" x14ac:dyDescent="0.25"/>
    <row r="31830" x14ac:dyDescent="0.25"/>
    <row r="31831" x14ac:dyDescent="0.25"/>
    <row r="31832" x14ac:dyDescent="0.25"/>
    <row r="31833" x14ac:dyDescent="0.25"/>
    <row r="31834" x14ac:dyDescent="0.25"/>
    <row r="31835" x14ac:dyDescent="0.25"/>
    <row r="31836" x14ac:dyDescent="0.25"/>
    <row r="31837" x14ac:dyDescent="0.25"/>
    <row r="31838" x14ac:dyDescent="0.25"/>
    <row r="31839" x14ac:dyDescent="0.25"/>
    <row r="31840" x14ac:dyDescent="0.25"/>
    <row r="31841" x14ac:dyDescent="0.25"/>
    <row r="31842" x14ac:dyDescent="0.25"/>
    <row r="31843" x14ac:dyDescent="0.25"/>
    <row r="31844" x14ac:dyDescent="0.25"/>
    <row r="31845" x14ac:dyDescent="0.25"/>
    <row r="31846" x14ac:dyDescent="0.25"/>
    <row r="31847" x14ac:dyDescent="0.25"/>
    <row r="31848" x14ac:dyDescent="0.25"/>
    <row r="31849" x14ac:dyDescent="0.25"/>
    <row r="31850" x14ac:dyDescent="0.25"/>
    <row r="31851" x14ac:dyDescent="0.25"/>
    <row r="31852" x14ac:dyDescent="0.25"/>
    <row r="31853" x14ac:dyDescent="0.25"/>
    <row r="31854" x14ac:dyDescent="0.25"/>
    <row r="31855" x14ac:dyDescent="0.25"/>
    <row r="31856" x14ac:dyDescent="0.25"/>
    <row r="31857" x14ac:dyDescent="0.25"/>
    <row r="31858" x14ac:dyDescent="0.25"/>
    <row r="31859" x14ac:dyDescent="0.25"/>
    <row r="31860" x14ac:dyDescent="0.25"/>
    <row r="31861" x14ac:dyDescent="0.25"/>
    <row r="31862" x14ac:dyDescent="0.25"/>
    <row r="31863" x14ac:dyDescent="0.25"/>
    <row r="31864" x14ac:dyDescent="0.25"/>
    <row r="31865" x14ac:dyDescent="0.25"/>
    <row r="31866" x14ac:dyDescent="0.25"/>
    <row r="31867" x14ac:dyDescent="0.25"/>
    <row r="31868" x14ac:dyDescent="0.25"/>
    <row r="31869" x14ac:dyDescent="0.25"/>
    <row r="31870" x14ac:dyDescent="0.25"/>
    <row r="31871" x14ac:dyDescent="0.25"/>
    <row r="31872" x14ac:dyDescent="0.25"/>
    <row r="31873" x14ac:dyDescent="0.25"/>
    <row r="31874" x14ac:dyDescent="0.25"/>
    <row r="31875" x14ac:dyDescent="0.25"/>
    <row r="31876" x14ac:dyDescent="0.25"/>
    <row r="31877" x14ac:dyDescent="0.25"/>
    <row r="31878" x14ac:dyDescent="0.25"/>
    <row r="31879" x14ac:dyDescent="0.25"/>
    <row r="31880" x14ac:dyDescent="0.25"/>
    <row r="31881" x14ac:dyDescent="0.25"/>
    <row r="31882" x14ac:dyDescent="0.25"/>
    <row r="31883" x14ac:dyDescent="0.25"/>
    <row r="31884" x14ac:dyDescent="0.25"/>
    <row r="31885" x14ac:dyDescent="0.25"/>
    <row r="31886" x14ac:dyDescent="0.25"/>
    <row r="31887" x14ac:dyDescent="0.25"/>
    <row r="31888" x14ac:dyDescent="0.25"/>
    <row r="31889" x14ac:dyDescent="0.25"/>
    <row r="31890" x14ac:dyDescent="0.25"/>
    <row r="31891" x14ac:dyDescent="0.25"/>
    <row r="31892" x14ac:dyDescent="0.25"/>
    <row r="31893" x14ac:dyDescent="0.25"/>
    <row r="31894" x14ac:dyDescent="0.25"/>
    <row r="31895" x14ac:dyDescent="0.25"/>
    <row r="31896" x14ac:dyDescent="0.25"/>
    <row r="31897" x14ac:dyDescent="0.25"/>
    <row r="31898" x14ac:dyDescent="0.25"/>
    <row r="31899" x14ac:dyDescent="0.25"/>
    <row r="31900" x14ac:dyDescent="0.25"/>
    <row r="31901" x14ac:dyDescent="0.25"/>
    <row r="31902" x14ac:dyDescent="0.25"/>
    <row r="31903" x14ac:dyDescent="0.25"/>
    <row r="31904" x14ac:dyDescent="0.25"/>
    <row r="31905" x14ac:dyDescent="0.25"/>
    <row r="31906" x14ac:dyDescent="0.25"/>
    <row r="31907" x14ac:dyDescent="0.25"/>
    <row r="31908" x14ac:dyDescent="0.25"/>
    <row r="31909" x14ac:dyDescent="0.25"/>
    <row r="31910" x14ac:dyDescent="0.25"/>
    <row r="31911" x14ac:dyDescent="0.25"/>
    <row r="31912" x14ac:dyDescent="0.25"/>
    <row r="31913" x14ac:dyDescent="0.25"/>
    <row r="31914" x14ac:dyDescent="0.25"/>
    <row r="31915" x14ac:dyDescent="0.25"/>
    <row r="31916" x14ac:dyDescent="0.25"/>
    <row r="31917" x14ac:dyDescent="0.25"/>
    <row r="31918" x14ac:dyDescent="0.25"/>
    <row r="31919" x14ac:dyDescent="0.25"/>
    <row r="31920" x14ac:dyDescent="0.25"/>
    <row r="31921" x14ac:dyDescent="0.25"/>
    <row r="31922" x14ac:dyDescent="0.25"/>
    <row r="31923" x14ac:dyDescent="0.25"/>
    <row r="31924" x14ac:dyDescent="0.25"/>
    <row r="31925" x14ac:dyDescent="0.25"/>
    <row r="31926" x14ac:dyDescent="0.25"/>
    <row r="31927" x14ac:dyDescent="0.25"/>
    <row r="31928" x14ac:dyDescent="0.25"/>
    <row r="31929" x14ac:dyDescent="0.25"/>
    <row r="31930" x14ac:dyDescent="0.25"/>
    <row r="31931" x14ac:dyDescent="0.25"/>
    <row r="31932" x14ac:dyDescent="0.25"/>
    <row r="31933" x14ac:dyDescent="0.25"/>
    <row r="31934" x14ac:dyDescent="0.25"/>
    <row r="31935" x14ac:dyDescent="0.25"/>
    <row r="31936" x14ac:dyDescent="0.25"/>
    <row r="31937" x14ac:dyDescent="0.25"/>
    <row r="31938" x14ac:dyDescent="0.25"/>
    <row r="31939" x14ac:dyDescent="0.25"/>
    <row r="31940" x14ac:dyDescent="0.25"/>
    <row r="31941" x14ac:dyDescent="0.25"/>
    <row r="31942" x14ac:dyDescent="0.25"/>
    <row r="31943" x14ac:dyDescent="0.25"/>
    <row r="31944" x14ac:dyDescent="0.25"/>
    <row r="31945" x14ac:dyDescent="0.25"/>
    <row r="31946" x14ac:dyDescent="0.25"/>
    <row r="31947" x14ac:dyDescent="0.25"/>
    <row r="31948" x14ac:dyDescent="0.25"/>
    <row r="31949" x14ac:dyDescent="0.25"/>
    <row r="31950" x14ac:dyDescent="0.25"/>
    <row r="31951" x14ac:dyDescent="0.25"/>
    <row r="31952" x14ac:dyDescent="0.25"/>
    <row r="31953" x14ac:dyDescent="0.25"/>
    <row r="31954" x14ac:dyDescent="0.25"/>
    <row r="31955" x14ac:dyDescent="0.25"/>
    <row r="31956" x14ac:dyDescent="0.25"/>
    <row r="31957" x14ac:dyDescent="0.25"/>
    <row r="31958" x14ac:dyDescent="0.25"/>
    <row r="31959" x14ac:dyDescent="0.25"/>
    <row r="31960" x14ac:dyDescent="0.25"/>
    <row r="31961" x14ac:dyDescent="0.25"/>
    <row r="31962" x14ac:dyDescent="0.25"/>
    <row r="31963" x14ac:dyDescent="0.25"/>
    <row r="31964" x14ac:dyDescent="0.25"/>
    <row r="31965" x14ac:dyDescent="0.25"/>
    <row r="31966" x14ac:dyDescent="0.25"/>
    <row r="31967" x14ac:dyDescent="0.25"/>
    <row r="31968" x14ac:dyDescent="0.25"/>
    <row r="31969" x14ac:dyDescent="0.25"/>
    <row r="31970" x14ac:dyDescent="0.25"/>
    <row r="31971" x14ac:dyDescent="0.25"/>
    <row r="31972" x14ac:dyDescent="0.25"/>
    <row r="31973" x14ac:dyDescent="0.25"/>
    <row r="31974" x14ac:dyDescent="0.25"/>
    <row r="31975" x14ac:dyDescent="0.25"/>
    <row r="31976" x14ac:dyDescent="0.25"/>
    <row r="31977" x14ac:dyDescent="0.25"/>
    <row r="31978" x14ac:dyDescent="0.25"/>
    <row r="31979" x14ac:dyDescent="0.25"/>
    <row r="31980" x14ac:dyDescent="0.25"/>
    <row r="31981" x14ac:dyDescent="0.25"/>
    <row r="31982" x14ac:dyDescent="0.25"/>
    <row r="31983" x14ac:dyDescent="0.25"/>
    <row r="31984" x14ac:dyDescent="0.25"/>
    <row r="31985" x14ac:dyDescent="0.25"/>
    <row r="31986" x14ac:dyDescent="0.25"/>
    <row r="31987" x14ac:dyDescent="0.25"/>
    <row r="31988" x14ac:dyDescent="0.25"/>
    <row r="31989" x14ac:dyDescent="0.25"/>
    <row r="31990" x14ac:dyDescent="0.25"/>
    <row r="31991" x14ac:dyDescent="0.25"/>
    <row r="31992" x14ac:dyDescent="0.25"/>
    <row r="31993" x14ac:dyDescent="0.25"/>
    <row r="31994" x14ac:dyDescent="0.25"/>
    <row r="31995" x14ac:dyDescent="0.25"/>
    <row r="31996" x14ac:dyDescent="0.25"/>
    <row r="31997" x14ac:dyDescent="0.25"/>
    <row r="31998" x14ac:dyDescent="0.25"/>
    <row r="31999" x14ac:dyDescent="0.25"/>
    <row r="32000" x14ac:dyDescent="0.25"/>
    <row r="32001" x14ac:dyDescent="0.25"/>
    <row r="32002" x14ac:dyDescent="0.25"/>
    <row r="32003" x14ac:dyDescent="0.25"/>
    <row r="32004" x14ac:dyDescent="0.25"/>
    <row r="32005" x14ac:dyDescent="0.25"/>
    <row r="32006" x14ac:dyDescent="0.25"/>
    <row r="32007" x14ac:dyDescent="0.25"/>
    <row r="32008" x14ac:dyDescent="0.25"/>
    <row r="32009" x14ac:dyDescent="0.25"/>
    <row r="32010" x14ac:dyDescent="0.25"/>
    <row r="32011" x14ac:dyDescent="0.25"/>
    <row r="32012" x14ac:dyDescent="0.25"/>
    <row r="32013" x14ac:dyDescent="0.25"/>
    <row r="32014" x14ac:dyDescent="0.25"/>
    <row r="32015" x14ac:dyDescent="0.25"/>
    <row r="32016" x14ac:dyDescent="0.25"/>
    <row r="32017" x14ac:dyDescent="0.25"/>
    <row r="32018" x14ac:dyDescent="0.25"/>
    <row r="32019" x14ac:dyDescent="0.25"/>
    <row r="32020" x14ac:dyDescent="0.25"/>
    <row r="32021" x14ac:dyDescent="0.25"/>
    <row r="32022" x14ac:dyDescent="0.25"/>
    <row r="32023" x14ac:dyDescent="0.25"/>
    <row r="32024" x14ac:dyDescent="0.25"/>
    <row r="32025" x14ac:dyDescent="0.25"/>
    <row r="32026" x14ac:dyDescent="0.25"/>
    <row r="32027" x14ac:dyDescent="0.25"/>
    <row r="32028" x14ac:dyDescent="0.25"/>
    <row r="32029" x14ac:dyDescent="0.25"/>
    <row r="32030" x14ac:dyDescent="0.25"/>
    <row r="32031" x14ac:dyDescent="0.25"/>
    <row r="32032" x14ac:dyDescent="0.25"/>
    <row r="32033" x14ac:dyDescent="0.25"/>
    <row r="32034" x14ac:dyDescent="0.25"/>
    <row r="32035" x14ac:dyDescent="0.25"/>
    <row r="32036" x14ac:dyDescent="0.25"/>
    <row r="32037" x14ac:dyDescent="0.25"/>
    <row r="32038" x14ac:dyDescent="0.25"/>
    <row r="32039" x14ac:dyDescent="0.25"/>
    <row r="32040" x14ac:dyDescent="0.25"/>
    <row r="32041" x14ac:dyDescent="0.25"/>
    <row r="32042" x14ac:dyDescent="0.25"/>
    <row r="32043" x14ac:dyDescent="0.25"/>
    <row r="32044" x14ac:dyDescent="0.25"/>
    <row r="32045" x14ac:dyDescent="0.25"/>
    <row r="32046" x14ac:dyDescent="0.25"/>
    <row r="32047" x14ac:dyDescent="0.25"/>
    <row r="32048" x14ac:dyDescent="0.25"/>
    <row r="32049" x14ac:dyDescent="0.25"/>
    <row r="32050" x14ac:dyDescent="0.25"/>
    <row r="32051" x14ac:dyDescent="0.25"/>
    <row r="32052" x14ac:dyDescent="0.25"/>
    <row r="32053" x14ac:dyDescent="0.25"/>
    <row r="32054" x14ac:dyDescent="0.25"/>
    <row r="32055" x14ac:dyDescent="0.25"/>
    <row r="32056" x14ac:dyDescent="0.25"/>
    <row r="32057" x14ac:dyDescent="0.25"/>
    <row r="32058" x14ac:dyDescent="0.25"/>
    <row r="32059" x14ac:dyDescent="0.25"/>
    <row r="32060" x14ac:dyDescent="0.25"/>
    <row r="32061" x14ac:dyDescent="0.25"/>
    <row r="32062" x14ac:dyDescent="0.25"/>
    <row r="32063" x14ac:dyDescent="0.25"/>
    <row r="32064" x14ac:dyDescent="0.25"/>
    <row r="32065" x14ac:dyDescent="0.25"/>
    <row r="32066" x14ac:dyDescent="0.25"/>
    <row r="32067" x14ac:dyDescent="0.25"/>
    <row r="32068" x14ac:dyDescent="0.25"/>
    <row r="32069" x14ac:dyDescent="0.25"/>
    <row r="32070" x14ac:dyDescent="0.25"/>
    <row r="32071" x14ac:dyDescent="0.25"/>
    <row r="32072" x14ac:dyDescent="0.25"/>
    <row r="32073" x14ac:dyDescent="0.25"/>
    <row r="32074" x14ac:dyDescent="0.25"/>
    <row r="32075" x14ac:dyDescent="0.25"/>
    <row r="32076" x14ac:dyDescent="0.25"/>
    <row r="32077" x14ac:dyDescent="0.25"/>
    <row r="32078" x14ac:dyDescent="0.25"/>
    <row r="32079" x14ac:dyDescent="0.25"/>
    <row r="32080" x14ac:dyDescent="0.25"/>
    <row r="32081" x14ac:dyDescent="0.25"/>
    <row r="32082" x14ac:dyDescent="0.25"/>
    <row r="32083" x14ac:dyDescent="0.25"/>
    <row r="32084" x14ac:dyDescent="0.25"/>
    <row r="32085" x14ac:dyDescent="0.25"/>
    <row r="32086" x14ac:dyDescent="0.25"/>
    <row r="32087" x14ac:dyDescent="0.25"/>
    <row r="32088" x14ac:dyDescent="0.25"/>
    <row r="32089" x14ac:dyDescent="0.25"/>
    <row r="32090" x14ac:dyDescent="0.25"/>
    <row r="32091" x14ac:dyDescent="0.25"/>
    <row r="32092" x14ac:dyDescent="0.25"/>
    <row r="32093" x14ac:dyDescent="0.25"/>
    <row r="32094" x14ac:dyDescent="0.25"/>
    <row r="32095" x14ac:dyDescent="0.25"/>
    <row r="32096" x14ac:dyDescent="0.25"/>
    <row r="32097" x14ac:dyDescent="0.25"/>
    <row r="32098" x14ac:dyDescent="0.25"/>
    <row r="32099" x14ac:dyDescent="0.25"/>
    <row r="32100" x14ac:dyDescent="0.25"/>
    <row r="32101" x14ac:dyDescent="0.25"/>
    <row r="32102" x14ac:dyDescent="0.25"/>
    <row r="32103" x14ac:dyDescent="0.25"/>
    <row r="32104" x14ac:dyDescent="0.25"/>
    <row r="32105" x14ac:dyDescent="0.25"/>
    <row r="32106" x14ac:dyDescent="0.25"/>
    <row r="32107" x14ac:dyDescent="0.25"/>
    <row r="32108" x14ac:dyDescent="0.25"/>
    <row r="32109" x14ac:dyDescent="0.25"/>
    <row r="32110" x14ac:dyDescent="0.25"/>
    <row r="32111" x14ac:dyDescent="0.25"/>
    <row r="32112" x14ac:dyDescent="0.25"/>
    <row r="32113" x14ac:dyDescent="0.25"/>
    <row r="32114" x14ac:dyDescent="0.25"/>
    <row r="32115" x14ac:dyDescent="0.25"/>
    <row r="32116" x14ac:dyDescent="0.25"/>
    <row r="32117" x14ac:dyDescent="0.25"/>
    <row r="32118" x14ac:dyDescent="0.25"/>
    <row r="32119" x14ac:dyDescent="0.25"/>
    <row r="32120" x14ac:dyDescent="0.25"/>
    <row r="32121" x14ac:dyDescent="0.25"/>
    <row r="32122" x14ac:dyDescent="0.25"/>
    <row r="32123" x14ac:dyDescent="0.25"/>
    <row r="32124" x14ac:dyDescent="0.25"/>
    <row r="32125" x14ac:dyDescent="0.25"/>
    <row r="32126" x14ac:dyDescent="0.25"/>
    <row r="32127" x14ac:dyDescent="0.25"/>
    <row r="32128" x14ac:dyDescent="0.25"/>
    <row r="32129" x14ac:dyDescent="0.25"/>
    <row r="32130" x14ac:dyDescent="0.25"/>
    <row r="32131" x14ac:dyDescent="0.25"/>
    <row r="32132" x14ac:dyDescent="0.25"/>
    <row r="32133" x14ac:dyDescent="0.25"/>
    <row r="32134" x14ac:dyDescent="0.25"/>
    <row r="32135" x14ac:dyDescent="0.25"/>
    <row r="32136" x14ac:dyDescent="0.25"/>
    <row r="32137" x14ac:dyDescent="0.25"/>
    <row r="32138" x14ac:dyDescent="0.25"/>
    <row r="32139" x14ac:dyDescent="0.25"/>
    <row r="32140" x14ac:dyDescent="0.25"/>
    <row r="32141" x14ac:dyDescent="0.25"/>
    <row r="32142" x14ac:dyDescent="0.25"/>
    <row r="32143" x14ac:dyDescent="0.25"/>
    <row r="32144" x14ac:dyDescent="0.25"/>
    <row r="32145" x14ac:dyDescent="0.25"/>
    <row r="32146" x14ac:dyDescent="0.25"/>
    <row r="32147" x14ac:dyDescent="0.25"/>
    <row r="32148" x14ac:dyDescent="0.25"/>
    <row r="32149" x14ac:dyDescent="0.25"/>
    <row r="32150" x14ac:dyDescent="0.25"/>
    <row r="32151" x14ac:dyDescent="0.25"/>
    <row r="32152" x14ac:dyDescent="0.25"/>
    <row r="32153" x14ac:dyDescent="0.25"/>
    <row r="32154" x14ac:dyDescent="0.25"/>
    <row r="32155" x14ac:dyDescent="0.25"/>
    <row r="32156" x14ac:dyDescent="0.25"/>
    <row r="32157" x14ac:dyDescent="0.25"/>
    <row r="32158" x14ac:dyDescent="0.25"/>
    <row r="32159" x14ac:dyDescent="0.25"/>
    <row r="32160" x14ac:dyDescent="0.25"/>
    <row r="32161" x14ac:dyDescent="0.25"/>
    <row r="32162" x14ac:dyDescent="0.25"/>
    <row r="32163" x14ac:dyDescent="0.25"/>
    <row r="32164" x14ac:dyDescent="0.25"/>
    <row r="32165" x14ac:dyDescent="0.25"/>
    <row r="32166" x14ac:dyDescent="0.25"/>
    <row r="32167" x14ac:dyDescent="0.25"/>
    <row r="32168" x14ac:dyDescent="0.25"/>
    <row r="32169" x14ac:dyDescent="0.25"/>
    <row r="32170" x14ac:dyDescent="0.25"/>
    <row r="32171" x14ac:dyDescent="0.25"/>
    <row r="32172" x14ac:dyDescent="0.25"/>
    <row r="32173" x14ac:dyDescent="0.25"/>
    <row r="32174" x14ac:dyDescent="0.25"/>
    <row r="32175" x14ac:dyDescent="0.25"/>
    <row r="32176" x14ac:dyDescent="0.25"/>
    <row r="32177" x14ac:dyDescent="0.25"/>
    <row r="32178" x14ac:dyDescent="0.25"/>
    <row r="32179" x14ac:dyDescent="0.25"/>
    <row r="32180" x14ac:dyDescent="0.25"/>
    <row r="32181" x14ac:dyDescent="0.25"/>
    <row r="32182" x14ac:dyDescent="0.25"/>
    <row r="32183" x14ac:dyDescent="0.25"/>
    <row r="32184" x14ac:dyDescent="0.25"/>
    <row r="32185" x14ac:dyDescent="0.25"/>
    <row r="32186" x14ac:dyDescent="0.25"/>
    <row r="32187" x14ac:dyDescent="0.25"/>
    <row r="32188" x14ac:dyDescent="0.25"/>
    <row r="32189" x14ac:dyDescent="0.25"/>
    <row r="32190" x14ac:dyDescent="0.25"/>
    <row r="32191" x14ac:dyDescent="0.25"/>
    <row r="32192" x14ac:dyDescent="0.25"/>
    <row r="32193" x14ac:dyDescent="0.25"/>
    <row r="32194" x14ac:dyDescent="0.25"/>
    <row r="32195" x14ac:dyDescent="0.25"/>
    <row r="32196" x14ac:dyDescent="0.25"/>
    <row r="32197" x14ac:dyDescent="0.25"/>
    <row r="32198" x14ac:dyDescent="0.25"/>
    <row r="32199" x14ac:dyDescent="0.25"/>
    <row r="32200" x14ac:dyDescent="0.25"/>
    <row r="32201" x14ac:dyDescent="0.25"/>
    <row r="32202" x14ac:dyDescent="0.25"/>
    <row r="32203" x14ac:dyDescent="0.25"/>
    <row r="32204" x14ac:dyDescent="0.25"/>
    <row r="32205" x14ac:dyDescent="0.25"/>
    <row r="32206" x14ac:dyDescent="0.25"/>
    <row r="32207" x14ac:dyDescent="0.25"/>
    <row r="32208" x14ac:dyDescent="0.25"/>
    <row r="32209" x14ac:dyDescent="0.25"/>
    <row r="32210" x14ac:dyDescent="0.25"/>
    <row r="32211" x14ac:dyDescent="0.25"/>
    <row r="32212" x14ac:dyDescent="0.25"/>
    <row r="32213" x14ac:dyDescent="0.25"/>
    <row r="32214" x14ac:dyDescent="0.25"/>
    <row r="32215" x14ac:dyDescent="0.25"/>
    <row r="32216" x14ac:dyDescent="0.25"/>
    <row r="32217" x14ac:dyDescent="0.25"/>
    <row r="32218" x14ac:dyDescent="0.25"/>
    <row r="32219" x14ac:dyDescent="0.25"/>
    <row r="32220" x14ac:dyDescent="0.25"/>
    <row r="32221" x14ac:dyDescent="0.25"/>
    <row r="32222" x14ac:dyDescent="0.25"/>
    <row r="32223" x14ac:dyDescent="0.25"/>
    <row r="32224" x14ac:dyDescent="0.25"/>
    <row r="32225" x14ac:dyDescent="0.25"/>
    <row r="32226" x14ac:dyDescent="0.25"/>
    <row r="32227" x14ac:dyDescent="0.25"/>
    <row r="32228" x14ac:dyDescent="0.25"/>
    <row r="32229" x14ac:dyDescent="0.25"/>
    <row r="32230" x14ac:dyDescent="0.25"/>
    <row r="32231" x14ac:dyDescent="0.25"/>
    <row r="32232" x14ac:dyDescent="0.25"/>
    <row r="32233" x14ac:dyDescent="0.25"/>
    <row r="32234" x14ac:dyDescent="0.25"/>
    <row r="32235" x14ac:dyDescent="0.25"/>
    <row r="32236" x14ac:dyDescent="0.25"/>
    <row r="32237" x14ac:dyDescent="0.25"/>
    <row r="32238" x14ac:dyDescent="0.25"/>
    <row r="32239" x14ac:dyDescent="0.25"/>
    <row r="32240" x14ac:dyDescent="0.25"/>
    <row r="32241" x14ac:dyDescent="0.25"/>
    <row r="32242" x14ac:dyDescent="0.25"/>
    <row r="32243" x14ac:dyDescent="0.25"/>
    <row r="32244" x14ac:dyDescent="0.25"/>
    <row r="32245" x14ac:dyDescent="0.25"/>
    <row r="32246" x14ac:dyDescent="0.25"/>
    <row r="32247" x14ac:dyDescent="0.25"/>
    <row r="32248" x14ac:dyDescent="0.25"/>
    <row r="32249" x14ac:dyDescent="0.25"/>
    <row r="32250" x14ac:dyDescent="0.25"/>
    <row r="32251" x14ac:dyDescent="0.25"/>
    <row r="32252" x14ac:dyDescent="0.25"/>
    <row r="32253" x14ac:dyDescent="0.25"/>
    <row r="32254" x14ac:dyDescent="0.25"/>
    <row r="32255" x14ac:dyDescent="0.25"/>
    <row r="32256" x14ac:dyDescent="0.25"/>
    <row r="32257" x14ac:dyDescent="0.25"/>
    <row r="32258" x14ac:dyDescent="0.25"/>
    <row r="32259" x14ac:dyDescent="0.25"/>
    <row r="32260" x14ac:dyDescent="0.25"/>
    <row r="32261" x14ac:dyDescent="0.25"/>
    <row r="32262" x14ac:dyDescent="0.25"/>
    <row r="32263" x14ac:dyDescent="0.25"/>
    <row r="32264" x14ac:dyDescent="0.25"/>
    <row r="32265" x14ac:dyDescent="0.25"/>
    <row r="32266" x14ac:dyDescent="0.25"/>
    <row r="32267" x14ac:dyDescent="0.25"/>
    <row r="32268" x14ac:dyDescent="0.25"/>
    <row r="32269" x14ac:dyDescent="0.25"/>
    <row r="32270" x14ac:dyDescent="0.25"/>
    <row r="32271" x14ac:dyDescent="0.25"/>
    <row r="32272" x14ac:dyDescent="0.25"/>
    <row r="32273" x14ac:dyDescent="0.25"/>
    <row r="32274" x14ac:dyDescent="0.25"/>
    <row r="32275" x14ac:dyDescent="0.25"/>
    <row r="32276" x14ac:dyDescent="0.25"/>
    <row r="32277" x14ac:dyDescent="0.25"/>
    <row r="32278" x14ac:dyDescent="0.25"/>
    <row r="32279" x14ac:dyDescent="0.25"/>
    <row r="32280" x14ac:dyDescent="0.25"/>
    <row r="32281" x14ac:dyDescent="0.25"/>
    <row r="32282" x14ac:dyDescent="0.25"/>
    <row r="32283" x14ac:dyDescent="0.25"/>
    <row r="32284" x14ac:dyDescent="0.25"/>
    <row r="32285" x14ac:dyDescent="0.25"/>
    <row r="32286" x14ac:dyDescent="0.25"/>
    <row r="32287" x14ac:dyDescent="0.25"/>
    <row r="32288" x14ac:dyDescent="0.25"/>
    <row r="32289" x14ac:dyDescent="0.25"/>
    <row r="32290" x14ac:dyDescent="0.25"/>
    <row r="32291" x14ac:dyDescent="0.25"/>
    <row r="32292" x14ac:dyDescent="0.25"/>
    <row r="32293" x14ac:dyDescent="0.25"/>
    <row r="32294" x14ac:dyDescent="0.25"/>
    <row r="32295" x14ac:dyDescent="0.25"/>
    <row r="32296" x14ac:dyDescent="0.25"/>
    <row r="32297" x14ac:dyDescent="0.25"/>
    <row r="32298" x14ac:dyDescent="0.25"/>
    <row r="32299" x14ac:dyDescent="0.25"/>
    <row r="32300" x14ac:dyDescent="0.25"/>
    <row r="32301" x14ac:dyDescent="0.25"/>
    <row r="32302" x14ac:dyDescent="0.25"/>
    <row r="32303" x14ac:dyDescent="0.25"/>
    <row r="32304" x14ac:dyDescent="0.25"/>
    <row r="32305" x14ac:dyDescent="0.25"/>
    <row r="32306" x14ac:dyDescent="0.25"/>
    <row r="32307" x14ac:dyDescent="0.25"/>
    <row r="32308" x14ac:dyDescent="0.25"/>
    <row r="32309" x14ac:dyDescent="0.25"/>
    <row r="32310" x14ac:dyDescent="0.25"/>
    <row r="32311" x14ac:dyDescent="0.25"/>
    <row r="32312" x14ac:dyDescent="0.25"/>
    <row r="32313" x14ac:dyDescent="0.25"/>
    <row r="32314" x14ac:dyDescent="0.25"/>
    <row r="32315" x14ac:dyDescent="0.25"/>
    <row r="32316" x14ac:dyDescent="0.25"/>
    <row r="32317" x14ac:dyDescent="0.25"/>
    <row r="32318" x14ac:dyDescent="0.25"/>
    <row r="32319" x14ac:dyDescent="0.25"/>
    <row r="32320" x14ac:dyDescent="0.25"/>
    <row r="32321" x14ac:dyDescent="0.25"/>
    <row r="32322" x14ac:dyDescent="0.25"/>
    <row r="32323" x14ac:dyDescent="0.25"/>
    <row r="32324" x14ac:dyDescent="0.25"/>
    <row r="32325" x14ac:dyDescent="0.25"/>
    <row r="32326" x14ac:dyDescent="0.25"/>
    <row r="32327" x14ac:dyDescent="0.25"/>
    <row r="32328" x14ac:dyDescent="0.25"/>
    <row r="32329" x14ac:dyDescent="0.25"/>
    <row r="32330" x14ac:dyDescent="0.25"/>
    <row r="32331" x14ac:dyDescent="0.25"/>
    <row r="32332" x14ac:dyDescent="0.25"/>
    <row r="32333" x14ac:dyDescent="0.25"/>
    <row r="32334" x14ac:dyDescent="0.25"/>
    <row r="32335" x14ac:dyDescent="0.25"/>
    <row r="32336" x14ac:dyDescent="0.25"/>
    <row r="32337" x14ac:dyDescent="0.25"/>
    <row r="32338" x14ac:dyDescent="0.25"/>
    <row r="32339" x14ac:dyDescent="0.25"/>
    <row r="32340" x14ac:dyDescent="0.25"/>
    <row r="32341" x14ac:dyDescent="0.25"/>
    <row r="32342" x14ac:dyDescent="0.25"/>
    <row r="32343" x14ac:dyDescent="0.25"/>
    <row r="32344" x14ac:dyDescent="0.25"/>
    <row r="32345" x14ac:dyDescent="0.25"/>
    <row r="32346" x14ac:dyDescent="0.25"/>
    <row r="32347" x14ac:dyDescent="0.25"/>
    <row r="32348" x14ac:dyDescent="0.25"/>
    <row r="32349" x14ac:dyDescent="0.25"/>
    <row r="32350" x14ac:dyDescent="0.25"/>
    <row r="32351" x14ac:dyDescent="0.25"/>
    <row r="32352" x14ac:dyDescent="0.25"/>
    <row r="32353" x14ac:dyDescent="0.25"/>
    <row r="32354" x14ac:dyDescent="0.25"/>
    <row r="32355" x14ac:dyDescent="0.25"/>
    <row r="32356" x14ac:dyDescent="0.25"/>
    <row r="32357" x14ac:dyDescent="0.25"/>
    <row r="32358" x14ac:dyDescent="0.25"/>
    <row r="32359" x14ac:dyDescent="0.25"/>
    <row r="32360" x14ac:dyDescent="0.25"/>
    <row r="32361" x14ac:dyDescent="0.25"/>
    <row r="32362" x14ac:dyDescent="0.25"/>
    <row r="32363" x14ac:dyDescent="0.25"/>
    <row r="32364" x14ac:dyDescent="0.25"/>
    <row r="32365" x14ac:dyDescent="0.25"/>
    <row r="32366" x14ac:dyDescent="0.25"/>
    <row r="32367" x14ac:dyDescent="0.25"/>
    <row r="32368" x14ac:dyDescent="0.25"/>
    <row r="32369" x14ac:dyDescent="0.25"/>
    <row r="32370" x14ac:dyDescent="0.25"/>
    <row r="32371" x14ac:dyDescent="0.25"/>
    <row r="32372" x14ac:dyDescent="0.25"/>
    <row r="32373" x14ac:dyDescent="0.25"/>
    <row r="32374" x14ac:dyDescent="0.25"/>
    <row r="32375" x14ac:dyDescent="0.25"/>
    <row r="32376" x14ac:dyDescent="0.25"/>
    <row r="32377" x14ac:dyDescent="0.25"/>
    <row r="32378" x14ac:dyDescent="0.25"/>
    <row r="32379" x14ac:dyDescent="0.25"/>
    <row r="32380" x14ac:dyDescent="0.25"/>
    <row r="32381" x14ac:dyDescent="0.25"/>
    <row r="32382" x14ac:dyDescent="0.25"/>
    <row r="32383" x14ac:dyDescent="0.25"/>
    <row r="32384" x14ac:dyDescent="0.25"/>
    <row r="32385" x14ac:dyDescent="0.25"/>
    <row r="32386" x14ac:dyDescent="0.25"/>
    <row r="32387" x14ac:dyDescent="0.25"/>
    <row r="32388" x14ac:dyDescent="0.25"/>
    <row r="32389" x14ac:dyDescent="0.25"/>
    <row r="32390" x14ac:dyDescent="0.25"/>
    <row r="32391" x14ac:dyDescent="0.25"/>
    <row r="32392" x14ac:dyDescent="0.25"/>
    <row r="32393" x14ac:dyDescent="0.25"/>
    <row r="32394" x14ac:dyDescent="0.25"/>
    <row r="32395" x14ac:dyDescent="0.25"/>
    <row r="32396" x14ac:dyDescent="0.25"/>
    <row r="32397" x14ac:dyDescent="0.25"/>
    <row r="32398" x14ac:dyDescent="0.25"/>
    <row r="32399" x14ac:dyDescent="0.25"/>
    <row r="32400" x14ac:dyDescent="0.25"/>
    <row r="32401" x14ac:dyDescent="0.25"/>
    <row r="32402" x14ac:dyDescent="0.25"/>
    <row r="32403" x14ac:dyDescent="0.25"/>
    <row r="32404" x14ac:dyDescent="0.25"/>
    <row r="32405" x14ac:dyDescent="0.25"/>
    <row r="32406" x14ac:dyDescent="0.25"/>
    <row r="32407" x14ac:dyDescent="0.25"/>
    <row r="32408" x14ac:dyDescent="0.25"/>
    <row r="32409" x14ac:dyDescent="0.25"/>
    <row r="32410" x14ac:dyDescent="0.25"/>
    <row r="32411" x14ac:dyDescent="0.25"/>
    <row r="32412" x14ac:dyDescent="0.25"/>
    <row r="32413" x14ac:dyDescent="0.25"/>
    <row r="32414" x14ac:dyDescent="0.25"/>
    <row r="32415" x14ac:dyDescent="0.25"/>
    <row r="32416" x14ac:dyDescent="0.25"/>
    <row r="32417" x14ac:dyDescent="0.25"/>
    <row r="32418" x14ac:dyDescent="0.25"/>
    <row r="32419" x14ac:dyDescent="0.25"/>
    <row r="32420" x14ac:dyDescent="0.25"/>
    <row r="32421" x14ac:dyDescent="0.25"/>
    <row r="32422" x14ac:dyDescent="0.25"/>
    <row r="32423" x14ac:dyDescent="0.25"/>
    <row r="32424" x14ac:dyDescent="0.25"/>
    <row r="32425" x14ac:dyDescent="0.25"/>
    <row r="32426" x14ac:dyDescent="0.25"/>
    <row r="32427" x14ac:dyDescent="0.25"/>
    <row r="32428" x14ac:dyDescent="0.25"/>
    <row r="32429" x14ac:dyDescent="0.25"/>
    <row r="32430" x14ac:dyDescent="0.25"/>
    <row r="32431" x14ac:dyDescent="0.25"/>
    <row r="32432" x14ac:dyDescent="0.25"/>
    <row r="32433" x14ac:dyDescent="0.25"/>
    <row r="32434" x14ac:dyDescent="0.25"/>
    <row r="32435" x14ac:dyDescent="0.25"/>
    <row r="32436" x14ac:dyDescent="0.25"/>
    <row r="32437" x14ac:dyDescent="0.25"/>
    <row r="32438" x14ac:dyDescent="0.25"/>
    <row r="32439" x14ac:dyDescent="0.25"/>
    <row r="32440" x14ac:dyDescent="0.25"/>
    <row r="32441" x14ac:dyDescent="0.25"/>
    <row r="32442" x14ac:dyDescent="0.25"/>
    <row r="32443" x14ac:dyDescent="0.25"/>
    <row r="32444" x14ac:dyDescent="0.25"/>
    <row r="32445" x14ac:dyDescent="0.25"/>
    <row r="32446" x14ac:dyDescent="0.25"/>
    <row r="32447" x14ac:dyDescent="0.25"/>
    <row r="32448" x14ac:dyDescent="0.25"/>
    <row r="32449" x14ac:dyDescent="0.25"/>
    <row r="32450" x14ac:dyDescent="0.25"/>
    <row r="32451" x14ac:dyDescent="0.25"/>
    <row r="32452" x14ac:dyDescent="0.25"/>
    <row r="32453" x14ac:dyDescent="0.25"/>
    <row r="32454" x14ac:dyDescent="0.25"/>
    <row r="32455" x14ac:dyDescent="0.25"/>
    <row r="32456" x14ac:dyDescent="0.25"/>
    <row r="32457" x14ac:dyDescent="0.25"/>
    <row r="32458" x14ac:dyDescent="0.25"/>
    <row r="32459" x14ac:dyDescent="0.25"/>
    <row r="32460" x14ac:dyDescent="0.25"/>
    <row r="32461" x14ac:dyDescent="0.25"/>
    <row r="32462" x14ac:dyDescent="0.25"/>
    <row r="32463" x14ac:dyDescent="0.25"/>
    <row r="32464" x14ac:dyDescent="0.25"/>
    <row r="32465" x14ac:dyDescent="0.25"/>
    <row r="32466" x14ac:dyDescent="0.25"/>
    <row r="32467" x14ac:dyDescent="0.25"/>
    <row r="32468" x14ac:dyDescent="0.25"/>
    <row r="32469" x14ac:dyDescent="0.25"/>
    <row r="32470" x14ac:dyDescent="0.25"/>
    <row r="32471" x14ac:dyDescent="0.25"/>
    <row r="32472" x14ac:dyDescent="0.25"/>
    <row r="32473" x14ac:dyDescent="0.25"/>
    <row r="32474" x14ac:dyDescent="0.25"/>
    <row r="32475" x14ac:dyDescent="0.25"/>
    <row r="32476" x14ac:dyDescent="0.25"/>
    <row r="32477" x14ac:dyDescent="0.25"/>
    <row r="32478" x14ac:dyDescent="0.25"/>
    <row r="32479" x14ac:dyDescent="0.25"/>
    <row r="32480" x14ac:dyDescent="0.25"/>
    <row r="32481" x14ac:dyDescent="0.25"/>
    <row r="32482" x14ac:dyDescent="0.25"/>
    <row r="32483" x14ac:dyDescent="0.25"/>
    <row r="32484" x14ac:dyDescent="0.25"/>
    <row r="32485" x14ac:dyDescent="0.25"/>
    <row r="32486" x14ac:dyDescent="0.25"/>
    <row r="32487" x14ac:dyDescent="0.25"/>
    <row r="32488" x14ac:dyDescent="0.25"/>
    <row r="32489" x14ac:dyDescent="0.25"/>
    <row r="32490" x14ac:dyDescent="0.25"/>
    <row r="32491" x14ac:dyDescent="0.25"/>
    <row r="32492" x14ac:dyDescent="0.25"/>
    <row r="32493" x14ac:dyDescent="0.25"/>
    <row r="32494" x14ac:dyDescent="0.25"/>
    <row r="32495" x14ac:dyDescent="0.25"/>
    <row r="32496" x14ac:dyDescent="0.25"/>
    <row r="32497" x14ac:dyDescent="0.25"/>
    <row r="32498" x14ac:dyDescent="0.25"/>
    <row r="32499" x14ac:dyDescent="0.25"/>
    <row r="32500" x14ac:dyDescent="0.25"/>
    <row r="32501" x14ac:dyDescent="0.25"/>
    <row r="32502" x14ac:dyDescent="0.25"/>
    <row r="32503" x14ac:dyDescent="0.25"/>
    <row r="32504" x14ac:dyDescent="0.25"/>
    <row r="32505" x14ac:dyDescent="0.25"/>
    <row r="32506" x14ac:dyDescent="0.25"/>
    <row r="32507" x14ac:dyDescent="0.25"/>
    <row r="32508" x14ac:dyDescent="0.25"/>
    <row r="32509" x14ac:dyDescent="0.25"/>
    <row r="32510" x14ac:dyDescent="0.25"/>
    <row r="32511" x14ac:dyDescent="0.25"/>
    <row r="32512" x14ac:dyDescent="0.25"/>
    <row r="32513" x14ac:dyDescent="0.25"/>
    <row r="32514" x14ac:dyDescent="0.25"/>
    <row r="32515" x14ac:dyDescent="0.25"/>
    <row r="32516" x14ac:dyDescent="0.25"/>
    <row r="32517" x14ac:dyDescent="0.25"/>
    <row r="32518" x14ac:dyDescent="0.25"/>
    <row r="32519" x14ac:dyDescent="0.25"/>
    <row r="32520" x14ac:dyDescent="0.25"/>
    <row r="32521" x14ac:dyDescent="0.25"/>
    <row r="32522" x14ac:dyDescent="0.25"/>
    <row r="32523" x14ac:dyDescent="0.25"/>
    <row r="32524" x14ac:dyDescent="0.25"/>
    <row r="32525" x14ac:dyDescent="0.25"/>
    <row r="32526" x14ac:dyDescent="0.25"/>
    <row r="32527" x14ac:dyDescent="0.25"/>
    <row r="32528" x14ac:dyDescent="0.25"/>
    <row r="32529" x14ac:dyDescent="0.25"/>
    <row r="32530" x14ac:dyDescent="0.25"/>
    <row r="32531" x14ac:dyDescent="0.25"/>
    <row r="32532" x14ac:dyDescent="0.25"/>
    <row r="32533" x14ac:dyDescent="0.25"/>
    <row r="32534" x14ac:dyDescent="0.25"/>
    <row r="32535" x14ac:dyDescent="0.25"/>
    <row r="32536" x14ac:dyDescent="0.25"/>
    <row r="32537" x14ac:dyDescent="0.25"/>
    <row r="32538" x14ac:dyDescent="0.25"/>
    <row r="32539" x14ac:dyDescent="0.25"/>
    <row r="32540" x14ac:dyDescent="0.25"/>
    <row r="32541" x14ac:dyDescent="0.25"/>
    <row r="32542" x14ac:dyDescent="0.25"/>
    <row r="32543" x14ac:dyDescent="0.25"/>
    <row r="32544" x14ac:dyDescent="0.25"/>
    <row r="32545" x14ac:dyDescent="0.25"/>
    <row r="32546" x14ac:dyDescent="0.25"/>
    <row r="32547" x14ac:dyDescent="0.25"/>
    <row r="32548" x14ac:dyDescent="0.25"/>
    <row r="32549" x14ac:dyDescent="0.25"/>
    <row r="32550" x14ac:dyDescent="0.25"/>
    <row r="32551" x14ac:dyDescent="0.25"/>
    <row r="32552" x14ac:dyDescent="0.25"/>
    <row r="32553" x14ac:dyDescent="0.25"/>
    <row r="32554" x14ac:dyDescent="0.25"/>
    <row r="32555" x14ac:dyDescent="0.25"/>
    <row r="32556" x14ac:dyDescent="0.25"/>
    <row r="32557" x14ac:dyDescent="0.25"/>
    <row r="32558" x14ac:dyDescent="0.25"/>
    <row r="32559" x14ac:dyDescent="0.25"/>
    <row r="32560" x14ac:dyDescent="0.25"/>
    <row r="32561" x14ac:dyDescent="0.25"/>
    <row r="32562" x14ac:dyDescent="0.25"/>
    <row r="32563" x14ac:dyDescent="0.25"/>
    <row r="32564" x14ac:dyDescent="0.25"/>
    <row r="32565" x14ac:dyDescent="0.25"/>
    <row r="32566" x14ac:dyDescent="0.25"/>
    <row r="32567" x14ac:dyDescent="0.25"/>
    <row r="32568" x14ac:dyDescent="0.25"/>
    <row r="32569" x14ac:dyDescent="0.25"/>
    <row r="32570" x14ac:dyDescent="0.25"/>
    <row r="32571" x14ac:dyDescent="0.25"/>
    <row r="32572" x14ac:dyDescent="0.25"/>
    <row r="32573" x14ac:dyDescent="0.25"/>
    <row r="32574" x14ac:dyDescent="0.25"/>
    <row r="32575" x14ac:dyDescent="0.25"/>
    <row r="32576" x14ac:dyDescent="0.25"/>
    <row r="32577" x14ac:dyDescent="0.25"/>
    <row r="32578" x14ac:dyDescent="0.25"/>
    <row r="32579" x14ac:dyDescent="0.25"/>
    <row r="32580" x14ac:dyDescent="0.25"/>
    <row r="32581" x14ac:dyDescent="0.25"/>
    <row r="32582" x14ac:dyDescent="0.25"/>
    <row r="32583" x14ac:dyDescent="0.25"/>
    <row r="32584" x14ac:dyDescent="0.25"/>
    <row r="32585" x14ac:dyDescent="0.25"/>
    <row r="32586" x14ac:dyDescent="0.25"/>
    <row r="32587" x14ac:dyDescent="0.25"/>
    <row r="32588" x14ac:dyDescent="0.25"/>
    <row r="32589" x14ac:dyDescent="0.25"/>
    <row r="32590" x14ac:dyDescent="0.25"/>
    <row r="32591" x14ac:dyDescent="0.25"/>
    <row r="32592" x14ac:dyDescent="0.25"/>
    <row r="32593" x14ac:dyDescent="0.25"/>
    <row r="32594" x14ac:dyDescent="0.25"/>
    <row r="32595" x14ac:dyDescent="0.25"/>
    <row r="32596" x14ac:dyDescent="0.25"/>
    <row r="32597" x14ac:dyDescent="0.25"/>
    <row r="32598" x14ac:dyDescent="0.25"/>
    <row r="32599" x14ac:dyDescent="0.25"/>
    <row r="32600" x14ac:dyDescent="0.25"/>
    <row r="32601" x14ac:dyDescent="0.25"/>
    <row r="32602" x14ac:dyDescent="0.25"/>
    <row r="32603" x14ac:dyDescent="0.25"/>
    <row r="32604" x14ac:dyDescent="0.25"/>
    <row r="32605" x14ac:dyDescent="0.25"/>
    <row r="32606" x14ac:dyDescent="0.25"/>
    <row r="32607" x14ac:dyDescent="0.25"/>
    <row r="32608" x14ac:dyDescent="0.25"/>
    <row r="32609" x14ac:dyDescent="0.25"/>
    <row r="32610" x14ac:dyDescent="0.25"/>
    <row r="32611" x14ac:dyDescent="0.25"/>
    <row r="32612" x14ac:dyDescent="0.25"/>
    <row r="32613" x14ac:dyDescent="0.25"/>
    <row r="32614" x14ac:dyDescent="0.25"/>
    <row r="32615" x14ac:dyDescent="0.25"/>
    <row r="32616" x14ac:dyDescent="0.25"/>
    <row r="32617" x14ac:dyDescent="0.25"/>
    <row r="32618" x14ac:dyDescent="0.25"/>
    <row r="32619" x14ac:dyDescent="0.25"/>
    <row r="32620" x14ac:dyDescent="0.25"/>
    <row r="32621" x14ac:dyDescent="0.25"/>
    <row r="32622" x14ac:dyDescent="0.25"/>
    <row r="32623" x14ac:dyDescent="0.25"/>
    <row r="32624" x14ac:dyDescent="0.25"/>
    <row r="32625" x14ac:dyDescent="0.25"/>
    <row r="32626" x14ac:dyDescent="0.25"/>
    <row r="32627" x14ac:dyDescent="0.25"/>
    <row r="32628" x14ac:dyDescent="0.25"/>
    <row r="32629" x14ac:dyDescent="0.25"/>
    <row r="32630" x14ac:dyDescent="0.25"/>
    <row r="32631" x14ac:dyDescent="0.25"/>
    <row r="32632" x14ac:dyDescent="0.25"/>
    <row r="32633" x14ac:dyDescent="0.25"/>
    <row r="32634" x14ac:dyDescent="0.25"/>
    <row r="32635" x14ac:dyDescent="0.25"/>
    <row r="32636" x14ac:dyDescent="0.25"/>
    <row r="32637" x14ac:dyDescent="0.25"/>
    <row r="32638" x14ac:dyDescent="0.25"/>
    <row r="32639" x14ac:dyDescent="0.25"/>
    <row r="32640" x14ac:dyDescent="0.25"/>
    <row r="32641" x14ac:dyDescent="0.25"/>
    <row r="32642" x14ac:dyDescent="0.25"/>
    <row r="32643" x14ac:dyDescent="0.25"/>
    <row r="32644" x14ac:dyDescent="0.25"/>
    <row r="32645" x14ac:dyDescent="0.25"/>
    <row r="32646" x14ac:dyDescent="0.25"/>
    <row r="32647" x14ac:dyDescent="0.25"/>
    <row r="32648" x14ac:dyDescent="0.25"/>
    <row r="32649" x14ac:dyDescent="0.25"/>
    <row r="32650" x14ac:dyDescent="0.25"/>
    <row r="32651" x14ac:dyDescent="0.25"/>
    <row r="32652" x14ac:dyDescent="0.25"/>
    <row r="32653" x14ac:dyDescent="0.25"/>
    <row r="32654" x14ac:dyDescent="0.25"/>
    <row r="32655" x14ac:dyDescent="0.25"/>
    <row r="32656" x14ac:dyDescent="0.25"/>
    <row r="32657" x14ac:dyDescent="0.25"/>
    <row r="32658" x14ac:dyDescent="0.25"/>
    <row r="32659" x14ac:dyDescent="0.25"/>
    <row r="32660" x14ac:dyDescent="0.25"/>
    <row r="32661" x14ac:dyDescent="0.25"/>
    <row r="32662" x14ac:dyDescent="0.25"/>
    <row r="32663" x14ac:dyDescent="0.25"/>
    <row r="32664" x14ac:dyDescent="0.25"/>
    <row r="32665" x14ac:dyDescent="0.25"/>
    <row r="32666" x14ac:dyDescent="0.25"/>
    <row r="32667" x14ac:dyDescent="0.25"/>
    <row r="32668" x14ac:dyDescent="0.25"/>
    <row r="32669" x14ac:dyDescent="0.25"/>
    <row r="32670" x14ac:dyDescent="0.25"/>
    <row r="32671" x14ac:dyDescent="0.25"/>
    <row r="32672" x14ac:dyDescent="0.25"/>
    <row r="32673" x14ac:dyDescent="0.25"/>
    <row r="32674" x14ac:dyDescent="0.25"/>
    <row r="32675" x14ac:dyDescent="0.25"/>
    <row r="32676" x14ac:dyDescent="0.25"/>
    <row r="32677" x14ac:dyDescent="0.25"/>
    <row r="32678" x14ac:dyDescent="0.25"/>
    <row r="32679" x14ac:dyDescent="0.25"/>
    <row r="32680" x14ac:dyDescent="0.25"/>
    <row r="32681" x14ac:dyDescent="0.25"/>
    <row r="32682" x14ac:dyDescent="0.25"/>
    <row r="32683" x14ac:dyDescent="0.25"/>
    <row r="32684" x14ac:dyDescent="0.25"/>
    <row r="32685" x14ac:dyDescent="0.25"/>
    <row r="32686" x14ac:dyDescent="0.25"/>
    <row r="32687" x14ac:dyDescent="0.25"/>
    <row r="32688" x14ac:dyDescent="0.25"/>
    <row r="32689" x14ac:dyDescent="0.25"/>
    <row r="32690" x14ac:dyDescent="0.25"/>
    <row r="32691" x14ac:dyDescent="0.25"/>
    <row r="32692" x14ac:dyDescent="0.25"/>
    <row r="32693" x14ac:dyDescent="0.25"/>
    <row r="32694" x14ac:dyDescent="0.25"/>
    <row r="32695" x14ac:dyDescent="0.25"/>
    <row r="32696" x14ac:dyDescent="0.25"/>
    <row r="32697" x14ac:dyDescent="0.25"/>
    <row r="32698" x14ac:dyDescent="0.25"/>
    <row r="32699" x14ac:dyDescent="0.25"/>
    <row r="32700" x14ac:dyDescent="0.25"/>
    <row r="32701" x14ac:dyDescent="0.25"/>
    <row r="32702" x14ac:dyDescent="0.25"/>
    <row r="32703" x14ac:dyDescent="0.25"/>
    <row r="32704" x14ac:dyDescent="0.25"/>
    <row r="32705" x14ac:dyDescent="0.25"/>
    <row r="32706" x14ac:dyDescent="0.25"/>
    <row r="32707" x14ac:dyDescent="0.25"/>
    <row r="32708" x14ac:dyDescent="0.25"/>
    <row r="32709" x14ac:dyDescent="0.25"/>
    <row r="32710" x14ac:dyDescent="0.25"/>
    <row r="32711" x14ac:dyDescent="0.25"/>
    <row r="32712" x14ac:dyDescent="0.25"/>
    <row r="32713" x14ac:dyDescent="0.25"/>
    <row r="32714" x14ac:dyDescent="0.25"/>
    <row r="32715" x14ac:dyDescent="0.25"/>
    <row r="32716" x14ac:dyDescent="0.25"/>
    <row r="32717" x14ac:dyDescent="0.25"/>
    <row r="32718" x14ac:dyDescent="0.25"/>
    <row r="32719" x14ac:dyDescent="0.25"/>
    <row r="32720" x14ac:dyDescent="0.25"/>
    <row r="32721" x14ac:dyDescent="0.25"/>
    <row r="32722" x14ac:dyDescent="0.25"/>
    <row r="32723" x14ac:dyDescent="0.25"/>
    <row r="32724" x14ac:dyDescent="0.25"/>
    <row r="32725" x14ac:dyDescent="0.25"/>
    <row r="32726" x14ac:dyDescent="0.25"/>
    <row r="32727" x14ac:dyDescent="0.25"/>
    <row r="32728" x14ac:dyDescent="0.25"/>
    <row r="32729" x14ac:dyDescent="0.25"/>
    <row r="32730" x14ac:dyDescent="0.25"/>
    <row r="32731" x14ac:dyDescent="0.25"/>
    <row r="32732" x14ac:dyDescent="0.25"/>
    <row r="32733" x14ac:dyDescent="0.25"/>
    <row r="32734" x14ac:dyDescent="0.25"/>
    <row r="32735" x14ac:dyDescent="0.25"/>
    <row r="32736" x14ac:dyDescent="0.25"/>
    <row r="32737" x14ac:dyDescent="0.25"/>
    <row r="32738" x14ac:dyDescent="0.25"/>
    <row r="32739" x14ac:dyDescent="0.25"/>
    <row r="32740" x14ac:dyDescent="0.25"/>
    <row r="32741" x14ac:dyDescent="0.25"/>
    <row r="32742" x14ac:dyDescent="0.25"/>
    <row r="32743" x14ac:dyDescent="0.25"/>
    <row r="32744" x14ac:dyDescent="0.25"/>
    <row r="32745" x14ac:dyDescent="0.25"/>
    <row r="32746" x14ac:dyDescent="0.25"/>
    <row r="32747" x14ac:dyDescent="0.25"/>
    <row r="32748" x14ac:dyDescent="0.25"/>
    <row r="32749" x14ac:dyDescent="0.25"/>
    <row r="32750" x14ac:dyDescent="0.25"/>
    <row r="32751" x14ac:dyDescent="0.25"/>
    <row r="32752" x14ac:dyDescent="0.25"/>
    <row r="32753" x14ac:dyDescent="0.25"/>
    <row r="32754" x14ac:dyDescent="0.25"/>
    <row r="32755" x14ac:dyDescent="0.25"/>
    <row r="32756" x14ac:dyDescent="0.25"/>
    <row r="32757" x14ac:dyDescent="0.25"/>
    <row r="32758" x14ac:dyDescent="0.25"/>
    <row r="32759" x14ac:dyDescent="0.25"/>
    <row r="32760" x14ac:dyDescent="0.25"/>
    <row r="32761" x14ac:dyDescent="0.25"/>
    <row r="32762" x14ac:dyDescent="0.25"/>
    <row r="32763" x14ac:dyDescent="0.25"/>
    <row r="32764" x14ac:dyDescent="0.25"/>
    <row r="32765" x14ac:dyDescent="0.25"/>
    <row r="32766" x14ac:dyDescent="0.25"/>
    <row r="32767" x14ac:dyDescent="0.25"/>
    <row r="32768" x14ac:dyDescent="0.25"/>
    <row r="32769" x14ac:dyDescent="0.25"/>
    <row r="32770" x14ac:dyDescent="0.25"/>
    <row r="32771" x14ac:dyDescent="0.25"/>
    <row r="32772" x14ac:dyDescent="0.25"/>
    <row r="32773" x14ac:dyDescent="0.25"/>
    <row r="32774" x14ac:dyDescent="0.25"/>
    <row r="32775" x14ac:dyDescent="0.25"/>
    <row r="32776" x14ac:dyDescent="0.25"/>
    <row r="32777" x14ac:dyDescent="0.25"/>
    <row r="32778" x14ac:dyDescent="0.25"/>
    <row r="32779" x14ac:dyDescent="0.25"/>
    <row r="32780" x14ac:dyDescent="0.25"/>
    <row r="32781" x14ac:dyDescent="0.25"/>
    <row r="32782" x14ac:dyDescent="0.25"/>
    <row r="32783" x14ac:dyDescent="0.25"/>
    <row r="32784" x14ac:dyDescent="0.25"/>
    <row r="32785" x14ac:dyDescent="0.25"/>
    <row r="32786" x14ac:dyDescent="0.25"/>
    <row r="32787" x14ac:dyDescent="0.25"/>
    <row r="32788" x14ac:dyDescent="0.25"/>
    <row r="32789" x14ac:dyDescent="0.25"/>
    <row r="32790" x14ac:dyDescent="0.25"/>
    <row r="32791" x14ac:dyDescent="0.25"/>
    <row r="32792" x14ac:dyDescent="0.25"/>
    <row r="32793" x14ac:dyDescent="0.25"/>
    <row r="32794" x14ac:dyDescent="0.25"/>
    <row r="32795" x14ac:dyDescent="0.25"/>
    <row r="32796" x14ac:dyDescent="0.25"/>
    <row r="32797" x14ac:dyDescent="0.25"/>
    <row r="32798" x14ac:dyDescent="0.25"/>
    <row r="32799" x14ac:dyDescent="0.25"/>
    <row r="32800" x14ac:dyDescent="0.25"/>
    <row r="32801" x14ac:dyDescent="0.25"/>
    <row r="32802" x14ac:dyDescent="0.25"/>
    <row r="32803" x14ac:dyDescent="0.25"/>
    <row r="32804" x14ac:dyDescent="0.25"/>
    <row r="32805" x14ac:dyDescent="0.25"/>
    <row r="32806" x14ac:dyDescent="0.25"/>
    <row r="32807" x14ac:dyDescent="0.25"/>
    <row r="32808" x14ac:dyDescent="0.25"/>
    <row r="32809" x14ac:dyDescent="0.25"/>
    <row r="32810" x14ac:dyDescent="0.25"/>
    <row r="32811" x14ac:dyDescent="0.25"/>
    <row r="32812" x14ac:dyDescent="0.25"/>
    <row r="32813" x14ac:dyDescent="0.25"/>
    <row r="32814" x14ac:dyDescent="0.25"/>
    <row r="32815" x14ac:dyDescent="0.25"/>
    <row r="32816" x14ac:dyDescent="0.25"/>
    <row r="32817" x14ac:dyDescent="0.25"/>
    <row r="32818" x14ac:dyDescent="0.25"/>
    <row r="32819" x14ac:dyDescent="0.25"/>
    <row r="32820" x14ac:dyDescent="0.25"/>
    <row r="32821" x14ac:dyDescent="0.25"/>
    <row r="32822" x14ac:dyDescent="0.25"/>
    <row r="32823" x14ac:dyDescent="0.25"/>
    <row r="32824" x14ac:dyDescent="0.25"/>
    <row r="32825" x14ac:dyDescent="0.25"/>
    <row r="32826" x14ac:dyDescent="0.25"/>
    <row r="32827" x14ac:dyDescent="0.25"/>
    <row r="32828" x14ac:dyDescent="0.25"/>
    <row r="32829" x14ac:dyDescent="0.25"/>
    <row r="32830" x14ac:dyDescent="0.25"/>
    <row r="32831" x14ac:dyDescent="0.25"/>
    <row r="32832" x14ac:dyDescent="0.25"/>
    <row r="32833" x14ac:dyDescent="0.25"/>
    <row r="32834" x14ac:dyDescent="0.25"/>
    <row r="32835" x14ac:dyDescent="0.25"/>
    <row r="32836" x14ac:dyDescent="0.25"/>
    <row r="32837" x14ac:dyDescent="0.25"/>
    <row r="32838" x14ac:dyDescent="0.25"/>
    <row r="32839" x14ac:dyDescent="0.25"/>
    <row r="32840" x14ac:dyDescent="0.25"/>
    <row r="32841" x14ac:dyDescent="0.25"/>
    <row r="32842" x14ac:dyDescent="0.25"/>
    <row r="32843" x14ac:dyDescent="0.25"/>
    <row r="32844" x14ac:dyDescent="0.25"/>
    <row r="32845" x14ac:dyDescent="0.25"/>
    <row r="32846" x14ac:dyDescent="0.25"/>
    <row r="32847" x14ac:dyDescent="0.25"/>
    <row r="32848" x14ac:dyDescent="0.25"/>
    <row r="32849" x14ac:dyDescent="0.25"/>
    <row r="32850" x14ac:dyDescent="0.25"/>
    <row r="32851" x14ac:dyDescent="0.25"/>
    <row r="32852" x14ac:dyDescent="0.25"/>
    <row r="32853" x14ac:dyDescent="0.25"/>
    <row r="32854" x14ac:dyDescent="0.25"/>
    <row r="32855" x14ac:dyDescent="0.25"/>
    <row r="32856" x14ac:dyDescent="0.25"/>
    <row r="32857" x14ac:dyDescent="0.25"/>
    <row r="32858" x14ac:dyDescent="0.25"/>
    <row r="32859" x14ac:dyDescent="0.25"/>
    <row r="32860" x14ac:dyDescent="0.25"/>
    <row r="32861" x14ac:dyDescent="0.25"/>
    <row r="32862" x14ac:dyDescent="0.25"/>
    <row r="32863" x14ac:dyDescent="0.25"/>
    <row r="32864" x14ac:dyDescent="0.25"/>
    <row r="32865" x14ac:dyDescent="0.25"/>
    <row r="32866" x14ac:dyDescent="0.25"/>
    <row r="32867" x14ac:dyDescent="0.25"/>
    <row r="32868" x14ac:dyDescent="0.25"/>
    <row r="32869" x14ac:dyDescent="0.25"/>
    <row r="32870" x14ac:dyDescent="0.25"/>
    <row r="32871" x14ac:dyDescent="0.25"/>
    <row r="32872" x14ac:dyDescent="0.25"/>
    <row r="32873" x14ac:dyDescent="0.25"/>
    <row r="32874" x14ac:dyDescent="0.25"/>
    <row r="32875" x14ac:dyDescent="0.25"/>
    <row r="32876" x14ac:dyDescent="0.25"/>
    <row r="32877" x14ac:dyDescent="0.25"/>
    <row r="32878" x14ac:dyDescent="0.25"/>
    <row r="32879" x14ac:dyDescent="0.25"/>
    <row r="32880" x14ac:dyDescent="0.25"/>
    <row r="32881" x14ac:dyDescent="0.25"/>
    <row r="32882" x14ac:dyDescent="0.25"/>
    <row r="32883" x14ac:dyDescent="0.25"/>
    <row r="32884" x14ac:dyDescent="0.25"/>
    <row r="32885" x14ac:dyDescent="0.25"/>
    <row r="32886" x14ac:dyDescent="0.25"/>
    <row r="32887" x14ac:dyDescent="0.25"/>
    <row r="32888" x14ac:dyDescent="0.25"/>
    <row r="32889" x14ac:dyDescent="0.25"/>
    <row r="32890" x14ac:dyDescent="0.25"/>
    <row r="32891" x14ac:dyDescent="0.25"/>
    <row r="32892" x14ac:dyDescent="0.25"/>
    <row r="32893" x14ac:dyDescent="0.25"/>
    <row r="32894" x14ac:dyDescent="0.25"/>
    <row r="32895" x14ac:dyDescent="0.25"/>
    <row r="32896" x14ac:dyDescent="0.25"/>
    <row r="32897" x14ac:dyDescent="0.25"/>
    <row r="32898" x14ac:dyDescent="0.25"/>
    <row r="32899" x14ac:dyDescent="0.25"/>
    <row r="32900" x14ac:dyDescent="0.25"/>
    <row r="32901" x14ac:dyDescent="0.25"/>
    <row r="32902" x14ac:dyDescent="0.25"/>
    <row r="32903" x14ac:dyDescent="0.25"/>
    <row r="32904" x14ac:dyDescent="0.25"/>
    <row r="32905" x14ac:dyDescent="0.25"/>
    <row r="32906" x14ac:dyDescent="0.25"/>
    <row r="32907" x14ac:dyDescent="0.25"/>
    <row r="32908" x14ac:dyDescent="0.25"/>
    <row r="32909" x14ac:dyDescent="0.25"/>
    <row r="32910" x14ac:dyDescent="0.25"/>
    <row r="32911" x14ac:dyDescent="0.25"/>
    <row r="32912" x14ac:dyDescent="0.25"/>
    <row r="32913" x14ac:dyDescent="0.25"/>
    <row r="32914" x14ac:dyDescent="0.25"/>
    <row r="32915" x14ac:dyDescent="0.25"/>
    <row r="32916" x14ac:dyDescent="0.25"/>
    <row r="32917" x14ac:dyDescent="0.25"/>
    <row r="32918" x14ac:dyDescent="0.25"/>
    <row r="32919" x14ac:dyDescent="0.25"/>
    <row r="32920" x14ac:dyDescent="0.25"/>
    <row r="32921" x14ac:dyDescent="0.25"/>
    <row r="32922" x14ac:dyDescent="0.25"/>
    <row r="32923" x14ac:dyDescent="0.25"/>
    <row r="32924" x14ac:dyDescent="0.25"/>
    <row r="32925" x14ac:dyDescent="0.25"/>
    <row r="32926" x14ac:dyDescent="0.25"/>
    <row r="32927" x14ac:dyDescent="0.25"/>
    <row r="32928" x14ac:dyDescent="0.25"/>
    <row r="32929" x14ac:dyDescent="0.25"/>
    <row r="32930" x14ac:dyDescent="0.25"/>
    <row r="32931" x14ac:dyDescent="0.25"/>
    <row r="32932" x14ac:dyDescent="0.25"/>
    <row r="32933" x14ac:dyDescent="0.25"/>
    <row r="32934" x14ac:dyDescent="0.25"/>
    <row r="32935" x14ac:dyDescent="0.25"/>
    <row r="32936" x14ac:dyDescent="0.25"/>
    <row r="32937" x14ac:dyDescent="0.25"/>
    <row r="32938" x14ac:dyDescent="0.25"/>
    <row r="32939" x14ac:dyDescent="0.25"/>
    <row r="32940" x14ac:dyDescent="0.25"/>
    <row r="32941" x14ac:dyDescent="0.25"/>
    <row r="32942" x14ac:dyDescent="0.25"/>
    <row r="32943" x14ac:dyDescent="0.25"/>
    <row r="32944" x14ac:dyDescent="0.25"/>
    <row r="32945" x14ac:dyDescent="0.25"/>
    <row r="32946" x14ac:dyDescent="0.25"/>
    <row r="32947" x14ac:dyDescent="0.25"/>
    <row r="32948" x14ac:dyDescent="0.25"/>
    <row r="32949" x14ac:dyDescent="0.25"/>
    <row r="32950" x14ac:dyDescent="0.25"/>
    <row r="32951" x14ac:dyDescent="0.25"/>
    <row r="32952" x14ac:dyDescent="0.25"/>
    <row r="32953" x14ac:dyDescent="0.25"/>
    <row r="32954" x14ac:dyDescent="0.25"/>
    <row r="32955" x14ac:dyDescent="0.25"/>
    <row r="32956" x14ac:dyDescent="0.25"/>
    <row r="32957" x14ac:dyDescent="0.25"/>
    <row r="32958" x14ac:dyDescent="0.25"/>
    <row r="32959" x14ac:dyDescent="0.25"/>
    <row r="32960" x14ac:dyDescent="0.25"/>
    <row r="32961" x14ac:dyDescent="0.25"/>
    <row r="32962" x14ac:dyDescent="0.25"/>
    <row r="32963" x14ac:dyDescent="0.25"/>
    <row r="32964" x14ac:dyDescent="0.25"/>
    <row r="32965" x14ac:dyDescent="0.25"/>
    <row r="32966" x14ac:dyDescent="0.25"/>
    <row r="32967" x14ac:dyDescent="0.25"/>
    <row r="32968" x14ac:dyDescent="0.25"/>
    <row r="32969" x14ac:dyDescent="0.25"/>
    <row r="32970" x14ac:dyDescent="0.25"/>
    <row r="32971" x14ac:dyDescent="0.25"/>
    <row r="32972" x14ac:dyDescent="0.25"/>
    <row r="32973" x14ac:dyDescent="0.25"/>
    <row r="32974" x14ac:dyDescent="0.25"/>
    <row r="32975" x14ac:dyDescent="0.25"/>
    <row r="32976" x14ac:dyDescent="0.25"/>
    <row r="32977" x14ac:dyDescent="0.25"/>
    <row r="32978" x14ac:dyDescent="0.25"/>
    <row r="32979" x14ac:dyDescent="0.25"/>
    <row r="32980" x14ac:dyDescent="0.25"/>
    <row r="32981" x14ac:dyDescent="0.25"/>
    <row r="32982" x14ac:dyDescent="0.25"/>
    <row r="32983" x14ac:dyDescent="0.25"/>
    <row r="32984" x14ac:dyDescent="0.25"/>
    <row r="32985" x14ac:dyDescent="0.25"/>
    <row r="32986" x14ac:dyDescent="0.25"/>
    <row r="32987" x14ac:dyDescent="0.25"/>
    <row r="32988" x14ac:dyDescent="0.25"/>
    <row r="32989" x14ac:dyDescent="0.25"/>
    <row r="32990" x14ac:dyDescent="0.25"/>
    <row r="32991" x14ac:dyDescent="0.25"/>
    <row r="32992" x14ac:dyDescent="0.25"/>
    <row r="32993" x14ac:dyDescent="0.25"/>
    <row r="32994" x14ac:dyDescent="0.25"/>
    <row r="32995" x14ac:dyDescent="0.25"/>
    <row r="32996" x14ac:dyDescent="0.25"/>
    <row r="32997" x14ac:dyDescent="0.25"/>
    <row r="32998" x14ac:dyDescent="0.25"/>
    <row r="32999" x14ac:dyDescent="0.25"/>
    <row r="33000" x14ac:dyDescent="0.25"/>
    <row r="33001" x14ac:dyDescent="0.25"/>
    <row r="33002" x14ac:dyDescent="0.25"/>
    <row r="33003" x14ac:dyDescent="0.25"/>
    <row r="33004" x14ac:dyDescent="0.25"/>
    <row r="33005" x14ac:dyDescent="0.25"/>
    <row r="33006" x14ac:dyDescent="0.25"/>
    <row r="33007" x14ac:dyDescent="0.25"/>
    <row r="33008" x14ac:dyDescent="0.25"/>
    <row r="33009" x14ac:dyDescent="0.25"/>
    <row r="33010" x14ac:dyDescent="0.25"/>
    <row r="33011" x14ac:dyDescent="0.25"/>
    <row r="33012" x14ac:dyDescent="0.25"/>
    <row r="33013" x14ac:dyDescent="0.25"/>
    <row r="33014" x14ac:dyDescent="0.25"/>
    <row r="33015" x14ac:dyDescent="0.25"/>
    <row r="33016" x14ac:dyDescent="0.25"/>
    <row r="33017" x14ac:dyDescent="0.25"/>
    <row r="33018" x14ac:dyDescent="0.25"/>
    <row r="33019" x14ac:dyDescent="0.25"/>
    <row r="33020" x14ac:dyDescent="0.25"/>
    <row r="33021" x14ac:dyDescent="0.25"/>
    <row r="33022" x14ac:dyDescent="0.25"/>
    <row r="33023" x14ac:dyDescent="0.25"/>
    <row r="33024" x14ac:dyDescent="0.25"/>
    <row r="33025" x14ac:dyDescent="0.25"/>
    <row r="33026" x14ac:dyDescent="0.25"/>
    <row r="33027" x14ac:dyDescent="0.25"/>
    <row r="33028" x14ac:dyDescent="0.25"/>
    <row r="33029" x14ac:dyDescent="0.25"/>
    <row r="33030" x14ac:dyDescent="0.25"/>
    <row r="33031" x14ac:dyDescent="0.25"/>
    <row r="33032" x14ac:dyDescent="0.25"/>
    <row r="33033" x14ac:dyDescent="0.25"/>
    <row r="33034" x14ac:dyDescent="0.25"/>
    <row r="33035" x14ac:dyDescent="0.25"/>
    <row r="33036" x14ac:dyDescent="0.25"/>
    <row r="33037" x14ac:dyDescent="0.25"/>
    <row r="33038" x14ac:dyDescent="0.25"/>
    <row r="33039" x14ac:dyDescent="0.25"/>
    <row r="33040" x14ac:dyDescent="0.25"/>
    <row r="33041" x14ac:dyDescent="0.25"/>
    <row r="33042" x14ac:dyDescent="0.25"/>
    <row r="33043" x14ac:dyDescent="0.25"/>
    <row r="33044" x14ac:dyDescent="0.25"/>
    <row r="33045" x14ac:dyDescent="0.25"/>
    <row r="33046" x14ac:dyDescent="0.25"/>
    <row r="33047" x14ac:dyDescent="0.25"/>
    <row r="33048" x14ac:dyDescent="0.25"/>
    <row r="33049" x14ac:dyDescent="0.25"/>
    <row r="33050" x14ac:dyDescent="0.25"/>
    <row r="33051" x14ac:dyDescent="0.25"/>
    <row r="33052" x14ac:dyDescent="0.25"/>
    <row r="33053" x14ac:dyDescent="0.25"/>
    <row r="33054" x14ac:dyDescent="0.25"/>
    <row r="33055" x14ac:dyDescent="0.25"/>
    <row r="33056" x14ac:dyDescent="0.25"/>
    <row r="33057" x14ac:dyDescent="0.25"/>
    <row r="33058" x14ac:dyDescent="0.25"/>
    <row r="33059" x14ac:dyDescent="0.25"/>
    <row r="33060" x14ac:dyDescent="0.25"/>
    <row r="33061" x14ac:dyDescent="0.25"/>
    <row r="33062" x14ac:dyDescent="0.25"/>
    <row r="33063" x14ac:dyDescent="0.25"/>
    <row r="33064" x14ac:dyDescent="0.25"/>
    <row r="33065" x14ac:dyDescent="0.25"/>
    <row r="33066" x14ac:dyDescent="0.25"/>
    <row r="33067" x14ac:dyDescent="0.25"/>
    <row r="33068" x14ac:dyDescent="0.25"/>
    <row r="33069" x14ac:dyDescent="0.25"/>
    <row r="33070" x14ac:dyDescent="0.25"/>
    <row r="33071" x14ac:dyDescent="0.25"/>
    <row r="33072" x14ac:dyDescent="0.25"/>
    <row r="33073" x14ac:dyDescent="0.25"/>
    <row r="33074" x14ac:dyDescent="0.25"/>
    <row r="33075" x14ac:dyDescent="0.25"/>
    <row r="33076" x14ac:dyDescent="0.25"/>
    <row r="33077" x14ac:dyDescent="0.25"/>
    <row r="33078" x14ac:dyDescent="0.25"/>
    <row r="33079" x14ac:dyDescent="0.25"/>
    <row r="33080" x14ac:dyDescent="0.25"/>
    <row r="33081" x14ac:dyDescent="0.25"/>
    <row r="33082" x14ac:dyDescent="0.25"/>
    <row r="33083" x14ac:dyDescent="0.25"/>
    <row r="33084" x14ac:dyDescent="0.25"/>
    <row r="33085" x14ac:dyDescent="0.25"/>
    <row r="33086" x14ac:dyDescent="0.25"/>
    <row r="33087" x14ac:dyDescent="0.25"/>
    <row r="33088" x14ac:dyDescent="0.25"/>
    <row r="33089" x14ac:dyDescent="0.25"/>
    <row r="33090" x14ac:dyDescent="0.25"/>
    <row r="33091" x14ac:dyDescent="0.25"/>
    <row r="33092" x14ac:dyDescent="0.25"/>
    <row r="33093" x14ac:dyDescent="0.25"/>
    <row r="33094" x14ac:dyDescent="0.25"/>
    <row r="33095" x14ac:dyDescent="0.25"/>
    <row r="33096" x14ac:dyDescent="0.25"/>
    <row r="33097" x14ac:dyDescent="0.25"/>
    <row r="33098" x14ac:dyDescent="0.25"/>
    <row r="33099" x14ac:dyDescent="0.25"/>
    <row r="33100" x14ac:dyDescent="0.25"/>
    <row r="33101" x14ac:dyDescent="0.25"/>
    <row r="33102" x14ac:dyDescent="0.25"/>
    <row r="33103" x14ac:dyDescent="0.25"/>
    <row r="33104" x14ac:dyDescent="0.25"/>
    <row r="33105" x14ac:dyDescent="0.25"/>
    <row r="33106" x14ac:dyDescent="0.25"/>
    <row r="33107" x14ac:dyDescent="0.25"/>
    <row r="33108" x14ac:dyDescent="0.25"/>
    <row r="33109" x14ac:dyDescent="0.25"/>
    <row r="33110" x14ac:dyDescent="0.25"/>
    <row r="33111" x14ac:dyDescent="0.25"/>
    <row r="33112" x14ac:dyDescent="0.25"/>
    <row r="33113" x14ac:dyDescent="0.25"/>
    <row r="33114" x14ac:dyDescent="0.25"/>
    <row r="33115" x14ac:dyDescent="0.25"/>
    <row r="33116" x14ac:dyDescent="0.25"/>
    <row r="33117" x14ac:dyDescent="0.25"/>
    <row r="33118" x14ac:dyDescent="0.25"/>
    <row r="33119" x14ac:dyDescent="0.25"/>
    <row r="33120" x14ac:dyDescent="0.25"/>
    <row r="33121" x14ac:dyDescent="0.25"/>
    <row r="33122" x14ac:dyDescent="0.25"/>
    <row r="33123" x14ac:dyDescent="0.25"/>
    <row r="33124" x14ac:dyDescent="0.25"/>
    <row r="33125" x14ac:dyDescent="0.25"/>
    <row r="33126" x14ac:dyDescent="0.25"/>
    <row r="33127" x14ac:dyDescent="0.25"/>
    <row r="33128" x14ac:dyDescent="0.25"/>
    <row r="33129" x14ac:dyDescent="0.25"/>
    <row r="33130" x14ac:dyDescent="0.25"/>
    <row r="33131" x14ac:dyDescent="0.25"/>
    <row r="33132" x14ac:dyDescent="0.25"/>
    <row r="33133" x14ac:dyDescent="0.25"/>
    <row r="33134" x14ac:dyDescent="0.25"/>
    <row r="33135" x14ac:dyDescent="0.25"/>
    <row r="33136" x14ac:dyDescent="0.25"/>
    <row r="33137" x14ac:dyDescent="0.25"/>
    <row r="33138" x14ac:dyDescent="0.25"/>
    <row r="33139" x14ac:dyDescent="0.25"/>
    <row r="33140" x14ac:dyDescent="0.25"/>
    <row r="33141" x14ac:dyDescent="0.25"/>
    <row r="33142" x14ac:dyDescent="0.25"/>
    <row r="33143" x14ac:dyDescent="0.25"/>
    <row r="33144" x14ac:dyDescent="0.25"/>
    <row r="33145" x14ac:dyDescent="0.25"/>
    <row r="33146" x14ac:dyDescent="0.25"/>
    <row r="33147" x14ac:dyDescent="0.25"/>
    <row r="33148" x14ac:dyDescent="0.25"/>
    <row r="33149" x14ac:dyDescent="0.25"/>
    <row r="33150" x14ac:dyDescent="0.25"/>
    <row r="33151" x14ac:dyDescent="0.25"/>
    <row r="33152" x14ac:dyDescent="0.25"/>
    <row r="33153" x14ac:dyDescent="0.25"/>
    <row r="33154" x14ac:dyDescent="0.25"/>
    <row r="33155" x14ac:dyDescent="0.25"/>
    <row r="33156" x14ac:dyDescent="0.25"/>
    <row r="33157" x14ac:dyDescent="0.25"/>
    <row r="33158" x14ac:dyDescent="0.25"/>
    <row r="33159" x14ac:dyDescent="0.25"/>
    <row r="33160" x14ac:dyDescent="0.25"/>
    <row r="33161" x14ac:dyDescent="0.25"/>
    <row r="33162" x14ac:dyDescent="0.25"/>
    <row r="33163" x14ac:dyDescent="0.25"/>
    <row r="33164" x14ac:dyDescent="0.25"/>
    <row r="33165" x14ac:dyDescent="0.25"/>
    <row r="33166" x14ac:dyDescent="0.25"/>
    <row r="33167" x14ac:dyDescent="0.25"/>
    <row r="33168" x14ac:dyDescent="0.25"/>
    <row r="33169" x14ac:dyDescent="0.25"/>
    <row r="33170" x14ac:dyDescent="0.25"/>
    <row r="33171" x14ac:dyDescent="0.25"/>
    <row r="33172" x14ac:dyDescent="0.25"/>
    <row r="33173" x14ac:dyDescent="0.25"/>
    <row r="33174" x14ac:dyDescent="0.25"/>
    <row r="33175" x14ac:dyDescent="0.25"/>
    <row r="33176" x14ac:dyDescent="0.25"/>
    <row r="33177" x14ac:dyDescent="0.25"/>
    <row r="33178" x14ac:dyDescent="0.25"/>
    <row r="33179" x14ac:dyDescent="0.25"/>
    <row r="33180" x14ac:dyDescent="0.25"/>
    <row r="33181" x14ac:dyDescent="0.25"/>
    <row r="33182" x14ac:dyDescent="0.25"/>
    <row r="33183" x14ac:dyDescent="0.25"/>
    <row r="33184" x14ac:dyDescent="0.25"/>
    <row r="33185" x14ac:dyDescent="0.25"/>
    <row r="33186" x14ac:dyDescent="0.25"/>
    <row r="33187" x14ac:dyDescent="0.25"/>
    <row r="33188" x14ac:dyDescent="0.25"/>
    <row r="33189" x14ac:dyDescent="0.25"/>
    <row r="33190" x14ac:dyDescent="0.25"/>
    <row r="33191" x14ac:dyDescent="0.25"/>
    <row r="33192" x14ac:dyDescent="0.25"/>
    <row r="33193" x14ac:dyDescent="0.25"/>
    <row r="33194" x14ac:dyDescent="0.25"/>
    <row r="33195" x14ac:dyDescent="0.25"/>
    <row r="33196" x14ac:dyDescent="0.25"/>
    <row r="33197" x14ac:dyDescent="0.25"/>
    <row r="33198" x14ac:dyDescent="0.25"/>
    <row r="33199" x14ac:dyDescent="0.25"/>
    <row r="33200" x14ac:dyDescent="0.25"/>
    <row r="33201" x14ac:dyDescent="0.25"/>
    <row r="33202" x14ac:dyDescent="0.25"/>
    <row r="33203" x14ac:dyDescent="0.25"/>
    <row r="33204" x14ac:dyDescent="0.25"/>
    <row r="33205" x14ac:dyDescent="0.25"/>
    <row r="33206" x14ac:dyDescent="0.25"/>
    <row r="33207" x14ac:dyDescent="0.25"/>
    <row r="33208" x14ac:dyDescent="0.25"/>
    <row r="33209" x14ac:dyDescent="0.25"/>
    <row r="33210" x14ac:dyDescent="0.25"/>
    <row r="33211" x14ac:dyDescent="0.25"/>
    <row r="33212" x14ac:dyDescent="0.25"/>
    <row r="33213" x14ac:dyDescent="0.25"/>
    <row r="33214" x14ac:dyDescent="0.25"/>
    <row r="33215" x14ac:dyDescent="0.25"/>
    <row r="33216" x14ac:dyDescent="0.25"/>
    <row r="33217" x14ac:dyDescent="0.25"/>
    <row r="33218" x14ac:dyDescent="0.25"/>
    <row r="33219" x14ac:dyDescent="0.25"/>
    <row r="33220" x14ac:dyDescent="0.25"/>
    <row r="33221" x14ac:dyDescent="0.25"/>
    <row r="33222" x14ac:dyDescent="0.25"/>
    <row r="33223" x14ac:dyDescent="0.25"/>
    <row r="33224" x14ac:dyDescent="0.25"/>
    <row r="33225" x14ac:dyDescent="0.25"/>
    <row r="33226" x14ac:dyDescent="0.25"/>
    <row r="33227" x14ac:dyDescent="0.25"/>
    <row r="33228" x14ac:dyDescent="0.25"/>
    <row r="33229" x14ac:dyDescent="0.25"/>
    <row r="33230" x14ac:dyDescent="0.25"/>
    <row r="33231" x14ac:dyDescent="0.25"/>
    <row r="33232" x14ac:dyDescent="0.25"/>
    <row r="33233" x14ac:dyDescent="0.25"/>
    <row r="33234" x14ac:dyDescent="0.25"/>
    <row r="33235" x14ac:dyDescent="0.25"/>
    <row r="33236" x14ac:dyDescent="0.25"/>
    <row r="33237" x14ac:dyDescent="0.25"/>
    <row r="33238" x14ac:dyDescent="0.25"/>
    <row r="33239" x14ac:dyDescent="0.25"/>
    <row r="33240" x14ac:dyDescent="0.25"/>
    <row r="33241" x14ac:dyDescent="0.25"/>
    <row r="33242" x14ac:dyDescent="0.25"/>
    <row r="33243" x14ac:dyDescent="0.25"/>
    <row r="33244" x14ac:dyDescent="0.25"/>
    <row r="33245" x14ac:dyDescent="0.25"/>
    <row r="33246" x14ac:dyDescent="0.25"/>
    <row r="33247" x14ac:dyDescent="0.25"/>
    <row r="33248" x14ac:dyDescent="0.25"/>
    <row r="33249" x14ac:dyDescent="0.25"/>
    <row r="33250" x14ac:dyDescent="0.25"/>
    <row r="33251" x14ac:dyDescent="0.25"/>
    <row r="33252" x14ac:dyDescent="0.25"/>
    <row r="33253" x14ac:dyDescent="0.25"/>
    <row r="33254" x14ac:dyDescent="0.25"/>
    <row r="33255" x14ac:dyDescent="0.25"/>
    <row r="33256" x14ac:dyDescent="0.25"/>
    <row r="33257" x14ac:dyDescent="0.25"/>
    <row r="33258" x14ac:dyDescent="0.25"/>
    <row r="33259" x14ac:dyDescent="0.25"/>
    <row r="33260" x14ac:dyDescent="0.25"/>
    <row r="33261" x14ac:dyDescent="0.25"/>
    <row r="33262" x14ac:dyDescent="0.25"/>
    <row r="33263" x14ac:dyDescent="0.25"/>
    <row r="33264" x14ac:dyDescent="0.25"/>
    <row r="33265" x14ac:dyDescent="0.25"/>
    <row r="33266" x14ac:dyDescent="0.25"/>
    <row r="33267" x14ac:dyDescent="0.25"/>
    <row r="33268" x14ac:dyDescent="0.25"/>
    <row r="33269" x14ac:dyDescent="0.25"/>
    <row r="33270" x14ac:dyDescent="0.25"/>
    <row r="33271" x14ac:dyDescent="0.25"/>
    <row r="33272" x14ac:dyDescent="0.25"/>
    <row r="33273" x14ac:dyDescent="0.25"/>
    <row r="33274" x14ac:dyDescent="0.25"/>
    <row r="33275" x14ac:dyDescent="0.25"/>
    <row r="33276" x14ac:dyDescent="0.25"/>
    <row r="33277" x14ac:dyDescent="0.25"/>
    <row r="33278" x14ac:dyDescent="0.25"/>
    <row r="33279" x14ac:dyDescent="0.25"/>
    <row r="33280" x14ac:dyDescent="0.25"/>
    <row r="33281" x14ac:dyDescent="0.25"/>
    <row r="33282" x14ac:dyDescent="0.25"/>
    <row r="33283" x14ac:dyDescent="0.25"/>
    <row r="33284" x14ac:dyDescent="0.25"/>
    <row r="33285" x14ac:dyDescent="0.25"/>
    <row r="33286" x14ac:dyDescent="0.25"/>
    <row r="33287" x14ac:dyDescent="0.25"/>
    <row r="33288" x14ac:dyDescent="0.25"/>
    <row r="33289" x14ac:dyDescent="0.25"/>
    <row r="33290" x14ac:dyDescent="0.25"/>
    <row r="33291" x14ac:dyDescent="0.25"/>
    <row r="33292" x14ac:dyDescent="0.25"/>
    <row r="33293" x14ac:dyDescent="0.25"/>
    <row r="33294" x14ac:dyDescent="0.25"/>
    <row r="33295" x14ac:dyDescent="0.25"/>
    <row r="33296" x14ac:dyDescent="0.25"/>
    <row r="33297" x14ac:dyDescent="0.25"/>
    <row r="33298" x14ac:dyDescent="0.25"/>
    <row r="33299" x14ac:dyDescent="0.25"/>
    <row r="33300" x14ac:dyDescent="0.25"/>
    <row r="33301" x14ac:dyDescent="0.25"/>
    <row r="33302" x14ac:dyDescent="0.25"/>
    <row r="33303" x14ac:dyDescent="0.25"/>
    <row r="33304" x14ac:dyDescent="0.25"/>
    <row r="33305" x14ac:dyDescent="0.25"/>
    <row r="33306" x14ac:dyDescent="0.25"/>
    <row r="33307" x14ac:dyDescent="0.25"/>
    <row r="33308" x14ac:dyDescent="0.25"/>
    <row r="33309" x14ac:dyDescent="0.25"/>
    <row r="33310" x14ac:dyDescent="0.25"/>
    <row r="33311" x14ac:dyDescent="0.25"/>
    <row r="33312" x14ac:dyDescent="0.25"/>
    <row r="33313" x14ac:dyDescent="0.25"/>
    <row r="33314" x14ac:dyDescent="0.25"/>
    <row r="33315" x14ac:dyDescent="0.25"/>
    <row r="33316" x14ac:dyDescent="0.25"/>
    <row r="33317" x14ac:dyDescent="0.25"/>
    <row r="33318" x14ac:dyDescent="0.25"/>
    <row r="33319" x14ac:dyDescent="0.25"/>
    <row r="33320" x14ac:dyDescent="0.25"/>
    <row r="33321" x14ac:dyDescent="0.25"/>
    <row r="33322" x14ac:dyDescent="0.25"/>
    <row r="33323" x14ac:dyDescent="0.25"/>
    <row r="33324" x14ac:dyDescent="0.25"/>
    <row r="33325" x14ac:dyDescent="0.25"/>
    <row r="33326" x14ac:dyDescent="0.25"/>
    <row r="33327" x14ac:dyDescent="0.25"/>
    <row r="33328" x14ac:dyDescent="0.25"/>
    <row r="33329" x14ac:dyDescent="0.25"/>
    <row r="33330" x14ac:dyDescent="0.25"/>
    <row r="33331" x14ac:dyDescent="0.25"/>
    <row r="33332" x14ac:dyDescent="0.25"/>
    <row r="33333" x14ac:dyDescent="0.25"/>
    <row r="33334" x14ac:dyDescent="0.25"/>
    <row r="33335" x14ac:dyDescent="0.25"/>
    <row r="33336" x14ac:dyDescent="0.25"/>
    <row r="33337" x14ac:dyDescent="0.25"/>
    <row r="33338" x14ac:dyDescent="0.25"/>
    <row r="33339" x14ac:dyDescent="0.25"/>
    <row r="33340" x14ac:dyDescent="0.25"/>
    <row r="33341" x14ac:dyDescent="0.25"/>
    <row r="33342" x14ac:dyDescent="0.25"/>
    <row r="33343" x14ac:dyDescent="0.25"/>
    <row r="33344" x14ac:dyDescent="0.25"/>
    <row r="33345" x14ac:dyDescent="0.25"/>
    <row r="33346" x14ac:dyDescent="0.25"/>
    <row r="33347" x14ac:dyDescent="0.25"/>
    <row r="33348" x14ac:dyDescent="0.25"/>
    <row r="33349" x14ac:dyDescent="0.25"/>
    <row r="33350" x14ac:dyDescent="0.25"/>
    <row r="33351" x14ac:dyDescent="0.25"/>
    <row r="33352" x14ac:dyDescent="0.25"/>
    <row r="33353" x14ac:dyDescent="0.25"/>
    <row r="33354" x14ac:dyDescent="0.25"/>
    <row r="33355" x14ac:dyDescent="0.25"/>
    <row r="33356" x14ac:dyDescent="0.25"/>
    <row r="33357" x14ac:dyDescent="0.25"/>
    <row r="33358" x14ac:dyDescent="0.25"/>
    <row r="33359" x14ac:dyDescent="0.25"/>
    <row r="33360" x14ac:dyDescent="0.25"/>
    <row r="33361" x14ac:dyDescent="0.25"/>
    <row r="33362" x14ac:dyDescent="0.25"/>
    <row r="33363" x14ac:dyDescent="0.25"/>
    <row r="33364" x14ac:dyDescent="0.25"/>
    <row r="33365" x14ac:dyDescent="0.25"/>
    <row r="33366" x14ac:dyDescent="0.25"/>
    <row r="33367" x14ac:dyDescent="0.25"/>
    <row r="33368" x14ac:dyDescent="0.25"/>
    <row r="33369" x14ac:dyDescent="0.25"/>
    <row r="33370" x14ac:dyDescent="0.25"/>
    <row r="33371" x14ac:dyDescent="0.25"/>
    <row r="33372" x14ac:dyDescent="0.25"/>
    <row r="33373" x14ac:dyDescent="0.25"/>
    <row r="33374" x14ac:dyDescent="0.25"/>
    <row r="33375" x14ac:dyDescent="0.25"/>
    <row r="33376" x14ac:dyDescent="0.25"/>
    <row r="33377" x14ac:dyDescent="0.25"/>
    <row r="33378" x14ac:dyDescent="0.25"/>
    <row r="33379" x14ac:dyDescent="0.25"/>
    <row r="33380" x14ac:dyDescent="0.25"/>
    <row r="33381" x14ac:dyDescent="0.25"/>
    <row r="33382" x14ac:dyDescent="0.25"/>
    <row r="33383" x14ac:dyDescent="0.25"/>
    <row r="33384" x14ac:dyDescent="0.25"/>
    <row r="33385" x14ac:dyDescent="0.25"/>
    <row r="33386" x14ac:dyDescent="0.25"/>
    <row r="33387" x14ac:dyDescent="0.25"/>
    <row r="33388" x14ac:dyDescent="0.25"/>
    <row r="33389" x14ac:dyDescent="0.25"/>
    <row r="33390" x14ac:dyDescent="0.25"/>
    <row r="33391" x14ac:dyDescent="0.25"/>
    <row r="33392" x14ac:dyDescent="0.25"/>
    <row r="33393" x14ac:dyDescent="0.25"/>
    <row r="33394" x14ac:dyDescent="0.25"/>
    <row r="33395" x14ac:dyDescent="0.25"/>
    <row r="33396" x14ac:dyDescent="0.25"/>
    <row r="33397" x14ac:dyDescent="0.25"/>
    <row r="33398" x14ac:dyDescent="0.25"/>
    <row r="33399" x14ac:dyDescent="0.25"/>
    <row r="33400" x14ac:dyDescent="0.25"/>
    <row r="33401" x14ac:dyDescent="0.25"/>
    <row r="33402" x14ac:dyDescent="0.25"/>
    <row r="33403" x14ac:dyDescent="0.25"/>
    <row r="33404" x14ac:dyDescent="0.25"/>
    <row r="33405" x14ac:dyDescent="0.25"/>
    <row r="33406" x14ac:dyDescent="0.25"/>
    <row r="33407" x14ac:dyDescent="0.25"/>
    <row r="33408" x14ac:dyDescent="0.25"/>
    <row r="33409" x14ac:dyDescent="0.25"/>
    <row r="33410" x14ac:dyDescent="0.25"/>
    <row r="33411" x14ac:dyDescent="0.25"/>
    <row r="33412" x14ac:dyDescent="0.25"/>
    <row r="33413" x14ac:dyDescent="0.25"/>
    <row r="33414" x14ac:dyDescent="0.25"/>
    <row r="33415" x14ac:dyDescent="0.25"/>
    <row r="33416" x14ac:dyDescent="0.25"/>
    <row r="33417" x14ac:dyDescent="0.25"/>
    <row r="33418" x14ac:dyDescent="0.25"/>
    <row r="33419" x14ac:dyDescent="0.25"/>
    <row r="33420" x14ac:dyDescent="0.25"/>
    <row r="33421" x14ac:dyDescent="0.25"/>
    <row r="33422" x14ac:dyDescent="0.25"/>
    <row r="33423" x14ac:dyDescent="0.25"/>
    <row r="33424" x14ac:dyDescent="0.25"/>
    <row r="33425" x14ac:dyDescent="0.25"/>
    <row r="33426" x14ac:dyDescent="0.25"/>
    <row r="33427" x14ac:dyDescent="0.25"/>
    <row r="33428" x14ac:dyDescent="0.25"/>
    <row r="33429" x14ac:dyDescent="0.25"/>
    <row r="33430" x14ac:dyDescent="0.25"/>
    <row r="33431" x14ac:dyDescent="0.25"/>
    <row r="33432" x14ac:dyDescent="0.25"/>
    <row r="33433" x14ac:dyDescent="0.25"/>
    <row r="33434" x14ac:dyDescent="0.25"/>
    <row r="33435" x14ac:dyDescent="0.25"/>
    <row r="33436" x14ac:dyDescent="0.25"/>
    <row r="33437" x14ac:dyDescent="0.25"/>
    <row r="33438" x14ac:dyDescent="0.25"/>
    <row r="33439" x14ac:dyDescent="0.25"/>
    <row r="33440" x14ac:dyDescent="0.25"/>
    <row r="33441" x14ac:dyDescent="0.25"/>
    <row r="33442" x14ac:dyDescent="0.25"/>
    <row r="33443" x14ac:dyDescent="0.25"/>
    <row r="33444" x14ac:dyDescent="0.25"/>
    <row r="33445" x14ac:dyDescent="0.25"/>
    <row r="33446" x14ac:dyDescent="0.25"/>
    <row r="33447" x14ac:dyDescent="0.25"/>
    <row r="33448" x14ac:dyDescent="0.25"/>
    <row r="33449" x14ac:dyDescent="0.25"/>
    <row r="33450" x14ac:dyDescent="0.25"/>
    <row r="33451" x14ac:dyDescent="0.25"/>
    <row r="33452" x14ac:dyDescent="0.25"/>
    <row r="33453" x14ac:dyDescent="0.25"/>
    <row r="33454" x14ac:dyDescent="0.25"/>
    <row r="33455" x14ac:dyDescent="0.25"/>
    <row r="33456" x14ac:dyDescent="0.25"/>
    <row r="33457" x14ac:dyDescent="0.25"/>
    <row r="33458" x14ac:dyDescent="0.25"/>
    <row r="33459" x14ac:dyDescent="0.25"/>
    <row r="33460" x14ac:dyDescent="0.25"/>
    <row r="33461" x14ac:dyDescent="0.25"/>
    <row r="33462" x14ac:dyDescent="0.25"/>
    <row r="33463" x14ac:dyDescent="0.25"/>
    <row r="33464" x14ac:dyDescent="0.25"/>
    <row r="33465" x14ac:dyDescent="0.25"/>
    <row r="33466" x14ac:dyDescent="0.25"/>
    <row r="33467" x14ac:dyDescent="0.25"/>
    <row r="33468" x14ac:dyDescent="0.25"/>
    <row r="33469" x14ac:dyDescent="0.25"/>
    <row r="33470" x14ac:dyDescent="0.25"/>
    <row r="33471" x14ac:dyDescent="0.25"/>
    <row r="33472" x14ac:dyDescent="0.25"/>
    <row r="33473" x14ac:dyDescent="0.25"/>
    <row r="33474" x14ac:dyDescent="0.25"/>
    <row r="33475" x14ac:dyDescent="0.25"/>
    <row r="33476" x14ac:dyDescent="0.25"/>
    <row r="33477" x14ac:dyDescent="0.25"/>
    <row r="33478" x14ac:dyDescent="0.25"/>
    <row r="33479" x14ac:dyDescent="0.25"/>
    <row r="33480" x14ac:dyDescent="0.25"/>
    <row r="33481" x14ac:dyDescent="0.25"/>
    <row r="33482" x14ac:dyDescent="0.25"/>
    <row r="33483" x14ac:dyDescent="0.25"/>
    <row r="33484" x14ac:dyDescent="0.25"/>
    <row r="33485" x14ac:dyDescent="0.25"/>
    <row r="33486" x14ac:dyDescent="0.25"/>
    <row r="33487" x14ac:dyDescent="0.25"/>
    <row r="33488" x14ac:dyDescent="0.25"/>
    <row r="33489" x14ac:dyDescent="0.25"/>
    <row r="33490" x14ac:dyDescent="0.25"/>
    <row r="33491" x14ac:dyDescent="0.25"/>
    <row r="33492" x14ac:dyDescent="0.25"/>
    <row r="33493" x14ac:dyDescent="0.25"/>
    <row r="33494" x14ac:dyDescent="0.25"/>
    <row r="33495" x14ac:dyDescent="0.25"/>
    <row r="33496" x14ac:dyDescent="0.25"/>
    <row r="33497" x14ac:dyDescent="0.25"/>
    <row r="33498" x14ac:dyDescent="0.25"/>
    <row r="33499" x14ac:dyDescent="0.25"/>
    <row r="33500" x14ac:dyDescent="0.25"/>
    <row r="33501" x14ac:dyDescent="0.25"/>
    <row r="33502" x14ac:dyDescent="0.25"/>
    <row r="33503" x14ac:dyDescent="0.25"/>
    <row r="33504" x14ac:dyDescent="0.25"/>
    <row r="33505" x14ac:dyDescent="0.25"/>
    <row r="33506" x14ac:dyDescent="0.25"/>
    <row r="33507" x14ac:dyDescent="0.25"/>
    <row r="33508" x14ac:dyDescent="0.25"/>
    <row r="33509" x14ac:dyDescent="0.25"/>
    <row r="33510" x14ac:dyDescent="0.25"/>
    <row r="33511" x14ac:dyDescent="0.25"/>
    <row r="33512" x14ac:dyDescent="0.25"/>
    <row r="33513" x14ac:dyDescent="0.25"/>
    <row r="33514" x14ac:dyDescent="0.25"/>
    <row r="33515" x14ac:dyDescent="0.25"/>
    <row r="33516" x14ac:dyDescent="0.25"/>
    <row r="33517" x14ac:dyDescent="0.25"/>
    <row r="33518" x14ac:dyDescent="0.25"/>
    <row r="33519" x14ac:dyDescent="0.25"/>
    <row r="33520" x14ac:dyDescent="0.25"/>
    <row r="33521" x14ac:dyDescent="0.25"/>
    <row r="33522" x14ac:dyDescent="0.25"/>
    <row r="33523" x14ac:dyDescent="0.25"/>
    <row r="33524" x14ac:dyDescent="0.25"/>
    <row r="33525" x14ac:dyDescent="0.25"/>
    <row r="33526" x14ac:dyDescent="0.25"/>
    <row r="33527" x14ac:dyDescent="0.25"/>
    <row r="33528" x14ac:dyDescent="0.25"/>
    <row r="33529" x14ac:dyDescent="0.25"/>
    <row r="33530" x14ac:dyDescent="0.25"/>
    <row r="33531" x14ac:dyDescent="0.25"/>
    <row r="33532" x14ac:dyDescent="0.25"/>
    <row r="33533" x14ac:dyDescent="0.25"/>
    <row r="33534" x14ac:dyDescent="0.25"/>
    <row r="33535" x14ac:dyDescent="0.25"/>
    <row r="33536" x14ac:dyDescent="0.25"/>
    <row r="33537" x14ac:dyDescent="0.25"/>
    <row r="33538" x14ac:dyDescent="0.25"/>
    <row r="33539" x14ac:dyDescent="0.25"/>
    <row r="33540" x14ac:dyDescent="0.25"/>
    <row r="33541" x14ac:dyDescent="0.25"/>
    <row r="33542" x14ac:dyDescent="0.25"/>
    <row r="33543" x14ac:dyDescent="0.25"/>
    <row r="33544" x14ac:dyDescent="0.25"/>
    <row r="33545" x14ac:dyDescent="0.25"/>
    <row r="33546" x14ac:dyDescent="0.25"/>
    <row r="33547" x14ac:dyDescent="0.25"/>
    <row r="33548" x14ac:dyDescent="0.25"/>
    <row r="33549" x14ac:dyDescent="0.25"/>
    <row r="33550" x14ac:dyDescent="0.25"/>
    <row r="33551" x14ac:dyDescent="0.25"/>
    <row r="33552" x14ac:dyDescent="0.25"/>
    <row r="33553" x14ac:dyDescent="0.25"/>
    <row r="33554" x14ac:dyDescent="0.25"/>
    <row r="33555" x14ac:dyDescent="0.25"/>
    <row r="33556" x14ac:dyDescent="0.25"/>
    <row r="33557" x14ac:dyDescent="0.25"/>
    <row r="33558" x14ac:dyDescent="0.25"/>
    <row r="33559" x14ac:dyDescent="0.25"/>
    <row r="33560" x14ac:dyDescent="0.25"/>
    <row r="33561" x14ac:dyDescent="0.25"/>
    <row r="33562" x14ac:dyDescent="0.25"/>
    <row r="33563" x14ac:dyDescent="0.25"/>
    <row r="33564" x14ac:dyDescent="0.25"/>
    <row r="33565" x14ac:dyDescent="0.25"/>
    <row r="33566" x14ac:dyDescent="0.25"/>
    <row r="33567" x14ac:dyDescent="0.25"/>
    <row r="33568" x14ac:dyDescent="0.25"/>
    <row r="33569" x14ac:dyDescent="0.25"/>
    <row r="33570" x14ac:dyDescent="0.25"/>
    <row r="33571" x14ac:dyDescent="0.25"/>
    <row r="33572" x14ac:dyDescent="0.25"/>
    <row r="33573" x14ac:dyDescent="0.25"/>
    <row r="33574" x14ac:dyDescent="0.25"/>
    <row r="33575" x14ac:dyDescent="0.25"/>
    <row r="33576" x14ac:dyDescent="0.25"/>
    <row r="33577" x14ac:dyDescent="0.25"/>
    <row r="33578" x14ac:dyDescent="0.25"/>
    <row r="33579" x14ac:dyDescent="0.25"/>
    <row r="33580" x14ac:dyDescent="0.25"/>
    <row r="33581" x14ac:dyDescent="0.25"/>
    <row r="33582" x14ac:dyDescent="0.25"/>
    <row r="33583" x14ac:dyDescent="0.25"/>
    <row r="33584" x14ac:dyDescent="0.25"/>
    <row r="33585" x14ac:dyDescent="0.25"/>
    <row r="33586" x14ac:dyDescent="0.25"/>
    <row r="33587" x14ac:dyDescent="0.25"/>
    <row r="33588" x14ac:dyDescent="0.25"/>
    <row r="33589" x14ac:dyDescent="0.25"/>
    <row r="33590" x14ac:dyDescent="0.25"/>
    <row r="33591" x14ac:dyDescent="0.25"/>
    <row r="33592" x14ac:dyDescent="0.25"/>
    <row r="33593" x14ac:dyDescent="0.25"/>
    <row r="33594" x14ac:dyDescent="0.25"/>
    <row r="33595" x14ac:dyDescent="0.25"/>
    <row r="33596" x14ac:dyDescent="0.25"/>
    <row r="33597" x14ac:dyDescent="0.25"/>
    <row r="33598" x14ac:dyDescent="0.25"/>
    <row r="33599" x14ac:dyDescent="0.25"/>
    <row r="33600" x14ac:dyDescent="0.25"/>
    <row r="33601" x14ac:dyDescent="0.25"/>
    <row r="33602" x14ac:dyDescent="0.25"/>
    <row r="33603" x14ac:dyDescent="0.25"/>
    <row r="33604" x14ac:dyDescent="0.25"/>
    <row r="33605" x14ac:dyDescent="0.25"/>
    <row r="33606" x14ac:dyDescent="0.25"/>
    <row r="33607" x14ac:dyDescent="0.25"/>
    <row r="33608" x14ac:dyDescent="0.25"/>
    <row r="33609" x14ac:dyDescent="0.25"/>
    <row r="33610" x14ac:dyDescent="0.25"/>
    <row r="33611" x14ac:dyDescent="0.25"/>
    <row r="33612" x14ac:dyDescent="0.25"/>
    <row r="33613" x14ac:dyDescent="0.25"/>
    <row r="33614" x14ac:dyDescent="0.25"/>
    <row r="33615" x14ac:dyDescent="0.25"/>
    <row r="33616" x14ac:dyDescent="0.25"/>
    <row r="33617" x14ac:dyDescent="0.25"/>
    <row r="33618" x14ac:dyDescent="0.25"/>
    <row r="33619" x14ac:dyDescent="0.25"/>
    <row r="33620" x14ac:dyDescent="0.25"/>
    <row r="33621" x14ac:dyDescent="0.25"/>
    <row r="33622" x14ac:dyDescent="0.25"/>
    <row r="33623" x14ac:dyDescent="0.25"/>
    <row r="33624" x14ac:dyDescent="0.25"/>
    <row r="33625" x14ac:dyDescent="0.25"/>
    <row r="33626" x14ac:dyDescent="0.25"/>
    <row r="33627" x14ac:dyDescent="0.25"/>
    <row r="33628" x14ac:dyDescent="0.25"/>
    <row r="33629" x14ac:dyDescent="0.25"/>
    <row r="33630" x14ac:dyDescent="0.25"/>
    <row r="33631" x14ac:dyDescent="0.25"/>
    <row r="33632" x14ac:dyDescent="0.25"/>
    <row r="33633" x14ac:dyDescent="0.25"/>
    <row r="33634" x14ac:dyDescent="0.25"/>
    <row r="33635" x14ac:dyDescent="0.25"/>
    <row r="33636" x14ac:dyDescent="0.25"/>
    <row r="33637" x14ac:dyDescent="0.25"/>
    <row r="33638" x14ac:dyDescent="0.25"/>
    <row r="33639" x14ac:dyDescent="0.25"/>
    <row r="33640" x14ac:dyDescent="0.25"/>
    <row r="33641" x14ac:dyDescent="0.25"/>
    <row r="33642" x14ac:dyDescent="0.25"/>
    <row r="33643" x14ac:dyDescent="0.25"/>
    <row r="33644" x14ac:dyDescent="0.25"/>
    <row r="33645" x14ac:dyDescent="0.25"/>
    <row r="33646" x14ac:dyDescent="0.25"/>
    <row r="33647" x14ac:dyDescent="0.25"/>
    <row r="33648" x14ac:dyDescent="0.25"/>
    <row r="33649" x14ac:dyDescent="0.25"/>
    <row r="33650" x14ac:dyDescent="0.25"/>
    <row r="33651" x14ac:dyDescent="0.25"/>
    <row r="33652" x14ac:dyDescent="0.25"/>
    <row r="33653" x14ac:dyDescent="0.25"/>
    <row r="33654" x14ac:dyDescent="0.25"/>
    <row r="33655" x14ac:dyDescent="0.25"/>
    <row r="33656" x14ac:dyDescent="0.25"/>
    <row r="33657" x14ac:dyDescent="0.25"/>
    <row r="33658" x14ac:dyDescent="0.25"/>
    <row r="33659" x14ac:dyDescent="0.25"/>
    <row r="33660" x14ac:dyDescent="0.25"/>
    <row r="33661" x14ac:dyDescent="0.25"/>
    <row r="33662" x14ac:dyDescent="0.25"/>
    <row r="33663" x14ac:dyDescent="0.25"/>
    <row r="33664" x14ac:dyDescent="0.25"/>
    <row r="33665" x14ac:dyDescent="0.25"/>
    <row r="33666" x14ac:dyDescent="0.25"/>
    <row r="33667" x14ac:dyDescent="0.25"/>
    <row r="33668" x14ac:dyDescent="0.25"/>
    <row r="33669" x14ac:dyDescent="0.25"/>
    <row r="33670" x14ac:dyDescent="0.25"/>
    <row r="33671" x14ac:dyDescent="0.25"/>
    <row r="33672" x14ac:dyDescent="0.25"/>
    <row r="33673" x14ac:dyDescent="0.25"/>
    <row r="33674" x14ac:dyDescent="0.25"/>
    <row r="33675" x14ac:dyDescent="0.25"/>
    <row r="33676" x14ac:dyDescent="0.25"/>
    <row r="33677" x14ac:dyDescent="0.25"/>
    <row r="33678" x14ac:dyDescent="0.25"/>
    <row r="33679" x14ac:dyDescent="0.25"/>
    <row r="33680" x14ac:dyDescent="0.25"/>
    <row r="33681" x14ac:dyDescent="0.25"/>
    <row r="33682" x14ac:dyDescent="0.25"/>
    <row r="33683" x14ac:dyDescent="0.25"/>
    <row r="33684" x14ac:dyDescent="0.25"/>
    <row r="33685" x14ac:dyDescent="0.25"/>
    <row r="33686" x14ac:dyDescent="0.25"/>
    <row r="33687" x14ac:dyDescent="0.25"/>
    <row r="33688" x14ac:dyDescent="0.25"/>
    <row r="33689" x14ac:dyDescent="0.25"/>
    <row r="33690" x14ac:dyDescent="0.25"/>
    <row r="33691" x14ac:dyDescent="0.25"/>
    <row r="33692" x14ac:dyDescent="0.25"/>
    <row r="33693" x14ac:dyDescent="0.25"/>
    <row r="33694" x14ac:dyDescent="0.25"/>
    <row r="33695" x14ac:dyDescent="0.25"/>
    <row r="33696" x14ac:dyDescent="0.25"/>
    <row r="33697" x14ac:dyDescent="0.25"/>
    <row r="33698" x14ac:dyDescent="0.25"/>
    <row r="33699" x14ac:dyDescent="0.25"/>
    <row r="33700" x14ac:dyDescent="0.25"/>
    <row r="33701" x14ac:dyDescent="0.25"/>
    <row r="33702" x14ac:dyDescent="0.25"/>
    <row r="33703" x14ac:dyDescent="0.25"/>
    <row r="33704" x14ac:dyDescent="0.25"/>
    <row r="33705" x14ac:dyDescent="0.25"/>
    <row r="33706" x14ac:dyDescent="0.25"/>
    <row r="33707" x14ac:dyDescent="0.25"/>
    <row r="33708" x14ac:dyDescent="0.25"/>
    <row r="33709" x14ac:dyDescent="0.25"/>
    <row r="33710" x14ac:dyDescent="0.25"/>
    <row r="33711" x14ac:dyDescent="0.25"/>
    <row r="33712" x14ac:dyDescent="0.25"/>
    <row r="33713" x14ac:dyDescent="0.25"/>
    <row r="33714" x14ac:dyDescent="0.25"/>
    <row r="33715" x14ac:dyDescent="0.25"/>
    <row r="33716" x14ac:dyDescent="0.25"/>
    <row r="33717" x14ac:dyDescent="0.25"/>
    <row r="33718" x14ac:dyDescent="0.25"/>
    <row r="33719" x14ac:dyDescent="0.25"/>
    <row r="33720" x14ac:dyDescent="0.25"/>
    <row r="33721" x14ac:dyDescent="0.25"/>
    <row r="33722" x14ac:dyDescent="0.25"/>
    <row r="33723" x14ac:dyDescent="0.25"/>
    <row r="33724" x14ac:dyDescent="0.25"/>
    <row r="33725" x14ac:dyDescent="0.25"/>
    <row r="33726" x14ac:dyDescent="0.25"/>
    <row r="33727" x14ac:dyDescent="0.25"/>
    <row r="33728" x14ac:dyDescent="0.25"/>
    <row r="33729" x14ac:dyDescent="0.25"/>
    <row r="33730" x14ac:dyDescent="0.25"/>
    <row r="33731" x14ac:dyDescent="0.25"/>
    <row r="33732" x14ac:dyDescent="0.25"/>
    <row r="33733" x14ac:dyDescent="0.25"/>
    <row r="33734" x14ac:dyDescent="0.25"/>
    <row r="33735" x14ac:dyDescent="0.25"/>
    <row r="33736" x14ac:dyDescent="0.25"/>
    <row r="33737" x14ac:dyDescent="0.25"/>
    <row r="33738" x14ac:dyDescent="0.25"/>
    <row r="33739" x14ac:dyDescent="0.25"/>
    <row r="33740" x14ac:dyDescent="0.25"/>
    <row r="33741" x14ac:dyDescent="0.25"/>
    <row r="33742" x14ac:dyDescent="0.25"/>
    <row r="33743" x14ac:dyDescent="0.25"/>
    <row r="33744" x14ac:dyDescent="0.25"/>
    <row r="33745" x14ac:dyDescent="0.25"/>
    <row r="33746" x14ac:dyDescent="0.25"/>
    <row r="33747" x14ac:dyDescent="0.25"/>
    <row r="33748" x14ac:dyDescent="0.25"/>
    <row r="33749" x14ac:dyDescent="0.25"/>
    <row r="33750" x14ac:dyDescent="0.25"/>
    <row r="33751" x14ac:dyDescent="0.25"/>
    <row r="33752" x14ac:dyDescent="0.25"/>
    <row r="33753" x14ac:dyDescent="0.25"/>
    <row r="33754" x14ac:dyDescent="0.25"/>
    <row r="33755" x14ac:dyDescent="0.25"/>
    <row r="33756" x14ac:dyDescent="0.25"/>
    <row r="33757" x14ac:dyDescent="0.25"/>
    <row r="33758" x14ac:dyDescent="0.25"/>
    <row r="33759" x14ac:dyDescent="0.25"/>
    <row r="33760" x14ac:dyDescent="0.25"/>
    <row r="33761" x14ac:dyDescent="0.25"/>
    <row r="33762" x14ac:dyDescent="0.25"/>
    <row r="33763" x14ac:dyDescent="0.25"/>
    <row r="33764" x14ac:dyDescent="0.25"/>
    <row r="33765" x14ac:dyDescent="0.25"/>
    <row r="33766" x14ac:dyDescent="0.25"/>
    <row r="33767" x14ac:dyDescent="0.25"/>
    <row r="33768" x14ac:dyDescent="0.25"/>
    <row r="33769" x14ac:dyDescent="0.25"/>
    <row r="33770" x14ac:dyDescent="0.25"/>
    <row r="33771" x14ac:dyDescent="0.25"/>
    <row r="33772" x14ac:dyDescent="0.25"/>
    <row r="33773" x14ac:dyDescent="0.25"/>
    <row r="33774" x14ac:dyDescent="0.25"/>
    <row r="33775" x14ac:dyDescent="0.25"/>
    <row r="33776" x14ac:dyDescent="0.25"/>
    <row r="33777" x14ac:dyDescent="0.25"/>
    <row r="33778" x14ac:dyDescent="0.25"/>
    <row r="33779" x14ac:dyDescent="0.25"/>
    <row r="33780" x14ac:dyDescent="0.25"/>
    <row r="33781" x14ac:dyDescent="0.25"/>
    <row r="33782" x14ac:dyDescent="0.25"/>
    <row r="33783" x14ac:dyDescent="0.25"/>
    <row r="33784" x14ac:dyDescent="0.25"/>
    <row r="33785" x14ac:dyDescent="0.25"/>
    <row r="33786" x14ac:dyDescent="0.25"/>
    <row r="33787" x14ac:dyDescent="0.25"/>
    <row r="33788" x14ac:dyDescent="0.25"/>
    <row r="33789" x14ac:dyDescent="0.25"/>
    <row r="33790" x14ac:dyDescent="0.25"/>
    <row r="33791" x14ac:dyDescent="0.25"/>
    <row r="33792" x14ac:dyDescent="0.25"/>
    <row r="33793" x14ac:dyDescent="0.25"/>
    <row r="33794" x14ac:dyDescent="0.25"/>
    <row r="33795" x14ac:dyDescent="0.25"/>
    <row r="33796" x14ac:dyDescent="0.25"/>
    <row r="33797" x14ac:dyDescent="0.25"/>
    <row r="33798" x14ac:dyDescent="0.25"/>
    <row r="33799" x14ac:dyDescent="0.25"/>
    <row r="33800" x14ac:dyDescent="0.25"/>
    <row r="33801" x14ac:dyDescent="0.25"/>
    <row r="33802" x14ac:dyDescent="0.25"/>
    <row r="33803" x14ac:dyDescent="0.25"/>
    <row r="33804" x14ac:dyDescent="0.25"/>
    <row r="33805" x14ac:dyDescent="0.25"/>
    <row r="33806" x14ac:dyDescent="0.25"/>
    <row r="33807" x14ac:dyDescent="0.25"/>
    <row r="33808" x14ac:dyDescent="0.25"/>
    <row r="33809" x14ac:dyDescent="0.25"/>
    <row r="33810" x14ac:dyDescent="0.25"/>
    <row r="33811" x14ac:dyDescent="0.25"/>
    <row r="33812" x14ac:dyDescent="0.25"/>
    <row r="33813" x14ac:dyDescent="0.25"/>
    <row r="33814" x14ac:dyDescent="0.25"/>
    <row r="33815" x14ac:dyDescent="0.25"/>
    <row r="33816" x14ac:dyDescent="0.25"/>
    <row r="33817" x14ac:dyDescent="0.25"/>
    <row r="33818" x14ac:dyDescent="0.25"/>
    <row r="33819" x14ac:dyDescent="0.25"/>
    <row r="33820" x14ac:dyDescent="0.25"/>
    <row r="33821" x14ac:dyDescent="0.25"/>
    <row r="33822" x14ac:dyDescent="0.25"/>
    <row r="33823" x14ac:dyDescent="0.25"/>
    <row r="33824" x14ac:dyDescent="0.25"/>
    <row r="33825" x14ac:dyDescent="0.25"/>
    <row r="33826" x14ac:dyDescent="0.25"/>
    <row r="33827" x14ac:dyDescent="0.25"/>
    <row r="33828" x14ac:dyDescent="0.25"/>
    <row r="33829" x14ac:dyDescent="0.25"/>
    <row r="33830" x14ac:dyDescent="0.25"/>
    <row r="33831" x14ac:dyDescent="0.25"/>
    <row r="33832" x14ac:dyDescent="0.25"/>
    <row r="33833" x14ac:dyDescent="0.25"/>
    <row r="33834" x14ac:dyDescent="0.25"/>
    <row r="33835" x14ac:dyDescent="0.25"/>
    <row r="33836" x14ac:dyDescent="0.25"/>
    <row r="33837" x14ac:dyDescent="0.25"/>
    <row r="33838" x14ac:dyDescent="0.25"/>
    <row r="33839" x14ac:dyDescent="0.25"/>
    <row r="33840" x14ac:dyDescent="0.25"/>
    <row r="33841" x14ac:dyDescent="0.25"/>
    <row r="33842" x14ac:dyDescent="0.25"/>
    <row r="33843" x14ac:dyDescent="0.25"/>
    <row r="33844" x14ac:dyDescent="0.25"/>
    <row r="33845" x14ac:dyDescent="0.25"/>
    <row r="33846" x14ac:dyDescent="0.25"/>
    <row r="33847" x14ac:dyDescent="0.25"/>
    <row r="33848" x14ac:dyDescent="0.25"/>
    <row r="33849" x14ac:dyDescent="0.25"/>
    <row r="33850" x14ac:dyDescent="0.25"/>
    <row r="33851" x14ac:dyDescent="0.25"/>
    <row r="33852" x14ac:dyDescent="0.25"/>
    <row r="33853" x14ac:dyDescent="0.25"/>
    <row r="33854" x14ac:dyDescent="0.25"/>
    <row r="33855" x14ac:dyDescent="0.25"/>
    <row r="33856" x14ac:dyDescent="0.25"/>
    <row r="33857" x14ac:dyDescent="0.25"/>
    <row r="33858" x14ac:dyDescent="0.25"/>
    <row r="33859" x14ac:dyDescent="0.25"/>
    <row r="33860" x14ac:dyDescent="0.25"/>
    <row r="33861" x14ac:dyDescent="0.25"/>
    <row r="33862" x14ac:dyDescent="0.25"/>
    <row r="33863" x14ac:dyDescent="0.25"/>
    <row r="33864" x14ac:dyDescent="0.25"/>
    <row r="33865" x14ac:dyDescent="0.25"/>
    <row r="33866" x14ac:dyDescent="0.25"/>
    <row r="33867" x14ac:dyDescent="0.25"/>
    <row r="33868" x14ac:dyDescent="0.25"/>
    <row r="33869" x14ac:dyDescent="0.25"/>
    <row r="33870" x14ac:dyDescent="0.25"/>
    <row r="33871" x14ac:dyDescent="0.25"/>
    <row r="33872" x14ac:dyDescent="0.25"/>
    <row r="33873" x14ac:dyDescent="0.25"/>
    <row r="33874" x14ac:dyDescent="0.25"/>
    <row r="33875" x14ac:dyDescent="0.25"/>
    <row r="33876" x14ac:dyDescent="0.25"/>
    <row r="33877" x14ac:dyDescent="0.25"/>
    <row r="33878" x14ac:dyDescent="0.25"/>
    <row r="33879" x14ac:dyDescent="0.25"/>
    <row r="33880" x14ac:dyDescent="0.25"/>
    <row r="33881" x14ac:dyDescent="0.25"/>
    <row r="33882" x14ac:dyDescent="0.25"/>
    <row r="33883" x14ac:dyDescent="0.25"/>
    <row r="33884" x14ac:dyDescent="0.25"/>
    <row r="33885" x14ac:dyDescent="0.25"/>
    <row r="33886" x14ac:dyDescent="0.25"/>
    <row r="33887" x14ac:dyDescent="0.25"/>
    <row r="33888" x14ac:dyDescent="0.25"/>
    <row r="33889" x14ac:dyDescent="0.25"/>
    <row r="33890" x14ac:dyDescent="0.25"/>
    <row r="33891" x14ac:dyDescent="0.25"/>
    <row r="33892" x14ac:dyDescent="0.25"/>
    <row r="33893" x14ac:dyDescent="0.25"/>
    <row r="33894" x14ac:dyDescent="0.25"/>
    <row r="33895" x14ac:dyDescent="0.25"/>
    <row r="33896" x14ac:dyDescent="0.25"/>
    <row r="33897" x14ac:dyDescent="0.25"/>
    <row r="33898" x14ac:dyDescent="0.25"/>
    <row r="33899" x14ac:dyDescent="0.25"/>
    <row r="33900" x14ac:dyDescent="0.25"/>
    <row r="33901" x14ac:dyDescent="0.25"/>
    <row r="33902" x14ac:dyDescent="0.25"/>
    <row r="33903" x14ac:dyDescent="0.25"/>
    <row r="33904" x14ac:dyDescent="0.25"/>
    <row r="33905" x14ac:dyDescent="0.25"/>
    <row r="33906" x14ac:dyDescent="0.25"/>
    <row r="33907" x14ac:dyDescent="0.25"/>
    <row r="33908" x14ac:dyDescent="0.25"/>
    <row r="33909" x14ac:dyDescent="0.25"/>
    <row r="33910" x14ac:dyDescent="0.25"/>
    <row r="33911" x14ac:dyDescent="0.25"/>
    <row r="33912" x14ac:dyDescent="0.25"/>
    <row r="33913" x14ac:dyDescent="0.25"/>
    <row r="33914" x14ac:dyDescent="0.25"/>
    <row r="33915" x14ac:dyDescent="0.25"/>
    <row r="33916" x14ac:dyDescent="0.25"/>
    <row r="33917" x14ac:dyDescent="0.25"/>
    <row r="33918" x14ac:dyDescent="0.25"/>
    <row r="33919" x14ac:dyDescent="0.25"/>
    <row r="33920" x14ac:dyDescent="0.25"/>
    <row r="33921" x14ac:dyDescent="0.25"/>
    <row r="33922" x14ac:dyDescent="0.25"/>
    <row r="33923" x14ac:dyDescent="0.25"/>
    <row r="33924" x14ac:dyDescent="0.25"/>
    <row r="33925" x14ac:dyDescent="0.25"/>
    <row r="33926" x14ac:dyDescent="0.25"/>
    <row r="33927" x14ac:dyDescent="0.25"/>
    <row r="33928" x14ac:dyDescent="0.25"/>
    <row r="33929" x14ac:dyDescent="0.25"/>
    <row r="33930" x14ac:dyDescent="0.25"/>
    <row r="33931" x14ac:dyDescent="0.25"/>
    <row r="33932" x14ac:dyDescent="0.25"/>
    <row r="33933" x14ac:dyDescent="0.25"/>
    <row r="33934" x14ac:dyDescent="0.25"/>
    <row r="33935" x14ac:dyDescent="0.25"/>
    <row r="33936" x14ac:dyDescent="0.25"/>
    <row r="33937" x14ac:dyDescent="0.25"/>
    <row r="33938" x14ac:dyDescent="0.25"/>
    <row r="33939" x14ac:dyDescent="0.25"/>
    <row r="33940" x14ac:dyDescent="0.25"/>
    <row r="33941" x14ac:dyDescent="0.25"/>
    <row r="33942" x14ac:dyDescent="0.25"/>
    <row r="33943" x14ac:dyDescent="0.25"/>
    <row r="33944" x14ac:dyDescent="0.25"/>
    <row r="33945" x14ac:dyDescent="0.25"/>
    <row r="33946" x14ac:dyDescent="0.25"/>
    <row r="33947" x14ac:dyDescent="0.25"/>
    <row r="33948" x14ac:dyDescent="0.25"/>
    <row r="33949" x14ac:dyDescent="0.25"/>
    <row r="33950" x14ac:dyDescent="0.25"/>
    <row r="33951" x14ac:dyDescent="0.25"/>
    <row r="33952" x14ac:dyDescent="0.25"/>
    <row r="33953" x14ac:dyDescent="0.25"/>
    <row r="33954" x14ac:dyDescent="0.25"/>
    <row r="33955" x14ac:dyDescent="0.25"/>
    <row r="33956" x14ac:dyDescent="0.25"/>
    <row r="33957" x14ac:dyDescent="0.25"/>
    <row r="33958" x14ac:dyDescent="0.25"/>
    <row r="33959" x14ac:dyDescent="0.25"/>
    <row r="33960" x14ac:dyDescent="0.25"/>
    <row r="33961" x14ac:dyDescent="0.25"/>
    <row r="33962" x14ac:dyDescent="0.25"/>
    <row r="33963" x14ac:dyDescent="0.25"/>
    <row r="33964" x14ac:dyDescent="0.25"/>
    <row r="33965" x14ac:dyDescent="0.25"/>
    <row r="33966" x14ac:dyDescent="0.25"/>
    <row r="33967" x14ac:dyDescent="0.25"/>
    <row r="33968" x14ac:dyDescent="0.25"/>
    <row r="33969" x14ac:dyDescent="0.25"/>
    <row r="33970" x14ac:dyDescent="0.25"/>
    <row r="33971" x14ac:dyDescent="0.25"/>
    <row r="33972" x14ac:dyDescent="0.25"/>
    <row r="33973" x14ac:dyDescent="0.25"/>
    <row r="33974" x14ac:dyDescent="0.25"/>
    <row r="33975" x14ac:dyDescent="0.25"/>
    <row r="33976" x14ac:dyDescent="0.25"/>
    <row r="33977" x14ac:dyDescent="0.25"/>
    <row r="33978" x14ac:dyDescent="0.25"/>
    <row r="33979" x14ac:dyDescent="0.25"/>
    <row r="33980" x14ac:dyDescent="0.25"/>
    <row r="33981" x14ac:dyDescent="0.25"/>
    <row r="33982" x14ac:dyDescent="0.25"/>
    <row r="33983" x14ac:dyDescent="0.25"/>
    <row r="33984" x14ac:dyDescent="0.25"/>
    <row r="33985" x14ac:dyDescent="0.25"/>
    <row r="33986" x14ac:dyDescent="0.25"/>
    <row r="33987" x14ac:dyDescent="0.25"/>
    <row r="33988" x14ac:dyDescent="0.25"/>
    <row r="33989" x14ac:dyDescent="0.25"/>
    <row r="33990" x14ac:dyDescent="0.25"/>
    <row r="33991" x14ac:dyDescent="0.25"/>
    <row r="33992" x14ac:dyDescent="0.25"/>
    <row r="33993" x14ac:dyDescent="0.25"/>
    <row r="33994" x14ac:dyDescent="0.25"/>
    <row r="33995" x14ac:dyDescent="0.25"/>
    <row r="33996" x14ac:dyDescent="0.25"/>
    <row r="33997" x14ac:dyDescent="0.25"/>
    <row r="33998" x14ac:dyDescent="0.25"/>
    <row r="33999" x14ac:dyDescent="0.25"/>
    <row r="34000" x14ac:dyDescent="0.25"/>
    <row r="34001" x14ac:dyDescent="0.25"/>
    <row r="34002" x14ac:dyDescent="0.25"/>
    <row r="34003" x14ac:dyDescent="0.25"/>
    <row r="34004" x14ac:dyDescent="0.25"/>
    <row r="34005" x14ac:dyDescent="0.25"/>
    <row r="34006" x14ac:dyDescent="0.25"/>
    <row r="34007" x14ac:dyDescent="0.25"/>
    <row r="34008" x14ac:dyDescent="0.25"/>
    <row r="34009" x14ac:dyDescent="0.25"/>
    <row r="34010" x14ac:dyDescent="0.25"/>
    <row r="34011" x14ac:dyDescent="0.25"/>
    <row r="34012" x14ac:dyDescent="0.25"/>
    <row r="34013" x14ac:dyDescent="0.25"/>
    <row r="34014" x14ac:dyDescent="0.25"/>
    <row r="34015" x14ac:dyDescent="0.25"/>
    <row r="34016" x14ac:dyDescent="0.25"/>
    <row r="34017" x14ac:dyDescent="0.25"/>
    <row r="34018" x14ac:dyDescent="0.25"/>
    <row r="34019" x14ac:dyDescent="0.25"/>
    <row r="34020" x14ac:dyDescent="0.25"/>
    <row r="34021" x14ac:dyDescent="0.25"/>
    <row r="34022" x14ac:dyDescent="0.25"/>
    <row r="34023" x14ac:dyDescent="0.25"/>
    <row r="34024" x14ac:dyDescent="0.25"/>
    <row r="34025" x14ac:dyDescent="0.25"/>
    <row r="34026" x14ac:dyDescent="0.25"/>
    <row r="34027" x14ac:dyDescent="0.25"/>
    <row r="34028" x14ac:dyDescent="0.25"/>
    <row r="34029" x14ac:dyDescent="0.25"/>
    <row r="34030" x14ac:dyDescent="0.25"/>
    <row r="34031" x14ac:dyDescent="0.25"/>
    <row r="34032" x14ac:dyDescent="0.25"/>
    <row r="34033" x14ac:dyDescent="0.25"/>
    <row r="34034" x14ac:dyDescent="0.25"/>
    <row r="34035" x14ac:dyDescent="0.25"/>
    <row r="34036" x14ac:dyDescent="0.25"/>
    <row r="34037" x14ac:dyDescent="0.25"/>
    <row r="34038" x14ac:dyDescent="0.25"/>
    <row r="34039" x14ac:dyDescent="0.25"/>
    <row r="34040" x14ac:dyDescent="0.25"/>
    <row r="34041" x14ac:dyDescent="0.25"/>
    <row r="34042" x14ac:dyDescent="0.25"/>
    <row r="34043" x14ac:dyDescent="0.25"/>
    <row r="34044" x14ac:dyDescent="0.25"/>
    <row r="34045" x14ac:dyDescent="0.25"/>
    <row r="34046" x14ac:dyDescent="0.25"/>
    <row r="34047" x14ac:dyDescent="0.25"/>
    <row r="34048" x14ac:dyDescent="0.25"/>
    <row r="34049" x14ac:dyDescent="0.25"/>
    <row r="34050" x14ac:dyDescent="0.25"/>
    <row r="34051" x14ac:dyDescent="0.25"/>
    <row r="34052" x14ac:dyDescent="0.25"/>
    <row r="34053" x14ac:dyDescent="0.25"/>
    <row r="34054" x14ac:dyDescent="0.25"/>
    <row r="34055" x14ac:dyDescent="0.25"/>
    <row r="34056" x14ac:dyDescent="0.25"/>
    <row r="34057" x14ac:dyDescent="0.25"/>
    <row r="34058" x14ac:dyDescent="0.25"/>
    <row r="34059" x14ac:dyDescent="0.25"/>
    <row r="34060" x14ac:dyDescent="0.25"/>
    <row r="34061" x14ac:dyDescent="0.25"/>
    <row r="34062" x14ac:dyDescent="0.25"/>
    <row r="34063" x14ac:dyDescent="0.25"/>
    <row r="34064" x14ac:dyDescent="0.25"/>
    <row r="34065" x14ac:dyDescent="0.25"/>
    <row r="34066" x14ac:dyDescent="0.25"/>
    <row r="34067" x14ac:dyDescent="0.25"/>
    <row r="34068" x14ac:dyDescent="0.25"/>
    <row r="34069" x14ac:dyDescent="0.25"/>
    <row r="34070" x14ac:dyDescent="0.25"/>
    <row r="34071" x14ac:dyDescent="0.25"/>
    <row r="34072" x14ac:dyDescent="0.25"/>
    <row r="34073" x14ac:dyDescent="0.25"/>
    <row r="34074" x14ac:dyDescent="0.25"/>
    <row r="34075" x14ac:dyDescent="0.25"/>
    <row r="34076" x14ac:dyDescent="0.25"/>
    <row r="34077" x14ac:dyDescent="0.25"/>
    <row r="34078" x14ac:dyDescent="0.25"/>
    <row r="34079" x14ac:dyDescent="0.25"/>
    <row r="34080" x14ac:dyDescent="0.25"/>
    <row r="34081" x14ac:dyDescent="0.25"/>
    <row r="34082" x14ac:dyDescent="0.25"/>
    <row r="34083" x14ac:dyDescent="0.25"/>
    <row r="34084" x14ac:dyDescent="0.25"/>
    <row r="34085" x14ac:dyDescent="0.25"/>
    <row r="34086" x14ac:dyDescent="0.25"/>
    <row r="34087" x14ac:dyDescent="0.25"/>
    <row r="34088" x14ac:dyDescent="0.25"/>
    <row r="34089" x14ac:dyDescent="0.25"/>
    <row r="34090" x14ac:dyDescent="0.25"/>
    <row r="34091" x14ac:dyDescent="0.25"/>
    <row r="34092" x14ac:dyDescent="0.25"/>
    <row r="34093" x14ac:dyDescent="0.25"/>
    <row r="34094" x14ac:dyDescent="0.25"/>
    <row r="34095" x14ac:dyDescent="0.25"/>
    <row r="34096" x14ac:dyDescent="0.25"/>
    <row r="34097" x14ac:dyDescent="0.25"/>
    <row r="34098" x14ac:dyDescent="0.25"/>
    <row r="34099" x14ac:dyDescent="0.25"/>
    <row r="34100" x14ac:dyDescent="0.25"/>
    <row r="34101" x14ac:dyDescent="0.25"/>
    <row r="34102" x14ac:dyDescent="0.25"/>
    <row r="34103" x14ac:dyDescent="0.25"/>
    <row r="34104" x14ac:dyDescent="0.25"/>
    <row r="34105" x14ac:dyDescent="0.25"/>
    <row r="34106" x14ac:dyDescent="0.25"/>
    <row r="34107" x14ac:dyDescent="0.25"/>
    <row r="34108" x14ac:dyDescent="0.25"/>
    <row r="34109" x14ac:dyDescent="0.25"/>
    <row r="34110" x14ac:dyDescent="0.25"/>
    <row r="34111" x14ac:dyDescent="0.25"/>
    <row r="34112" x14ac:dyDescent="0.25"/>
    <row r="34113" x14ac:dyDescent="0.25"/>
    <row r="34114" x14ac:dyDescent="0.25"/>
    <row r="34115" x14ac:dyDescent="0.25"/>
    <row r="34116" x14ac:dyDescent="0.25"/>
    <row r="34117" x14ac:dyDescent="0.25"/>
    <row r="34118" x14ac:dyDescent="0.25"/>
    <row r="34119" x14ac:dyDescent="0.25"/>
    <row r="34120" x14ac:dyDescent="0.25"/>
    <row r="34121" x14ac:dyDescent="0.25"/>
    <row r="34122" x14ac:dyDescent="0.25"/>
    <row r="34123" x14ac:dyDescent="0.25"/>
    <row r="34124" x14ac:dyDescent="0.25"/>
    <row r="34125" x14ac:dyDescent="0.25"/>
    <row r="34126" x14ac:dyDescent="0.25"/>
    <row r="34127" x14ac:dyDescent="0.25"/>
    <row r="34128" x14ac:dyDescent="0.25"/>
    <row r="34129" x14ac:dyDescent="0.25"/>
    <row r="34130" x14ac:dyDescent="0.25"/>
    <row r="34131" x14ac:dyDescent="0.25"/>
    <row r="34132" x14ac:dyDescent="0.25"/>
    <row r="34133" x14ac:dyDescent="0.25"/>
    <row r="34134" x14ac:dyDescent="0.25"/>
    <row r="34135" x14ac:dyDescent="0.25"/>
    <row r="34136" x14ac:dyDescent="0.25"/>
    <row r="34137" x14ac:dyDescent="0.25"/>
    <row r="34138" x14ac:dyDescent="0.25"/>
    <row r="34139" x14ac:dyDescent="0.25"/>
    <row r="34140" x14ac:dyDescent="0.25"/>
    <row r="34141" x14ac:dyDescent="0.25"/>
    <row r="34142" x14ac:dyDescent="0.25"/>
    <row r="34143" x14ac:dyDescent="0.25"/>
    <row r="34144" x14ac:dyDescent="0.25"/>
    <row r="34145" x14ac:dyDescent="0.25"/>
    <row r="34146" x14ac:dyDescent="0.25"/>
    <row r="34147" x14ac:dyDescent="0.25"/>
    <row r="34148" x14ac:dyDescent="0.25"/>
    <row r="34149" x14ac:dyDescent="0.25"/>
    <row r="34150" x14ac:dyDescent="0.25"/>
    <row r="34151" x14ac:dyDescent="0.25"/>
    <row r="34152" x14ac:dyDescent="0.25"/>
    <row r="34153" x14ac:dyDescent="0.25"/>
    <row r="34154" x14ac:dyDescent="0.25"/>
    <row r="34155" x14ac:dyDescent="0.25"/>
    <row r="34156" x14ac:dyDescent="0.25"/>
    <row r="34157" x14ac:dyDescent="0.25"/>
    <row r="34158" x14ac:dyDescent="0.25"/>
    <row r="34159" x14ac:dyDescent="0.25"/>
    <row r="34160" x14ac:dyDescent="0.25"/>
    <row r="34161" x14ac:dyDescent="0.25"/>
    <row r="34162" x14ac:dyDescent="0.25"/>
    <row r="34163" x14ac:dyDescent="0.25"/>
    <row r="34164" x14ac:dyDescent="0.25"/>
    <row r="34165" x14ac:dyDescent="0.25"/>
    <row r="34166" x14ac:dyDescent="0.25"/>
    <row r="34167" x14ac:dyDescent="0.25"/>
    <row r="34168" x14ac:dyDescent="0.25"/>
    <row r="34169" x14ac:dyDescent="0.25"/>
    <row r="34170" x14ac:dyDescent="0.25"/>
    <row r="34171" x14ac:dyDescent="0.25"/>
    <row r="34172" x14ac:dyDescent="0.25"/>
    <row r="34173" x14ac:dyDescent="0.25"/>
    <row r="34174" x14ac:dyDescent="0.25"/>
    <row r="34175" x14ac:dyDescent="0.25"/>
    <row r="34176" x14ac:dyDescent="0.25"/>
    <row r="34177" x14ac:dyDescent="0.25"/>
    <row r="34178" x14ac:dyDescent="0.25"/>
    <row r="34179" x14ac:dyDescent="0.25"/>
    <row r="34180" x14ac:dyDescent="0.25"/>
    <row r="34181" x14ac:dyDescent="0.25"/>
    <row r="34182" x14ac:dyDescent="0.25"/>
    <row r="34183" x14ac:dyDescent="0.25"/>
    <row r="34184" x14ac:dyDescent="0.25"/>
    <row r="34185" x14ac:dyDescent="0.25"/>
    <row r="34186" x14ac:dyDescent="0.25"/>
    <row r="34187" x14ac:dyDescent="0.25"/>
    <row r="34188" x14ac:dyDescent="0.25"/>
    <row r="34189" x14ac:dyDescent="0.25"/>
    <row r="34190" x14ac:dyDescent="0.25"/>
    <row r="34191" x14ac:dyDescent="0.25"/>
    <row r="34192" x14ac:dyDescent="0.25"/>
    <row r="34193" x14ac:dyDescent="0.25"/>
    <row r="34194" x14ac:dyDescent="0.25"/>
    <row r="34195" x14ac:dyDescent="0.25"/>
    <row r="34196" x14ac:dyDescent="0.25"/>
    <row r="34197" x14ac:dyDescent="0.25"/>
    <row r="34198" x14ac:dyDescent="0.25"/>
    <row r="34199" x14ac:dyDescent="0.25"/>
    <row r="34200" x14ac:dyDescent="0.25"/>
    <row r="34201" x14ac:dyDescent="0.25"/>
    <row r="34202" x14ac:dyDescent="0.25"/>
    <row r="34203" x14ac:dyDescent="0.25"/>
    <row r="34204" x14ac:dyDescent="0.25"/>
    <row r="34205" x14ac:dyDescent="0.25"/>
    <row r="34206" x14ac:dyDescent="0.25"/>
    <row r="34207" x14ac:dyDescent="0.25"/>
    <row r="34208" x14ac:dyDescent="0.25"/>
    <row r="34209" x14ac:dyDescent="0.25"/>
    <row r="34210" x14ac:dyDescent="0.25"/>
    <row r="34211" x14ac:dyDescent="0.25"/>
    <row r="34212" x14ac:dyDescent="0.25"/>
    <row r="34213" x14ac:dyDescent="0.25"/>
    <row r="34214" x14ac:dyDescent="0.25"/>
    <row r="34215" x14ac:dyDescent="0.25"/>
    <row r="34216" x14ac:dyDescent="0.25"/>
    <row r="34217" x14ac:dyDescent="0.25"/>
    <row r="34218" x14ac:dyDescent="0.25"/>
    <row r="34219" x14ac:dyDescent="0.25"/>
    <row r="34220" x14ac:dyDescent="0.25"/>
    <row r="34221" x14ac:dyDescent="0.25"/>
    <row r="34222" x14ac:dyDescent="0.25"/>
    <row r="34223" x14ac:dyDescent="0.25"/>
    <row r="34224" x14ac:dyDescent="0.25"/>
    <row r="34225" x14ac:dyDescent="0.25"/>
    <row r="34226" x14ac:dyDescent="0.25"/>
    <row r="34227" x14ac:dyDescent="0.25"/>
    <row r="34228" x14ac:dyDescent="0.25"/>
    <row r="34229" x14ac:dyDescent="0.25"/>
    <row r="34230" x14ac:dyDescent="0.25"/>
    <row r="34231" x14ac:dyDescent="0.25"/>
    <row r="34232" x14ac:dyDescent="0.25"/>
    <row r="34233" x14ac:dyDescent="0.25"/>
    <row r="34234" x14ac:dyDescent="0.25"/>
    <row r="34235" x14ac:dyDescent="0.25"/>
    <row r="34236" x14ac:dyDescent="0.25"/>
    <row r="34237" x14ac:dyDescent="0.25"/>
    <row r="34238" x14ac:dyDescent="0.25"/>
    <row r="34239" x14ac:dyDescent="0.25"/>
    <row r="34240" x14ac:dyDescent="0.25"/>
    <row r="34241" x14ac:dyDescent="0.25"/>
    <row r="34242" x14ac:dyDescent="0.25"/>
    <row r="34243" x14ac:dyDescent="0.25"/>
    <row r="34244" x14ac:dyDescent="0.25"/>
    <row r="34245" x14ac:dyDescent="0.25"/>
    <row r="34246" x14ac:dyDescent="0.25"/>
    <row r="34247" x14ac:dyDescent="0.25"/>
    <row r="34248" x14ac:dyDescent="0.25"/>
    <row r="34249" x14ac:dyDescent="0.25"/>
    <row r="34250" x14ac:dyDescent="0.25"/>
    <row r="34251" x14ac:dyDescent="0.25"/>
    <row r="34252" x14ac:dyDescent="0.25"/>
    <row r="34253" x14ac:dyDescent="0.25"/>
    <row r="34254" x14ac:dyDescent="0.25"/>
    <row r="34255" x14ac:dyDescent="0.25"/>
    <row r="34256" x14ac:dyDescent="0.25"/>
    <row r="34257" x14ac:dyDescent="0.25"/>
    <row r="34258" x14ac:dyDescent="0.25"/>
    <row r="34259" x14ac:dyDescent="0.25"/>
    <row r="34260" x14ac:dyDescent="0.25"/>
    <row r="34261" x14ac:dyDescent="0.25"/>
    <row r="34262" x14ac:dyDescent="0.25"/>
    <row r="34263" x14ac:dyDescent="0.25"/>
    <row r="34264" x14ac:dyDescent="0.25"/>
    <row r="34265" x14ac:dyDescent="0.25"/>
    <row r="34266" x14ac:dyDescent="0.25"/>
    <row r="34267" x14ac:dyDescent="0.25"/>
    <row r="34268" x14ac:dyDescent="0.25"/>
    <row r="34269" x14ac:dyDescent="0.25"/>
    <row r="34270" x14ac:dyDescent="0.25"/>
    <row r="34271" x14ac:dyDescent="0.25"/>
    <row r="34272" x14ac:dyDescent="0.25"/>
    <row r="34273" x14ac:dyDescent="0.25"/>
    <row r="34274" x14ac:dyDescent="0.25"/>
    <row r="34275" x14ac:dyDescent="0.25"/>
    <row r="34276" x14ac:dyDescent="0.25"/>
    <row r="34277" x14ac:dyDescent="0.25"/>
    <row r="34278" x14ac:dyDescent="0.25"/>
    <row r="34279" x14ac:dyDescent="0.25"/>
    <row r="34280" x14ac:dyDescent="0.25"/>
    <row r="34281" x14ac:dyDescent="0.25"/>
    <row r="34282" x14ac:dyDescent="0.25"/>
    <row r="34283" x14ac:dyDescent="0.25"/>
    <row r="34284" x14ac:dyDescent="0.25"/>
    <row r="34285" x14ac:dyDescent="0.25"/>
    <row r="34286" x14ac:dyDescent="0.25"/>
    <row r="34287" x14ac:dyDescent="0.25"/>
    <row r="34288" x14ac:dyDescent="0.25"/>
    <row r="34289" x14ac:dyDescent="0.25"/>
    <row r="34290" x14ac:dyDescent="0.25"/>
    <row r="34291" x14ac:dyDescent="0.25"/>
    <row r="34292" x14ac:dyDescent="0.25"/>
    <row r="34293" x14ac:dyDescent="0.25"/>
    <row r="34294" x14ac:dyDescent="0.25"/>
    <row r="34295" x14ac:dyDescent="0.25"/>
    <row r="34296" x14ac:dyDescent="0.25"/>
    <row r="34297" x14ac:dyDescent="0.25"/>
    <row r="34298" x14ac:dyDescent="0.25"/>
    <row r="34299" x14ac:dyDescent="0.25"/>
    <row r="34300" x14ac:dyDescent="0.25"/>
    <row r="34301" x14ac:dyDescent="0.25"/>
    <row r="34302" x14ac:dyDescent="0.25"/>
    <row r="34303" x14ac:dyDescent="0.25"/>
    <row r="34304" x14ac:dyDescent="0.25"/>
    <row r="34305" x14ac:dyDescent="0.25"/>
    <row r="34306" x14ac:dyDescent="0.25"/>
    <row r="34307" x14ac:dyDescent="0.25"/>
    <row r="34308" x14ac:dyDescent="0.25"/>
    <row r="34309" x14ac:dyDescent="0.25"/>
    <row r="34310" x14ac:dyDescent="0.25"/>
    <row r="34311" x14ac:dyDescent="0.25"/>
    <row r="34312" x14ac:dyDescent="0.25"/>
    <row r="34313" x14ac:dyDescent="0.25"/>
    <row r="34314" x14ac:dyDescent="0.25"/>
    <row r="34315" x14ac:dyDescent="0.25"/>
    <row r="34316" x14ac:dyDescent="0.25"/>
    <row r="34317" x14ac:dyDescent="0.25"/>
    <row r="34318" x14ac:dyDescent="0.25"/>
    <row r="34319" x14ac:dyDescent="0.25"/>
    <row r="34320" x14ac:dyDescent="0.25"/>
    <row r="34321" x14ac:dyDescent="0.25"/>
    <row r="34322" x14ac:dyDescent="0.25"/>
    <row r="34323" x14ac:dyDescent="0.25"/>
    <row r="34324" x14ac:dyDescent="0.25"/>
    <row r="34325" x14ac:dyDescent="0.25"/>
    <row r="34326" x14ac:dyDescent="0.25"/>
    <row r="34327" x14ac:dyDescent="0.25"/>
    <row r="34328" x14ac:dyDescent="0.25"/>
    <row r="34329" x14ac:dyDescent="0.25"/>
    <row r="34330" x14ac:dyDescent="0.25"/>
    <row r="34331" x14ac:dyDescent="0.25"/>
    <row r="34332" x14ac:dyDescent="0.25"/>
    <row r="34333" x14ac:dyDescent="0.25"/>
    <row r="34334" x14ac:dyDescent="0.25"/>
    <row r="34335" x14ac:dyDescent="0.25"/>
    <row r="34336" x14ac:dyDescent="0.25"/>
    <row r="34337" x14ac:dyDescent="0.25"/>
    <row r="34338" x14ac:dyDescent="0.25"/>
    <row r="34339" x14ac:dyDescent="0.25"/>
    <row r="34340" x14ac:dyDescent="0.25"/>
    <row r="34341" x14ac:dyDescent="0.25"/>
    <row r="34342" x14ac:dyDescent="0.25"/>
    <row r="34343" x14ac:dyDescent="0.25"/>
    <row r="34344" x14ac:dyDescent="0.25"/>
    <row r="34345" x14ac:dyDescent="0.25"/>
    <row r="34346" x14ac:dyDescent="0.25"/>
    <row r="34347" x14ac:dyDescent="0.25"/>
    <row r="34348" x14ac:dyDescent="0.25"/>
    <row r="34349" x14ac:dyDescent="0.25"/>
    <row r="34350" x14ac:dyDescent="0.25"/>
    <row r="34351" x14ac:dyDescent="0.25"/>
    <row r="34352" x14ac:dyDescent="0.25"/>
    <row r="34353" x14ac:dyDescent="0.25"/>
    <row r="34354" x14ac:dyDescent="0.25"/>
    <row r="34355" x14ac:dyDescent="0.25"/>
    <row r="34356" x14ac:dyDescent="0.25"/>
    <row r="34357" x14ac:dyDescent="0.25"/>
    <row r="34358" x14ac:dyDescent="0.25"/>
    <row r="34359" x14ac:dyDescent="0.25"/>
    <row r="34360" x14ac:dyDescent="0.25"/>
    <row r="34361" x14ac:dyDescent="0.25"/>
    <row r="34362" x14ac:dyDescent="0.25"/>
    <row r="34363" x14ac:dyDescent="0.25"/>
    <row r="34364" x14ac:dyDescent="0.25"/>
    <row r="34365" x14ac:dyDescent="0.25"/>
    <row r="34366" x14ac:dyDescent="0.25"/>
    <row r="34367" x14ac:dyDescent="0.25"/>
    <row r="34368" x14ac:dyDescent="0.25"/>
    <row r="34369" x14ac:dyDescent="0.25"/>
    <row r="34370" x14ac:dyDescent="0.25"/>
    <row r="34371" x14ac:dyDescent="0.25"/>
    <row r="34372" x14ac:dyDescent="0.25"/>
    <row r="34373" x14ac:dyDescent="0.25"/>
    <row r="34374" x14ac:dyDescent="0.25"/>
    <row r="34375" x14ac:dyDescent="0.25"/>
    <row r="34376" x14ac:dyDescent="0.25"/>
    <row r="34377" x14ac:dyDescent="0.25"/>
    <row r="34378" x14ac:dyDescent="0.25"/>
    <row r="34379" x14ac:dyDescent="0.25"/>
    <row r="34380" x14ac:dyDescent="0.25"/>
    <row r="34381" x14ac:dyDescent="0.25"/>
    <row r="34382" x14ac:dyDescent="0.25"/>
    <row r="34383" x14ac:dyDescent="0.25"/>
    <row r="34384" x14ac:dyDescent="0.25"/>
    <row r="34385" x14ac:dyDescent="0.25"/>
    <row r="34386" x14ac:dyDescent="0.25"/>
    <row r="34387" x14ac:dyDescent="0.25"/>
    <row r="34388" x14ac:dyDescent="0.25"/>
    <row r="34389" x14ac:dyDescent="0.25"/>
    <row r="34390" x14ac:dyDescent="0.25"/>
    <row r="34391" x14ac:dyDescent="0.25"/>
    <row r="34392" x14ac:dyDescent="0.25"/>
    <row r="34393" x14ac:dyDescent="0.25"/>
    <row r="34394" x14ac:dyDescent="0.25"/>
    <row r="34395" x14ac:dyDescent="0.25"/>
    <row r="34396" x14ac:dyDescent="0.25"/>
    <row r="34397" x14ac:dyDescent="0.25"/>
    <row r="34398" x14ac:dyDescent="0.25"/>
    <row r="34399" x14ac:dyDescent="0.25"/>
    <row r="34400" x14ac:dyDescent="0.25"/>
    <row r="34401" x14ac:dyDescent="0.25"/>
    <row r="34402" x14ac:dyDescent="0.25"/>
    <row r="34403" x14ac:dyDescent="0.25"/>
    <row r="34404" x14ac:dyDescent="0.25"/>
    <row r="34405" x14ac:dyDescent="0.25"/>
    <row r="34406" x14ac:dyDescent="0.25"/>
    <row r="34407" x14ac:dyDescent="0.25"/>
    <row r="34408" x14ac:dyDescent="0.25"/>
    <row r="34409" x14ac:dyDescent="0.25"/>
    <row r="34410" x14ac:dyDescent="0.25"/>
    <row r="34411" x14ac:dyDescent="0.25"/>
    <row r="34412" x14ac:dyDescent="0.25"/>
    <row r="34413" x14ac:dyDescent="0.25"/>
    <row r="34414" x14ac:dyDescent="0.25"/>
    <row r="34415" x14ac:dyDescent="0.25"/>
    <row r="34416" x14ac:dyDescent="0.25"/>
    <row r="34417" x14ac:dyDescent="0.25"/>
    <row r="34418" x14ac:dyDescent="0.25"/>
    <row r="34419" x14ac:dyDescent="0.25"/>
    <row r="34420" x14ac:dyDescent="0.25"/>
    <row r="34421" x14ac:dyDescent="0.25"/>
    <row r="34422" x14ac:dyDescent="0.25"/>
    <row r="34423" x14ac:dyDescent="0.25"/>
    <row r="34424" x14ac:dyDescent="0.25"/>
    <row r="34425" x14ac:dyDescent="0.25"/>
    <row r="34426" x14ac:dyDescent="0.25"/>
    <row r="34427" x14ac:dyDescent="0.25"/>
    <row r="34428" x14ac:dyDescent="0.25"/>
    <row r="34429" x14ac:dyDescent="0.25"/>
    <row r="34430" x14ac:dyDescent="0.25"/>
    <row r="34431" x14ac:dyDescent="0.25"/>
    <row r="34432" x14ac:dyDescent="0.25"/>
    <row r="34433" x14ac:dyDescent="0.25"/>
    <row r="34434" x14ac:dyDescent="0.25"/>
    <row r="34435" x14ac:dyDescent="0.25"/>
    <row r="34436" x14ac:dyDescent="0.25"/>
    <row r="34437" x14ac:dyDescent="0.25"/>
    <row r="34438" x14ac:dyDescent="0.25"/>
    <row r="34439" x14ac:dyDescent="0.25"/>
    <row r="34440" x14ac:dyDescent="0.25"/>
    <row r="34441" x14ac:dyDescent="0.25"/>
    <row r="34442" x14ac:dyDescent="0.25"/>
    <row r="34443" x14ac:dyDescent="0.25"/>
    <row r="34444" x14ac:dyDescent="0.25"/>
    <row r="34445" x14ac:dyDescent="0.25"/>
    <row r="34446" x14ac:dyDescent="0.25"/>
    <row r="34447" x14ac:dyDescent="0.25"/>
    <row r="34448" x14ac:dyDescent="0.25"/>
    <row r="34449" x14ac:dyDescent="0.25"/>
    <row r="34450" x14ac:dyDescent="0.25"/>
    <row r="34451" x14ac:dyDescent="0.25"/>
    <row r="34452" x14ac:dyDescent="0.25"/>
    <row r="34453" x14ac:dyDescent="0.25"/>
    <row r="34454" x14ac:dyDescent="0.25"/>
    <row r="34455" x14ac:dyDescent="0.25"/>
    <row r="34456" x14ac:dyDescent="0.25"/>
    <row r="34457" x14ac:dyDescent="0.25"/>
    <row r="34458" x14ac:dyDescent="0.25"/>
    <row r="34459" x14ac:dyDescent="0.25"/>
    <row r="34460" x14ac:dyDescent="0.25"/>
    <row r="34461" x14ac:dyDescent="0.25"/>
    <row r="34462" x14ac:dyDescent="0.25"/>
    <row r="34463" x14ac:dyDescent="0.25"/>
    <row r="34464" x14ac:dyDescent="0.25"/>
    <row r="34465" x14ac:dyDescent="0.25"/>
    <row r="34466" x14ac:dyDescent="0.25"/>
    <row r="34467" x14ac:dyDescent="0.25"/>
    <row r="34468" x14ac:dyDescent="0.25"/>
    <row r="34469" x14ac:dyDescent="0.25"/>
    <row r="34470" x14ac:dyDescent="0.25"/>
    <row r="34471" x14ac:dyDescent="0.25"/>
    <row r="34472" x14ac:dyDescent="0.25"/>
    <row r="34473" x14ac:dyDescent="0.25"/>
    <row r="34474" x14ac:dyDescent="0.25"/>
    <row r="34475" x14ac:dyDescent="0.25"/>
    <row r="34476" x14ac:dyDescent="0.25"/>
    <row r="34477" x14ac:dyDescent="0.25"/>
    <row r="34478" x14ac:dyDescent="0.25"/>
    <row r="34479" x14ac:dyDescent="0.25"/>
    <row r="34480" x14ac:dyDescent="0.25"/>
    <row r="34481" x14ac:dyDescent="0.25"/>
    <row r="34482" x14ac:dyDescent="0.25"/>
    <row r="34483" x14ac:dyDescent="0.25"/>
    <row r="34484" x14ac:dyDescent="0.25"/>
    <row r="34485" x14ac:dyDescent="0.25"/>
    <row r="34486" x14ac:dyDescent="0.25"/>
    <row r="34487" x14ac:dyDescent="0.25"/>
    <row r="34488" x14ac:dyDescent="0.25"/>
    <row r="34489" x14ac:dyDescent="0.25"/>
    <row r="34490" x14ac:dyDescent="0.25"/>
    <row r="34491" x14ac:dyDescent="0.25"/>
    <row r="34492" x14ac:dyDescent="0.25"/>
    <row r="34493" x14ac:dyDescent="0.25"/>
    <row r="34494" x14ac:dyDescent="0.25"/>
    <row r="34495" x14ac:dyDescent="0.25"/>
    <row r="34496" x14ac:dyDescent="0.25"/>
    <row r="34497" x14ac:dyDescent="0.25"/>
    <row r="34498" x14ac:dyDescent="0.25"/>
    <row r="34499" x14ac:dyDescent="0.25"/>
    <row r="34500" x14ac:dyDescent="0.25"/>
    <row r="34501" x14ac:dyDescent="0.25"/>
    <row r="34502" x14ac:dyDescent="0.25"/>
    <row r="34503" x14ac:dyDescent="0.25"/>
    <row r="34504" x14ac:dyDescent="0.25"/>
    <row r="34505" x14ac:dyDescent="0.25"/>
    <row r="34506" x14ac:dyDescent="0.25"/>
    <row r="34507" x14ac:dyDescent="0.25"/>
    <row r="34508" x14ac:dyDescent="0.25"/>
    <row r="34509" x14ac:dyDescent="0.25"/>
    <row r="34510" x14ac:dyDescent="0.25"/>
    <row r="34511" x14ac:dyDescent="0.25"/>
    <row r="34512" x14ac:dyDescent="0.25"/>
    <row r="34513" x14ac:dyDescent="0.25"/>
    <row r="34514" x14ac:dyDescent="0.25"/>
    <row r="34515" x14ac:dyDescent="0.25"/>
    <row r="34516" x14ac:dyDescent="0.25"/>
    <row r="34517" x14ac:dyDescent="0.25"/>
    <row r="34518" x14ac:dyDescent="0.25"/>
    <row r="34519" x14ac:dyDescent="0.25"/>
    <row r="34520" x14ac:dyDescent="0.25"/>
    <row r="34521" x14ac:dyDescent="0.25"/>
    <row r="34522" x14ac:dyDescent="0.25"/>
    <row r="34523" x14ac:dyDescent="0.25"/>
    <row r="34524" x14ac:dyDescent="0.25"/>
    <row r="34525" x14ac:dyDescent="0.25"/>
    <row r="34526" x14ac:dyDescent="0.25"/>
    <row r="34527" x14ac:dyDescent="0.25"/>
    <row r="34528" x14ac:dyDescent="0.25"/>
    <row r="34529" x14ac:dyDescent="0.25"/>
    <row r="34530" x14ac:dyDescent="0.25"/>
    <row r="34531" x14ac:dyDescent="0.25"/>
    <row r="34532" x14ac:dyDescent="0.25"/>
    <row r="34533" x14ac:dyDescent="0.25"/>
    <row r="34534" x14ac:dyDescent="0.25"/>
    <row r="34535" x14ac:dyDescent="0.25"/>
    <row r="34536" x14ac:dyDescent="0.25"/>
    <row r="34537" x14ac:dyDescent="0.25"/>
    <row r="34538" x14ac:dyDescent="0.25"/>
    <row r="34539" x14ac:dyDescent="0.25"/>
    <row r="34540" x14ac:dyDescent="0.25"/>
    <row r="34541" x14ac:dyDescent="0.25"/>
    <row r="34542" x14ac:dyDescent="0.25"/>
    <row r="34543" x14ac:dyDescent="0.25"/>
    <row r="34544" x14ac:dyDescent="0.25"/>
    <row r="34545" x14ac:dyDescent="0.25"/>
    <row r="34546" x14ac:dyDescent="0.25"/>
    <row r="34547" x14ac:dyDescent="0.25"/>
    <row r="34548" x14ac:dyDescent="0.25"/>
    <row r="34549" x14ac:dyDescent="0.25"/>
    <row r="34550" x14ac:dyDescent="0.25"/>
    <row r="34551" x14ac:dyDescent="0.25"/>
    <row r="34552" x14ac:dyDescent="0.25"/>
    <row r="34553" x14ac:dyDescent="0.25"/>
    <row r="34554" x14ac:dyDescent="0.25"/>
    <row r="34555" x14ac:dyDescent="0.25"/>
    <row r="34556" x14ac:dyDescent="0.25"/>
    <row r="34557" x14ac:dyDescent="0.25"/>
    <row r="34558" x14ac:dyDescent="0.25"/>
    <row r="34559" x14ac:dyDescent="0.25"/>
    <row r="34560" x14ac:dyDescent="0.25"/>
    <row r="34561" x14ac:dyDescent="0.25"/>
    <row r="34562" x14ac:dyDescent="0.25"/>
    <row r="34563" x14ac:dyDescent="0.25"/>
    <row r="34564" x14ac:dyDescent="0.25"/>
    <row r="34565" x14ac:dyDescent="0.25"/>
    <row r="34566" x14ac:dyDescent="0.25"/>
    <row r="34567" x14ac:dyDescent="0.25"/>
    <row r="34568" x14ac:dyDescent="0.25"/>
    <row r="34569" x14ac:dyDescent="0.25"/>
    <row r="34570" x14ac:dyDescent="0.25"/>
    <row r="34571" x14ac:dyDescent="0.25"/>
    <row r="34572" x14ac:dyDescent="0.25"/>
    <row r="34573" x14ac:dyDescent="0.25"/>
    <row r="34574" x14ac:dyDescent="0.25"/>
    <row r="34575" x14ac:dyDescent="0.25"/>
    <row r="34576" x14ac:dyDescent="0.25"/>
    <row r="34577" x14ac:dyDescent="0.25"/>
    <row r="34578" x14ac:dyDescent="0.25"/>
    <row r="34579" x14ac:dyDescent="0.25"/>
    <row r="34580" x14ac:dyDescent="0.25"/>
    <row r="34581" x14ac:dyDescent="0.25"/>
    <row r="34582" x14ac:dyDescent="0.25"/>
    <row r="34583" x14ac:dyDescent="0.25"/>
    <row r="34584" x14ac:dyDescent="0.25"/>
    <row r="34585" x14ac:dyDescent="0.25"/>
    <row r="34586" x14ac:dyDescent="0.25"/>
    <row r="34587" x14ac:dyDescent="0.25"/>
    <row r="34588" x14ac:dyDescent="0.25"/>
    <row r="34589" x14ac:dyDescent="0.25"/>
    <row r="34590" x14ac:dyDescent="0.25"/>
    <row r="34591" x14ac:dyDescent="0.25"/>
    <row r="34592" x14ac:dyDescent="0.25"/>
    <row r="34593" x14ac:dyDescent="0.25"/>
    <row r="34594" x14ac:dyDescent="0.25"/>
    <row r="34595" x14ac:dyDescent="0.25"/>
    <row r="34596" x14ac:dyDescent="0.25"/>
    <row r="34597" x14ac:dyDescent="0.25"/>
    <row r="34598" x14ac:dyDescent="0.25"/>
    <row r="34599" x14ac:dyDescent="0.25"/>
    <row r="34600" x14ac:dyDescent="0.25"/>
    <row r="34601" x14ac:dyDescent="0.25"/>
    <row r="34602" x14ac:dyDescent="0.25"/>
    <row r="34603" x14ac:dyDescent="0.25"/>
    <row r="34604" x14ac:dyDescent="0.25"/>
    <row r="34605" x14ac:dyDescent="0.25"/>
    <row r="34606" x14ac:dyDescent="0.25"/>
    <row r="34607" x14ac:dyDescent="0.25"/>
    <row r="34608" x14ac:dyDescent="0.25"/>
    <row r="34609" x14ac:dyDescent="0.25"/>
    <row r="34610" x14ac:dyDescent="0.25"/>
    <row r="34611" x14ac:dyDescent="0.25"/>
    <row r="34612" x14ac:dyDescent="0.25"/>
    <row r="34613" x14ac:dyDescent="0.25"/>
    <row r="34614" x14ac:dyDescent="0.25"/>
    <row r="34615" x14ac:dyDescent="0.25"/>
    <row r="34616" x14ac:dyDescent="0.25"/>
    <row r="34617" x14ac:dyDescent="0.25"/>
    <row r="34618" x14ac:dyDescent="0.25"/>
    <row r="34619" x14ac:dyDescent="0.25"/>
    <row r="34620" x14ac:dyDescent="0.25"/>
    <row r="34621" x14ac:dyDescent="0.25"/>
    <row r="34622" x14ac:dyDescent="0.25"/>
    <row r="34623" x14ac:dyDescent="0.25"/>
    <row r="34624" x14ac:dyDescent="0.25"/>
    <row r="34625" x14ac:dyDescent="0.25"/>
    <row r="34626" x14ac:dyDescent="0.25"/>
    <row r="34627" x14ac:dyDescent="0.25"/>
    <row r="34628" x14ac:dyDescent="0.25"/>
    <row r="34629" x14ac:dyDescent="0.25"/>
    <row r="34630" x14ac:dyDescent="0.25"/>
    <row r="34631" x14ac:dyDescent="0.25"/>
    <row r="34632" x14ac:dyDescent="0.25"/>
    <row r="34633" x14ac:dyDescent="0.25"/>
    <row r="34634" x14ac:dyDescent="0.25"/>
    <row r="34635" x14ac:dyDescent="0.25"/>
    <row r="34636" x14ac:dyDescent="0.25"/>
    <row r="34637" x14ac:dyDescent="0.25"/>
    <row r="34638" x14ac:dyDescent="0.25"/>
    <row r="34639" x14ac:dyDescent="0.25"/>
    <row r="34640" x14ac:dyDescent="0.25"/>
    <row r="34641" x14ac:dyDescent="0.25"/>
    <row r="34642" x14ac:dyDescent="0.25"/>
    <row r="34643" x14ac:dyDescent="0.25"/>
    <row r="34644" x14ac:dyDescent="0.25"/>
    <row r="34645" x14ac:dyDescent="0.25"/>
    <row r="34646" x14ac:dyDescent="0.25"/>
    <row r="34647" x14ac:dyDescent="0.25"/>
    <row r="34648" x14ac:dyDescent="0.25"/>
    <row r="34649" x14ac:dyDescent="0.25"/>
    <row r="34650" x14ac:dyDescent="0.25"/>
    <row r="34651" x14ac:dyDescent="0.25"/>
    <row r="34652" x14ac:dyDescent="0.25"/>
    <row r="34653" x14ac:dyDescent="0.25"/>
    <row r="34654" x14ac:dyDescent="0.25"/>
    <row r="34655" x14ac:dyDescent="0.25"/>
    <row r="34656" x14ac:dyDescent="0.25"/>
    <row r="34657" x14ac:dyDescent="0.25"/>
    <row r="34658" x14ac:dyDescent="0.25"/>
    <row r="34659" x14ac:dyDescent="0.25"/>
    <row r="34660" x14ac:dyDescent="0.25"/>
    <row r="34661" x14ac:dyDescent="0.25"/>
    <row r="34662" x14ac:dyDescent="0.25"/>
    <row r="34663" x14ac:dyDescent="0.25"/>
    <row r="34664" x14ac:dyDescent="0.25"/>
    <row r="34665" x14ac:dyDescent="0.25"/>
    <row r="34666" x14ac:dyDescent="0.25"/>
    <row r="34667" x14ac:dyDescent="0.25"/>
    <row r="34668" x14ac:dyDescent="0.25"/>
    <row r="34669" x14ac:dyDescent="0.25"/>
    <row r="34670" x14ac:dyDescent="0.25"/>
    <row r="34671" x14ac:dyDescent="0.25"/>
    <row r="34672" x14ac:dyDescent="0.25"/>
    <row r="34673" x14ac:dyDescent="0.25"/>
    <row r="34674" x14ac:dyDescent="0.25"/>
    <row r="34675" x14ac:dyDescent="0.25"/>
    <row r="34676" x14ac:dyDescent="0.25"/>
    <row r="34677" x14ac:dyDescent="0.25"/>
    <row r="34678" x14ac:dyDescent="0.25"/>
    <row r="34679" x14ac:dyDescent="0.25"/>
    <row r="34680" x14ac:dyDescent="0.25"/>
    <row r="34681" x14ac:dyDescent="0.25"/>
    <row r="34682" x14ac:dyDescent="0.25"/>
    <row r="34683" x14ac:dyDescent="0.25"/>
    <row r="34684" x14ac:dyDescent="0.25"/>
    <row r="34685" x14ac:dyDescent="0.25"/>
    <row r="34686" x14ac:dyDescent="0.25"/>
    <row r="34687" x14ac:dyDescent="0.25"/>
    <row r="34688" x14ac:dyDescent="0.25"/>
    <row r="34689" x14ac:dyDescent="0.25"/>
    <row r="34690" x14ac:dyDescent="0.25"/>
    <row r="34691" x14ac:dyDescent="0.25"/>
    <row r="34692" x14ac:dyDescent="0.25"/>
    <row r="34693" x14ac:dyDescent="0.25"/>
    <row r="34694" x14ac:dyDescent="0.25"/>
    <row r="34695" x14ac:dyDescent="0.25"/>
    <row r="34696" x14ac:dyDescent="0.25"/>
    <row r="34697" x14ac:dyDescent="0.25"/>
    <row r="34698" x14ac:dyDescent="0.25"/>
    <row r="34699" x14ac:dyDescent="0.25"/>
    <row r="34700" x14ac:dyDescent="0.25"/>
    <row r="34701" x14ac:dyDescent="0.25"/>
    <row r="34702" x14ac:dyDescent="0.25"/>
    <row r="34703" x14ac:dyDescent="0.25"/>
    <row r="34704" x14ac:dyDescent="0.25"/>
    <row r="34705" x14ac:dyDescent="0.25"/>
    <row r="34706" x14ac:dyDescent="0.25"/>
    <row r="34707" x14ac:dyDescent="0.25"/>
    <row r="34708" x14ac:dyDescent="0.25"/>
    <row r="34709" x14ac:dyDescent="0.25"/>
    <row r="34710" x14ac:dyDescent="0.25"/>
    <row r="34711" x14ac:dyDescent="0.25"/>
    <row r="34712" x14ac:dyDescent="0.25"/>
    <row r="34713" x14ac:dyDescent="0.25"/>
    <row r="34714" x14ac:dyDescent="0.25"/>
    <row r="34715" x14ac:dyDescent="0.25"/>
    <row r="34716" x14ac:dyDescent="0.25"/>
    <row r="34717" x14ac:dyDescent="0.25"/>
    <row r="34718" x14ac:dyDescent="0.25"/>
    <row r="34719" x14ac:dyDescent="0.25"/>
    <row r="34720" x14ac:dyDescent="0.25"/>
    <row r="34721" x14ac:dyDescent="0.25"/>
    <row r="34722" x14ac:dyDescent="0.25"/>
    <row r="34723" x14ac:dyDescent="0.25"/>
    <row r="34724" x14ac:dyDescent="0.25"/>
    <row r="34725" x14ac:dyDescent="0.25"/>
    <row r="34726" x14ac:dyDescent="0.25"/>
    <row r="34727" x14ac:dyDescent="0.25"/>
    <row r="34728" x14ac:dyDescent="0.25"/>
    <row r="34729" x14ac:dyDescent="0.25"/>
    <row r="34730" x14ac:dyDescent="0.25"/>
    <row r="34731" x14ac:dyDescent="0.25"/>
    <row r="34732" x14ac:dyDescent="0.25"/>
    <row r="34733" x14ac:dyDescent="0.25"/>
    <row r="34734" x14ac:dyDescent="0.25"/>
    <row r="34735" x14ac:dyDescent="0.25"/>
    <row r="34736" x14ac:dyDescent="0.25"/>
    <row r="34737" x14ac:dyDescent="0.25"/>
    <row r="34738" x14ac:dyDescent="0.25"/>
    <row r="34739" x14ac:dyDescent="0.25"/>
    <row r="34740" x14ac:dyDescent="0.25"/>
    <row r="34741" x14ac:dyDescent="0.25"/>
    <row r="34742" x14ac:dyDescent="0.25"/>
    <row r="34743" x14ac:dyDescent="0.25"/>
    <row r="34744" x14ac:dyDescent="0.25"/>
    <row r="34745" x14ac:dyDescent="0.25"/>
    <row r="34746" x14ac:dyDescent="0.25"/>
    <row r="34747" x14ac:dyDescent="0.25"/>
    <row r="34748" x14ac:dyDescent="0.25"/>
    <row r="34749" x14ac:dyDescent="0.25"/>
    <row r="34750" x14ac:dyDescent="0.25"/>
    <row r="34751" x14ac:dyDescent="0.25"/>
    <row r="34752" x14ac:dyDescent="0.25"/>
    <row r="34753" x14ac:dyDescent="0.25"/>
    <row r="34754" x14ac:dyDescent="0.25"/>
    <row r="34755" x14ac:dyDescent="0.25"/>
    <row r="34756" x14ac:dyDescent="0.25"/>
    <row r="34757" x14ac:dyDescent="0.25"/>
    <row r="34758" x14ac:dyDescent="0.25"/>
    <row r="34759" x14ac:dyDescent="0.25"/>
    <row r="34760" x14ac:dyDescent="0.25"/>
    <row r="34761" x14ac:dyDescent="0.25"/>
    <row r="34762" x14ac:dyDescent="0.25"/>
    <row r="34763" x14ac:dyDescent="0.25"/>
    <row r="34764" x14ac:dyDescent="0.25"/>
    <row r="34765" x14ac:dyDescent="0.25"/>
    <row r="34766" x14ac:dyDescent="0.25"/>
    <row r="34767" x14ac:dyDescent="0.25"/>
    <row r="34768" x14ac:dyDescent="0.25"/>
    <row r="34769" x14ac:dyDescent="0.25"/>
    <row r="34770" x14ac:dyDescent="0.25"/>
    <row r="34771" x14ac:dyDescent="0.25"/>
    <row r="34772" x14ac:dyDescent="0.25"/>
    <row r="34773" x14ac:dyDescent="0.25"/>
    <row r="34774" x14ac:dyDescent="0.25"/>
    <row r="34775" x14ac:dyDescent="0.25"/>
    <row r="34776" x14ac:dyDescent="0.25"/>
    <row r="34777" x14ac:dyDescent="0.25"/>
    <row r="34778" x14ac:dyDescent="0.25"/>
    <row r="34779" x14ac:dyDescent="0.25"/>
    <row r="34780" x14ac:dyDescent="0.25"/>
    <row r="34781" x14ac:dyDescent="0.25"/>
    <row r="34782" x14ac:dyDescent="0.25"/>
    <row r="34783" x14ac:dyDescent="0.25"/>
    <row r="34784" x14ac:dyDescent="0.25"/>
    <row r="34785" x14ac:dyDescent="0.25"/>
    <row r="34786" x14ac:dyDescent="0.25"/>
    <row r="34787" x14ac:dyDescent="0.25"/>
    <row r="34788" x14ac:dyDescent="0.25"/>
    <row r="34789" x14ac:dyDescent="0.25"/>
    <row r="34790" x14ac:dyDescent="0.25"/>
    <row r="34791" x14ac:dyDescent="0.25"/>
    <row r="34792" x14ac:dyDescent="0.25"/>
    <row r="34793" x14ac:dyDescent="0.25"/>
    <row r="34794" x14ac:dyDescent="0.25"/>
    <row r="34795" x14ac:dyDescent="0.25"/>
    <row r="34796" x14ac:dyDescent="0.25"/>
    <row r="34797" x14ac:dyDescent="0.25"/>
    <row r="34798" x14ac:dyDescent="0.25"/>
    <row r="34799" x14ac:dyDescent="0.25"/>
    <row r="34800" x14ac:dyDescent="0.25"/>
    <row r="34801" x14ac:dyDescent="0.25"/>
    <row r="34802" x14ac:dyDescent="0.25"/>
    <row r="34803" x14ac:dyDescent="0.25"/>
    <row r="34804" x14ac:dyDescent="0.25"/>
    <row r="34805" x14ac:dyDescent="0.25"/>
    <row r="34806" x14ac:dyDescent="0.25"/>
    <row r="34807" x14ac:dyDescent="0.25"/>
    <row r="34808" x14ac:dyDescent="0.25"/>
    <row r="34809" x14ac:dyDescent="0.25"/>
    <row r="34810" x14ac:dyDescent="0.25"/>
    <row r="34811" x14ac:dyDescent="0.25"/>
    <row r="34812" x14ac:dyDescent="0.25"/>
    <row r="34813" x14ac:dyDescent="0.25"/>
    <row r="34814" x14ac:dyDescent="0.25"/>
    <row r="34815" x14ac:dyDescent="0.25"/>
    <row r="34816" x14ac:dyDescent="0.25"/>
    <row r="34817" x14ac:dyDescent="0.25"/>
    <row r="34818" x14ac:dyDescent="0.25"/>
    <row r="34819" x14ac:dyDescent="0.25"/>
    <row r="34820" x14ac:dyDescent="0.25"/>
    <row r="34821" x14ac:dyDescent="0.25"/>
    <row r="34822" x14ac:dyDescent="0.25"/>
    <row r="34823" x14ac:dyDescent="0.25"/>
    <row r="34824" x14ac:dyDescent="0.25"/>
    <row r="34825" x14ac:dyDescent="0.25"/>
    <row r="34826" x14ac:dyDescent="0.25"/>
    <row r="34827" x14ac:dyDescent="0.25"/>
    <row r="34828" x14ac:dyDescent="0.25"/>
    <row r="34829" x14ac:dyDescent="0.25"/>
    <row r="34830" x14ac:dyDescent="0.25"/>
    <row r="34831" x14ac:dyDescent="0.25"/>
    <row r="34832" x14ac:dyDescent="0.25"/>
    <row r="34833" x14ac:dyDescent="0.25"/>
    <row r="34834" x14ac:dyDescent="0.25"/>
    <row r="34835" x14ac:dyDescent="0.25"/>
    <row r="34836" x14ac:dyDescent="0.25"/>
    <row r="34837" x14ac:dyDescent="0.25"/>
    <row r="34838" x14ac:dyDescent="0.25"/>
    <row r="34839" x14ac:dyDescent="0.25"/>
    <row r="34840" x14ac:dyDescent="0.25"/>
    <row r="34841" x14ac:dyDescent="0.25"/>
    <row r="34842" x14ac:dyDescent="0.25"/>
    <row r="34843" x14ac:dyDescent="0.25"/>
    <row r="34844" x14ac:dyDescent="0.25"/>
    <row r="34845" x14ac:dyDescent="0.25"/>
    <row r="34846" x14ac:dyDescent="0.25"/>
    <row r="34847" x14ac:dyDescent="0.25"/>
    <row r="34848" x14ac:dyDescent="0.25"/>
    <row r="34849" x14ac:dyDescent="0.25"/>
    <row r="34850" x14ac:dyDescent="0.25"/>
    <row r="34851" x14ac:dyDescent="0.25"/>
    <row r="34852" x14ac:dyDescent="0.25"/>
    <row r="34853" x14ac:dyDescent="0.25"/>
    <row r="34854" x14ac:dyDescent="0.25"/>
    <row r="34855" x14ac:dyDescent="0.25"/>
    <row r="34856" x14ac:dyDescent="0.25"/>
    <row r="34857" x14ac:dyDescent="0.25"/>
    <row r="34858" x14ac:dyDescent="0.25"/>
    <row r="34859" x14ac:dyDescent="0.25"/>
    <row r="34860" x14ac:dyDescent="0.25"/>
    <row r="34861" x14ac:dyDescent="0.25"/>
    <row r="34862" x14ac:dyDescent="0.25"/>
    <row r="34863" x14ac:dyDescent="0.25"/>
    <row r="34864" x14ac:dyDescent="0.25"/>
    <row r="34865" x14ac:dyDescent="0.25"/>
    <row r="34866" x14ac:dyDescent="0.25"/>
    <row r="34867" x14ac:dyDescent="0.25"/>
    <row r="34868" x14ac:dyDescent="0.25"/>
    <row r="34869" x14ac:dyDescent="0.25"/>
    <row r="34870" x14ac:dyDescent="0.25"/>
    <row r="34871" x14ac:dyDescent="0.25"/>
    <row r="34872" x14ac:dyDescent="0.25"/>
    <row r="34873" x14ac:dyDescent="0.25"/>
    <row r="34874" x14ac:dyDescent="0.25"/>
    <row r="34875" x14ac:dyDescent="0.25"/>
    <row r="34876" x14ac:dyDescent="0.25"/>
    <row r="34877" x14ac:dyDescent="0.25"/>
    <row r="34878" x14ac:dyDescent="0.25"/>
    <row r="34879" x14ac:dyDescent="0.25"/>
    <row r="34880" x14ac:dyDescent="0.25"/>
    <row r="34881" x14ac:dyDescent="0.25"/>
    <row r="34882" x14ac:dyDescent="0.25"/>
    <row r="34883" x14ac:dyDescent="0.25"/>
    <row r="34884" x14ac:dyDescent="0.25"/>
    <row r="34885" x14ac:dyDescent="0.25"/>
    <row r="34886" x14ac:dyDescent="0.25"/>
    <row r="34887" x14ac:dyDescent="0.25"/>
    <row r="34888" x14ac:dyDescent="0.25"/>
    <row r="34889" x14ac:dyDescent="0.25"/>
    <row r="34890" x14ac:dyDescent="0.25"/>
    <row r="34891" x14ac:dyDescent="0.25"/>
    <row r="34892" x14ac:dyDescent="0.25"/>
    <row r="34893" x14ac:dyDescent="0.25"/>
    <row r="34894" x14ac:dyDescent="0.25"/>
    <row r="34895" x14ac:dyDescent="0.25"/>
    <row r="34896" x14ac:dyDescent="0.25"/>
    <row r="34897" x14ac:dyDescent="0.25"/>
    <row r="34898" x14ac:dyDescent="0.25"/>
    <row r="34899" x14ac:dyDescent="0.25"/>
    <row r="34900" x14ac:dyDescent="0.25"/>
    <row r="34901" x14ac:dyDescent="0.25"/>
    <row r="34902" x14ac:dyDescent="0.25"/>
    <row r="34903" x14ac:dyDescent="0.25"/>
    <row r="34904" x14ac:dyDescent="0.25"/>
    <row r="34905" x14ac:dyDescent="0.25"/>
    <row r="34906" x14ac:dyDescent="0.25"/>
    <row r="34907" x14ac:dyDescent="0.25"/>
    <row r="34908" x14ac:dyDescent="0.25"/>
    <row r="34909" x14ac:dyDescent="0.25"/>
    <row r="34910" x14ac:dyDescent="0.25"/>
    <row r="34911" x14ac:dyDescent="0.25"/>
    <row r="34912" x14ac:dyDescent="0.25"/>
    <row r="34913" x14ac:dyDescent="0.25"/>
    <row r="34914" x14ac:dyDescent="0.25"/>
    <row r="34915" x14ac:dyDescent="0.25"/>
    <row r="34916" x14ac:dyDescent="0.25"/>
    <row r="34917" x14ac:dyDescent="0.25"/>
    <row r="34918" x14ac:dyDescent="0.25"/>
    <row r="34919" x14ac:dyDescent="0.25"/>
    <row r="34920" x14ac:dyDescent="0.25"/>
    <row r="34921" x14ac:dyDescent="0.25"/>
    <row r="34922" x14ac:dyDescent="0.25"/>
    <row r="34923" x14ac:dyDescent="0.25"/>
    <row r="34924" x14ac:dyDescent="0.25"/>
    <row r="34925" x14ac:dyDescent="0.25"/>
    <row r="34926" x14ac:dyDescent="0.25"/>
    <row r="34927" x14ac:dyDescent="0.25"/>
    <row r="34928" x14ac:dyDescent="0.25"/>
    <row r="34929" x14ac:dyDescent="0.25"/>
    <row r="34930" x14ac:dyDescent="0.25"/>
    <row r="34931" x14ac:dyDescent="0.25"/>
    <row r="34932" x14ac:dyDescent="0.25"/>
    <row r="34933" x14ac:dyDescent="0.25"/>
    <row r="34934" x14ac:dyDescent="0.25"/>
    <row r="34935" x14ac:dyDescent="0.25"/>
    <row r="34936" x14ac:dyDescent="0.25"/>
    <row r="34937" x14ac:dyDescent="0.25"/>
    <row r="34938" x14ac:dyDescent="0.25"/>
    <row r="34939" x14ac:dyDescent="0.25"/>
    <row r="34940" x14ac:dyDescent="0.25"/>
    <row r="34941" x14ac:dyDescent="0.25"/>
    <row r="34942" x14ac:dyDescent="0.25"/>
    <row r="34943" x14ac:dyDescent="0.25"/>
    <row r="34944" x14ac:dyDescent="0.25"/>
    <row r="34945" x14ac:dyDescent="0.25"/>
    <row r="34946" x14ac:dyDescent="0.25"/>
    <row r="34947" x14ac:dyDescent="0.25"/>
    <row r="34948" x14ac:dyDescent="0.25"/>
    <row r="34949" x14ac:dyDescent="0.25"/>
    <row r="34950" x14ac:dyDescent="0.25"/>
    <row r="34951" x14ac:dyDescent="0.25"/>
    <row r="34952" x14ac:dyDescent="0.25"/>
    <row r="34953" x14ac:dyDescent="0.25"/>
    <row r="34954" x14ac:dyDescent="0.25"/>
    <row r="34955" x14ac:dyDescent="0.25"/>
    <row r="34956" x14ac:dyDescent="0.25"/>
    <row r="34957" x14ac:dyDescent="0.25"/>
    <row r="34958" x14ac:dyDescent="0.25"/>
    <row r="34959" x14ac:dyDescent="0.25"/>
    <row r="34960" x14ac:dyDescent="0.25"/>
    <row r="34961" x14ac:dyDescent="0.25"/>
    <row r="34962" x14ac:dyDescent="0.25"/>
    <row r="34963" x14ac:dyDescent="0.25"/>
    <row r="34964" x14ac:dyDescent="0.25"/>
    <row r="34965" x14ac:dyDescent="0.25"/>
    <row r="34966" x14ac:dyDescent="0.25"/>
    <row r="34967" x14ac:dyDescent="0.25"/>
    <row r="34968" x14ac:dyDescent="0.25"/>
    <row r="34969" x14ac:dyDescent="0.25"/>
    <row r="34970" x14ac:dyDescent="0.25"/>
    <row r="34971" x14ac:dyDescent="0.25"/>
    <row r="34972" x14ac:dyDescent="0.25"/>
    <row r="34973" x14ac:dyDescent="0.25"/>
    <row r="34974" x14ac:dyDescent="0.25"/>
    <row r="34975" x14ac:dyDescent="0.25"/>
    <row r="34976" x14ac:dyDescent="0.25"/>
    <row r="34977" x14ac:dyDescent="0.25"/>
    <row r="34978" x14ac:dyDescent="0.25"/>
    <row r="34979" x14ac:dyDescent="0.25"/>
    <row r="34980" x14ac:dyDescent="0.25"/>
    <row r="34981" x14ac:dyDescent="0.25"/>
    <row r="34982" x14ac:dyDescent="0.25"/>
    <row r="34983" x14ac:dyDescent="0.25"/>
    <row r="34984" x14ac:dyDescent="0.25"/>
    <row r="34985" x14ac:dyDescent="0.25"/>
    <row r="34986" x14ac:dyDescent="0.25"/>
    <row r="34987" x14ac:dyDescent="0.25"/>
    <row r="34988" x14ac:dyDescent="0.25"/>
    <row r="34989" x14ac:dyDescent="0.25"/>
    <row r="34990" x14ac:dyDescent="0.25"/>
    <row r="34991" x14ac:dyDescent="0.25"/>
    <row r="34992" x14ac:dyDescent="0.25"/>
    <row r="34993" x14ac:dyDescent="0.25"/>
    <row r="34994" x14ac:dyDescent="0.25"/>
    <row r="34995" x14ac:dyDescent="0.25"/>
    <row r="34996" x14ac:dyDescent="0.25"/>
    <row r="34997" x14ac:dyDescent="0.25"/>
    <row r="34998" x14ac:dyDescent="0.25"/>
    <row r="34999" x14ac:dyDescent="0.25"/>
    <row r="35000" x14ac:dyDescent="0.25"/>
    <row r="35001" x14ac:dyDescent="0.25"/>
    <row r="35002" x14ac:dyDescent="0.25"/>
    <row r="35003" x14ac:dyDescent="0.25"/>
    <row r="35004" x14ac:dyDescent="0.25"/>
    <row r="35005" x14ac:dyDescent="0.25"/>
    <row r="35006" x14ac:dyDescent="0.25"/>
    <row r="35007" x14ac:dyDescent="0.25"/>
    <row r="35008" x14ac:dyDescent="0.25"/>
    <row r="35009" x14ac:dyDescent="0.25"/>
    <row r="35010" x14ac:dyDescent="0.25"/>
    <row r="35011" x14ac:dyDescent="0.25"/>
    <row r="35012" x14ac:dyDescent="0.25"/>
    <row r="35013" x14ac:dyDescent="0.25"/>
    <row r="35014" x14ac:dyDescent="0.25"/>
    <row r="35015" x14ac:dyDescent="0.25"/>
    <row r="35016" x14ac:dyDescent="0.25"/>
    <row r="35017" x14ac:dyDescent="0.25"/>
    <row r="35018" x14ac:dyDescent="0.25"/>
    <row r="35019" x14ac:dyDescent="0.25"/>
    <row r="35020" x14ac:dyDescent="0.25"/>
    <row r="35021" x14ac:dyDescent="0.25"/>
    <row r="35022" x14ac:dyDescent="0.25"/>
    <row r="35023" x14ac:dyDescent="0.25"/>
    <row r="35024" x14ac:dyDescent="0.25"/>
    <row r="35025" x14ac:dyDescent="0.25"/>
    <row r="35026" x14ac:dyDescent="0.25"/>
    <row r="35027" x14ac:dyDescent="0.25"/>
    <row r="35028" x14ac:dyDescent="0.25"/>
    <row r="35029" x14ac:dyDescent="0.25"/>
    <row r="35030" x14ac:dyDescent="0.25"/>
    <row r="35031" x14ac:dyDescent="0.25"/>
    <row r="35032" x14ac:dyDescent="0.25"/>
    <row r="35033" x14ac:dyDescent="0.25"/>
    <row r="35034" x14ac:dyDescent="0.25"/>
    <row r="35035" x14ac:dyDescent="0.25"/>
    <row r="35036" x14ac:dyDescent="0.25"/>
    <row r="35037" x14ac:dyDescent="0.25"/>
    <row r="35038" x14ac:dyDescent="0.25"/>
    <row r="35039" x14ac:dyDescent="0.25"/>
    <row r="35040" x14ac:dyDescent="0.25"/>
    <row r="35041" x14ac:dyDescent="0.25"/>
    <row r="35042" x14ac:dyDescent="0.25"/>
    <row r="35043" x14ac:dyDescent="0.25"/>
    <row r="35044" x14ac:dyDescent="0.25"/>
    <row r="35045" x14ac:dyDescent="0.25"/>
    <row r="35046" x14ac:dyDescent="0.25"/>
    <row r="35047" x14ac:dyDescent="0.25"/>
    <row r="35048" x14ac:dyDescent="0.25"/>
    <row r="35049" x14ac:dyDescent="0.25"/>
    <row r="35050" x14ac:dyDescent="0.25"/>
    <row r="35051" x14ac:dyDescent="0.25"/>
    <row r="35052" x14ac:dyDescent="0.25"/>
    <row r="35053" x14ac:dyDescent="0.25"/>
    <row r="35054" x14ac:dyDescent="0.25"/>
    <row r="35055" x14ac:dyDescent="0.25"/>
    <row r="35056" x14ac:dyDescent="0.25"/>
    <row r="35057" x14ac:dyDescent="0.25"/>
    <row r="35058" x14ac:dyDescent="0.25"/>
    <row r="35059" x14ac:dyDescent="0.25"/>
    <row r="35060" x14ac:dyDescent="0.25"/>
    <row r="35061" x14ac:dyDescent="0.25"/>
    <row r="35062" x14ac:dyDescent="0.25"/>
    <row r="35063" x14ac:dyDescent="0.25"/>
    <row r="35064" x14ac:dyDescent="0.25"/>
    <row r="35065" x14ac:dyDescent="0.25"/>
    <row r="35066" x14ac:dyDescent="0.25"/>
    <row r="35067" x14ac:dyDescent="0.25"/>
    <row r="35068" x14ac:dyDescent="0.25"/>
    <row r="35069" x14ac:dyDescent="0.25"/>
    <row r="35070" x14ac:dyDescent="0.25"/>
    <row r="35071" x14ac:dyDescent="0.25"/>
    <row r="35072" x14ac:dyDescent="0.25"/>
    <row r="35073" x14ac:dyDescent="0.25"/>
    <row r="35074" x14ac:dyDescent="0.25"/>
    <row r="35075" x14ac:dyDescent="0.25"/>
    <row r="35076" x14ac:dyDescent="0.25"/>
    <row r="35077" x14ac:dyDescent="0.25"/>
    <row r="35078" x14ac:dyDescent="0.25"/>
    <row r="35079" x14ac:dyDescent="0.25"/>
    <row r="35080" x14ac:dyDescent="0.25"/>
    <row r="35081" x14ac:dyDescent="0.25"/>
    <row r="35082" x14ac:dyDescent="0.25"/>
    <row r="35083" x14ac:dyDescent="0.25"/>
    <row r="35084" x14ac:dyDescent="0.25"/>
    <row r="35085" x14ac:dyDescent="0.25"/>
    <row r="35086" x14ac:dyDescent="0.25"/>
    <row r="35087" x14ac:dyDescent="0.25"/>
    <row r="35088" x14ac:dyDescent="0.25"/>
    <row r="35089" x14ac:dyDescent="0.25"/>
    <row r="35090" x14ac:dyDescent="0.25"/>
    <row r="35091" x14ac:dyDescent="0.25"/>
    <row r="35092" x14ac:dyDescent="0.25"/>
    <row r="35093" x14ac:dyDescent="0.25"/>
    <row r="35094" x14ac:dyDescent="0.25"/>
    <row r="35095" x14ac:dyDescent="0.25"/>
    <row r="35096" x14ac:dyDescent="0.25"/>
    <row r="35097" x14ac:dyDescent="0.25"/>
    <row r="35098" x14ac:dyDescent="0.25"/>
    <row r="35099" x14ac:dyDescent="0.25"/>
    <row r="35100" x14ac:dyDescent="0.25"/>
    <row r="35101" x14ac:dyDescent="0.25"/>
    <row r="35102" x14ac:dyDescent="0.25"/>
    <row r="35103" x14ac:dyDescent="0.25"/>
    <row r="35104" x14ac:dyDescent="0.25"/>
    <row r="35105" x14ac:dyDescent="0.25"/>
    <row r="35106" x14ac:dyDescent="0.25"/>
    <row r="35107" x14ac:dyDescent="0.25"/>
    <row r="35108" x14ac:dyDescent="0.25"/>
    <row r="35109" x14ac:dyDescent="0.25"/>
    <row r="35110" x14ac:dyDescent="0.25"/>
    <row r="35111" x14ac:dyDescent="0.25"/>
    <row r="35112" x14ac:dyDescent="0.25"/>
    <row r="35113" x14ac:dyDescent="0.25"/>
    <row r="35114" x14ac:dyDescent="0.25"/>
    <row r="35115" x14ac:dyDescent="0.25"/>
    <row r="35116" x14ac:dyDescent="0.25"/>
    <row r="35117" x14ac:dyDescent="0.25"/>
    <row r="35118" x14ac:dyDescent="0.25"/>
    <row r="35119" x14ac:dyDescent="0.25"/>
    <row r="35120" x14ac:dyDescent="0.25"/>
    <row r="35121" x14ac:dyDescent="0.25"/>
    <row r="35122" x14ac:dyDescent="0.25"/>
    <row r="35123" x14ac:dyDescent="0.25"/>
    <row r="35124" x14ac:dyDescent="0.25"/>
    <row r="35125" x14ac:dyDescent="0.25"/>
    <row r="35126" x14ac:dyDescent="0.25"/>
    <row r="35127" x14ac:dyDescent="0.25"/>
    <row r="35128" x14ac:dyDescent="0.25"/>
    <row r="35129" x14ac:dyDescent="0.25"/>
    <row r="35130" x14ac:dyDescent="0.25"/>
    <row r="35131" x14ac:dyDescent="0.25"/>
    <row r="35132" x14ac:dyDescent="0.25"/>
    <row r="35133" x14ac:dyDescent="0.25"/>
    <row r="35134" x14ac:dyDescent="0.25"/>
    <row r="35135" x14ac:dyDescent="0.25"/>
    <row r="35136" x14ac:dyDescent="0.25"/>
    <row r="35137" x14ac:dyDescent="0.25"/>
    <row r="35138" x14ac:dyDescent="0.25"/>
    <row r="35139" x14ac:dyDescent="0.25"/>
    <row r="35140" x14ac:dyDescent="0.25"/>
    <row r="35141" x14ac:dyDescent="0.25"/>
    <row r="35142" x14ac:dyDescent="0.25"/>
    <row r="35143" x14ac:dyDescent="0.25"/>
    <row r="35144" x14ac:dyDescent="0.25"/>
    <row r="35145" x14ac:dyDescent="0.25"/>
    <row r="35146" x14ac:dyDescent="0.25"/>
    <row r="35147" x14ac:dyDescent="0.25"/>
    <row r="35148" x14ac:dyDescent="0.25"/>
    <row r="35149" x14ac:dyDescent="0.25"/>
    <row r="35150" x14ac:dyDescent="0.25"/>
    <row r="35151" x14ac:dyDescent="0.25"/>
    <row r="35152" x14ac:dyDescent="0.25"/>
    <row r="35153" x14ac:dyDescent="0.25"/>
    <row r="35154" x14ac:dyDescent="0.25"/>
    <row r="35155" x14ac:dyDescent="0.25"/>
    <row r="35156" x14ac:dyDescent="0.25"/>
    <row r="35157" x14ac:dyDescent="0.25"/>
    <row r="35158" x14ac:dyDescent="0.25"/>
    <row r="35159" x14ac:dyDescent="0.25"/>
    <row r="35160" x14ac:dyDescent="0.25"/>
    <row r="35161" x14ac:dyDescent="0.25"/>
    <row r="35162" x14ac:dyDescent="0.25"/>
    <row r="35163" x14ac:dyDescent="0.25"/>
    <row r="35164" x14ac:dyDescent="0.25"/>
    <row r="35165" x14ac:dyDescent="0.25"/>
    <row r="35166" x14ac:dyDescent="0.25"/>
    <row r="35167" x14ac:dyDescent="0.25"/>
    <row r="35168" x14ac:dyDescent="0.25"/>
    <row r="35169" x14ac:dyDescent="0.25"/>
    <row r="35170" x14ac:dyDescent="0.25"/>
    <row r="35171" x14ac:dyDescent="0.25"/>
    <row r="35172" x14ac:dyDescent="0.25"/>
    <row r="35173" x14ac:dyDescent="0.25"/>
    <row r="35174" x14ac:dyDescent="0.25"/>
    <row r="35175" x14ac:dyDescent="0.25"/>
    <row r="35176" x14ac:dyDescent="0.25"/>
    <row r="35177" x14ac:dyDescent="0.25"/>
    <row r="35178" x14ac:dyDescent="0.25"/>
    <row r="35179" x14ac:dyDescent="0.25"/>
    <row r="35180" x14ac:dyDescent="0.25"/>
    <row r="35181" x14ac:dyDescent="0.25"/>
    <row r="35182" x14ac:dyDescent="0.25"/>
    <row r="35183" x14ac:dyDescent="0.25"/>
    <row r="35184" x14ac:dyDescent="0.25"/>
    <row r="35185" x14ac:dyDescent="0.25"/>
    <row r="35186" x14ac:dyDescent="0.25"/>
    <row r="35187" x14ac:dyDescent="0.25"/>
    <row r="35188" x14ac:dyDescent="0.25"/>
    <row r="35189" x14ac:dyDescent="0.25"/>
    <row r="35190" x14ac:dyDescent="0.25"/>
    <row r="35191" x14ac:dyDescent="0.25"/>
    <row r="35192" x14ac:dyDescent="0.25"/>
    <row r="35193" x14ac:dyDescent="0.25"/>
    <row r="35194" x14ac:dyDescent="0.25"/>
    <row r="35195" x14ac:dyDescent="0.25"/>
    <row r="35196" x14ac:dyDescent="0.25"/>
    <row r="35197" x14ac:dyDescent="0.25"/>
    <row r="35198" x14ac:dyDescent="0.25"/>
    <row r="35199" x14ac:dyDescent="0.25"/>
    <row r="35200" x14ac:dyDescent="0.25"/>
    <row r="35201" x14ac:dyDescent="0.25"/>
    <row r="35202" x14ac:dyDescent="0.25"/>
    <row r="35203" x14ac:dyDescent="0.25"/>
    <row r="35204" x14ac:dyDescent="0.25"/>
    <row r="35205" x14ac:dyDescent="0.25"/>
    <row r="35206" x14ac:dyDescent="0.25"/>
    <row r="35207" x14ac:dyDescent="0.25"/>
    <row r="35208" x14ac:dyDescent="0.25"/>
    <row r="35209" x14ac:dyDescent="0.25"/>
    <row r="35210" x14ac:dyDescent="0.25"/>
    <row r="35211" x14ac:dyDescent="0.25"/>
    <row r="35212" x14ac:dyDescent="0.25"/>
    <row r="35213" x14ac:dyDescent="0.25"/>
    <row r="35214" x14ac:dyDescent="0.25"/>
    <row r="35215" x14ac:dyDescent="0.25"/>
    <row r="35216" x14ac:dyDescent="0.25"/>
    <row r="35217" x14ac:dyDescent="0.25"/>
    <row r="35218" x14ac:dyDescent="0.25"/>
    <row r="35219" x14ac:dyDescent="0.25"/>
    <row r="35220" x14ac:dyDescent="0.25"/>
    <row r="35221" x14ac:dyDescent="0.25"/>
    <row r="35222" x14ac:dyDescent="0.25"/>
    <row r="35223" x14ac:dyDescent="0.25"/>
    <row r="35224" x14ac:dyDescent="0.25"/>
    <row r="35225" x14ac:dyDescent="0.25"/>
    <row r="35226" x14ac:dyDescent="0.25"/>
    <row r="35227" x14ac:dyDescent="0.25"/>
    <row r="35228" x14ac:dyDescent="0.25"/>
    <row r="35229" x14ac:dyDescent="0.25"/>
    <row r="35230" x14ac:dyDescent="0.25"/>
    <row r="35231" x14ac:dyDescent="0.25"/>
    <row r="35232" x14ac:dyDescent="0.25"/>
    <row r="35233" x14ac:dyDescent="0.25"/>
    <row r="35234" x14ac:dyDescent="0.25"/>
    <row r="35235" x14ac:dyDescent="0.25"/>
    <row r="35236" x14ac:dyDescent="0.25"/>
    <row r="35237" x14ac:dyDescent="0.25"/>
    <row r="35238" x14ac:dyDescent="0.25"/>
    <row r="35239" x14ac:dyDescent="0.25"/>
    <row r="35240" x14ac:dyDescent="0.25"/>
    <row r="35241" x14ac:dyDescent="0.25"/>
    <row r="35242" x14ac:dyDescent="0.25"/>
    <row r="35243" x14ac:dyDescent="0.25"/>
    <row r="35244" x14ac:dyDescent="0.25"/>
    <row r="35245" x14ac:dyDescent="0.25"/>
    <row r="35246" x14ac:dyDescent="0.25"/>
    <row r="35247" x14ac:dyDescent="0.25"/>
    <row r="35248" x14ac:dyDescent="0.25"/>
    <row r="35249" x14ac:dyDescent="0.25"/>
    <row r="35250" x14ac:dyDescent="0.25"/>
    <row r="35251" x14ac:dyDescent="0.25"/>
    <row r="35252" x14ac:dyDescent="0.25"/>
    <row r="35253" x14ac:dyDescent="0.25"/>
    <row r="35254" x14ac:dyDescent="0.25"/>
    <row r="35255" x14ac:dyDescent="0.25"/>
    <row r="35256" x14ac:dyDescent="0.25"/>
    <row r="35257" x14ac:dyDescent="0.25"/>
    <row r="35258" x14ac:dyDescent="0.25"/>
    <row r="35259" x14ac:dyDescent="0.25"/>
    <row r="35260" x14ac:dyDescent="0.25"/>
    <row r="35261" x14ac:dyDescent="0.25"/>
    <row r="35262" x14ac:dyDescent="0.25"/>
    <row r="35263" x14ac:dyDescent="0.25"/>
    <row r="35264" x14ac:dyDescent="0.25"/>
    <row r="35265" x14ac:dyDescent="0.25"/>
    <row r="35266" x14ac:dyDescent="0.25"/>
    <row r="35267" x14ac:dyDescent="0.25"/>
    <row r="35268" x14ac:dyDescent="0.25"/>
    <row r="35269" x14ac:dyDescent="0.25"/>
    <row r="35270" x14ac:dyDescent="0.25"/>
    <row r="35271" x14ac:dyDescent="0.25"/>
    <row r="35272" x14ac:dyDescent="0.25"/>
    <row r="35273" x14ac:dyDescent="0.25"/>
    <row r="35274" x14ac:dyDescent="0.25"/>
    <row r="35275" x14ac:dyDescent="0.25"/>
    <row r="35276" x14ac:dyDescent="0.25"/>
    <row r="35277" x14ac:dyDescent="0.25"/>
    <row r="35278" x14ac:dyDescent="0.25"/>
    <row r="35279" x14ac:dyDescent="0.25"/>
    <row r="35280" x14ac:dyDescent="0.25"/>
    <row r="35281" x14ac:dyDescent="0.25"/>
    <row r="35282" x14ac:dyDescent="0.25"/>
    <row r="35283" x14ac:dyDescent="0.25"/>
    <row r="35284" x14ac:dyDescent="0.25"/>
    <row r="35285" x14ac:dyDescent="0.25"/>
    <row r="35286" x14ac:dyDescent="0.25"/>
    <row r="35287" x14ac:dyDescent="0.25"/>
    <row r="35288" x14ac:dyDescent="0.25"/>
    <row r="35289" x14ac:dyDescent="0.25"/>
    <row r="35290" x14ac:dyDescent="0.25"/>
    <row r="35291" x14ac:dyDescent="0.25"/>
    <row r="35292" x14ac:dyDescent="0.25"/>
    <row r="35293" x14ac:dyDescent="0.25"/>
    <row r="35294" x14ac:dyDescent="0.25"/>
    <row r="35295" x14ac:dyDescent="0.25"/>
    <row r="35296" x14ac:dyDescent="0.25"/>
    <row r="35297" x14ac:dyDescent="0.25"/>
    <row r="35298" x14ac:dyDescent="0.25"/>
    <row r="35299" x14ac:dyDescent="0.25"/>
    <row r="35300" x14ac:dyDescent="0.25"/>
    <row r="35301" x14ac:dyDescent="0.25"/>
    <row r="35302" x14ac:dyDescent="0.25"/>
    <row r="35303" x14ac:dyDescent="0.25"/>
    <row r="35304" x14ac:dyDescent="0.25"/>
    <row r="35305" x14ac:dyDescent="0.25"/>
    <row r="35306" x14ac:dyDescent="0.25"/>
    <row r="35307" x14ac:dyDescent="0.25"/>
    <row r="35308" x14ac:dyDescent="0.25"/>
    <row r="35309" x14ac:dyDescent="0.25"/>
    <row r="35310" x14ac:dyDescent="0.25"/>
    <row r="35311" x14ac:dyDescent="0.25"/>
    <row r="35312" x14ac:dyDescent="0.25"/>
    <row r="35313" x14ac:dyDescent="0.25"/>
    <row r="35314" x14ac:dyDescent="0.25"/>
    <row r="35315" x14ac:dyDescent="0.25"/>
    <row r="35316" x14ac:dyDescent="0.25"/>
    <row r="35317" x14ac:dyDescent="0.25"/>
    <row r="35318" x14ac:dyDescent="0.25"/>
    <row r="35319" x14ac:dyDescent="0.25"/>
    <row r="35320" x14ac:dyDescent="0.25"/>
    <row r="35321" x14ac:dyDescent="0.25"/>
    <row r="35322" x14ac:dyDescent="0.25"/>
    <row r="35323" x14ac:dyDescent="0.25"/>
    <row r="35324" x14ac:dyDescent="0.25"/>
    <row r="35325" x14ac:dyDescent="0.25"/>
    <row r="35326" x14ac:dyDescent="0.25"/>
    <row r="35327" x14ac:dyDescent="0.25"/>
    <row r="35328" x14ac:dyDescent="0.25"/>
    <row r="35329" x14ac:dyDescent="0.25"/>
    <row r="35330" x14ac:dyDescent="0.25"/>
    <row r="35331" x14ac:dyDescent="0.25"/>
    <row r="35332" x14ac:dyDescent="0.25"/>
    <row r="35333" x14ac:dyDescent="0.25"/>
    <row r="35334" x14ac:dyDescent="0.25"/>
    <row r="35335" x14ac:dyDescent="0.25"/>
    <row r="35336" x14ac:dyDescent="0.25"/>
    <row r="35337" x14ac:dyDescent="0.25"/>
    <row r="35338" x14ac:dyDescent="0.25"/>
    <row r="35339" x14ac:dyDescent="0.25"/>
    <row r="35340" x14ac:dyDescent="0.25"/>
    <row r="35341" x14ac:dyDescent="0.25"/>
    <row r="35342" x14ac:dyDescent="0.25"/>
    <row r="35343" x14ac:dyDescent="0.25"/>
    <row r="35344" x14ac:dyDescent="0.25"/>
    <row r="35345" x14ac:dyDescent="0.25"/>
    <row r="35346" x14ac:dyDescent="0.25"/>
    <row r="35347" x14ac:dyDescent="0.25"/>
    <row r="35348" x14ac:dyDescent="0.25"/>
    <row r="35349" x14ac:dyDescent="0.25"/>
    <row r="35350" x14ac:dyDescent="0.25"/>
    <row r="35351" x14ac:dyDescent="0.25"/>
    <row r="35352" x14ac:dyDescent="0.25"/>
    <row r="35353" x14ac:dyDescent="0.25"/>
    <row r="35354" x14ac:dyDescent="0.25"/>
    <row r="35355" x14ac:dyDescent="0.25"/>
    <row r="35356" x14ac:dyDescent="0.25"/>
    <row r="35357" x14ac:dyDescent="0.25"/>
    <row r="35358" x14ac:dyDescent="0.25"/>
    <row r="35359" x14ac:dyDescent="0.25"/>
    <row r="35360" x14ac:dyDescent="0.25"/>
    <row r="35361" x14ac:dyDescent="0.25"/>
    <row r="35362" x14ac:dyDescent="0.25"/>
    <row r="35363" x14ac:dyDescent="0.25"/>
    <row r="35364" x14ac:dyDescent="0.25"/>
    <row r="35365" x14ac:dyDescent="0.25"/>
    <row r="35366" x14ac:dyDescent="0.25"/>
    <row r="35367" x14ac:dyDescent="0.25"/>
    <row r="35368" x14ac:dyDescent="0.25"/>
    <row r="35369" x14ac:dyDescent="0.25"/>
    <row r="35370" x14ac:dyDescent="0.25"/>
    <row r="35371" x14ac:dyDescent="0.25"/>
    <row r="35372" x14ac:dyDescent="0.25"/>
    <row r="35373" x14ac:dyDescent="0.25"/>
    <row r="35374" x14ac:dyDescent="0.25"/>
    <row r="35375" x14ac:dyDescent="0.25"/>
    <row r="35376" x14ac:dyDescent="0.25"/>
    <row r="35377" x14ac:dyDescent="0.25"/>
    <row r="35378" x14ac:dyDescent="0.25"/>
    <row r="35379" x14ac:dyDescent="0.25"/>
    <row r="35380" x14ac:dyDescent="0.25"/>
    <row r="35381" x14ac:dyDescent="0.25"/>
    <row r="35382" x14ac:dyDescent="0.25"/>
    <row r="35383" x14ac:dyDescent="0.25"/>
    <row r="35384" x14ac:dyDescent="0.25"/>
    <row r="35385" x14ac:dyDescent="0.25"/>
    <row r="35386" x14ac:dyDescent="0.25"/>
    <row r="35387" x14ac:dyDescent="0.25"/>
    <row r="35388" x14ac:dyDescent="0.25"/>
    <row r="35389" x14ac:dyDescent="0.25"/>
    <row r="35390" x14ac:dyDescent="0.25"/>
    <row r="35391" x14ac:dyDescent="0.25"/>
    <row r="35392" x14ac:dyDescent="0.25"/>
    <row r="35393" x14ac:dyDescent="0.25"/>
    <row r="35394" x14ac:dyDescent="0.25"/>
    <row r="35395" x14ac:dyDescent="0.25"/>
    <row r="35396" x14ac:dyDescent="0.25"/>
    <row r="35397" x14ac:dyDescent="0.25"/>
    <row r="35398" x14ac:dyDescent="0.25"/>
    <row r="35399" x14ac:dyDescent="0.25"/>
    <row r="35400" x14ac:dyDescent="0.25"/>
    <row r="35401" x14ac:dyDescent="0.25"/>
    <row r="35402" x14ac:dyDescent="0.25"/>
    <row r="35403" x14ac:dyDescent="0.25"/>
    <row r="35404" x14ac:dyDescent="0.25"/>
    <row r="35405" x14ac:dyDescent="0.25"/>
    <row r="35406" x14ac:dyDescent="0.25"/>
    <row r="35407" x14ac:dyDescent="0.25"/>
    <row r="35408" x14ac:dyDescent="0.25"/>
    <row r="35409" x14ac:dyDescent="0.25"/>
    <row r="35410" x14ac:dyDescent="0.25"/>
    <row r="35411" x14ac:dyDescent="0.25"/>
    <row r="35412" x14ac:dyDescent="0.25"/>
    <row r="35413" x14ac:dyDescent="0.25"/>
    <row r="35414" x14ac:dyDescent="0.25"/>
    <row r="35415" x14ac:dyDescent="0.25"/>
    <row r="35416" x14ac:dyDescent="0.25"/>
    <row r="35417" x14ac:dyDescent="0.25"/>
    <row r="35418" x14ac:dyDescent="0.25"/>
    <row r="35419" x14ac:dyDescent="0.25"/>
    <row r="35420" x14ac:dyDescent="0.25"/>
    <row r="35421" x14ac:dyDescent="0.25"/>
    <row r="35422" x14ac:dyDescent="0.25"/>
    <row r="35423" x14ac:dyDescent="0.25"/>
    <row r="35424" x14ac:dyDescent="0.25"/>
    <row r="35425" x14ac:dyDescent="0.25"/>
    <row r="35426" x14ac:dyDescent="0.25"/>
    <row r="35427" x14ac:dyDescent="0.25"/>
    <row r="35428" x14ac:dyDescent="0.25"/>
    <row r="35429" x14ac:dyDescent="0.25"/>
    <row r="35430" x14ac:dyDescent="0.25"/>
    <row r="35431" x14ac:dyDescent="0.25"/>
    <row r="35432" x14ac:dyDescent="0.25"/>
    <row r="35433" x14ac:dyDescent="0.25"/>
    <row r="35434" x14ac:dyDescent="0.25"/>
    <row r="35435" x14ac:dyDescent="0.25"/>
    <row r="35436" x14ac:dyDescent="0.25"/>
    <row r="35437" x14ac:dyDescent="0.25"/>
    <row r="35438" x14ac:dyDescent="0.25"/>
    <row r="35439" x14ac:dyDescent="0.25"/>
    <row r="35440" x14ac:dyDescent="0.25"/>
    <row r="35441" x14ac:dyDescent="0.25"/>
    <row r="35442" x14ac:dyDescent="0.25"/>
    <row r="35443" x14ac:dyDescent="0.25"/>
    <row r="35444" x14ac:dyDescent="0.25"/>
    <row r="35445" x14ac:dyDescent="0.25"/>
    <row r="35446" x14ac:dyDescent="0.25"/>
    <row r="35447" x14ac:dyDescent="0.25"/>
    <row r="35448" x14ac:dyDescent="0.25"/>
    <row r="35449" x14ac:dyDescent="0.25"/>
    <row r="35450" x14ac:dyDescent="0.25"/>
    <row r="35451" x14ac:dyDescent="0.25"/>
    <row r="35452" x14ac:dyDescent="0.25"/>
    <row r="35453" x14ac:dyDescent="0.25"/>
    <row r="35454" x14ac:dyDescent="0.25"/>
    <row r="35455" x14ac:dyDescent="0.25"/>
    <row r="35456" x14ac:dyDescent="0.25"/>
    <row r="35457" x14ac:dyDescent="0.25"/>
    <row r="35458" x14ac:dyDescent="0.25"/>
    <row r="35459" x14ac:dyDescent="0.25"/>
    <row r="35460" x14ac:dyDescent="0.25"/>
    <row r="35461" x14ac:dyDescent="0.25"/>
    <row r="35462" x14ac:dyDescent="0.25"/>
    <row r="35463" x14ac:dyDescent="0.25"/>
    <row r="35464" x14ac:dyDescent="0.25"/>
    <row r="35465" x14ac:dyDescent="0.25"/>
    <row r="35466" x14ac:dyDescent="0.25"/>
    <row r="35467" x14ac:dyDescent="0.25"/>
    <row r="35468" x14ac:dyDescent="0.25"/>
    <row r="35469" x14ac:dyDescent="0.25"/>
    <row r="35470" x14ac:dyDescent="0.25"/>
    <row r="35471" x14ac:dyDescent="0.25"/>
    <row r="35472" x14ac:dyDescent="0.25"/>
    <row r="35473" x14ac:dyDescent="0.25"/>
    <row r="35474" x14ac:dyDescent="0.25"/>
    <row r="35475" x14ac:dyDescent="0.25"/>
    <row r="35476" x14ac:dyDescent="0.25"/>
    <row r="35477" x14ac:dyDescent="0.25"/>
    <row r="35478" x14ac:dyDescent="0.25"/>
    <row r="35479" x14ac:dyDescent="0.25"/>
    <row r="35480" x14ac:dyDescent="0.25"/>
    <row r="35481" x14ac:dyDescent="0.25"/>
    <row r="35482" x14ac:dyDescent="0.25"/>
    <row r="35483" x14ac:dyDescent="0.25"/>
    <row r="35484" x14ac:dyDescent="0.25"/>
    <row r="35485" x14ac:dyDescent="0.25"/>
    <row r="35486" x14ac:dyDescent="0.25"/>
    <row r="35487" x14ac:dyDescent="0.25"/>
    <row r="35488" x14ac:dyDescent="0.25"/>
    <row r="35489" x14ac:dyDescent="0.25"/>
    <row r="35490" x14ac:dyDescent="0.25"/>
    <row r="35491" x14ac:dyDescent="0.25"/>
    <row r="35492" x14ac:dyDescent="0.25"/>
    <row r="35493" x14ac:dyDescent="0.25"/>
    <row r="35494" x14ac:dyDescent="0.25"/>
    <row r="35495" x14ac:dyDescent="0.25"/>
    <row r="35496" x14ac:dyDescent="0.25"/>
    <row r="35497" x14ac:dyDescent="0.25"/>
    <row r="35498" x14ac:dyDescent="0.25"/>
    <row r="35499" x14ac:dyDescent="0.25"/>
    <row r="35500" x14ac:dyDescent="0.25"/>
    <row r="35501" x14ac:dyDescent="0.25"/>
    <row r="35502" x14ac:dyDescent="0.25"/>
    <row r="35503" x14ac:dyDescent="0.25"/>
    <row r="35504" x14ac:dyDescent="0.25"/>
    <row r="35505" x14ac:dyDescent="0.25"/>
    <row r="35506" x14ac:dyDescent="0.25"/>
    <row r="35507" x14ac:dyDescent="0.25"/>
    <row r="35508" x14ac:dyDescent="0.25"/>
    <row r="35509" x14ac:dyDescent="0.25"/>
    <row r="35510" x14ac:dyDescent="0.25"/>
    <row r="35511" x14ac:dyDescent="0.25"/>
    <row r="35512" x14ac:dyDescent="0.25"/>
    <row r="35513" x14ac:dyDescent="0.25"/>
    <row r="35514" x14ac:dyDescent="0.25"/>
    <row r="35515" x14ac:dyDescent="0.25"/>
    <row r="35516" x14ac:dyDescent="0.25"/>
    <row r="35517" x14ac:dyDescent="0.25"/>
    <row r="35518" x14ac:dyDescent="0.25"/>
    <row r="35519" x14ac:dyDescent="0.25"/>
    <row r="35520" x14ac:dyDescent="0.25"/>
    <row r="35521" x14ac:dyDescent="0.25"/>
    <row r="35522" x14ac:dyDescent="0.25"/>
    <row r="35523" x14ac:dyDescent="0.25"/>
    <row r="35524" x14ac:dyDescent="0.25"/>
    <row r="35525" x14ac:dyDescent="0.25"/>
    <row r="35526" x14ac:dyDescent="0.25"/>
    <row r="35527" x14ac:dyDescent="0.25"/>
    <row r="35528" x14ac:dyDescent="0.25"/>
    <row r="35529" x14ac:dyDescent="0.25"/>
    <row r="35530" x14ac:dyDescent="0.25"/>
    <row r="35531" x14ac:dyDescent="0.25"/>
    <row r="35532" x14ac:dyDescent="0.25"/>
    <row r="35533" x14ac:dyDescent="0.25"/>
    <row r="35534" x14ac:dyDescent="0.25"/>
    <row r="35535" x14ac:dyDescent="0.25"/>
    <row r="35536" x14ac:dyDescent="0.25"/>
    <row r="35537" x14ac:dyDescent="0.25"/>
    <row r="35538" x14ac:dyDescent="0.25"/>
    <row r="35539" x14ac:dyDescent="0.25"/>
    <row r="35540" x14ac:dyDescent="0.25"/>
    <row r="35541" x14ac:dyDescent="0.25"/>
    <row r="35542" x14ac:dyDescent="0.25"/>
    <row r="35543" x14ac:dyDescent="0.25"/>
    <row r="35544" x14ac:dyDescent="0.25"/>
    <row r="35545" x14ac:dyDescent="0.25"/>
    <row r="35546" x14ac:dyDescent="0.25"/>
    <row r="35547" x14ac:dyDescent="0.25"/>
    <row r="35548" x14ac:dyDescent="0.25"/>
    <row r="35549" x14ac:dyDescent="0.25"/>
    <row r="35550" x14ac:dyDescent="0.25"/>
    <row r="35551" x14ac:dyDescent="0.25"/>
    <row r="35552" x14ac:dyDescent="0.25"/>
    <row r="35553" x14ac:dyDescent="0.25"/>
    <row r="35554" x14ac:dyDescent="0.25"/>
    <row r="35555" x14ac:dyDescent="0.25"/>
    <row r="35556" x14ac:dyDescent="0.25"/>
    <row r="35557" x14ac:dyDescent="0.25"/>
    <row r="35558" x14ac:dyDescent="0.25"/>
    <row r="35559" x14ac:dyDescent="0.25"/>
    <row r="35560" x14ac:dyDescent="0.25"/>
    <row r="35561" x14ac:dyDescent="0.25"/>
    <row r="35562" x14ac:dyDescent="0.25"/>
    <row r="35563" x14ac:dyDescent="0.25"/>
    <row r="35564" x14ac:dyDescent="0.25"/>
    <row r="35565" x14ac:dyDescent="0.25"/>
    <row r="35566" x14ac:dyDescent="0.25"/>
    <row r="35567" x14ac:dyDescent="0.25"/>
    <row r="35568" x14ac:dyDescent="0.25"/>
    <row r="35569" x14ac:dyDescent="0.25"/>
    <row r="35570" x14ac:dyDescent="0.25"/>
    <row r="35571" x14ac:dyDescent="0.25"/>
    <row r="35572" x14ac:dyDescent="0.25"/>
    <row r="35573" x14ac:dyDescent="0.25"/>
    <row r="35574" x14ac:dyDescent="0.25"/>
    <row r="35575" x14ac:dyDescent="0.25"/>
    <row r="35576" x14ac:dyDescent="0.25"/>
    <row r="35577" x14ac:dyDescent="0.25"/>
    <row r="35578" x14ac:dyDescent="0.25"/>
    <row r="35579" x14ac:dyDescent="0.25"/>
    <row r="35580" x14ac:dyDescent="0.25"/>
    <row r="35581" x14ac:dyDescent="0.25"/>
    <row r="35582" x14ac:dyDescent="0.25"/>
    <row r="35583" x14ac:dyDescent="0.25"/>
    <row r="35584" x14ac:dyDescent="0.25"/>
    <row r="35585" x14ac:dyDescent="0.25"/>
    <row r="35586" x14ac:dyDescent="0.25"/>
    <row r="35587" x14ac:dyDescent="0.25"/>
    <row r="35588" x14ac:dyDescent="0.25"/>
    <row r="35589" x14ac:dyDescent="0.25"/>
    <row r="35590" x14ac:dyDescent="0.25"/>
    <row r="35591" x14ac:dyDescent="0.25"/>
    <row r="35592" x14ac:dyDescent="0.25"/>
    <row r="35593" x14ac:dyDescent="0.25"/>
    <row r="35594" x14ac:dyDescent="0.25"/>
    <row r="35595" x14ac:dyDescent="0.25"/>
    <row r="35596" x14ac:dyDescent="0.25"/>
    <row r="35597" x14ac:dyDescent="0.25"/>
    <row r="35598" x14ac:dyDescent="0.25"/>
    <row r="35599" x14ac:dyDescent="0.25"/>
    <row r="35600" x14ac:dyDescent="0.25"/>
    <row r="35601" x14ac:dyDescent="0.25"/>
    <row r="35602" x14ac:dyDescent="0.25"/>
    <row r="35603" x14ac:dyDescent="0.25"/>
    <row r="35604" x14ac:dyDescent="0.25"/>
    <row r="35605" x14ac:dyDescent="0.25"/>
    <row r="35606" x14ac:dyDescent="0.25"/>
    <row r="35607" x14ac:dyDescent="0.25"/>
    <row r="35608" x14ac:dyDescent="0.25"/>
    <row r="35609" x14ac:dyDescent="0.25"/>
    <row r="35610" x14ac:dyDescent="0.25"/>
    <row r="35611" x14ac:dyDescent="0.25"/>
    <row r="35612" x14ac:dyDescent="0.25"/>
    <row r="35613" x14ac:dyDescent="0.25"/>
    <row r="35614" x14ac:dyDescent="0.25"/>
    <row r="35615" x14ac:dyDescent="0.25"/>
    <row r="35616" x14ac:dyDescent="0.25"/>
    <row r="35617" x14ac:dyDescent="0.25"/>
    <row r="35618" x14ac:dyDescent="0.25"/>
    <row r="35619" x14ac:dyDescent="0.25"/>
    <row r="35620" x14ac:dyDescent="0.25"/>
    <row r="35621" x14ac:dyDescent="0.25"/>
    <row r="35622" x14ac:dyDescent="0.25"/>
    <row r="35623" x14ac:dyDescent="0.25"/>
    <row r="35624" x14ac:dyDescent="0.25"/>
    <row r="35625" x14ac:dyDescent="0.25"/>
    <row r="35626" x14ac:dyDescent="0.25"/>
    <row r="35627" x14ac:dyDescent="0.25"/>
    <row r="35628" x14ac:dyDescent="0.25"/>
    <row r="35629" x14ac:dyDescent="0.25"/>
    <row r="35630" x14ac:dyDescent="0.25"/>
    <row r="35631" x14ac:dyDescent="0.25"/>
    <row r="35632" x14ac:dyDescent="0.25"/>
    <row r="35633" x14ac:dyDescent="0.25"/>
    <row r="35634" x14ac:dyDescent="0.25"/>
    <row r="35635" x14ac:dyDescent="0.25"/>
    <row r="35636" x14ac:dyDescent="0.25"/>
    <row r="35637" x14ac:dyDescent="0.25"/>
    <row r="35638" x14ac:dyDescent="0.25"/>
    <row r="35639" x14ac:dyDescent="0.25"/>
    <row r="35640" x14ac:dyDescent="0.25"/>
    <row r="35641" x14ac:dyDescent="0.25"/>
    <row r="35642" x14ac:dyDescent="0.25"/>
    <row r="35643" x14ac:dyDescent="0.25"/>
    <row r="35644" x14ac:dyDescent="0.25"/>
    <row r="35645" x14ac:dyDescent="0.25"/>
    <row r="35646" x14ac:dyDescent="0.25"/>
    <row r="35647" x14ac:dyDescent="0.25"/>
    <row r="35648" x14ac:dyDescent="0.25"/>
    <row r="35649" x14ac:dyDescent="0.25"/>
    <row r="35650" x14ac:dyDescent="0.25"/>
    <row r="35651" x14ac:dyDescent="0.25"/>
    <row r="35652" x14ac:dyDescent="0.25"/>
    <row r="35653" x14ac:dyDescent="0.25"/>
    <row r="35654" x14ac:dyDescent="0.25"/>
    <row r="35655" x14ac:dyDescent="0.25"/>
    <row r="35656" x14ac:dyDescent="0.25"/>
    <row r="35657" x14ac:dyDescent="0.25"/>
    <row r="35658" x14ac:dyDescent="0.25"/>
    <row r="35659" x14ac:dyDescent="0.25"/>
    <row r="35660" x14ac:dyDescent="0.25"/>
    <row r="35661" x14ac:dyDescent="0.25"/>
    <row r="35662" x14ac:dyDescent="0.25"/>
    <row r="35663" x14ac:dyDescent="0.25"/>
    <row r="35664" x14ac:dyDescent="0.25"/>
    <row r="35665" x14ac:dyDescent="0.25"/>
    <row r="35666" x14ac:dyDescent="0.25"/>
    <row r="35667" x14ac:dyDescent="0.25"/>
    <row r="35668" x14ac:dyDescent="0.25"/>
    <row r="35669" x14ac:dyDescent="0.25"/>
    <row r="35670" x14ac:dyDescent="0.25"/>
    <row r="35671" x14ac:dyDescent="0.25"/>
    <row r="35672" x14ac:dyDescent="0.25"/>
    <row r="35673" x14ac:dyDescent="0.25"/>
    <row r="35674" x14ac:dyDescent="0.25"/>
    <row r="35675" x14ac:dyDescent="0.25"/>
    <row r="35676" x14ac:dyDescent="0.25"/>
    <row r="35677" x14ac:dyDescent="0.25"/>
    <row r="35678" x14ac:dyDescent="0.25"/>
    <row r="35679" x14ac:dyDescent="0.25"/>
    <row r="35680" x14ac:dyDescent="0.25"/>
    <row r="35681" x14ac:dyDescent="0.25"/>
    <row r="35682" x14ac:dyDescent="0.25"/>
    <row r="35683" x14ac:dyDescent="0.25"/>
    <row r="35684" x14ac:dyDescent="0.25"/>
    <row r="35685" x14ac:dyDescent="0.25"/>
    <row r="35686" x14ac:dyDescent="0.25"/>
    <row r="35687" x14ac:dyDescent="0.25"/>
    <row r="35688" x14ac:dyDescent="0.25"/>
    <row r="35689" x14ac:dyDescent="0.25"/>
    <row r="35690" x14ac:dyDescent="0.25"/>
    <row r="35691" x14ac:dyDescent="0.25"/>
    <row r="35692" x14ac:dyDescent="0.25"/>
    <row r="35693" x14ac:dyDescent="0.25"/>
    <row r="35694" x14ac:dyDescent="0.25"/>
    <row r="35695" x14ac:dyDescent="0.25"/>
    <row r="35696" x14ac:dyDescent="0.25"/>
    <row r="35697" x14ac:dyDescent="0.25"/>
    <row r="35698" x14ac:dyDescent="0.25"/>
    <row r="35699" x14ac:dyDescent="0.25"/>
    <row r="35700" x14ac:dyDescent="0.25"/>
    <row r="35701" x14ac:dyDescent="0.25"/>
    <row r="35702" x14ac:dyDescent="0.25"/>
    <row r="35703" x14ac:dyDescent="0.25"/>
    <row r="35704" x14ac:dyDescent="0.25"/>
    <row r="35705" x14ac:dyDescent="0.25"/>
    <row r="35706" x14ac:dyDescent="0.25"/>
    <row r="35707" x14ac:dyDescent="0.25"/>
    <row r="35708" x14ac:dyDescent="0.25"/>
    <row r="35709" x14ac:dyDescent="0.25"/>
    <row r="35710" x14ac:dyDescent="0.25"/>
    <row r="35711" x14ac:dyDescent="0.25"/>
    <row r="35712" x14ac:dyDescent="0.25"/>
    <row r="35713" x14ac:dyDescent="0.25"/>
    <row r="35714" x14ac:dyDescent="0.25"/>
    <row r="35715" x14ac:dyDescent="0.25"/>
    <row r="35716" x14ac:dyDescent="0.25"/>
    <row r="35717" x14ac:dyDescent="0.25"/>
    <row r="35718" x14ac:dyDescent="0.25"/>
    <row r="35719" x14ac:dyDescent="0.25"/>
    <row r="35720" x14ac:dyDescent="0.25"/>
    <row r="35721" x14ac:dyDescent="0.25"/>
    <row r="35722" x14ac:dyDescent="0.25"/>
    <row r="35723" x14ac:dyDescent="0.25"/>
    <row r="35724" x14ac:dyDescent="0.25"/>
    <row r="35725" x14ac:dyDescent="0.25"/>
    <row r="35726" x14ac:dyDescent="0.25"/>
    <row r="35727" x14ac:dyDescent="0.25"/>
    <row r="35728" x14ac:dyDescent="0.25"/>
    <row r="35729" x14ac:dyDescent="0.25"/>
    <row r="35730" x14ac:dyDescent="0.25"/>
    <row r="35731" x14ac:dyDescent="0.25"/>
    <row r="35732" x14ac:dyDescent="0.25"/>
    <row r="35733" x14ac:dyDescent="0.25"/>
    <row r="35734" x14ac:dyDescent="0.25"/>
    <row r="35735" x14ac:dyDescent="0.25"/>
    <row r="35736" x14ac:dyDescent="0.25"/>
    <row r="35737" x14ac:dyDescent="0.25"/>
    <row r="35738" x14ac:dyDescent="0.25"/>
    <row r="35739" x14ac:dyDescent="0.25"/>
    <row r="35740" x14ac:dyDescent="0.25"/>
    <row r="35741" x14ac:dyDescent="0.25"/>
    <row r="35742" x14ac:dyDescent="0.25"/>
    <row r="35743" x14ac:dyDescent="0.25"/>
    <row r="35744" x14ac:dyDescent="0.25"/>
    <row r="35745" x14ac:dyDescent="0.25"/>
    <row r="35746" x14ac:dyDescent="0.25"/>
    <row r="35747" x14ac:dyDescent="0.25"/>
    <row r="35748" x14ac:dyDescent="0.25"/>
    <row r="35749" x14ac:dyDescent="0.25"/>
    <row r="35750" x14ac:dyDescent="0.25"/>
    <row r="35751" x14ac:dyDescent="0.25"/>
    <row r="35752" x14ac:dyDescent="0.25"/>
    <row r="35753" x14ac:dyDescent="0.25"/>
    <row r="35754" x14ac:dyDescent="0.25"/>
    <row r="35755" x14ac:dyDescent="0.25"/>
    <row r="35756" x14ac:dyDescent="0.25"/>
    <row r="35757" x14ac:dyDescent="0.25"/>
    <row r="35758" x14ac:dyDescent="0.25"/>
    <row r="35759" x14ac:dyDescent="0.25"/>
    <row r="35760" x14ac:dyDescent="0.25"/>
    <row r="35761" x14ac:dyDescent="0.25"/>
    <row r="35762" x14ac:dyDescent="0.25"/>
    <row r="35763" x14ac:dyDescent="0.25"/>
    <row r="35764" x14ac:dyDescent="0.25"/>
    <row r="35765" x14ac:dyDescent="0.25"/>
    <row r="35766" x14ac:dyDescent="0.25"/>
    <row r="35767" x14ac:dyDescent="0.25"/>
    <row r="35768" x14ac:dyDescent="0.25"/>
    <row r="35769" x14ac:dyDescent="0.25"/>
    <row r="35770" x14ac:dyDescent="0.25"/>
    <row r="35771" x14ac:dyDescent="0.25"/>
    <row r="35772" x14ac:dyDescent="0.25"/>
    <row r="35773" x14ac:dyDescent="0.25"/>
    <row r="35774" x14ac:dyDescent="0.25"/>
    <row r="35775" x14ac:dyDescent="0.25"/>
    <row r="35776" x14ac:dyDescent="0.25"/>
    <row r="35777" x14ac:dyDescent="0.25"/>
    <row r="35778" x14ac:dyDescent="0.25"/>
    <row r="35779" x14ac:dyDescent="0.25"/>
    <row r="35780" x14ac:dyDescent="0.25"/>
    <row r="35781" x14ac:dyDescent="0.25"/>
    <row r="35782" x14ac:dyDescent="0.25"/>
    <row r="35783" x14ac:dyDescent="0.25"/>
    <row r="35784" x14ac:dyDescent="0.25"/>
    <row r="35785" x14ac:dyDescent="0.25"/>
    <row r="35786" x14ac:dyDescent="0.25"/>
    <row r="35787" x14ac:dyDescent="0.25"/>
    <row r="35788" x14ac:dyDescent="0.25"/>
    <row r="35789" x14ac:dyDescent="0.25"/>
    <row r="35790" x14ac:dyDescent="0.25"/>
    <row r="35791" x14ac:dyDescent="0.25"/>
    <row r="35792" x14ac:dyDescent="0.25"/>
    <row r="35793" x14ac:dyDescent="0.25"/>
    <row r="35794" x14ac:dyDescent="0.25"/>
    <row r="35795" x14ac:dyDescent="0.25"/>
    <row r="35796" x14ac:dyDescent="0.25"/>
    <row r="35797" x14ac:dyDescent="0.25"/>
    <row r="35798" x14ac:dyDescent="0.25"/>
    <row r="35799" x14ac:dyDescent="0.25"/>
    <row r="35800" x14ac:dyDescent="0.25"/>
    <row r="35801" x14ac:dyDescent="0.25"/>
    <row r="35802" x14ac:dyDescent="0.25"/>
    <row r="35803" x14ac:dyDescent="0.25"/>
    <row r="35804" x14ac:dyDescent="0.25"/>
    <row r="35805" x14ac:dyDescent="0.25"/>
    <row r="35806" x14ac:dyDescent="0.25"/>
    <row r="35807" x14ac:dyDescent="0.25"/>
    <row r="35808" x14ac:dyDescent="0.25"/>
    <row r="35809" x14ac:dyDescent="0.25"/>
    <row r="35810" x14ac:dyDescent="0.25"/>
    <row r="35811" x14ac:dyDescent="0.25"/>
    <row r="35812" x14ac:dyDescent="0.25"/>
    <row r="35813" x14ac:dyDescent="0.25"/>
    <row r="35814" x14ac:dyDescent="0.25"/>
    <row r="35815" x14ac:dyDescent="0.25"/>
    <row r="35816" x14ac:dyDescent="0.25"/>
    <row r="35817" x14ac:dyDescent="0.25"/>
    <row r="35818" x14ac:dyDescent="0.25"/>
    <row r="35819" x14ac:dyDescent="0.25"/>
    <row r="35820" x14ac:dyDescent="0.25"/>
    <row r="35821" x14ac:dyDescent="0.25"/>
    <row r="35822" x14ac:dyDescent="0.25"/>
    <row r="35823" x14ac:dyDescent="0.25"/>
    <row r="35824" x14ac:dyDescent="0.25"/>
    <row r="35825" x14ac:dyDescent="0.25"/>
    <row r="35826" x14ac:dyDescent="0.25"/>
    <row r="35827" x14ac:dyDescent="0.25"/>
    <row r="35828" x14ac:dyDescent="0.25"/>
    <row r="35829" x14ac:dyDescent="0.25"/>
    <row r="35830" x14ac:dyDescent="0.25"/>
    <row r="35831" x14ac:dyDescent="0.25"/>
    <row r="35832" x14ac:dyDescent="0.25"/>
    <row r="35833" x14ac:dyDescent="0.25"/>
    <row r="35834" x14ac:dyDescent="0.25"/>
    <row r="35835" x14ac:dyDescent="0.25"/>
    <row r="35836" x14ac:dyDescent="0.25"/>
    <row r="35837" x14ac:dyDescent="0.25"/>
    <row r="35838" x14ac:dyDescent="0.25"/>
    <row r="35839" x14ac:dyDescent="0.25"/>
    <row r="35840" x14ac:dyDescent="0.25"/>
    <row r="35841" x14ac:dyDescent="0.25"/>
    <row r="35842" x14ac:dyDescent="0.25"/>
    <row r="35843" x14ac:dyDescent="0.25"/>
    <row r="35844" x14ac:dyDescent="0.25"/>
    <row r="35845" x14ac:dyDescent="0.25"/>
    <row r="35846" x14ac:dyDescent="0.25"/>
    <row r="35847" x14ac:dyDescent="0.25"/>
    <row r="35848" x14ac:dyDescent="0.25"/>
    <row r="35849" x14ac:dyDescent="0.25"/>
    <row r="35850" x14ac:dyDescent="0.25"/>
    <row r="35851" x14ac:dyDescent="0.25"/>
    <row r="35852" x14ac:dyDescent="0.25"/>
    <row r="35853" x14ac:dyDescent="0.25"/>
    <row r="35854" x14ac:dyDescent="0.25"/>
    <row r="35855" x14ac:dyDescent="0.25"/>
    <row r="35856" x14ac:dyDescent="0.25"/>
    <row r="35857" x14ac:dyDescent="0.25"/>
    <row r="35858" x14ac:dyDescent="0.25"/>
    <row r="35859" x14ac:dyDescent="0.25"/>
    <row r="35860" x14ac:dyDescent="0.25"/>
    <row r="35861" x14ac:dyDescent="0.25"/>
    <row r="35862" x14ac:dyDescent="0.25"/>
    <row r="35863" x14ac:dyDescent="0.25"/>
    <row r="35864" x14ac:dyDescent="0.25"/>
    <row r="35865" x14ac:dyDescent="0.25"/>
    <row r="35866" x14ac:dyDescent="0.25"/>
    <row r="35867" x14ac:dyDescent="0.25"/>
    <row r="35868" x14ac:dyDescent="0.25"/>
    <row r="35869" x14ac:dyDescent="0.25"/>
    <row r="35870" x14ac:dyDescent="0.25"/>
    <row r="35871" x14ac:dyDescent="0.25"/>
    <row r="35872" x14ac:dyDescent="0.25"/>
    <row r="35873" x14ac:dyDescent="0.25"/>
    <row r="35874" x14ac:dyDescent="0.25"/>
    <row r="35875" x14ac:dyDescent="0.25"/>
    <row r="35876" x14ac:dyDescent="0.25"/>
    <row r="35877" x14ac:dyDescent="0.25"/>
    <row r="35878" x14ac:dyDescent="0.25"/>
    <row r="35879" x14ac:dyDescent="0.25"/>
    <row r="35880" x14ac:dyDescent="0.25"/>
    <row r="35881" x14ac:dyDescent="0.25"/>
    <row r="35882" x14ac:dyDescent="0.25"/>
    <row r="35883" x14ac:dyDescent="0.25"/>
    <row r="35884" x14ac:dyDescent="0.25"/>
    <row r="35885" x14ac:dyDescent="0.25"/>
    <row r="35886" x14ac:dyDescent="0.25"/>
    <row r="35887" x14ac:dyDescent="0.25"/>
    <row r="35888" x14ac:dyDescent="0.25"/>
    <row r="35889" x14ac:dyDescent="0.25"/>
    <row r="35890" x14ac:dyDescent="0.25"/>
    <row r="35891" x14ac:dyDescent="0.25"/>
    <row r="35892" x14ac:dyDescent="0.25"/>
    <row r="35893" x14ac:dyDescent="0.25"/>
    <row r="35894" x14ac:dyDescent="0.25"/>
    <row r="35895" x14ac:dyDescent="0.25"/>
    <row r="35896" x14ac:dyDescent="0.25"/>
    <row r="35897" x14ac:dyDescent="0.25"/>
    <row r="35898" x14ac:dyDescent="0.25"/>
    <row r="35899" x14ac:dyDescent="0.25"/>
    <row r="35900" x14ac:dyDescent="0.25"/>
    <row r="35901" x14ac:dyDescent="0.25"/>
    <row r="35902" x14ac:dyDescent="0.25"/>
    <row r="35903" x14ac:dyDescent="0.25"/>
    <row r="35904" x14ac:dyDescent="0.25"/>
    <row r="35905" x14ac:dyDescent="0.25"/>
    <row r="35906" x14ac:dyDescent="0.25"/>
    <row r="35907" x14ac:dyDescent="0.25"/>
    <row r="35908" x14ac:dyDescent="0.25"/>
    <row r="35909" x14ac:dyDescent="0.25"/>
    <row r="35910" x14ac:dyDescent="0.25"/>
    <row r="35911" x14ac:dyDescent="0.25"/>
    <row r="35912" x14ac:dyDescent="0.25"/>
    <row r="35913" x14ac:dyDescent="0.25"/>
    <row r="35914" x14ac:dyDescent="0.25"/>
    <row r="35915" x14ac:dyDescent="0.25"/>
    <row r="35916" x14ac:dyDescent="0.25"/>
    <row r="35917" x14ac:dyDescent="0.25"/>
    <row r="35918" x14ac:dyDescent="0.25"/>
    <row r="35919" x14ac:dyDescent="0.25"/>
    <row r="35920" x14ac:dyDescent="0.25"/>
    <row r="35921" x14ac:dyDescent="0.25"/>
    <row r="35922" x14ac:dyDescent="0.25"/>
    <row r="35923" x14ac:dyDescent="0.25"/>
    <row r="35924" x14ac:dyDescent="0.25"/>
    <row r="35925" x14ac:dyDescent="0.25"/>
    <row r="35926" x14ac:dyDescent="0.25"/>
    <row r="35927" x14ac:dyDescent="0.25"/>
    <row r="35928" x14ac:dyDescent="0.25"/>
    <row r="35929" x14ac:dyDescent="0.25"/>
    <row r="35930" x14ac:dyDescent="0.25"/>
    <row r="35931" x14ac:dyDescent="0.25"/>
    <row r="35932" x14ac:dyDescent="0.25"/>
    <row r="35933" x14ac:dyDescent="0.25"/>
    <row r="35934" x14ac:dyDescent="0.25"/>
    <row r="35935" x14ac:dyDescent="0.25"/>
    <row r="35936" x14ac:dyDescent="0.25"/>
    <row r="35937" x14ac:dyDescent="0.25"/>
    <row r="35938" x14ac:dyDescent="0.25"/>
    <row r="35939" x14ac:dyDescent="0.25"/>
    <row r="35940" x14ac:dyDescent="0.25"/>
    <row r="35941" x14ac:dyDescent="0.25"/>
    <row r="35942" x14ac:dyDescent="0.25"/>
    <row r="35943" x14ac:dyDescent="0.25"/>
    <row r="35944" x14ac:dyDescent="0.25"/>
    <row r="35945" x14ac:dyDescent="0.25"/>
    <row r="35946" x14ac:dyDescent="0.25"/>
    <row r="35947" x14ac:dyDescent="0.25"/>
    <row r="35948" x14ac:dyDescent="0.25"/>
    <row r="35949" x14ac:dyDescent="0.25"/>
    <row r="35950" x14ac:dyDescent="0.25"/>
    <row r="35951" x14ac:dyDescent="0.25"/>
    <row r="35952" x14ac:dyDescent="0.25"/>
    <row r="35953" x14ac:dyDescent="0.25"/>
    <row r="35954" x14ac:dyDescent="0.25"/>
    <row r="35955" x14ac:dyDescent="0.25"/>
    <row r="35956" x14ac:dyDescent="0.25"/>
    <row r="35957" x14ac:dyDescent="0.25"/>
    <row r="35958" x14ac:dyDescent="0.25"/>
    <row r="35959" x14ac:dyDescent="0.25"/>
    <row r="35960" x14ac:dyDescent="0.25"/>
    <row r="35961" x14ac:dyDescent="0.25"/>
    <row r="35962" x14ac:dyDescent="0.25"/>
    <row r="35963" x14ac:dyDescent="0.25"/>
    <row r="35964" x14ac:dyDescent="0.25"/>
    <row r="35965" x14ac:dyDescent="0.25"/>
    <row r="35966" x14ac:dyDescent="0.25"/>
    <row r="35967" x14ac:dyDescent="0.25"/>
    <row r="35968" x14ac:dyDescent="0.25"/>
    <row r="35969" x14ac:dyDescent="0.25"/>
    <row r="35970" x14ac:dyDescent="0.25"/>
    <row r="35971" x14ac:dyDescent="0.25"/>
    <row r="35972" x14ac:dyDescent="0.25"/>
    <row r="35973" x14ac:dyDescent="0.25"/>
    <row r="35974" x14ac:dyDescent="0.25"/>
    <row r="35975" x14ac:dyDescent="0.25"/>
    <row r="35976" x14ac:dyDescent="0.25"/>
    <row r="35977" x14ac:dyDescent="0.25"/>
    <row r="35978" x14ac:dyDescent="0.25"/>
    <row r="35979" x14ac:dyDescent="0.25"/>
    <row r="35980" x14ac:dyDescent="0.25"/>
    <row r="35981" x14ac:dyDescent="0.25"/>
    <row r="35982" x14ac:dyDescent="0.25"/>
    <row r="35983" x14ac:dyDescent="0.25"/>
    <row r="35984" x14ac:dyDescent="0.25"/>
    <row r="35985" x14ac:dyDescent="0.25"/>
    <row r="35986" x14ac:dyDescent="0.25"/>
    <row r="35987" x14ac:dyDescent="0.25"/>
    <row r="35988" x14ac:dyDescent="0.25"/>
    <row r="35989" x14ac:dyDescent="0.25"/>
    <row r="35990" x14ac:dyDescent="0.25"/>
    <row r="35991" x14ac:dyDescent="0.25"/>
    <row r="35992" x14ac:dyDescent="0.25"/>
    <row r="35993" x14ac:dyDescent="0.25"/>
    <row r="35994" x14ac:dyDescent="0.25"/>
    <row r="35995" x14ac:dyDescent="0.25"/>
    <row r="35996" x14ac:dyDescent="0.25"/>
    <row r="35997" x14ac:dyDescent="0.25"/>
    <row r="35998" x14ac:dyDescent="0.25"/>
    <row r="35999" x14ac:dyDescent="0.25"/>
    <row r="36000" x14ac:dyDescent="0.25"/>
    <row r="36001" x14ac:dyDescent="0.25"/>
    <row r="36002" x14ac:dyDescent="0.25"/>
    <row r="36003" x14ac:dyDescent="0.25"/>
    <row r="36004" x14ac:dyDescent="0.25"/>
    <row r="36005" x14ac:dyDescent="0.25"/>
    <row r="36006" x14ac:dyDescent="0.25"/>
    <row r="36007" x14ac:dyDescent="0.25"/>
    <row r="36008" x14ac:dyDescent="0.25"/>
    <row r="36009" x14ac:dyDescent="0.25"/>
    <row r="36010" x14ac:dyDescent="0.25"/>
    <row r="36011" x14ac:dyDescent="0.25"/>
    <row r="36012" x14ac:dyDescent="0.25"/>
    <row r="36013" x14ac:dyDescent="0.25"/>
    <row r="36014" x14ac:dyDescent="0.25"/>
    <row r="36015" x14ac:dyDescent="0.25"/>
    <row r="36016" x14ac:dyDescent="0.25"/>
    <row r="36017" x14ac:dyDescent="0.25"/>
    <row r="36018" x14ac:dyDescent="0.25"/>
    <row r="36019" x14ac:dyDescent="0.25"/>
    <row r="36020" x14ac:dyDescent="0.25"/>
    <row r="36021" x14ac:dyDescent="0.25"/>
    <row r="36022" x14ac:dyDescent="0.25"/>
    <row r="36023" x14ac:dyDescent="0.25"/>
    <row r="36024" x14ac:dyDescent="0.25"/>
    <row r="36025" x14ac:dyDescent="0.25"/>
    <row r="36026" x14ac:dyDescent="0.25"/>
    <row r="36027" x14ac:dyDescent="0.25"/>
    <row r="36028" x14ac:dyDescent="0.25"/>
    <row r="36029" x14ac:dyDescent="0.25"/>
    <row r="36030" x14ac:dyDescent="0.25"/>
    <row r="36031" x14ac:dyDescent="0.25"/>
    <row r="36032" x14ac:dyDescent="0.25"/>
    <row r="36033" x14ac:dyDescent="0.25"/>
    <row r="36034" x14ac:dyDescent="0.25"/>
    <row r="36035" x14ac:dyDescent="0.25"/>
    <row r="36036" x14ac:dyDescent="0.25"/>
    <row r="36037" x14ac:dyDescent="0.25"/>
    <row r="36038" x14ac:dyDescent="0.25"/>
    <row r="36039" x14ac:dyDescent="0.25"/>
    <row r="36040" x14ac:dyDescent="0.25"/>
    <row r="36041" x14ac:dyDescent="0.25"/>
    <row r="36042" x14ac:dyDescent="0.25"/>
    <row r="36043" x14ac:dyDescent="0.25"/>
    <row r="36044" x14ac:dyDescent="0.25"/>
    <row r="36045" x14ac:dyDescent="0.25"/>
    <row r="36046" x14ac:dyDescent="0.25"/>
    <row r="36047" x14ac:dyDescent="0.25"/>
    <row r="36048" x14ac:dyDescent="0.25"/>
    <row r="36049" x14ac:dyDescent="0.25"/>
    <row r="36050" x14ac:dyDescent="0.25"/>
    <row r="36051" x14ac:dyDescent="0.25"/>
    <row r="36052" x14ac:dyDescent="0.25"/>
    <row r="36053" x14ac:dyDescent="0.25"/>
    <row r="36054" x14ac:dyDescent="0.25"/>
    <row r="36055" x14ac:dyDescent="0.25"/>
    <row r="36056" x14ac:dyDescent="0.25"/>
    <row r="36057" x14ac:dyDescent="0.25"/>
    <row r="36058" x14ac:dyDescent="0.25"/>
    <row r="36059" x14ac:dyDescent="0.25"/>
    <row r="36060" x14ac:dyDescent="0.25"/>
    <row r="36061" x14ac:dyDescent="0.25"/>
    <row r="36062" x14ac:dyDescent="0.25"/>
    <row r="36063" x14ac:dyDescent="0.25"/>
    <row r="36064" x14ac:dyDescent="0.25"/>
    <row r="36065" x14ac:dyDescent="0.25"/>
    <row r="36066" x14ac:dyDescent="0.25"/>
    <row r="36067" x14ac:dyDescent="0.25"/>
    <row r="36068" x14ac:dyDescent="0.25"/>
    <row r="36069" x14ac:dyDescent="0.25"/>
    <row r="36070" x14ac:dyDescent="0.25"/>
    <row r="36071" x14ac:dyDescent="0.25"/>
    <row r="36072" x14ac:dyDescent="0.25"/>
    <row r="36073" x14ac:dyDescent="0.25"/>
    <row r="36074" x14ac:dyDescent="0.25"/>
    <row r="36075" x14ac:dyDescent="0.25"/>
    <row r="36076" x14ac:dyDescent="0.25"/>
    <row r="36077" x14ac:dyDescent="0.25"/>
    <row r="36078" x14ac:dyDescent="0.25"/>
    <row r="36079" x14ac:dyDescent="0.25"/>
    <row r="36080" x14ac:dyDescent="0.25"/>
    <row r="36081" x14ac:dyDescent="0.25"/>
    <row r="36082" x14ac:dyDescent="0.25"/>
    <row r="36083" x14ac:dyDescent="0.25"/>
    <row r="36084" x14ac:dyDescent="0.25"/>
    <row r="36085" x14ac:dyDescent="0.25"/>
    <row r="36086" x14ac:dyDescent="0.25"/>
    <row r="36087" x14ac:dyDescent="0.25"/>
    <row r="36088" x14ac:dyDescent="0.25"/>
    <row r="36089" x14ac:dyDescent="0.25"/>
    <row r="36090" x14ac:dyDescent="0.25"/>
    <row r="36091" x14ac:dyDescent="0.25"/>
    <row r="36092" x14ac:dyDescent="0.25"/>
    <row r="36093" x14ac:dyDescent="0.25"/>
    <row r="36094" x14ac:dyDescent="0.25"/>
    <row r="36095" x14ac:dyDescent="0.25"/>
    <row r="36096" x14ac:dyDescent="0.25"/>
    <row r="36097" x14ac:dyDescent="0.25"/>
    <row r="36098" x14ac:dyDescent="0.25"/>
    <row r="36099" x14ac:dyDescent="0.25"/>
    <row r="36100" x14ac:dyDescent="0.25"/>
    <row r="36101" x14ac:dyDescent="0.25"/>
    <row r="36102" x14ac:dyDescent="0.25"/>
    <row r="36103" x14ac:dyDescent="0.25"/>
    <row r="36104" x14ac:dyDescent="0.25"/>
    <row r="36105" x14ac:dyDescent="0.25"/>
    <row r="36106" x14ac:dyDescent="0.25"/>
    <row r="36107" x14ac:dyDescent="0.25"/>
    <row r="36108" x14ac:dyDescent="0.25"/>
    <row r="36109" x14ac:dyDescent="0.25"/>
    <row r="36110" x14ac:dyDescent="0.25"/>
    <row r="36111" x14ac:dyDescent="0.25"/>
    <row r="36112" x14ac:dyDescent="0.25"/>
    <row r="36113" x14ac:dyDescent="0.25"/>
    <row r="36114" x14ac:dyDescent="0.25"/>
    <row r="36115" x14ac:dyDescent="0.25"/>
    <row r="36116" x14ac:dyDescent="0.25"/>
    <row r="36117" x14ac:dyDescent="0.25"/>
    <row r="36118" x14ac:dyDescent="0.25"/>
    <row r="36119" x14ac:dyDescent="0.25"/>
    <row r="36120" x14ac:dyDescent="0.25"/>
    <row r="36121" x14ac:dyDescent="0.25"/>
    <row r="36122" x14ac:dyDescent="0.25"/>
    <row r="36123" x14ac:dyDescent="0.25"/>
    <row r="36124" x14ac:dyDescent="0.25"/>
    <row r="36125" x14ac:dyDescent="0.25"/>
    <row r="36126" x14ac:dyDescent="0.25"/>
    <row r="36127" x14ac:dyDescent="0.25"/>
    <row r="36128" x14ac:dyDescent="0.25"/>
    <row r="36129" x14ac:dyDescent="0.25"/>
    <row r="36130" x14ac:dyDescent="0.25"/>
    <row r="36131" x14ac:dyDescent="0.25"/>
    <row r="36132" x14ac:dyDescent="0.25"/>
    <row r="36133" x14ac:dyDescent="0.25"/>
    <row r="36134" x14ac:dyDescent="0.25"/>
    <row r="36135" x14ac:dyDescent="0.25"/>
    <row r="36136" x14ac:dyDescent="0.25"/>
    <row r="36137" x14ac:dyDescent="0.25"/>
    <row r="36138" x14ac:dyDescent="0.25"/>
    <row r="36139" x14ac:dyDescent="0.25"/>
    <row r="36140" x14ac:dyDescent="0.25"/>
    <row r="36141" x14ac:dyDescent="0.25"/>
    <row r="36142" x14ac:dyDescent="0.25"/>
    <row r="36143" x14ac:dyDescent="0.25"/>
    <row r="36144" x14ac:dyDescent="0.25"/>
    <row r="36145" x14ac:dyDescent="0.25"/>
    <row r="36146" x14ac:dyDescent="0.25"/>
    <row r="36147" x14ac:dyDescent="0.25"/>
    <row r="36148" x14ac:dyDescent="0.25"/>
    <row r="36149" x14ac:dyDescent="0.25"/>
    <row r="36150" x14ac:dyDescent="0.25"/>
    <row r="36151" x14ac:dyDescent="0.25"/>
    <row r="36152" x14ac:dyDescent="0.25"/>
    <row r="36153" x14ac:dyDescent="0.25"/>
    <row r="36154" x14ac:dyDescent="0.25"/>
    <row r="36155" x14ac:dyDescent="0.25"/>
    <row r="36156" x14ac:dyDescent="0.25"/>
    <row r="36157" x14ac:dyDescent="0.25"/>
    <row r="36158" x14ac:dyDescent="0.25"/>
    <row r="36159" x14ac:dyDescent="0.25"/>
    <row r="36160" x14ac:dyDescent="0.25"/>
    <row r="36161" x14ac:dyDescent="0.25"/>
    <row r="36162" x14ac:dyDescent="0.25"/>
    <row r="36163" x14ac:dyDescent="0.25"/>
    <row r="36164" x14ac:dyDescent="0.25"/>
    <row r="36165" x14ac:dyDescent="0.25"/>
    <row r="36166" x14ac:dyDescent="0.25"/>
    <row r="36167" x14ac:dyDescent="0.25"/>
    <row r="36168" x14ac:dyDescent="0.25"/>
    <row r="36169" x14ac:dyDescent="0.25"/>
    <row r="36170" x14ac:dyDescent="0.25"/>
    <row r="36171" x14ac:dyDescent="0.25"/>
    <row r="36172" x14ac:dyDescent="0.25"/>
    <row r="36173" x14ac:dyDescent="0.25"/>
    <row r="36174" x14ac:dyDescent="0.25"/>
    <row r="36175" x14ac:dyDescent="0.25"/>
    <row r="36176" x14ac:dyDescent="0.25"/>
    <row r="36177" x14ac:dyDescent="0.25"/>
    <row r="36178" x14ac:dyDescent="0.25"/>
    <row r="36179" x14ac:dyDescent="0.25"/>
    <row r="36180" x14ac:dyDescent="0.25"/>
    <row r="36181" x14ac:dyDescent="0.25"/>
    <row r="36182" x14ac:dyDescent="0.25"/>
    <row r="36183" x14ac:dyDescent="0.25"/>
    <row r="36184" x14ac:dyDescent="0.25"/>
    <row r="36185" x14ac:dyDescent="0.25"/>
    <row r="36186" x14ac:dyDescent="0.25"/>
    <row r="36187" x14ac:dyDescent="0.25"/>
    <row r="36188" x14ac:dyDescent="0.25"/>
    <row r="36189" x14ac:dyDescent="0.25"/>
    <row r="36190" x14ac:dyDescent="0.25"/>
    <row r="36191" x14ac:dyDescent="0.25"/>
    <row r="36192" x14ac:dyDescent="0.25"/>
    <row r="36193" x14ac:dyDescent="0.25"/>
    <row r="36194" x14ac:dyDescent="0.25"/>
    <row r="36195" x14ac:dyDescent="0.25"/>
    <row r="36196" x14ac:dyDescent="0.25"/>
    <row r="36197" x14ac:dyDescent="0.25"/>
    <row r="36198" x14ac:dyDescent="0.25"/>
    <row r="36199" x14ac:dyDescent="0.25"/>
    <row r="36200" x14ac:dyDescent="0.25"/>
    <row r="36201" x14ac:dyDescent="0.25"/>
    <row r="36202" x14ac:dyDescent="0.25"/>
    <row r="36203" x14ac:dyDescent="0.25"/>
    <row r="36204" x14ac:dyDescent="0.25"/>
    <row r="36205" x14ac:dyDescent="0.25"/>
    <row r="36206" x14ac:dyDescent="0.25"/>
    <row r="36207" x14ac:dyDescent="0.25"/>
    <row r="36208" x14ac:dyDescent="0.25"/>
    <row r="36209" x14ac:dyDescent="0.25"/>
    <row r="36210" x14ac:dyDescent="0.25"/>
    <row r="36211" x14ac:dyDescent="0.25"/>
    <row r="36212" x14ac:dyDescent="0.25"/>
    <row r="36213" x14ac:dyDescent="0.25"/>
    <row r="36214" x14ac:dyDescent="0.25"/>
    <row r="36215" x14ac:dyDescent="0.25"/>
    <row r="36216" x14ac:dyDescent="0.25"/>
    <row r="36217" x14ac:dyDescent="0.25"/>
    <row r="36218" x14ac:dyDescent="0.25"/>
    <row r="36219" x14ac:dyDescent="0.25"/>
    <row r="36220" x14ac:dyDescent="0.25"/>
    <row r="36221" x14ac:dyDescent="0.25"/>
    <row r="36222" x14ac:dyDescent="0.25"/>
    <row r="36223" x14ac:dyDescent="0.25"/>
    <row r="36224" x14ac:dyDescent="0.25"/>
    <row r="36225" x14ac:dyDescent="0.25"/>
    <row r="36226" x14ac:dyDescent="0.25"/>
    <row r="36227" x14ac:dyDescent="0.25"/>
    <row r="36228" x14ac:dyDescent="0.25"/>
    <row r="36229" x14ac:dyDescent="0.25"/>
    <row r="36230" x14ac:dyDescent="0.25"/>
    <row r="36231" x14ac:dyDescent="0.25"/>
    <row r="36232" x14ac:dyDescent="0.25"/>
    <row r="36233" x14ac:dyDescent="0.25"/>
    <row r="36234" x14ac:dyDescent="0.25"/>
    <row r="36235" x14ac:dyDescent="0.25"/>
    <row r="36236" x14ac:dyDescent="0.25"/>
    <row r="36237" x14ac:dyDescent="0.25"/>
    <row r="36238" x14ac:dyDescent="0.25"/>
    <row r="36239" x14ac:dyDescent="0.25"/>
    <row r="36240" x14ac:dyDescent="0.25"/>
    <row r="36241" x14ac:dyDescent="0.25"/>
    <row r="36242" x14ac:dyDescent="0.25"/>
    <row r="36243" x14ac:dyDescent="0.25"/>
    <row r="36244" x14ac:dyDescent="0.25"/>
    <row r="36245" x14ac:dyDescent="0.25"/>
    <row r="36246" x14ac:dyDescent="0.25"/>
    <row r="36247" x14ac:dyDescent="0.25"/>
    <row r="36248" x14ac:dyDescent="0.25"/>
    <row r="36249" x14ac:dyDescent="0.25"/>
    <row r="36250" x14ac:dyDescent="0.25"/>
    <row r="36251" x14ac:dyDescent="0.25"/>
    <row r="36252" x14ac:dyDescent="0.25"/>
    <row r="36253" x14ac:dyDescent="0.25"/>
    <row r="36254" x14ac:dyDescent="0.25"/>
    <row r="36255" x14ac:dyDescent="0.25"/>
    <row r="36256" x14ac:dyDescent="0.25"/>
    <row r="36257" x14ac:dyDescent="0.25"/>
    <row r="36258" x14ac:dyDescent="0.25"/>
    <row r="36259" x14ac:dyDescent="0.25"/>
    <row r="36260" x14ac:dyDescent="0.25"/>
    <row r="36261" x14ac:dyDescent="0.25"/>
    <row r="36262" x14ac:dyDescent="0.25"/>
    <row r="36263" x14ac:dyDescent="0.25"/>
    <row r="36264" x14ac:dyDescent="0.25"/>
    <row r="36265" x14ac:dyDescent="0.25"/>
    <row r="36266" x14ac:dyDescent="0.25"/>
    <row r="36267" x14ac:dyDescent="0.25"/>
    <row r="36268" x14ac:dyDescent="0.25"/>
    <row r="36269" x14ac:dyDescent="0.25"/>
    <row r="36270" x14ac:dyDescent="0.25"/>
    <row r="36271" x14ac:dyDescent="0.25"/>
    <row r="36272" x14ac:dyDescent="0.25"/>
    <row r="36273" x14ac:dyDescent="0.25"/>
    <row r="36274" x14ac:dyDescent="0.25"/>
    <row r="36275" x14ac:dyDescent="0.25"/>
    <row r="36276" x14ac:dyDescent="0.25"/>
    <row r="36277" x14ac:dyDescent="0.25"/>
    <row r="36278" x14ac:dyDescent="0.25"/>
    <row r="36279" x14ac:dyDescent="0.25"/>
    <row r="36280" x14ac:dyDescent="0.25"/>
    <row r="36281" x14ac:dyDescent="0.25"/>
    <row r="36282" x14ac:dyDescent="0.25"/>
    <row r="36283" x14ac:dyDescent="0.25"/>
    <row r="36284" x14ac:dyDescent="0.25"/>
    <row r="36285" x14ac:dyDescent="0.25"/>
    <row r="36286" x14ac:dyDescent="0.25"/>
    <row r="36287" x14ac:dyDescent="0.25"/>
    <row r="36288" x14ac:dyDescent="0.25"/>
    <row r="36289" x14ac:dyDescent="0.25"/>
    <row r="36290" x14ac:dyDescent="0.25"/>
    <row r="36291" x14ac:dyDescent="0.25"/>
    <row r="36292" x14ac:dyDescent="0.25"/>
    <row r="36293" x14ac:dyDescent="0.25"/>
    <row r="36294" x14ac:dyDescent="0.25"/>
    <row r="36295" x14ac:dyDescent="0.25"/>
    <row r="36296" x14ac:dyDescent="0.25"/>
    <row r="36297" x14ac:dyDescent="0.25"/>
    <row r="36298" x14ac:dyDescent="0.25"/>
    <row r="36299" x14ac:dyDescent="0.25"/>
    <row r="36300" x14ac:dyDescent="0.25"/>
    <row r="36301" x14ac:dyDescent="0.25"/>
    <row r="36302" x14ac:dyDescent="0.25"/>
    <row r="36303" x14ac:dyDescent="0.25"/>
    <row r="36304" x14ac:dyDescent="0.25"/>
    <row r="36305" x14ac:dyDescent="0.25"/>
    <row r="36306" x14ac:dyDescent="0.25"/>
    <row r="36307" x14ac:dyDescent="0.25"/>
    <row r="36308" x14ac:dyDescent="0.25"/>
    <row r="36309" x14ac:dyDescent="0.25"/>
    <row r="36310" x14ac:dyDescent="0.25"/>
    <row r="36311" x14ac:dyDescent="0.25"/>
    <row r="36312" x14ac:dyDescent="0.25"/>
    <row r="36313" x14ac:dyDescent="0.25"/>
    <row r="36314" x14ac:dyDescent="0.25"/>
    <row r="36315" x14ac:dyDescent="0.25"/>
    <row r="36316" x14ac:dyDescent="0.25"/>
    <row r="36317" x14ac:dyDescent="0.25"/>
    <row r="36318" x14ac:dyDescent="0.25"/>
    <row r="36319" x14ac:dyDescent="0.25"/>
    <row r="36320" x14ac:dyDescent="0.25"/>
    <row r="36321" x14ac:dyDescent="0.25"/>
    <row r="36322" x14ac:dyDescent="0.25"/>
    <row r="36323" x14ac:dyDescent="0.25"/>
    <row r="36324" x14ac:dyDescent="0.25"/>
    <row r="36325" x14ac:dyDescent="0.25"/>
    <row r="36326" x14ac:dyDescent="0.25"/>
    <row r="36327" x14ac:dyDescent="0.25"/>
    <row r="36328" x14ac:dyDescent="0.25"/>
    <row r="36329" x14ac:dyDescent="0.25"/>
    <row r="36330" x14ac:dyDescent="0.25"/>
    <row r="36331" x14ac:dyDescent="0.25"/>
    <row r="36332" x14ac:dyDescent="0.25"/>
    <row r="36333" x14ac:dyDescent="0.25"/>
    <row r="36334" x14ac:dyDescent="0.25"/>
    <row r="36335" x14ac:dyDescent="0.25"/>
    <row r="36336" x14ac:dyDescent="0.25"/>
    <row r="36337" x14ac:dyDescent="0.25"/>
    <row r="36338" x14ac:dyDescent="0.25"/>
    <row r="36339" x14ac:dyDescent="0.25"/>
    <row r="36340" x14ac:dyDescent="0.25"/>
    <row r="36341" x14ac:dyDescent="0.25"/>
    <row r="36342" x14ac:dyDescent="0.25"/>
    <row r="36343" x14ac:dyDescent="0.25"/>
    <row r="36344" x14ac:dyDescent="0.25"/>
    <row r="36345" x14ac:dyDescent="0.25"/>
    <row r="36346" x14ac:dyDescent="0.25"/>
    <row r="36347" x14ac:dyDescent="0.25"/>
    <row r="36348" x14ac:dyDescent="0.25"/>
    <row r="36349" x14ac:dyDescent="0.25"/>
    <row r="36350" x14ac:dyDescent="0.25"/>
    <row r="36351" x14ac:dyDescent="0.25"/>
    <row r="36352" x14ac:dyDescent="0.25"/>
    <row r="36353" x14ac:dyDescent="0.25"/>
    <row r="36354" x14ac:dyDescent="0.25"/>
    <row r="36355" x14ac:dyDescent="0.25"/>
    <row r="36356" x14ac:dyDescent="0.25"/>
    <row r="36357" x14ac:dyDescent="0.25"/>
    <row r="36358" x14ac:dyDescent="0.25"/>
    <row r="36359" x14ac:dyDescent="0.25"/>
    <row r="36360" x14ac:dyDescent="0.25"/>
    <row r="36361" x14ac:dyDescent="0.25"/>
    <row r="36362" x14ac:dyDescent="0.25"/>
    <row r="36363" x14ac:dyDescent="0.25"/>
    <row r="36364" x14ac:dyDescent="0.25"/>
    <row r="36365" x14ac:dyDescent="0.25"/>
    <row r="36366" x14ac:dyDescent="0.25"/>
    <row r="36367" x14ac:dyDescent="0.25"/>
    <row r="36368" x14ac:dyDescent="0.25"/>
    <row r="36369" x14ac:dyDescent="0.25"/>
    <row r="36370" x14ac:dyDescent="0.25"/>
    <row r="36371" x14ac:dyDescent="0.25"/>
    <row r="36372" x14ac:dyDescent="0.25"/>
    <row r="36373" x14ac:dyDescent="0.25"/>
    <row r="36374" x14ac:dyDescent="0.25"/>
    <row r="36375" x14ac:dyDescent="0.25"/>
    <row r="36376" x14ac:dyDescent="0.25"/>
    <row r="36377" x14ac:dyDescent="0.25"/>
    <row r="36378" x14ac:dyDescent="0.25"/>
    <row r="36379" x14ac:dyDescent="0.25"/>
    <row r="36380" x14ac:dyDescent="0.25"/>
    <row r="36381" x14ac:dyDescent="0.25"/>
    <row r="36382" x14ac:dyDescent="0.25"/>
    <row r="36383" x14ac:dyDescent="0.25"/>
    <row r="36384" x14ac:dyDescent="0.25"/>
    <row r="36385" x14ac:dyDescent="0.25"/>
    <row r="36386" x14ac:dyDescent="0.25"/>
    <row r="36387" x14ac:dyDescent="0.25"/>
    <row r="36388" x14ac:dyDescent="0.25"/>
    <row r="36389" x14ac:dyDescent="0.25"/>
    <row r="36390" x14ac:dyDescent="0.25"/>
    <row r="36391" x14ac:dyDescent="0.25"/>
    <row r="36392" x14ac:dyDescent="0.25"/>
    <row r="36393" x14ac:dyDescent="0.25"/>
    <row r="36394" x14ac:dyDescent="0.25"/>
    <row r="36395" x14ac:dyDescent="0.25"/>
    <row r="36396" x14ac:dyDescent="0.25"/>
    <row r="36397" x14ac:dyDescent="0.25"/>
    <row r="36398" x14ac:dyDescent="0.25"/>
    <row r="36399" x14ac:dyDescent="0.25"/>
    <row r="36400" x14ac:dyDescent="0.25"/>
    <row r="36401" x14ac:dyDescent="0.25"/>
    <row r="36402" x14ac:dyDescent="0.25"/>
    <row r="36403" x14ac:dyDescent="0.25"/>
    <row r="36404" x14ac:dyDescent="0.25"/>
    <row r="36405" x14ac:dyDescent="0.25"/>
    <row r="36406" x14ac:dyDescent="0.25"/>
    <row r="36407" x14ac:dyDescent="0.25"/>
    <row r="36408" x14ac:dyDescent="0.25"/>
    <row r="36409" x14ac:dyDescent="0.25"/>
    <row r="36410" x14ac:dyDescent="0.25"/>
    <row r="36411" x14ac:dyDescent="0.25"/>
    <row r="36412" x14ac:dyDescent="0.25"/>
    <row r="36413" x14ac:dyDescent="0.25"/>
    <row r="36414" x14ac:dyDescent="0.25"/>
    <row r="36415" x14ac:dyDescent="0.25"/>
    <row r="36416" x14ac:dyDescent="0.25"/>
    <row r="36417" x14ac:dyDescent="0.25"/>
    <row r="36418" x14ac:dyDescent="0.25"/>
    <row r="36419" x14ac:dyDescent="0.25"/>
    <row r="36420" x14ac:dyDescent="0.25"/>
    <row r="36421" x14ac:dyDescent="0.25"/>
    <row r="36422" x14ac:dyDescent="0.25"/>
    <row r="36423" x14ac:dyDescent="0.25"/>
    <row r="36424" x14ac:dyDescent="0.25"/>
    <row r="36425" x14ac:dyDescent="0.25"/>
    <row r="36426" x14ac:dyDescent="0.25"/>
    <row r="36427" x14ac:dyDescent="0.25"/>
    <row r="36428" x14ac:dyDescent="0.25"/>
    <row r="36429" x14ac:dyDescent="0.25"/>
    <row r="36430" x14ac:dyDescent="0.25"/>
    <row r="36431" x14ac:dyDescent="0.25"/>
    <row r="36432" x14ac:dyDescent="0.25"/>
    <row r="36433" x14ac:dyDescent="0.25"/>
    <row r="36434" x14ac:dyDescent="0.25"/>
    <row r="36435" x14ac:dyDescent="0.25"/>
    <row r="36436" x14ac:dyDescent="0.25"/>
    <row r="36437" x14ac:dyDescent="0.25"/>
    <row r="36438" x14ac:dyDescent="0.25"/>
    <row r="36439" x14ac:dyDescent="0.25"/>
    <row r="36440" x14ac:dyDescent="0.25"/>
    <row r="36441" x14ac:dyDescent="0.25"/>
    <row r="36442" x14ac:dyDescent="0.25"/>
    <row r="36443" x14ac:dyDescent="0.25"/>
    <row r="36444" x14ac:dyDescent="0.25"/>
    <row r="36445" x14ac:dyDescent="0.25"/>
    <row r="36446" x14ac:dyDescent="0.25"/>
    <row r="36447" x14ac:dyDescent="0.25"/>
    <row r="36448" x14ac:dyDescent="0.25"/>
    <row r="36449" x14ac:dyDescent="0.25"/>
    <row r="36450" x14ac:dyDescent="0.25"/>
    <row r="36451" x14ac:dyDescent="0.25"/>
    <row r="36452" x14ac:dyDescent="0.25"/>
    <row r="36453" x14ac:dyDescent="0.25"/>
    <row r="36454" x14ac:dyDescent="0.25"/>
    <row r="36455" x14ac:dyDescent="0.25"/>
    <row r="36456" x14ac:dyDescent="0.25"/>
    <row r="36457" x14ac:dyDescent="0.25"/>
    <row r="36458" x14ac:dyDescent="0.25"/>
    <row r="36459" x14ac:dyDescent="0.25"/>
    <row r="36460" x14ac:dyDescent="0.25"/>
    <row r="36461" x14ac:dyDescent="0.25"/>
    <row r="36462" x14ac:dyDescent="0.25"/>
    <row r="36463" x14ac:dyDescent="0.25"/>
    <row r="36464" x14ac:dyDescent="0.25"/>
    <row r="36465" x14ac:dyDescent="0.25"/>
    <row r="36466" x14ac:dyDescent="0.25"/>
    <row r="36467" x14ac:dyDescent="0.25"/>
    <row r="36468" x14ac:dyDescent="0.25"/>
    <row r="36469" x14ac:dyDescent="0.25"/>
    <row r="36470" x14ac:dyDescent="0.25"/>
    <row r="36471" x14ac:dyDescent="0.25"/>
    <row r="36472" x14ac:dyDescent="0.25"/>
    <row r="36473" x14ac:dyDescent="0.25"/>
    <row r="36474" x14ac:dyDescent="0.25"/>
    <row r="36475" x14ac:dyDescent="0.25"/>
    <row r="36476" x14ac:dyDescent="0.25"/>
    <row r="36477" x14ac:dyDescent="0.25"/>
    <row r="36478" x14ac:dyDescent="0.25"/>
    <row r="36479" x14ac:dyDescent="0.25"/>
    <row r="36480" x14ac:dyDescent="0.25"/>
    <row r="36481" x14ac:dyDescent="0.25"/>
    <row r="36482" x14ac:dyDescent="0.25"/>
    <row r="36483" x14ac:dyDescent="0.25"/>
    <row r="36484" x14ac:dyDescent="0.25"/>
    <row r="36485" x14ac:dyDescent="0.25"/>
    <row r="36486" x14ac:dyDescent="0.25"/>
    <row r="36487" x14ac:dyDescent="0.25"/>
    <row r="36488" x14ac:dyDescent="0.25"/>
    <row r="36489" x14ac:dyDescent="0.25"/>
    <row r="36490" x14ac:dyDescent="0.25"/>
    <row r="36491" x14ac:dyDescent="0.25"/>
    <row r="36492" x14ac:dyDescent="0.25"/>
    <row r="36493" x14ac:dyDescent="0.25"/>
    <row r="36494" x14ac:dyDescent="0.25"/>
    <row r="36495" x14ac:dyDescent="0.25"/>
    <row r="36496" x14ac:dyDescent="0.25"/>
    <row r="36497" x14ac:dyDescent="0.25"/>
    <row r="36498" x14ac:dyDescent="0.25"/>
    <row r="36499" x14ac:dyDescent="0.25"/>
    <row r="36500" x14ac:dyDescent="0.25"/>
    <row r="36501" x14ac:dyDescent="0.25"/>
    <row r="36502" x14ac:dyDescent="0.25"/>
    <row r="36503" x14ac:dyDescent="0.25"/>
    <row r="36504" x14ac:dyDescent="0.25"/>
    <row r="36505" x14ac:dyDescent="0.25"/>
    <row r="36506" x14ac:dyDescent="0.25"/>
    <row r="36507" x14ac:dyDescent="0.25"/>
    <row r="36508" x14ac:dyDescent="0.25"/>
    <row r="36509" x14ac:dyDescent="0.25"/>
    <row r="36510" x14ac:dyDescent="0.25"/>
    <row r="36511" x14ac:dyDescent="0.25"/>
    <row r="36512" x14ac:dyDescent="0.25"/>
    <row r="36513" x14ac:dyDescent="0.25"/>
    <row r="36514" x14ac:dyDescent="0.25"/>
    <row r="36515" x14ac:dyDescent="0.25"/>
    <row r="36516" x14ac:dyDescent="0.25"/>
    <row r="36517" x14ac:dyDescent="0.25"/>
    <row r="36518" x14ac:dyDescent="0.25"/>
    <row r="36519" x14ac:dyDescent="0.25"/>
    <row r="36520" x14ac:dyDescent="0.25"/>
    <row r="36521" x14ac:dyDescent="0.25"/>
    <row r="36522" x14ac:dyDescent="0.25"/>
    <row r="36523" x14ac:dyDescent="0.25"/>
    <row r="36524" x14ac:dyDescent="0.25"/>
    <row r="36525" x14ac:dyDescent="0.25"/>
    <row r="36526" x14ac:dyDescent="0.25"/>
    <row r="36527" x14ac:dyDescent="0.25"/>
    <row r="36528" x14ac:dyDescent="0.25"/>
    <row r="36529" x14ac:dyDescent="0.25"/>
    <row r="36530" x14ac:dyDescent="0.25"/>
    <row r="36531" x14ac:dyDescent="0.25"/>
    <row r="36532" x14ac:dyDescent="0.25"/>
    <row r="36533" x14ac:dyDescent="0.25"/>
    <row r="36534" x14ac:dyDescent="0.25"/>
    <row r="36535" x14ac:dyDescent="0.25"/>
    <row r="36536" x14ac:dyDescent="0.25"/>
    <row r="36537" x14ac:dyDescent="0.25"/>
    <row r="36538" x14ac:dyDescent="0.25"/>
    <row r="36539" x14ac:dyDescent="0.25"/>
    <row r="36540" x14ac:dyDescent="0.25"/>
    <row r="36541" x14ac:dyDescent="0.25"/>
    <row r="36542" x14ac:dyDescent="0.25"/>
    <row r="36543" x14ac:dyDescent="0.25"/>
    <row r="36544" x14ac:dyDescent="0.25"/>
    <row r="36545" x14ac:dyDescent="0.25"/>
    <row r="36546" x14ac:dyDescent="0.25"/>
    <row r="36547" x14ac:dyDescent="0.25"/>
    <row r="36548" x14ac:dyDescent="0.25"/>
    <row r="36549" x14ac:dyDescent="0.25"/>
    <row r="36550" x14ac:dyDescent="0.25"/>
    <row r="36551" x14ac:dyDescent="0.25"/>
    <row r="36552" x14ac:dyDescent="0.25"/>
    <row r="36553" x14ac:dyDescent="0.25"/>
    <row r="36554" x14ac:dyDescent="0.25"/>
    <row r="36555" x14ac:dyDescent="0.25"/>
    <row r="36556" x14ac:dyDescent="0.25"/>
    <row r="36557" x14ac:dyDescent="0.25"/>
    <row r="36558" x14ac:dyDescent="0.25"/>
    <row r="36559" x14ac:dyDescent="0.25"/>
    <row r="36560" x14ac:dyDescent="0.25"/>
    <row r="36561" x14ac:dyDescent="0.25"/>
    <row r="36562" x14ac:dyDescent="0.25"/>
    <row r="36563" x14ac:dyDescent="0.25"/>
    <row r="36564" x14ac:dyDescent="0.25"/>
    <row r="36565" x14ac:dyDescent="0.25"/>
    <row r="36566" x14ac:dyDescent="0.25"/>
    <row r="36567" x14ac:dyDescent="0.25"/>
    <row r="36568" x14ac:dyDescent="0.25"/>
    <row r="36569" x14ac:dyDescent="0.25"/>
    <row r="36570" x14ac:dyDescent="0.25"/>
    <row r="36571" x14ac:dyDescent="0.25"/>
    <row r="36572" x14ac:dyDescent="0.25"/>
    <row r="36573" x14ac:dyDescent="0.25"/>
    <row r="36574" x14ac:dyDescent="0.25"/>
    <row r="36575" x14ac:dyDescent="0.25"/>
    <row r="36576" x14ac:dyDescent="0.25"/>
    <row r="36577" x14ac:dyDescent="0.25"/>
    <row r="36578" x14ac:dyDescent="0.25"/>
    <row r="36579" x14ac:dyDescent="0.25"/>
    <row r="36580" x14ac:dyDescent="0.25"/>
    <row r="36581" x14ac:dyDescent="0.25"/>
    <row r="36582" x14ac:dyDescent="0.25"/>
    <row r="36583" x14ac:dyDescent="0.25"/>
    <row r="36584" x14ac:dyDescent="0.25"/>
    <row r="36585" x14ac:dyDescent="0.25"/>
    <row r="36586" x14ac:dyDescent="0.25"/>
    <row r="36587" x14ac:dyDescent="0.25"/>
    <row r="36588" x14ac:dyDescent="0.25"/>
    <row r="36589" x14ac:dyDescent="0.25"/>
    <row r="36590" x14ac:dyDescent="0.25"/>
    <row r="36591" x14ac:dyDescent="0.25"/>
    <row r="36592" x14ac:dyDescent="0.25"/>
    <row r="36593" x14ac:dyDescent="0.25"/>
    <row r="36594" x14ac:dyDescent="0.25"/>
    <row r="36595" x14ac:dyDescent="0.25"/>
    <row r="36596" x14ac:dyDescent="0.25"/>
    <row r="36597" x14ac:dyDescent="0.25"/>
    <row r="36598" x14ac:dyDescent="0.25"/>
    <row r="36599" x14ac:dyDescent="0.25"/>
    <row r="36600" x14ac:dyDescent="0.25"/>
    <row r="36601" x14ac:dyDescent="0.25"/>
    <row r="36602" x14ac:dyDescent="0.25"/>
    <row r="36603" x14ac:dyDescent="0.25"/>
    <row r="36604" x14ac:dyDescent="0.25"/>
    <row r="36605" x14ac:dyDescent="0.25"/>
    <row r="36606" x14ac:dyDescent="0.25"/>
    <row r="36607" x14ac:dyDescent="0.25"/>
    <row r="36608" x14ac:dyDescent="0.25"/>
    <row r="36609" x14ac:dyDescent="0.25"/>
    <row r="36610" x14ac:dyDescent="0.25"/>
    <row r="36611" x14ac:dyDescent="0.25"/>
    <row r="36612" x14ac:dyDescent="0.25"/>
    <row r="36613" x14ac:dyDescent="0.25"/>
    <row r="36614" x14ac:dyDescent="0.25"/>
    <row r="36615" x14ac:dyDescent="0.25"/>
    <row r="36616" x14ac:dyDescent="0.25"/>
    <row r="36617" x14ac:dyDescent="0.25"/>
    <row r="36618" x14ac:dyDescent="0.25"/>
    <row r="36619" x14ac:dyDescent="0.25"/>
    <row r="36620" x14ac:dyDescent="0.25"/>
    <row r="36621" x14ac:dyDescent="0.25"/>
    <row r="36622" x14ac:dyDescent="0.25"/>
    <row r="36623" x14ac:dyDescent="0.25"/>
    <row r="36624" x14ac:dyDescent="0.25"/>
    <row r="36625" x14ac:dyDescent="0.25"/>
    <row r="36626" x14ac:dyDescent="0.25"/>
    <row r="36627" x14ac:dyDescent="0.25"/>
    <row r="36628" x14ac:dyDescent="0.25"/>
    <row r="36629" x14ac:dyDescent="0.25"/>
    <row r="36630" x14ac:dyDescent="0.25"/>
    <row r="36631" x14ac:dyDescent="0.25"/>
    <row r="36632" x14ac:dyDescent="0.25"/>
    <row r="36633" x14ac:dyDescent="0.25"/>
    <row r="36634" x14ac:dyDescent="0.25"/>
    <row r="36635" x14ac:dyDescent="0.25"/>
    <row r="36636" x14ac:dyDescent="0.25"/>
    <row r="36637" x14ac:dyDescent="0.25"/>
    <row r="36638" x14ac:dyDescent="0.25"/>
    <row r="36639" x14ac:dyDescent="0.25"/>
    <row r="36640" x14ac:dyDescent="0.25"/>
    <row r="36641" x14ac:dyDescent="0.25"/>
    <row r="36642" x14ac:dyDescent="0.25"/>
    <row r="36643" x14ac:dyDescent="0.25"/>
    <row r="36644" x14ac:dyDescent="0.25"/>
    <row r="36645" x14ac:dyDescent="0.25"/>
    <row r="36646" x14ac:dyDescent="0.25"/>
    <row r="36647" x14ac:dyDescent="0.25"/>
    <row r="36648" x14ac:dyDescent="0.25"/>
    <row r="36649" x14ac:dyDescent="0.25"/>
    <row r="36650" x14ac:dyDescent="0.25"/>
    <row r="36651" x14ac:dyDescent="0.25"/>
    <row r="36652" x14ac:dyDescent="0.25"/>
    <row r="36653" x14ac:dyDescent="0.25"/>
    <row r="36654" x14ac:dyDescent="0.25"/>
    <row r="36655" x14ac:dyDescent="0.25"/>
    <row r="36656" x14ac:dyDescent="0.25"/>
    <row r="36657" x14ac:dyDescent="0.25"/>
    <row r="36658" x14ac:dyDescent="0.25"/>
    <row r="36659" x14ac:dyDescent="0.25"/>
    <row r="36660" x14ac:dyDescent="0.25"/>
    <row r="36661" x14ac:dyDescent="0.25"/>
    <row r="36662" x14ac:dyDescent="0.25"/>
    <row r="36663" x14ac:dyDescent="0.25"/>
    <row r="36664" x14ac:dyDescent="0.25"/>
    <row r="36665" x14ac:dyDescent="0.25"/>
    <row r="36666" x14ac:dyDescent="0.25"/>
    <row r="36667" x14ac:dyDescent="0.25"/>
    <row r="36668" x14ac:dyDescent="0.25"/>
    <row r="36669" x14ac:dyDescent="0.25"/>
    <row r="36670" x14ac:dyDescent="0.25"/>
    <row r="36671" x14ac:dyDescent="0.25"/>
    <row r="36672" x14ac:dyDescent="0.25"/>
    <row r="36673" x14ac:dyDescent="0.25"/>
    <row r="36674" x14ac:dyDescent="0.25"/>
    <row r="36675" x14ac:dyDescent="0.25"/>
    <row r="36676" x14ac:dyDescent="0.25"/>
    <row r="36677" x14ac:dyDescent="0.25"/>
    <row r="36678" x14ac:dyDescent="0.25"/>
    <row r="36679" x14ac:dyDescent="0.25"/>
    <row r="36680" x14ac:dyDescent="0.25"/>
    <row r="36681" x14ac:dyDescent="0.25"/>
    <row r="36682" x14ac:dyDescent="0.25"/>
    <row r="36683" x14ac:dyDescent="0.25"/>
    <row r="36684" x14ac:dyDescent="0.25"/>
    <row r="36685" x14ac:dyDescent="0.25"/>
    <row r="36686" x14ac:dyDescent="0.25"/>
    <row r="36687" x14ac:dyDescent="0.25"/>
    <row r="36688" x14ac:dyDescent="0.25"/>
    <row r="36689" x14ac:dyDescent="0.25"/>
    <row r="36690" x14ac:dyDescent="0.25"/>
    <row r="36691" x14ac:dyDescent="0.25"/>
    <row r="36692" x14ac:dyDescent="0.25"/>
    <row r="36693" x14ac:dyDescent="0.25"/>
    <row r="36694" x14ac:dyDescent="0.25"/>
    <row r="36695" x14ac:dyDescent="0.25"/>
    <row r="36696" x14ac:dyDescent="0.25"/>
    <row r="36697" x14ac:dyDescent="0.25"/>
    <row r="36698" x14ac:dyDescent="0.25"/>
    <row r="36699" x14ac:dyDescent="0.25"/>
    <row r="36700" x14ac:dyDescent="0.25"/>
    <row r="36701" x14ac:dyDescent="0.25"/>
    <row r="36702" x14ac:dyDescent="0.25"/>
    <row r="36703" x14ac:dyDescent="0.25"/>
    <row r="36704" x14ac:dyDescent="0.25"/>
    <row r="36705" x14ac:dyDescent="0.25"/>
    <row r="36706" x14ac:dyDescent="0.25"/>
    <row r="36707" x14ac:dyDescent="0.25"/>
    <row r="36708" x14ac:dyDescent="0.25"/>
    <row r="36709" x14ac:dyDescent="0.25"/>
    <row r="36710" x14ac:dyDescent="0.25"/>
    <row r="36711" x14ac:dyDescent="0.25"/>
    <row r="36712" x14ac:dyDescent="0.25"/>
    <row r="36713" x14ac:dyDescent="0.25"/>
    <row r="36714" x14ac:dyDescent="0.25"/>
    <row r="36715" x14ac:dyDescent="0.25"/>
    <row r="36716" x14ac:dyDescent="0.25"/>
    <row r="36717" x14ac:dyDescent="0.25"/>
    <row r="36718" x14ac:dyDescent="0.25"/>
    <row r="36719" x14ac:dyDescent="0.25"/>
    <row r="36720" x14ac:dyDescent="0.25"/>
    <row r="36721" x14ac:dyDescent="0.25"/>
    <row r="36722" x14ac:dyDescent="0.25"/>
    <row r="36723" x14ac:dyDescent="0.25"/>
    <row r="36724" x14ac:dyDescent="0.25"/>
    <row r="36725" x14ac:dyDescent="0.25"/>
    <row r="36726" x14ac:dyDescent="0.25"/>
    <row r="36727" x14ac:dyDescent="0.25"/>
    <row r="36728" x14ac:dyDescent="0.25"/>
    <row r="36729" x14ac:dyDescent="0.25"/>
    <row r="36730" x14ac:dyDescent="0.25"/>
    <row r="36731" x14ac:dyDescent="0.25"/>
    <row r="36732" x14ac:dyDescent="0.25"/>
    <row r="36733" x14ac:dyDescent="0.25"/>
    <row r="36734" x14ac:dyDescent="0.25"/>
    <row r="36735" x14ac:dyDescent="0.25"/>
    <row r="36736" x14ac:dyDescent="0.25"/>
    <row r="36737" x14ac:dyDescent="0.25"/>
    <row r="36738" x14ac:dyDescent="0.25"/>
    <row r="36739" x14ac:dyDescent="0.25"/>
    <row r="36740" x14ac:dyDescent="0.25"/>
    <row r="36741" x14ac:dyDescent="0.25"/>
    <row r="36742" x14ac:dyDescent="0.25"/>
    <row r="36743" x14ac:dyDescent="0.25"/>
    <row r="36744" x14ac:dyDescent="0.25"/>
    <row r="36745" x14ac:dyDescent="0.25"/>
    <row r="36746" x14ac:dyDescent="0.25"/>
    <row r="36747" x14ac:dyDescent="0.25"/>
    <row r="36748" x14ac:dyDescent="0.25"/>
    <row r="36749" x14ac:dyDescent="0.25"/>
    <row r="36750" x14ac:dyDescent="0.25"/>
    <row r="36751" x14ac:dyDescent="0.25"/>
    <row r="36752" x14ac:dyDescent="0.25"/>
    <row r="36753" x14ac:dyDescent="0.25"/>
    <row r="36754" x14ac:dyDescent="0.25"/>
    <row r="36755" x14ac:dyDescent="0.25"/>
    <row r="36756" x14ac:dyDescent="0.25"/>
    <row r="36757" x14ac:dyDescent="0.25"/>
    <row r="36758" x14ac:dyDescent="0.25"/>
    <row r="36759" x14ac:dyDescent="0.25"/>
    <row r="36760" x14ac:dyDescent="0.25"/>
    <row r="36761" x14ac:dyDescent="0.25"/>
    <row r="36762" x14ac:dyDescent="0.25"/>
    <row r="36763" x14ac:dyDescent="0.25"/>
    <row r="36764" x14ac:dyDescent="0.25"/>
    <row r="36765" x14ac:dyDescent="0.25"/>
    <row r="36766" x14ac:dyDescent="0.25"/>
    <row r="36767" x14ac:dyDescent="0.25"/>
    <row r="36768" x14ac:dyDescent="0.25"/>
    <row r="36769" x14ac:dyDescent="0.25"/>
    <row r="36770" x14ac:dyDescent="0.25"/>
    <row r="36771" x14ac:dyDescent="0.25"/>
    <row r="36772" x14ac:dyDescent="0.25"/>
    <row r="36773" x14ac:dyDescent="0.25"/>
    <row r="36774" x14ac:dyDescent="0.25"/>
    <row r="36775" x14ac:dyDescent="0.25"/>
    <row r="36776" x14ac:dyDescent="0.25"/>
    <row r="36777" x14ac:dyDescent="0.25"/>
    <row r="36778" x14ac:dyDescent="0.25"/>
    <row r="36779" x14ac:dyDescent="0.25"/>
    <row r="36780" x14ac:dyDescent="0.25"/>
    <row r="36781" x14ac:dyDescent="0.25"/>
    <row r="36782" x14ac:dyDescent="0.25"/>
    <row r="36783" x14ac:dyDescent="0.25"/>
    <row r="36784" x14ac:dyDescent="0.25"/>
    <row r="36785" x14ac:dyDescent="0.25"/>
    <row r="36786" x14ac:dyDescent="0.25"/>
    <row r="36787" x14ac:dyDescent="0.25"/>
    <row r="36788" x14ac:dyDescent="0.25"/>
    <row r="36789" x14ac:dyDescent="0.25"/>
    <row r="36790" x14ac:dyDescent="0.25"/>
    <row r="36791" x14ac:dyDescent="0.25"/>
    <row r="36792" x14ac:dyDescent="0.25"/>
    <row r="36793" x14ac:dyDescent="0.25"/>
    <row r="36794" x14ac:dyDescent="0.25"/>
    <row r="36795" x14ac:dyDescent="0.25"/>
    <row r="36796" x14ac:dyDescent="0.25"/>
    <row r="36797" x14ac:dyDescent="0.25"/>
    <row r="36798" x14ac:dyDescent="0.25"/>
    <row r="36799" x14ac:dyDescent="0.25"/>
    <row r="36800" x14ac:dyDescent="0.25"/>
    <row r="36801" x14ac:dyDescent="0.25"/>
    <row r="36802" x14ac:dyDescent="0.25"/>
    <row r="36803" x14ac:dyDescent="0.25"/>
    <row r="36804" x14ac:dyDescent="0.25"/>
    <row r="36805" x14ac:dyDescent="0.25"/>
    <row r="36806" x14ac:dyDescent="0.25"/>
    <row r="36807" x14ac:dyDescent="0.25"/>
    <row r="36808" x14ac:dyDescent="0.25"/>
    <row r="36809" x14ac:dyDescent="0.25"/>
    <row r="36810" x14ac:dyDescent="0.25"/>
    <row r="36811" x14ac:dyDescent="0.25"/>
    <row r="36812" x14ac:dyDescent="0.25"/>
    <row r="36813" x14ac:dyDescent="0.25"/>
    <row r="36814" x14ac:dyDescent="0.25"/>
    <row r="36815" x14ac:dyDescent="0.25"/>
    <row r="36816" x14ac:dyDescent="0.25"/>
    <row r="36817" x14ac:dyDescent="0.25"/>
    <row r="36818" x14ac:dyDescent="0.25"/>
    <row r="36819" x14ac:dyDescent="0.25"/>
    <row r="36820" x14ac:dyDescent="0.25"/>
    <row r="36821" x14ac:dyDescent="0.25"/>
    <row r="36822" x14ac:dyDescent="0.25"/>
    <row r="36823" x14ac:dyDescent="0.25"/>
    <row r="36824" x14ac:dyDescent="0.25"/>
    <row r="36825" x14ac:dyDescent="0.25"/>
    <row r="36826" x14ac:dyDescent="0.25"/>
    <row r="36827" x14ac:dyDescent="0.25"/>
    <row r="36828" x14ac:dyDescent="0.25"/>
    <row r="36829" x14ac:dyDescent="0.25"/>
    <row r="36830" x14ac:dyDescent="0.25"/>
    <row r="36831" x14ac:dyDescent="0.25"/>
    <row r="36832" x14ac:dyDescent="0.25"/>
    <row r="36833" x14ac:dyDescent="0.25"/>
    <row r="36834" x14ac:dyDescent="0.25"/>
    <row r="36835" x14ac:dyDescent="0.25"/>
    <row r="36836" x14ac:dyDescent="0.25"/>
    <row r="36837" x14ac:dyDescent="0.25"/>
    <row r="36838" x14ac:dyDescent="0.25"/>
    <row r="36839" x14ac:dyDescent="0.25"/>
    <row r="36840" x14ac:dyDescent="0.25"/>
    <row r="36841" x14ac:dyDescent="0.25"/>
    <row r="36842" x14ac:dyDescent="0.25"/>
    <row r="36843" x14ac:dyDescent="0.25"/>
    <row r="36844" x14ac:dyDescent="0.25"/>
    <row r="36845" x14ac:dyDescent="0.25"/>
    <row r="36846" x14ac:dyDescent="0.25"/>
    <row r="36847" x14ac:dyDescent="0.25"/>
    <row r="36848" x14ac:dyDescent="0.25"/>
    <row r="36849" x14ac:dyDescent="0.25"/>
    <row r="36850" x14ac:dyDescent="0.25"/>
    <row r="36851" x14ac:dyDescent="0.25"/>
    <row r="36852" x14ac:dyDescent="0.25"/>
    <row r="36853" x14ac:dyDescent="0.25"/>
    <row r="36854" x14ac:dyDescent="0.25"/>
    <row r="36855" x14ac:dyDescent="0.25"/>
    <row r="36856" x14ac:dyDescent="0.25"/>
    <row r="36857" x14ac:dyDescent="0.25"/>
    <row r="36858" x14ac:dyDescent="0.25"/>
    <row r="36859" x14ac:dyDescent="0.25"/>
    <row r="36860" x14ac:dyDescent="0.25"/>
    <row r="36861" x14ac:dyDescent="0.25"/>
    <row r="36862" x14ac:dyDescent="0.25"/>
    <row r="36863" x14ac:dyDescent="0.25"/>
    <row r="36864" x14ac:dyDescent="0.25"/>
    <row r="36865" x14ac:dyDescent="0.25"/>
    <row r="36866" x14ac:dyDescent="0.25"/>
    <row r="36867" x14ac:dyDescent="0.25"/>
    <row r="36868" x14ac:dyDescent="0.25"/>
    <row r="36869" x14ac:dyDescent="0.25"/>
    <row r="36870" x14ac:dyDescent="0.25"/>
    <row r="36871" x14ac:dyDescent="0.25"/>
    <row r="36872" x14ac:dyDescent="0.25"/>
    <row r="36873" x14ac:dyDescent="0.25"/>
    <row r="36874" x14ac:dyDescent="0.25"/>
    <row r="36875" x14ac:dyDescent="0.25"/>
    <row r="36876" x14ac:dyDescent="0.25"/>
    <row r="36877" x14ac:dyDescent="0.25"/>
    <row r="36878" x14ac:dyDescent="0.25"/>
    <row r="36879" x14ac:dyDescent="0.25"/>
    <row r="36880" x14ac:dyDescent="0.25"/>
    <row r="36881" x14ac:dyDescent="0.25"/>
    <row r="36882" x14ac:dyDescent="0.25"/>
    <row r="36883" x14ac:dyDescent="0.25"/>
    <row r="36884" x14ac:dyDescent="0.25"/>
    <row r="36885" x14ac:dyDescent="0.25"/>
    <row r="36886" x14ac:dyDescent="0.25"/>
    <row r="36887" x14ac:dyDescent="0.25"/>
    <row r="36888" x14ac:dyDescent="0.25"/>
    <row r="36889" x14ac:dyDescent="0.25"/>
    <row r="36890" x14ac:dyDescent="0.25"/>
    <row r="36891" x14ac:dyDescent="0.25"/>
    <row r="36892" x14ac:dyDescent="0.25"/>
    <row r="36893" x14ac:dyDescent="0.25"/>
    <row r="36894" x14ac:dyDescent="0.25"/>
    <row r="36895" x14ac:dyDescent="0.25"/>
    <row r="36896" x14ac:dyDescent="0.25"/>
    <row r="36897" x14ac:dyDescent="0.25"/>
    <row r="36898" x14ac:dyDescent="0.25"/>
    <row r="36899" x14ac:dyDescent="0.25"/>
    <row r="36900" x14ac:dyDescent="0.25"/>
    <row r="36901" x14ac:dyDescent="0.25"/>
    <row r="36902" x14ac:dyDescent="0.25"/>
    <row r="36903" x14ac:dyDescent="0.25"/>
    <row r="36904" x14ac:dyDescent="0.25"/>
    <row r="36905" x14ac:dyDescent="0.25"/>
    <row r="36906" x14ac:dyDescent="0.25"/>
    <row r="36907" x14ac:dyDescent="0.25"/>
    <row r="36908" x14ac:dyDescent="0.25"/>
    <row r="36909" x14ac:dyDescent="0.25"/>
    <row r="36910" x14ac:dyDescent="0.25"/>
    <row r="36911" x14ac:dyDescent="0.25"/>
    <row r="36912" x14ac:dyDescent="0.25"/>
    <row r="36913" x14ac:dyDescent="0.25"/>
    <row r="36914" x14ac:dyDescent="0.25"/>
    <row r="36915" x14ac:dyDescent="0.25"/>
    <row r="36916" x14ac:dyDescent="0.25"/>
    <row r="36917" x14ac:dyDescent="0.25"/>
    <row r="36918" x14ac:dyDescent="0.25"/>
    <row r="36919" x14ac:dyDescent="0.25"/>
    <row r="36920" x14ac:dyDescent="0.25"/>
    <row r="36921" x14ac:dyDescent="0.25"/>
    <row r="36922" x14ac:dyDescent="0.25"/>
    <row r="36923" x14ac:dyDescent="0.25"/>
    <row r="36924" x14ac:dyDescent="0.25"/>
    <row r="36925" x14ac:dyDescent="0.25"/>
    <row r="36926" x14ac:dyDescent="0.25"/>
    <row r="36927" x14ac:dyDescent="0.25"/>
    <row r="36928" x14ac:dyDescent="0.25"/>
    <row r="36929" x14ac:dyDescent="0.25"/>
    <row r="36930" x14ac:dyDescent="0.25"/>
    <row r="36931" x14ac:dyDescent="0.25"/>
    <row r="36932" x14ac:dyDescent="0.25"/>
    <row r="36933" x14ac:dyDescent="0.25"/>
    <row r="36934" x14ac:dyDescent="0.25"/>
    <row r="36935" x14ac:dyDescent="0.25"/>
    <row r="36936" x14ac:dyDescent="0.25"/>
    <row r="36937" x14ac:dyDescent="0.25"/>
    <row r="36938" x14ac:dyDescent="0.25"/>
    <row r="36939" x14ac:dyDescent="0.25"/>
    <row r="36940" x14ac:dyDescent="0.25"/>
    <row r="36941" x14ac:dyDescent="0.25"/>
    <row r="36942" x14ac:dyDescent="0.25"/>
    <row r="36943" x14ac:dyDescent="0.25"/>
    <row r="36944" x14ac:dyDescent="0.25"/>
    <row r="36945" x14ac:dyDescent="0.25"/>
    <row r="36946" x14ac:dyDescent="0.25"/>
    <row r="36947" x14ac:dyDescent="0.25"/>
    <row r="36948" x14ac:dyDescent="0.25"/>
    <row r="36949" x14ac:dyDescent="0.25"/>
    <row r="36950" x14ac:dyDescent="0.25"/>
    <row r="36951" x14ac:dyDescent="0.25"/>
    <row r="36952" x14ac:dyDescent="0.25"/>
    <row r="36953" x14ac:dyDescent="0.25"/>
    <row r="36954" x14ac:dyDescent="0.25"/>
    <row r="36955" x14ac:dyDescent="0.25"/>
    <row r="36956" x14ac:dyDescent="0.25"/>
    <row r="36957" x14ac:dyDescent="0.25"/>
    <row r="36958" x14ac:dyDescent="0.25"/>
    <row r="36959" x14ac:dyDescent="0.25"/>
    <row r="36960" x14ac:dyDescent="0.25"/>
    <row r="36961" x14ac:dyDescent="0.25"/>
    <row r="36962" x14ac:dyDescent="0.25"/>
    <row r="36963" x14ac:dyDescent="0.25"/>
    <row r="36964" x14ac:dyDescent="0.25"/>
    <row r="36965" x14ac:dyDescent="0.25"/>
    <row r="36966" x14ac:dyDescent="0.25"/>
    <row r="36967" x14ac:dyDescent="0.25"/>
    <row r="36968" x14ac:dyDescent="0.25"/>
    <row r="36969" x14ac:dyDescent="0.25"/>
    <row r="36970" x14ac:dyDescent="0.25"/>
    <row r="36971" x14ac:dyDescent="0.25"/>
    <row r="36972" x14ac:dyDescent="0.25"/>
    <row r="36973" x14ac:dyDescent="0.25"/>
    <row r="36974" x14ac:dyDescent="0.25"/>
    <row r="36975" x14ac:dyDescent="0.25"/>
    <row r="36976" x14ac:dyDescent="0.25"/>
    <row r="36977" x14ac:dyDescent="0.25"/>
    <row r="36978" x14ac:dyDescent="0.25"/>
    <row r="36979" x14ac:dyDescent="0.25"/>
    <row r="36980" x14ac:dyDescent="0.25"/>
    <row r="36981" x14ac:dyDescent="0.25"/>
    <row r="36982" x14ac:dyDescent="0.25"/>
    <row r="36983" x14ac:dyDescent="0.25"/>
    <row r="36984" x14ac:dyDescent="0.25"/>
    <row r="36985" x14ac:dyDescent="0.25"/>
    <row r="36986" x14ac:dyDescent="0.25"/>
    <row r="36987" x14ac:dyDescent="0.25"/>
    <row r="36988" x14ac:dyDescent="0.25"/>
    <row r="36989" x14ac:dyDescent="0.25"/>
    <row r="36990" x14ac:dyDescent="0.25"/>
    <row r="36991" x14ac:dyDescent="0.25"/>
    <row r="36992" x14ac:dyDescent="0.25"/>
    <row r="36993" x14ac:dyDescent="0.25"/>
    <row r="36994" x14ac:dyDescent="0.25"/>
    <row r="36995" x14ac:dyDescent="0.25"/>
    <row r="36996" x14ac:dyDescent="0.25"/>
    <row r="36997" x14ac:dyDescent="0.25"/>
    <row r="36998" x14ac:dyDescent="0.25"/>
    <row r="36999" x14ac:dyDescent="0.25"/>
    <row r="37000" x14ac:dyDescent="0.25"/>
    <row r="37001" x14ac:dyDescent="0.25"/>
    <row r="37002" x14ac:dyDescent="0.25"/>
    <row r="37003" x14ac:dyDescent="0.25"/>
    <row r="37004" x14ac:dyDescent="0.25"/>
    <row r="37005" x14ac:dyDescent="0.25"/>
    <row r="37006" x14ac:dyDescent="0.25"/>
    <row r="37007" x14ac:dyDescent="0.25"/>
    <row r="37008" x14ac:dyDescent="0.25"/>
    <row r="37009" x14ac:dyDescent="0.25"/>
    <row r="37010" x14ac:dyDescent="0.25"/>
    <row r="37011" x14ac:dyDescent="0.25"/>
    <row r="37012" x14ac:dyDescent="0.25"/>
    <row r="37013" x14ac:dyDescent="0.25"/>
    <row r="37014" x14ac:dyDescent="0.25"/>
    <row r="37015" x14ac:dyDescent="0.25"/>
    <row r="37016" x14ac:dyDescent="0.25"/>
    <row r="37017" x14ac:dyDescent="0.25"/>
    <row r="37018" x14ac:dyDescent="0.25"/>
    <row r="37019" x14ac:dyDescent="0.25"/>
    <row r="37020" x14ac:dyDescent="0.25"/>
    <row r="37021" x14ac:dyDescent="0.25"/>
    <row r="37022" x14ac:dyDescent="0.25"/>
    <row r="37023" x14ac:dyDescent="0.25"/>
    <row r="37024" x14ac:dyDescent="0.25"/>
    <row r="37025" x14ac:dyDescent="0.25"/>
    <row r="37026" x14ac:dyDescent="0.25"/>
    <row r="37027" x14ac:dyDescent="0.25"/>
    <row r="37028" x14ac:dyDescent="0.25"/>
    <row r="37029" x14ac:dyDescent="0.25"/>
    <row r="37030" x14ac:dyDescent="0.25"/>
    <row r="37031" x14ac:dyDescent="0.25"/>
    <row r="37032" x14ac:dyDescent="0.25"/>
    <row r="37033" x14ac:dyDescent="0.25"/>
    <row r="37034" x14ac:dyDescent="0.25"/>
    <row r="37035" x14ac:dyDescent="0.25"/>
    <row r="37036" x14ac:dyDescent="0.25"/>
    <row r="37037" x14ac:dyDescent="0.25"/>
    <row r="37038" x14ac:dyDescent="0.25"/>
    <row r="37039" x14ac:dyDescent="0.25"/>
    <row r="37040" x14ac:dyDescent="0.25"/>
    <row r="37041" x14ac:dyDescent="0.25"/>
    <row r="37042" x14ac:dyDescent="0.25"/>
    <row r="37043" x14ac:dyDescent="0.25"/>
    <row r="37044" x14ac:dyDescent="0.25"/>
    <row r="37045" x14ac:dyDescent="0.25"/>
    <row r="37046" x14ac:dyDescent="0.25"/>
    <row r="37047" x14ac:dyDescent="0.25"/>
    <row r="37048" x14ac:dyDescent="0.25"/>
    <row r="37049" x14ac:dyDescent="0.25"/>
    <row r="37050" x14ac:dyDescent="0.25"/>
    <row r="37051" x14ac:dyDescent="0.25"/>
    <row r="37052" x14ac:dyDescent="0.25"/>
    <row r="37053" x14ac:dyDescent="0.25"/>
    <row r="37054" x14ac:dyDescent="0.25"/>
    <row r="37055" x14ac:dyDescent="0.25"/>
    <row r="37056" x14ac:dyDescent="0.25"/>
    <row r="37057" x14ac:dyDescent="0.25"/>
    <row r="37058" x14ac:dyDescent="0.25"/>
    <row r="37059" x14ac:dyDescent="0.25"/>
    <row r="37060" x14ac:dyDescent="0.25"/>
    <row r="37061" x14ac:dyDescent="0.25"/>
    <row r="37062" x14ac:dyDescent="0.25"/>
    <row r="37063" x14ac:dyDescent="0.25"/>
    <row r="37064" x14ac:dyDescent="0.25"/>
    <row r="37065" x14ac:dyDescent="0.25"/>
    <row r="37066" x14ac:dyDescent="0.25"/>
    <row r="37067" x14ac:dyDescent="0.25"/>
    <row r="37068" x14ac:dyDescent="0.25"/>
    <row r="37069" x14ac:dyDescent="0.25"/>
    <row r="37070" x14ac:dyDescent="0.25"/>
    <row r="37071" x14ac:dyDescent="0.25"/>
    <row r="37072" x14ac:dyDescent="0.25"/>
    <row r="37073" x14ac:dyDescent="0.25"/>
    <row r="37074" x14ac:dyDescent="0.25"/>
    <row r="37075" x14ac:dyDescent="0.25"/>
    <row r="37076" x14ac:dyDescent="0.25"/>
    <row r="37077" x14ac:dyDescent="0.25"/>
    <row r="37078" x14ac:dyDescent="0.25"/>
    <row r="37079" x14ac:dyDescent="0.25"/>
    <row r="37080" x14ac:dyDescent="0.25"/>
    <row r="37081" x14ac:dyDescent="0.25"/>
    <row r="37082" x14ac:dyDescent="0.25"/>
    <row r="37083" x14ac:dyDescent="0.25"/>
    <row r="37084" x14ac:dyDescent="0.25"/>
    <row r="37085" x14ac:dyDescent="0.25"/>
    <row r="37086" x14ac:dyDescent="0.25"/>
    <row r="37087" x14ac:dyDescent="0.25"/>
    <row r="37088" x14ac:dyDescent="0.25"/>
    <row r="37089" x14ac:dyDescent="0.25"/>
    <row r="37090" x14ac:dyDescent="0.25"/>
    <row r="37091" x14ac:dyDescent="0.25"/>
    <row r="37092" x14ac:dyDescent="0.25"/>
    <row r="37093" x14ac:dyDescent="0.25"/>
    <row r="37094" x14ac:dyDescent="0.25"/>
    <row r="37095" x14ac:dyDescent="0.25"/>
    <row r="37096" x14ac:dyDescent="0.25"/>
    <row r="37097" x14ac:dyDescent="0.25"/>
    <row r="37098" x14ac:dyDescent="0.25"/>
    <row r="37099" x14ac:dyDescent="0.25"/>
    <row r="37100" x14ac:dyDescent="0.25"/>
    <row r="37101" x14ac:dyDescent="0.25"/>
    <row r="37102" x14ac:dyDescent="0.25"/>
    <row r="37103" x14ac:dyDescent="0.25"/>
    <row r="37104" x14ac:dyDescent="0.25"/>
    <row r="37105" x14ac:dyDescent="0.25"/>
    <row r="37106" x14ac:dyDescent="0.25"/>
    <row r="37107" x14ac:dyDescent="0.25"/>
    <row r="37108" x14ac:dyDescent="0.25"/>
    <row r="37109" x14ac:dyDescent="0.25"/>
    <row r="37110" x14ac:dyDescent="0.25"/>
    <row r="37111" x14ac:dyDescent="0.25"/>
    <row r="37112" x14ac:dyDescent="0.25"/>
    <row r="37113" x14ac:dyDescent="0.25"/>
    <row r="37114" x14ac:dyDescent="0.25"/>
    <row r="37115" x14ac:dyDescent="0.25"/>
    <row r="37116" x14ac:dyDescent="0.25"/>
    <row r="37117" x14ac:dyDescent="0.25"/>
    <row r="37118" x14ac:dyDescent="0.25"/>
    <row r="37119" x14ac:dyDescent="0.25"/>
    <row r="37120" x14ac:dyDescent="0.25"/>
    <row r="37121" x14ac:dyDescent="0.25"/>
    <row r="37122" x14ac:dyDescent="0.25"/>
    <row r="37123" x14ac:dyDescent="0.25"/>
    <row r="37124" x14ac:dyDescent="0.25"/>
    <row r="37125" x14ac:dyDescent="0.25"/>
    <row r="37126" x14ac:dyDescent="0.25"/>
    <row r="37127" x14ac:dyDescent="0.25"/>
    <row r="37128" x14ac:dyDescent="0.25"/>
    <row r="37129" x14ac:dyDescent="0.25"/>
    <row r="37130" x14ac:dyDescent="0.25"/>
    <row r="37131" x14ac:dyDescent="0.25"/>
    <row r="37132" x14ac:dyDescent="0.25"/>
    <row r="37133" x14ac:dyDescent="0.25"/>
    <row r="37134" x14ac:dyDescent="0.25"/>
    <row r="37135" x14ac:dyDescent="0.25"/>
    <row r="37136" x14ac:dyDescent="0.25"/>
    <row r="37137" x14ac:dyDescent="0.25"/>
    <row r="37138" x14ac:dyDescent="0.25"/>
    <row r="37139" x14ac:dyDescent="0.25"/>
    <row r="37140" x14ac:dyDescent="0.25"/>
    <row r="37141" x14ac:dyDescent="0.25"/>
    <row r="37142" x14ac:dyDescent="0.25"/>
    <row r="37143" x14ac:dyDescent="0.25"/>
    <row r="37144" x14ac:dyDescent="0.25"/>
    <row r="37145" x14ac:dyDescent="0.25"/>
    <row r="37146" x14ac:dyDescent="0.25"/>
    <row r="37147" x14ac:dyDescent="0.25"/>
    <row r="37148" x14ac:dyDescent="0.25"/>
    <row r="37149" x14ac:dyDescent="0.25"/>
    <row r="37150" x14ac:dyDescent="0.25"/>
    <row r="37151" x14ac:dyDescent="0.25"/>
    <row r="37152" x14ac:dyDescent="0.25"/>
    <row r="37153" x14ac:dyDescent="0.25"/>
    <row r="37154" x14ac:dyDescent="0.25"/>
    <row r="37155" x14ac:dyDescent="0.25"/>
    <row r="37156" x14ac:dyDescent="0.25"/>
    <row r="37157" x14ac:dyDescent="0.25"/>
    <row r="37158" x14ac:dyDescent="0.25"/>
    <row r="37159" x14ac:dyDescent="0.25"/>
    <row r="37160" x14ac:dyDescent="0.25"/>
    <row r="37161" x14ac:dyDescent="0.25"/>
    <row r="37162" x14ac:dyDescent="0.25"/>
    <row r="37163" x14ac:dyDescent="0.25"/>
    <row r="37164" x14ac:dyDescent="0.25"/>
    <row r="37165" x14ac:dyDescent="0.25"/>
    <row r="37166" x14ac:dyDescent="0.25"/>
    <row r="37167" x14ac:dyDescent="0.25"/>
    <row r="37168" x14ac:dyDescent="0.25"/>
    <row r="37169" x14ac:dyDescent="0.25"/>
    <row r="37170" x14ac:dyDescent="0.25"/>
    <row r="37171" x14ac:dyDescent="0.25"/>
    <row r="37172" x14ac:dyDescent="0.25"/>
    <row r="37173" x14ac:dyDescent="0.25"/>
    <row r="37174" x14ac:dyDescent="0.25"/>
    <row r="37175" x14ac:dyDescent="0.25"/>
    <row r="37176" x14ac:dyDescent="0.25"/>
    <row r="37177" x14ac:dyDescent="0.25"/>
    <row r="37178" x14ac:dyDescent="0.25"/>
    <row r="37179" x14ac:dyDescent="0.25"/>
    <row r="37180" x14ac:dyDescent="0.25"/>
    <row r="37181" x14ac:dyDescent="0.25"/>
    <row r="37182" x14ac:dyDescent="0.25"/>
    <row r="37183" x14ac:dyDescent="0.25"/>
    <row r="37184" x14ac:dyDescent="0.25"/>
    <row r="37185" x14ac:dyDescent="0.25"/>
    <row r="37186" x14ac:dyDescent="0.25"/>
    <row r="37187" x14ac:dyDescent="0.25"/>
    <row r="37188" x14ac:dyDescent="0.25"/>
    <row r="37189" x14ac:dyDescent="0.25"/>
    <row r="37190" x14ac:dyDescent="0.25"/>
    <row r="37191" x14ac:dyDescent="0.25"/>
    <row r="37192" x14ac:dyDescent="0.25"/>
    <row r="37193" x14ac:dyDescent="0.25"/>
    <row r="37194" x14ac:dyDescent="0.25"/>
    <row r="37195" x14ac:dyDescent="0.25"/>
    <row r="37196" x14ac:dyDescent="0.25"/>
    <row r="37197" x14ac:dyDescent="0.25"/>
    <row r="37198" x14ac:dyDescent="0.25"/>
    <row r="37199" x14ac:dyDescent="0.25"/>
    <row r="37200" x14ac:dyDescent="0.25"/>
    <row r="37201" x14ac:dyDescent="0.25"/>
    <row r="37202" x14ac:dyDescent="0.25"/>
    <row r="37203" x14ac:dyDescent="0.25"/>
    <row r="37204" x14ac:dyDescent="0.25"/>
    <row r="37205" x14ac:dyDescent="0.25"/>
    <row r="37206" x14ac:dyDescent="0.25"/>
    <row r="37207" x14ac:dyDescent="0.25"/>
    <row r="37208" x14ac:dyDescent="0.25"/>
    <row r="37209" x14ac:dyDescent="0.25"/>
    <row r="37210" x14ac:dyDescent="0.25"/>
    <row r="37211" x14ac:dyDescent="0.25"/>
    <row r="37212" x14ac:dyDescent="0.25"/>
    <row r="37213" x14ac:dyDescent="0.25"/>
    <row r="37214" x14ac:dyDescent="0.25"/>
    <row r="37215" x14ac:dyDescent="0.25"/>
    <row r="37216" x14ac:dyDescent="0.25"/>
    <row r="37217" x14ac:dyDescent="0.25"/>
    <row r="37218" x14ac:dyDescent="0.25"/>
    <row r="37219" x14ac:dyDescent="0.25"/>
    <row r="37220" x14ac:dyDescent="0.25"/>
    <row r="37221" x14ac:dyDescent="0.25"/>
    <row r="37222" x14ac:dyDescent="0.25"/>
    <row r="37223" x14ac:dyDescent="0.25"/>
    <row r="37224" x14ac:dyDescent="0.25"/>
    <row r="37225" x14ac:dyDescent="0.25"/>
    <row r="37226" x14ac:dyDescent="0.25"/>
    <row r="37227" x14ac:dyDescent="0.25"/>
    <row r="37228" x14ac:dyDescent="0.25"/>
    <row r="37229" x14ac:dyDescent="0.25"/>
    <row r="37230" x14ac:dyDescent="0.25"/>
    <row r="37231" x14ac:dyDescent="0.25"/>
    <row r="37232" x14ac:dyDescent="0.25"/>
    <row r="37233" x14ac:dyDescent="0.25"/>
    <row r="37234" x14ac:dyDescent="0.25"/>
    <row r="37235" x14ac:dyDescent="0.25"/>
    <row r="37236" x14ac:dyDescent="0.25"/>
    <row r="37237" x14ac:dyDescent="0.25"/>
    <row r="37238" x14ac:dyDescent="0.25"/>
    <row r="37239" x14ac:dyDescent="0.25"/>
    <row r="37240" x14ac:dyDescent="0.25"/>
    <row r="37241" x14ac:dyDescent="0.25"/>
    <row r="37242" x14ac:dyDescent="0.25"/>
    <row r="37243" x14ac:dyDescent="0.25"/>
    <row r="37244" x14ac:dyDescent="0.25"/>
    <row r="37245" x14ac:dyDescent="0.25"/>
    <row r="37246" x14ac:dyDescent="0.25"/>
    <row r="37247" x14ac:dyDescent="0.25"/>
    <row r="37248" x14ac:dyDescent="0.25"/>
    <row r="37249" x14ac:dyDescent="0.25"/>
    <row r="37250" x14ac:dyDescent="0.25"/>
    <row r="37251" x14ac:dyDescent="0.25"/>
    <row r="37252" x14ac:dyDescent="0.25"/>
    <row r="37253" x14ac:dyDescent="0.25"/>
    <row r="37254" x14ac:dyDescent="0.25"/>
    <row r="37255" x14ac:dyDescent="0.25"/>
    <row r="37256" x14ac:dyDescent="0.25"/>
    <row r="37257" x14ac:dyDescent="0.25"/>
    <row r="37258" x14ac:dyDescent="0.25"/>
    <row r="37259" x14ac:dyDescent="0.25"/>
    <row r="37260" x14ac:dyDescent="0.25"/>
    <row r="37261" x14ac:dyDescent="0.25"/>
    <row r="37262" x14ac:dyDescent="0.25"/>
    <row r="37263" x14ac:dyDescent="0.25"/>
    <row r="37264" x14ac:dyDescent="0.25"/>
    <row r="37265" x14ac:dyDescent="0.25"/>
    <row r="37266" x14ac:dyDescent="0.25"/>
    <row r="37267" x14ac:dyDescent="0.25"/>
    <row r="37268" x14ac:dyDescent="0.25"/>
    <row r="37269" x14ac:dyDescent="0.25"/>
    <row r="37270" x14ac:dyDescent="0.25"/>
    <row r="37271" x14ac:dyDescent="0.25"/>
    <row r="37272" x14ac:dyDescent="0.25"/>
    <row r="37273" x14ac:dyDescent="0.25"/>
    <row r="37274" x14ac:dyDescent="0.25"/>
    <row r="37275" x14ac:dyDescent="0.25"/>
    <row r="37276" x14ac:dyDescent="0.25"/>
    <row r="37277" x14ac:dyDescent="0.25"/>
    <row r="37278" x14ac:dyDescent="0.25"/>
    <row r="37279" x14ac:dyDescent="0.25"/>
    <row r="37280" x14ac:dyDescent="0.25"/>
    <row r="37281" x14ac:dyDescent="0.25"/>
    <row r="37282" x14ac:dyDescent="0.25"/>
    <row r="37283" x14ac:dyDescent="0.25"/>
    <row r="37284" x14ac:dyDescent="0.25"/>
    <row r="37285" x14ac:dyDescent="0.25"/>
    <row r="37286" x14ac:dyDescent="0.25"/>
    <row r="37287" x14ac:dyDescent="0.25"/>
    <row r="37288" x14ac:dyDescent="0.25"/>
    <row r="37289" x14ac:dyDescent="0.25"/>
    <row r="37290" x14ac:dyDescent="0.25"/>
    <row r="37291" x14ac:dyDescent="0.25"/>
    <row r="37292" x14ac:dyDescent="0.25"/>
    <row r="37293" x14ac:dyDescent="0.25"/>
    <row r="37294" x14ac:dyDescent="0.25"/>
    <row r="37295" x14ac:dyDescent="0.25"/>
    <row r="37296" x14ac:dyDescent="0.25"/>
    <row r="37297" x14ac:dyDescent="0.25"/>
    <row r="37298" x14ac:dyDescent="0.25"/>
    <row r="37299" x14ac:dyDescent="0.25"/>
    <row r="37300" x14ac:dyDescent="0.25"/>
    <row r="37301" x14ac:dyDescent="0.25"/>
    <row r="37302" x14ac:dyDescent="0.25"/>
    <row r="37303" x14ac:dyDescent="0.25"/>
    <row r="37304" x14ac:dyDescent="0.25"/>
    <row r="37305" x14ac:dyDescent="0.25"/>
    <row r="37306" x14ac:dyDescent="0.25"/>
    <row r="37307" x14ac:dyDescent="0.25"/>
    <row r="37308" x14ac:dyDescent="0.25"/>
    <row r="37309" x14ac:dyDescent="0.25"/>
    <row r="37310" x14ac:dyDescent="0.25"/>
    <row r="37311" x14ac:dyDescent="0.25"/>
    <row r="37312" x14ac:dyDescent="0.25"/>
    <row r="37313" x14ac:dyDescent="0.25"/>
    <row r="37314" x14ac:dyDescent="0.25"/>
    <row r="37315" x14ac:dyDescent="0.25"/>
    <row r="37316" x14ac:dyDescent="0.25"/>
    <row r="37317" x14ac:dyDescent="0.25"/>
    <row r="37318" x14ac:dyDescent="0.25"/>
    <row r="37319" x14ac:dyDescent="0.25"/>
    <row r="37320" x14ac:dyDescent="0.25"/>
    <row r="37321" x14ac:dyDescent="0.25"/>
    <row r="37322" x14ac:dyDescent="0.25"/>
    <row r="37323" x14ac:dyDescent="0.25"/>
    <row r="37324" x14ac:dyDescent="0.25"/>
    <row r="37325" x14ac:dyDescent="0.25"/>
    <row r="37326" x14ac:dyDescent="0.25"/>
    <row r="37327" x14ac:dyDescent="0.25"/>
    <row r="37328" x14ac:dyDescent="0.25"/>
    <row r="37329" x14ac:dyDescent="0.25"/>
    <row r="37330" x14ac:dyDescent="0.25"/>
    <row r="37331" x14ac:dyDescent="0.25"/>
    <row r="37332" x14ac:dyDescent="0.25"/>
    <row r="37333" x14ac:dyDescent="0.25"/>
    <row r="37334" x14ac:dyDescent="0.25"/>
    <row r="37335" x14ac:dyDescent="0.25"/>
    <row r="37336" x14ac:dyDescent="0.25"/>
    <row r="37337" x14ac:dyDescent="0.25"/>
    <row r="37338" x14ac:dyDescent="0.25"/>
    <row r="37339" x14ac:dyDescent="0.25"/>
    <row r="37340" x14ac:dyDescent="0.25"/>
    <row r="37341" x14ac:dyDescent="0.25"/>
    <row r="37342" x14ac:dyDescent="0.25"/>
    <row r="37343" x14ac:dyDescent="0.25"/>
    <row r="37344" x14ac:dyDescent="0.25"/>
    <row r="37345" x14ac:dyDescent="0.25"/>
    <row r="37346" x14ac:dyDescent="0.25"/>
    <row r="37347" x14ac:dyDescent="0.25"/>
    <row r="37348" x14ac:dyDescent="0.25"/>
    <row r="37349" x14ac:dyDescent="0.25"/>
    <row r="37350" x14ac:dyDescent="0.25"/>
    <row r="37351" x14ac:dyDescent="0.25"/>
    <row r="37352" x14ac:dyDescent="0.25"/>
    <row r="37353" x14ac:dyDescent="0.25"/>
    <row r="37354" x14ac:dyDescent="0.25"/>
    <row r="37355" x14ac:dyDescent="0.25"/>
    <row r="37356" x14ac:dyDescent="0.25"/>
    <row r="37357" x14ac:dyDescent="0.25"/>
    <row r="37358" x14ac:dyDescent="0.25"/>
    <row r="37359" x14ac:dyDescent="0.25"/>
    <row r="37360" x14ac:dyDescent="0.25"/>
    <row r="37361" x14ac:dyDescent="0.25"/>
    <row r="37362" x14ac:dyDescent="0.25"/>
    <row r="37363" x14ac:dyDescent="0.25"/>
    <row r="37364" x14ac:dyDescent="0.25"/>
    <row r="37365" x14ac:dyDescent="0.25"/>
    <row r="37366" x14ac:dyDescent="0.25"/>
    <row r="37367" x14ac:dyDescent="0.25"/>
    <row r="37368" x14ac:dyDescent="0.25"/>
    <row r="37369" x14ac:dyDescent="0.25"/>
    <row r="37370" x14ac:dyDescent="0.25"/>
    <row r="37371" x14ac:dyDescent="0.25"/>
    <row r="37372" x14ac:dyDescent="0.25"/>
    <row r="37373" x14ac:dyDescent="0.25"/>
    <row r="37374" x14ac:dyDescent="0.25"/>
    <row r="37375" x14ac:dyDescent="0.25"/>
    <row r="37376" x14ac:dyDescent="0.25"/>
    <row r="37377" x14ac:dyDescent="0.25"/>
    <row r="37378" x14ac:dyDescent="0.25"/>
    <row r="37379" x14ac:dyDescent="0.25"/>
    <row r="37380" x14ac:dyDescent="0.25"/>
    <row r="37381" x14ac:dyDescent="0.25"/>
    <row r="37382" x14ac:dyDescent="0.25"/>
    <row r="37383" x14ac:dyDescent="0.25"/>
    <row r="37384" x14ac:dyDescent="0.25"/>
    <row r="37385" x14ac:dyDescent="0.25"/>
    <row r="37386" x14ac:dyDescent="0.25"/>
    <row r="37387" x14ac:dyDescent="0.25"/>
    <row r="37388" x14ac:dyDescent="0.25"/>
    <row r="37389" x14ac:dyDescent="0.25"/>
    <row r="37390" x14ac:dyDescent="0.25"/>
    <row r="37391" x14ac:dyDescent="0.25"/>
    <row r="37392" x14ac:dyDescent="0.25"/>
    <row r="37393" x14ac:dyDescent="0.25"/>
    <row r="37394" x14ac:dyDescent="0.25"/>
    <row r="37395" x14ac:dyDescent="0.25"/>
    <row r="37396" x14ac:dyDescent="0.25"/>
    <row r="37397" x14ac:dyDescent="0.25"/>
    <row r="37398" x14ac:dyDescent="0.25"/>
    <row r="37399" x14ac:dyDescent="0.25"/>
    <row r="37400" x14ac:dyDescent="0.25"/>
    <row r="37401" x14ac:dyDescent="0.25"/>
    <row r="37402" x14ac:dyDescent="0.25"/>
    <row r="37403" x14ac:dyDescent="0.25"/>
    <row r="37404" x14ac:dyDescent="0.25"/>
    <row r="37405" x14ac:dyDescent="0.25"/>
    <row r="37406" x14ac:dyDescent="0.25"/>
    <row r="37407" x14ac:dyDescent="0.25"/>
    <row r="37408" x14ac:dyDescent="0.25"/>
    <row r="37409" x14ac:dyDescent="0.25"/>
    <row r="37410" x14ac:dyDescent="0.25"/>
    <row r="37411" x14ac:dyDescent="0.25"/>
    <row r="37412" x14ac:dyDescent="0.25"/>
    <row r="37413" x14ac:dyDescent="0.25"/>
    <row r="37414" x14ac:dyDescent="0.25"/>
    <row r="37415" x14ac:dyDescent="0.25"/>
    <row r="37416" x14ac:dyDescent="0.25"/>
    <row r="37417" x14ac:dyDescent="0.25"/>
    <row r="37418" x14ac:dyDescent="0.25"/>
    <row r="37419" x14ac:dyDescent="0.25"/>
    <row r="37420" x14ac:dyDescent="0.25"/>
    <row r="37421" x14ac:dyDescent="0.25"/>
    <row r="37422" x14ac:dyDescent="0.25"/>
    <row r="37423" x14ac:dyDescent="0.25"/>
    <row r="37424" x14ac:dyDescent="0.25"/>
    <row r="37425" x14ac:dyDescent="0.25"/>
    <row r="37426" x14ac:dyDescent="0.25"/>
    <row r="37427" x14ac:dyDescent="0.25"/>
    <row r="37428" x14ac:dyDescent="0.25"/>
    <row r="37429" x14ac:dyDescent="0.25"/>
    <row r="37430" x14ac:dyDescent="0.25"/>
    <row r="37431" x14ac:dyDescent="0.25"/>
    <row r="37432" x14ac:dyDescent="0.25"/>
    <row r="37433" x14ac:dyDescent="0.25"/>
    <row r="37434" x14ac:dyDescent="0.25"/>
    <row r="37435" x14ac:dyDescent="0.25"/>
    <row r="37436" x14ac:dyDescent="0.25"/>
    <row r="37437" x14ac:dyDescent="0.25"/>
    <row r="37438" x14ac:dyDescent="0.25"/>
    <row r="37439" x14ac:dyDescent="0.25"/>
    <row r="37440" x14ac:dyDescent="0.25"/>
    <row r="37441" x14ac:dyDescent="0.25"/>
    <row r="37442" x14ac:dyDescent="0.25"/>
    <row r="37443" x14ac:dyDescent="0.25"/>
    <row r="37444" x14ac:dyDescent="0.25"/>
    <row r="37445" x14ac:dyDescent="0.25"/>
    <row r="37446" x14ac:dyDescent="0.25"/>
    <row r="37447" x14ac:dyDescent="0.25"/>
    <row r="37448" x14ac:dyDescent="0.25"/>
    <row r="37449" x14ac:dyDescent="0.25"/>
    <row r="37450" x14ac:dyDescent="0.25"/>
    <row r="37451" x14ac:dyDescent="0.25"/>
    <row r="37452" x14ac:dyDescent="0.25"/>
    <row r="37453" x14ac:dyDescent="0.25"/>
    <row r="37454" x14ac:dyDescent="0.25"/>
    <row r="37455" x14ac:dyDescent="0.25"/>
    <row r="37456" x14ac:dyDescent="0.25"/>
    <row r="37457" x14ac:dyDescent="0.25"/>
    <row r="37458" x14ac:dyDescent="0.25"/>
    <row r="37459" x14ac:dyDescent="0.25"/>
    <row r="37460" x14ac:dyDescent="0.25"/>
    <row r="37461" x14ac:dyDescent="0.25"/>
    <row r="37462" x14ac:dyDescent="0.25"/>
    <row r="37463" x14ac:dyDescent="0.25"/>
    <row r="37464" x14ac:dyDescent="0.25"/>
    <row r="37465" x14ac:dyDescent="0.25"/>
    <row r="37466" x14ac:dyDescent="0.25"/>
    <row r="37467" x14ac:dyDescent="0.25"/>
    <row r="37468" x14ac:dyDescent="0.25"/>
    <row r="37469" x14ac:dyDescent="0.25"/>
    <row r="37470" x14ac:dyDescent="0.25"/>
    <row r="37471" x14ac:dyDescent="0.25"/>
    <row r="37472" x14ac:dyDescent="0.25"/>
    <row r="37473" x14ac:dyDescent="0.25"/>
    <row r="37474" x14ac:dyDescent="0.25"/>
    <row r="37475" x14ac:dyDescent="0.25"/>
    <row r="37476" x14ac:dyDescent="0.25"/>
    <row r="37477" x14ac:dyDescent="0.25"/>
    <row r="37478" x14ac:dyDescent="0.25"/>
    <row r="37479" x14ac:dyDescent="0.25"/>
    <row r="37480" x14ac:dyDescent="0.25"/>
    <row r="37481" x14ac:dyDescent="0.25"/>
    <row r="37482" x14ac:dyDescent="0.25"/>
    <row r="37483" x14ac:dyDescent="0.25"/>
    <row r="37484" x14ac:dyDescent="0.25"/>
    <row r="37485" x14ac:dyDescent="0.25"/>
    <row r="37486" x14ac:dyDescent="0.25"/>
    <row r="37487" x14ac:dyDescent="0.25"/>
    <row r="37488" x14ac:dyDescent="0.25"/>
    <row r="37489" x14ac:dyDescent="0.25"/>
    <row r="37490" x14ac:dyDescent="0.25"/>
    <row r="37491" x14ac:dyDescent="0.25"/>
    <row r="37492" x14ac:dyDescent="0.25"/>
    <row r="37493" x14ac:dyDescent="0.25"/>
    <row r="37494" x14ac:dyDescent="0.25"/>
    <row r="37495" x14ac:dyDescent="0.25"/>
    <row r="37496" x14ac:dyDescent="0.25"/>
    <row r="37497" x14ac:dyDescent="0.25"/>
    <row r="37498" x14ac:dyDescent="0.25"/>
    <row r="37499" x14ac:dyDescent="0.25"/>
    <row r="37500" x14ac:dyDescent="0.25"/>
    <row r="37501" x14ac:dyDescent="0.25"/>
    <row r="37502" x14ac:dyDescent="0.25"/>
    <row r="37503" x14ac:dyDescent="0.25"/>
    <row r="37504" x14ac:dyDescent="0.25"/>
    <row r="37505" x14ac:dyDescent="0.25"/>
    <row r="37506" x14ac:dyDescent="0.25"/>
    <row r="37507" x14ac:dyDescent="0.25"/>
    <row r="37508" x14ac:dyDescent="0.25"/>
    <row r="37509" x14ac:dyDescent="0.25"/>
    <row r="37510" x14ac:dyDescent="0.25"/>
    <row r="37511" x14ac:dyDescent="0.25"/>
    <row r="37512" x14ac:dyDescent="0.25"/>
    <row r="37513" x14ac:dyDescent="0.25"/>
    <row r="37514" x14ac:dyDescent="0.25"/>
    <row r="37515" x14ac:dyDescent="0.25"/>
    <row r="37516" x14ac:dyDescent="0.25"/>
    <row r="37517" x14ac:dyDescent="0.25"/>
    <row r="37518" x14ac:dyDescent="0.25"/>
    <row r="37519" x14ac:dyDescent="0.25"/>
    <row r="37520" x14ac:dyDescent="0.25"/>
    <row r="37521" x14ac:dyDescent="0.25"/>
    <row r="37522" x14ac:dyDescent="0.25"/>
    <row r="37523" x14ac:dyDescent="0.25"/>
    <row r="37524" x14ac:dyDescent="0.25"/>
    <row r="37525" x14ac:dyDescent="0.25"/>
    <row r="37526" x14ac:dyDescent="0.25"/>
    <row r="37527" x14ac:dyDescent="0.25"/>
    <row r="37528" x14ac:dyDescent="0.25"/>
    <row r="37529" x14ac:dyDescent="0.25"/>
    <row r="37530" x14ac:dyDescent="0.25"/>
    <row r="37531" x14ac:dyDescent="0.25"/>
    <row r="37532" x14ac:dyDescent="0.25"/>
    <row r="37533" x14ac:dyDescent="0.25"/>
    <row r="37534" x14ac:dyDescent="0.25"/>
    <row r="37535" x14ac:dyDescent="0.25"/>
    <row r="37536" x14ac:dyDescent="0.25"/>
    <row r="37537" x14ac:dyDescent="0.25"/>
    <row r="37538" x14ac:dyDescent="0.25"/>
    <row r="37539" x14ac:dyDescent="0.25"/>
    <row r="37540" x14ac:dyDescent="0.25"/>
    <row r="37541" x14ac:dyDescent="0.25"/>
    <row r="37542" x14ac:dyDescent="0.25"/>
    <row r="37543" x14ac:dyDescent="0.25"/>
    <row r="37544" x14ac:dyDescent="0.25"/>
    <row r="37545" x14ac:dyDescent="0.25"/>
    <row r="37546" x14ac:dyDescent="0.25"/>
    <row r="37547" x14ac:dyDescent="0.25"/>
    <row r="37548" x14ac:dyDescent="0.25"/>
    <row r="37549" x14ac:dyDescent="0.25"/>
    <row r="37550" x14ac:dyDescent="0.25"/>
    <row r="37551" x14ac:dyDescent="0.25"/>
    <row r="37552" x14ac:dyDescent="0.25"/>
    <row r="37553" x14ac:dyDescent="0.25"/>
    <row r="37554" x14ac:dyDescent="0.25"/>
    <row r="37555" x14ac:dyDescent="0.25"/>
    <row r="37556" x14ac:dyDescent="0.25"/>
    <row r="37557" x14ac:dyDescent="0.25"/>
    <row r="37558" x14ac:dyDescent="0.25"/>
    <row r="37559" x14ac:dyDescent="0.25"/>
    <row r="37560" x14ac:dyDescent="0.25"/>
    <row r="37561" x14ac:dyDescent="0.25"/>
    <row r="37562" x14ac:dyDescent="0.25"/>
    <row r="37563" x14ac:dyDescent="0.25"/>
    <row r="37564" x14ac:dyDescent="0.25"/>
    <row r="37565" x14ac:dyDescent="0.25"/>
    <row r="37566" x14ac:dyDescent="0.25"/>
    <row r="37567" x14ac:dyDescent="0.25"/>
    <row r="37568" x14ac:dyDescent="0.25"/>
    <row r="37569" x14ac:dyDescent="0.25"/>
    <row r="37570" x14ac:dyDescent="0.25"/>
    <row r="37571" x14ac:dyDescent="0.25"/>
    <row r="37572" x14ac:dyDescent="0.25"/>
    <row r="37573" x14ac:dyDescent="0.25"/>
    <row r="37574" x14ac:dyDescent="0.25"/>
    <row r="37575" x14ac:dyDescent="0.25"/>
    <row r="37576" x14ac:dyDescent="0.25"/>
    <row r="37577" x14ac:dyDescent="0.25"/>
    <row r="37578" x14ac:dyDescent="0.25"/>
    <row r="37579" x14ac:dyDescent="0.25"/>
    <row r="37580" x14ac:dyDescent="0.25"/>
    <row r="37581" x14ac:dyDescent="0.25"/>
    <row r="37582" x14ac:dyDescent="0.25"/>
    <row r="37583" x14ac:dyDescent="0.25"/>
    <row r="37584" x14ac:dyDescent="0.25"/>
    <row r="37585" x14ac:dyDescent="0.25"/>
    <row r="37586" x14ac:dyDescent="0.25"/>
    <row r="37587" x14ac:dyDescent="0.25"/>
    <row r="37588" x14ac:dyDescent="0.25"/>
    <row r="37589" x14ac:dyDescent="0.25"/>
    <row r="37590" x14ac:dyDescent="0.25"/>
    <row r="37591" x14ac:dyDescent="0.25"/>
    <row r="37592" x14ac:dyDescent="0.25"/>
    <row r="37593" x14ac:dyDescent="0.25"/>
    <row r="37594" x14ac:dyDescent="0.25"/>
    <row r="37595" x14ac:dyDescent="0.25"/>
    <row r="37596" x14ac:dyDescent="0.25"/>
    <row r="37597" x14ac:dyDescent="0.25"/>
    <row r="37598" x14ac:dyDescent="0.25"/>
    <row r="37599" x14ac:dyDescent="0.25"/>
    <row r="37600" x14ac:dyDescent="0.25"/>
    <row r="37601" x14ac:dyDescent="0.25"/>
    <row r="37602" x14ac:dyDescent="0.25"/>
    <row r="37603" x14ac:dyDescent="0.25"/>
    <row r="37604" x14ac:dyDescent="0.25"/>
    <row r="37605" x14ac:dyDescent="0.25"/>
    <row r="37606" x14ac:dyDescent="0.25"/>
    <row r="37607" x14ac:dyDescent="0.25"/>
    <row r="37608" x14ac:dyDescent="0.25"/>
    <row r="37609" x14ac:dyDescent="0.25"/>
    <row r="37610" x14ac:dyDescent="0.25"/>
    <row r="37611" x14ac:dyDescent="0.25"/>
    <row r="37612" x14ac:dyDescent="0.25"/>
    <row r="37613" x14ac:dyDescent="0.25"/>
    <row r="37614" x14ac:dyDescent="0.25"/>
    <row r="37615" x14ac:dyDescent="0.25"/>
    <row r="37616" x14ac:dyDescent="0.25"/>
    <row r="37617" x14ac:dyDescent="0.25"/>
    <row r="37618" x14ac:dyDescent="0.25"/>
    <row r="37619" x14ac:dyDescent="0.25"/>
    <row r="37620" x14ac:dyDescent="0.25"/>
    <row r="37621" x14ac:dyDescent="0.25"/>
    <row r="37622" x14ac:dyDescent="0.25"/>
    <row r="37623" x14ac:dyDescent="0.25"/>
    <row r="37624" x14ac:dyDescent="0.25"/>
    <row r="37625" x14ac:dyDescent="0.25"/>
    <row r="37626" x14ac:dyDescent="0.25"/>
    <row r="37627" x14ac:dyDescent="0.25"/>
    <row r="37628" x14ac:dyDescent="0.25"/>
    <row r="37629" x14ac:dyDescent="0.25"/>
    <row r="37630" x14ac:dyDescent="0.25"/>
    <row r="37631" x14ac:dyDescent="0.25"/>
    <row r="37632" x14ac:dyDescent="0.25"/>
    <row r="37633" x14ac:dyDescent="0.25"/>
    <row r="37634" x14ac:dyDescent="0.25"/>
    <row r="37635" x14ac:dyDescent="0.25"/>
    <row r="37636" x14ac:dyDescent="0.25"/>
    <row r="37637" x14ac:dyDescent="0.25"/>
    <row r="37638" x14ac:dyDescent="0.25"/>
    <row r="37639" x14ac:dyDescent="0.25"/>
    <row r="37640" x14ac:dyDescent="0.25"/>
    <row r="37641" x14ac:dyDescent="0.25"/>
    <row r="37642" x14ac:dyDescent="0.25"/>
    <row r="37643" x14ac:dyDescent="0.25"/>
    <row r="37644" x14ac:dyDescent="0.25"/>
    <row r="37645" x14ac:dyDescent="0.25"/>
    <row r="37646" x14ac:dyDescent="0.25"/>
    <row r="37647" x14ac:dyDescent="0.25"/>
    <row r="37648" x14ac:dyDescent="0.25"/>
    <row r="37649" x14ac:dyDescent="0.25"/>
    <row r="37650" x14ac:dyDescent="0.25"/>
    <row r="37651" x14ac:dyDescent="0.25"/>
    <row r="37652" x14ac:dyDescent="0.25"/>
    <row r="37653" x14ac:dyDescent="0.25"/>
    <row r="37654" x14ac:dyDescent="0.25"/>
    <row r="37655" x14ac:dyDescent="0.25"/>
    <row r="37656" x14ac:dyDescent="0.25"/>
    <row r="37657" x14ac:dyDescent="0.25"/>
    <row r="37658" x14ac:dyDescent="0.25"/>
    <row r="37659" x14ac:dyDescent="0.25"/>
    <row r="37660" x14ac:dyDescent="0.25"/>
    <row r="37661" x14ac:dyDescent="0.25"/>
    <row r="37662" x14ac:dyDescent="0.25"/>
    <row r="37663" x14ac:dyDescent="0.25"/>
    <row r="37664" x14ac:dyDescent="0.25"/>
    <row r="37665" x14ac:dyDescent="0.25"/>
    <row r="37666" x14ac:dyDescent="0.25"/>
    <row r="37667" x14ac:dyDescent="0.25"/>
    <row r="37668" x14ac:dyDescent="0.25"/>
    <row r="37669" x14ac:dyDescent="0.25"/>
    <row r="37670" x14ac:dyDescent="0.25"/>
    <row r="37671" x14ac:dyDescent="0.25"/>
    <row r="37672" x14ac:dyDescent="0.25"/>
    <row r="37673" x14ac:dyDescent="0.25"/>
    <row r="37674" x14ac:dyDescent="0.25"/>
    <row r="37675" x14ac:dyDescent="0.25"/>
    <row r="37676" x14ac:dyDescent="0.25"/>
    <row r="37677" x14ac:dyDescent="0.25"/>
    <row r="37678" x14ac:dyDescent="0.25"/>
    <row r="37679" x14ac:dyDescent="0.25"/>
    <row r="37680" x14ac:dyDescent="0.25"/>
    <row r="37681" x14ac:dyDescent="0.25"/>
    <row r="37682" x14ac:dyDescent="0.25"/>
    <row r="37683" x14ac:dyDescent="0.25"/>
    <row r="37684" x14ac:dyDescent="0.25"/>
    <row r="37685" x14ac:dyDescent="0.25"/>
    <row r="37686" x14ac:dyDescent="0.25"/>
    <row r="37687" x14ac:dyDescent="0.25"/>
    <row r="37688" x14ac:dyDescent="0.25"/>
    <row r="37689" x14ac:dyDescent="0.25"/>
    <row r="37690" x14ac:dyDescent="0.25"/>
    <row r="37691" x14ac:dyDescent="0.25"/>
    <row r="37692" x14ac:dyDescent="0.25"/>
    <row r="37693" x14ac:dyDescent="0.25"/>
    <row r="37694" x14ac:dyDescent="0.25"/>
    <row r="37695" x14ac:dyDescent="0.25"/>
    <row r="37696" x14ac:dyDescent="0.25"/>
    <row r="37697" x14ac:dyDescent="0.25"/>
    <row r="37698" x14ac:dyDescent="0.25"/>
    <row r="37699" x14ac:dyDescent="0.25"/>
    <row r="37700" x14ac:dyDescent="0.25"/>
    <row r="37701" x14ac:dyDescent="0.25"/>
    <row r="37702" x14ac:dyDescent="0.25"/>
    <row r="37703" x14ac:dyDescent="0.25"/>
    <row r="37704" x14ac:dyDescent="0.25"/>
    <row r="37705" x14ac:dyDescent="0.25"/>
    <row r="37706" x14ac:dyDescent="0.25"/>
    <row r="37707" x14ac:dyDescent="0.25"/>
    <row r="37708" x14ac:dyDescent="0.25"/>
    <row r="37709" x14ac:dyDescent="0.25"/>
    <row r="37710" x14ac:dyDescent="0.25"/>
    <row r="37711" x14ac:dyDescent="0.25"/>
    <row r="37712" x14ac:dyDescent="0.25"/>
    <row r="37713" x14ac:dyDescent="0.25"/>
    <row r="37714" x14ac:dyDescent="0.25"/>
    <row r="37715" x14ac:dyDescent="0.25"/>
    <row r="37716" x14ac:dyDescent="0.25"/>
    <row r="37717" x14ac:dyDescent="0.25"/>
    <row r="37718" x14ac:dyDescent="0.25"/>
    <row r="37719" x14ac:dyDescent="0.25"/>
    <row r="37720" x14ac:dyDescent="0.25"/>
    <row r="37721" x14ac:dyDescent="0.25"/>
    <row r="37722" x14ac:dyDescent="0.25"/>
    <row r="37723" x14ac:dyDescent="0.25"/>
    <row r="37724" x14ac:dyDescent="0.25"/>
    <row r="37725" x14ac:dyDescent="0.25"/>
    <row r="37726" x14ac:dyDescent="0.25"/>
    <row r="37727" x14ac:dyDescent="0.25"/>
    <row r="37728" x14ac:dyDescent="0.25"/>
    <row r="37729" x14ac:dyDescent="0.25"/>
    <row r="37730" x14ac:dyDescent="0.25"/>
    <row r="37731" x14ac:dyDescent="0.25"/>
    <row r="37732" x14ac:dyDescent="0.25"/>
    <row r="37733" x14ac:dyDescent="0.25"/>
    <row r="37734" x14ac:dyDescent="0.25"/>
    <row r="37735" x14ac:dyDescent="0.25"/>
    <row r="37736" x14ac:dyDescent="0.25"/>
    <row r="37737" x14ac:dyDescent="0.25"/>
    <row r="37738" x14ac:dyDescent="0.25"/>
    <row r="37739" x14ac:dyDescent="0.25"/>
    <row r="37740" x14ac:dyDescent="0.25"/>
    <row r="37741" x14ac:dyDescent="0.25"/>
    <row r="37742" x14ac:dyDescent="0.25"/>
    <row r="37743" x14ac:dyDescent="0.25"/>
    <row r="37744" x14ac:dyDescent="0.25"/>
    <row r="37745" x14ac:dyDescent="0.25"/>
    <row r="37746" x14ac:dyDescent="0.25"/>
    <row r="37747" x14ac:dyDescent="0.25"/>
    <row r="37748" x14ac:dyDescent="0.25"/>
    <row r="37749" x14ac:dyDescent="0.25"/>
    <row r="37750" x14ac:dyDescent="0.25"/>
    <row r="37751" x14ac:dyDescent="0.25"/>
    <row r="37752" x14ac:dyDescent="0.25"/>
    <row r="37753" x14ac:dyDescent="0.25"/>
    <row r="37754" x14ac:dyDescent="0.25"/>
    <row r="37755" x14ac:dyDescent="0.25"/>
    <row r="37756" x14ac:dyDescent="0.25"/>
    <row r="37757" x14ac:dyDescent="0.25"/>
    <row r="37758" x14ac:dyDescent="0.25"/>
    <row r="37759" x14ac:dyDescent="0.25"/>
    <row r="37760" x14ac:dyDescent="0.25"/>
    <row r="37761" x14ac:dyDescent="0.25"/>
    <row r="37762" x14ac:dyDescent="0.25"/>
    <row r="37763" x14ac:dyDescent="0.25"/>
    <row r="37764" x14ac:dyDescent="0.25"/>
    <row r="37765" x14ac:dyDescent="0.25"/>
    <row r="37766" x14ac:dyDescent="0.25"/>
    <row r="37767" x14ac:dyDescent="0.25"/>
    <row r="37768" x14ac:dyDescent="0.25"/>
    <row r="37769" x14ac:dyDescent="0.25"/>
    <row r="37770" x14ac:dyDescent="0.25"/>
    <row r="37771" x14ac:dyDescent="0.25"/>
    <row r="37772" x14ac:dyDescent="0.25"/>
    <row r="37773" x14ac:dyDescent="0.25"/>
    <row r="37774" x14ac:dyDescent="0.25"/>
    <row r="37775" x14ac:dyDescent="0.25"/>
    <row r="37776" x14ac:dyDescent="0.25"/>
    <row r="37777" x14ac:dyDescent="0.25"/>
    <row r="37778" x14ac:dyDescent="0.25"/>
    <row r="37779" x14ac:dyDescent="0.25"/>
    <row r="37780" x14ac:dyDescent="0.25"/>
    <row r="37781" x14ac:dyDescent="0.25"/>
    <row r="37782" x14ac:dyDescent="0.25"/>
    <row r="37783" x14ac:dyDescent="0.25"/>
    <row r="37784" x14ac:dyDescent="0.25"/>
    <row r="37785" x14ac:dyDescent="0.25"/>
    <row r="37786" x14ac:dyDescent="0.25"/>
    <row r="37787" x14ac:dyDescent="0.25"/>
    <row r="37788" x14ac:dyDescent="0.25"/>
    <row r="37789" x14ac:dyDescent="0.25"/>
    <row r="37790" x14ac:dyDescent="0.25"/>
    <row r="37791" x14ac:dyDescent="0.25"/>
    <row r="37792" x14ac:dyDescent="0.25"/>
    <row r="37793" x14ac:dyDescent="0.25"/>
    <row r="37794" x14ac:dyDescent="0.25"/>
    <row r="37795" x14ac:dyDescent="0.25"/>
    <row r="37796" x14ac:dyDescent="0.25"/>
    <row r="37797" x14ac:dyDescent="0.25"/>
    <row r="37798" x14ac:dyDescent="0.25"/>
    <row r="37799" x14ac:dyDescent="0.25"/>
    <row r="37800" x14ac:dyDescent="0.25"/>
    <row r="37801" x14ac:dyDescent="0.25"/>
    <row r="37802" x14ac:dyDescent="0.25"/>
    <row r="37803" x14ac:dyDescent="0.25"/>
    <row r="37804" x14ac:dyDescent="0.25"/>
    <row r="37805" x14ac:dyDescent="0.25"/>
    <row r="37806" x14ac:dyDescent="0.25"/>
    <row r="37807" x14ac:dyDescent="0.25"/>
    <row r="37808" x14ac:dyDescent="0.25"/>
    <row r="37809" x14ac:dyDescent="0.25"/>
    <row r="37810" x14ac:dyDescent="0.25"/>
    <row r="37811" x14ac:dyDescent="0.25"/>
    <row r="37812" x14ac:dyDescent="0.25"/>
    <row r="37813" x14ac:dyDescent="0.25"/>
    <row r="37814" x14ac:dyDescent="0.25"/>
    <row r="37815" x14ac:dyDescent="0.25"/>
    <row r="37816" x14ac:dyDescent="0.25"/>
    <row r="37817" x14ac:dyDescent="0.25"/>
    <row r="37818" x14ac:dyDescent="0.25"/>
    <row r="37819" x14ac:dyDescent="0.25"/>
    <row r="37820" x14ac:dyDescent="0.25"/>
    <row r="37821" x14ac:dyDescent="0.25"/>
    <row r="37822" x14ac:dyDescent="0.25"/>
    <row r="37823" x14ac:dyDescent="0.25"/>
    <row r="37824" x14ac:dyDescent="0.25"/>
    <row r="37825" x14ac:dyDescent="0.25"/>
    <row r="37826" x14ac:dyDescent="0.25"/>
    <row r="37827" x14ac:dyDescent="0.25"/>
    <row r="37828" x14ac:dyDescent="0.25"/>
    <row r="37829" x14ac:dyDescent="0.25"/>
    <row r="37830" x14ac:dyDescent="0.25"/>
    <row r="37831" x14ac:dyDescent="0.25"/>
    <row r="37832" x14ac:dyDescent="0.25"/>
    <row r="37833" x14ac:dyDescent="0.25"/>
    <row r="37834" x14ac:dyDescent="0.25"/>
    <row r="37835" x14ac:dyDescent="0.25"/>
    <row r="37836" x14ac:dyDescent="0.25"/>
    <row r="37837" x14ac:dyDescent="0.25"/>
    <row r="37838" x14ac:dyDescent="0.25"/>
    <row r="37839" x14ac:dyDescent="0.25"/>
    <row r="37840" x14ac:dyDescent="0.25"/>
    <row r="37841" x14ac:dyDescent="0.25"/>
    <row r="37842" x14ac:dyDescent="0.25"/>
    <row r="37843" x14ac:dyDescent="0.25"/>
    <row r="37844" x14ac:dyDescent="0.25"/>
    <row r="37845" x14ac:dyDescent="0.25"/>
    <row r="37846" x14ac:dyDescent="0.25"/>
    <row r="37847" x14ac:dyDescent="0.25"/>
    <row r="37848" x14ac:dyDescent="0.25"/>
    <row r="37849" x14ac:dyDescent="0.25"/>
    <row r="37850" x14ac:dyDescent="0.25"/>
    <row r="37851" x14ac:dyDescent="0.25"/>
    <row r="37852" x14ac:dyDescent="0.25"/>
    <row r="37853" x14ac:dyDescent="0.25"/>
    <row r="37854" x14ac:dyDescent="0.25"/>
    <row r="37855" x14ac:dyDescent="0.25"/>
    <row r="37856" x14ac:dyDescent="0.25"/>
    <row r="37857" x14ac:dyDescent="0.25"/>
    <row r="37858" x14ac:dyDescent="0.25"/>
    <row r="37859" x14ac:dyDescent="0.25"/>
    <row r="37860" x14ac:dyDescent="0.25"/>
    <row r="37861" x14ac:dyDescent="0.25"/>
    <row r="37862" x14ac:dyDescent="0.25"/>
    <row r="37863" x14ac:dyDescent="0.25"/>
    <row r="37864" x14ac:dyDescent="0.25"/>
    <row r="37865" x14ac:dyDescent="0.25"/>
    <row r="37866" x14ac:dyDescent="0.25"/>
    <row r="37867" x14ac:dyDescent="0.25"/>
    <row r="37868" x14ac:dyDescent="0.25"/>
    <row r="37869" x14ac:dyDescent="0.25"/>
    <row r="37870" x14ac:dyDescent="0.25"/>
    <row r="37871" x14ac:dyDescent="0.25"/>
    <row r="37872" x14ac:dyDescent="0.25"/>
    <row r="37873" x14ac:dyDescent="0.25"/>
    <row r="37874" x14ac:dyDescent="0.25"/>
    <row r="37875" x14ac:dyDescent="0.25"/>
    <row r="37876" x14ac:dyDescent="0.25"/>
    <row r="37877" x14ac:dyDescent="0.25"/>
    <row r="37878" x14ac:dyDescent="0.25"/>
    <row r="37879" x14ac:dyDescent="0.25"/>
    <row r="37880" x14ac:dyDescent="0.25"/>
    <row r="37881" x14ac:dyDescent="0.25"/>
    <row r="37882" x14ac:dyDescent="0.25"/>
    <row r="37883" x14ac:dyDescent="0.25"/>
    <row r="37884" x14ac:dyDescent="0.25"/>
    <row r="37885" x14ac:dyDescent="0.25"/>
    <row r="37886" x14ac:dyDescent="0.25"/>
    <row r="37887" x14ac:dyDescent="0.25"/>
    <row r="37888" x14ac:dyDescent="0.25"/>
    <row r="37889" x14ac:dyDescent="0.25"/>
    <row r="37890" x14ac:dyDescent="0.25"/>
    <row r="37891" x14ac:dyDescent="0.25"/>
    <row r="37892" x14ac:dyDescent="0.25"/>
    <row r="37893" x14ac:dyDescent="0.25"/>
    <row r="37894" x14ac:dyDescent="0.25"/>
    <row r="37895" x14ac:dyDescent="0.25"/>
    <row r="37896" x14ac:dyDescent="0.25"/>
    <row r="37897" x14ac:dyDescent="0.25"/>
    <row r="37898" x14ac:dyDescent="0.25"/>
    <row r="37899" x14ac:dyDescent="0.25"/>
    <row r="37900" x14ac:dyDescent="0.25"/>
    <row r="37901" x14ac:dyDescent="0.25"/>
    <row r="37902" x14ac:dyDescent="0.25"/>
    <row r="37903" x14ac:dyDescent="0.25"/>
    <row r="37904" x14ac:dyDescent="0.25"/>
    <row r="37905" x14ac:dyDescent="0.25"/>
    <row r="37906" x14ac:dyDescent="0.25"/>
    <row r="37907" x14ac:dyDescent="0.25"/>
    <row r="37908" x14ac:dyDescent="0.25"/>
    <row r="37909" x14ac:dyDescent="0.25"/>
    <row r="37910" x14ac:dyDescent="0.25"/>
    <row r="37911" x14ac:dyDescent="0.25"/>
    <row r="37912" x14ac:dyDescent="0.25"/>
    <row r="37913" x14ac:dyDescent="0.25"/>
    <row r="37914" x14ac:dyDescent="0.25"/>
    <row r="37915" x14ac:dyDescent="0.25"/>
    <row r="37916" x14ac:dyDescent="0.25"/>
    <row r="37917" x14ac:dyDescent="0.25"/>
    <row r="37918" x14ac:dyDescent="0.25"/>
    <row r="37919" x14ac:dyDescent="0.25"/>
    <row r="37920" x14ac:dyDescent="0.25"/>
    <row r="37921" x14ac:dyDescent="0.25"/>
    <row r="37922" x14ac:dyDescent="0.25"/>
    <row r="37923" x14ac:dyDescent="0.25"/>
    <row r="37924" x14ac:dyDescent="0.25"/>
    <row r="37925" x14ac:dyDescent="0.25"/>
    <row r="37926" x14ac:dyDescent="0.25"/>
    <row r="37927" x14ac:dyDescent="0.25"/>
    <row r="37928" x14ac:dyDescent="0.25"/>
    <row r="37929" x14ac:dyDescent="0.25"/>
    <row r="37930" x14ac:dyDescent="0.25"/>
    <row r="37931" x14ac:dyDescent="0.25"/>
    <row r="37932" x14ac:dyDescent="0.25"/>
    <row r="37933" x14ac:dyDescent="0.25"/>
    <row r="37934" x14ac:dyDescent="0.25"/>
    <row r="37935" x14ac:dyDescent="0.25"/>
    <row r="37936" x14ac:dyDescent="0.25"/>
    <row r="37937" x14ac:dyDescent="0.25"/>
    <row r="37938" x14ac:dyDescent="0.25"/>
    <row r="37939" x14ac:dyDescent="0.25"/>
    <row r="37940" x14ac:dyDescent="0.25"/>
    <row r="37941" x14ac:dyDescent="0.25"/>
    <row r="37942" x14ac:dyDescent="0.25"/>
    <row r="37943" x14ac:dyDescent="0.25"/>
    <row r="37944" x14ac:dyDescent="0.25"/>
    <row r="37945" x14ac:dyDescent="0.25"/>
    <row r="37946" x14ac:dyDescent="0.25"/>
    <row r="37947" x14ac:dyDescent="0.25"/>
    <row r="37948" x14ac:dyDescent="0.25"/>
    <row r="37949" x14ac:dyDescent="0.25"/>
    <row r="37950" x14ac:dyDescent="0.25"/>
    <row r="37951" x14ac:dyDescent="0.25"/>
    <row r="37952" x14ac:dyDescent="0.25"/>
    <row r="37953" x14ac:dyDescent="0.25"/>
    <row r="37954" x14ac:dyDescent="0.25"/>
    <row r="37955" x14ac:dyDescent="0.25"/>
    <row r="37956" x14ac:dyDescent="0.25"/>
    <row r="37957" x14ac:dyDescent="0.25"/>
    <row r="37958" x14ac:dyDescent="0.25"/>
    <row r="37959" x14ac:dyDescent="0.25"/>
    <row r="37960" x14ac:dyDescent="0.25"/>
    <row r="37961" x14ac:dyDescent="0.25"/>
    <row r="37962" x14ac:dyDescent="0.25"/>
    <row r="37963" x14ac:dyDescent="0.25"/>
    <row r="37964" x14ac:dyDescent="0.25"/>
    <row r="37965" x14ac:dyDescent="0.25"/>
    <row r="37966" x14ac:dyDescent="0.25"/>
    <row r="37967" x14ac:dyDescent="0.25"/>
    <row r="37968" x14ac:dyDescent="0.25"/>
    <row r="37969" x14ac:dyDescent="0.25"/>
    <row r="37970" x14ac:dyDescent="0.25"/>
    <row r="37971" x14ac:dyDescent="0.25"/>
    <row r="37972" x14ac:dyDescent="0.25"/>
    <row r="37973" x14ac:dyDescent="0.25"/>
    <row r="37974" x14ac:dyDescent="0.25"/>
    <row r="37975" x14ac:dyDescent="0.25"/>
    <row r="37976" x14ac:dyDescent="0.25"/>
    <row r="37977" x14ac:dyDescent="0.25"/>
    <row r="37978" x14ac:dyDescent="0.25"/>
    <row r="37979" x14ac:dyDescent="0.25"/>
    <row r="37980" x14ac:dyDescent="0.25"/>
    <row r="37981" x14ac:dyDescent="0.25"/>
    <row r="37982" x14ac:dyDescent="0.25"/>
    <row r="37983" x14ac:dyDescent="0.25"/>
    <row r="37984" x14ac:dyDescent="0.25"/>
    <row r="37985" x14ac:dyDescent="0.25"/>
    <row r="37986" x14ac:dyDescent="0.25"/>
    <row r="37987" x14ac:dyDescent="0.25"/>
    <row r="37988" x14ac:dyDescent="0.25"/>
    <row r="37989" x14ac:dyDescent="0.25"/>
    <row r="37990" x14ac:dyDescent="0.25"/>
    <row r="37991" x14ac:dyDescent="0.25"/>
    <row r="37992" x14ac:dyDescent="0.25"/>
    <row r="37993" x14ac:dyDescent="0.25"/>
    <row r="37994" x14ac:dyDescent="0.25"/>
    <row r="37995" x14ac:dyDescent="0.25"/>
    <row r="37996" x14ac:dyDescent="0.25"/>
    <row r="37997" x14ac:dyDescent="0.25"/>
    <row r="37998" x14ac:dyDescent="0.25"/>
    <row r="37999" x14ac:dyDescent="0.25"/>
    <row r="38000" x14ac:dyDescent="0.25"/>
    <row r="38001" x14ac:dyDescent="0.25"/>
    <row r="38002" x14ac:dyDescent="0.25"/>
    <row r="38003" x14ac:dyDescent="0.25"/>
    <row r="38004" x14ac:dyDescent="0.25"/>
    <row r="38005" x14ac:dyDescent="0.25"/>
    <row r="38006" x14ac:dyDescent="0.25"/>
    <row r="38007" x14ac:dyDescent="0.25"/>
    <row r="38008" x14ac:dyDescent="0.25"/>
    <row r="38009" x14ac:dyDescent="0.25"/>
    <row r="38010" x14ac:dyDescent="0.25"/>
    <row r="38011" x14ac:dyDescent="0.25"/>
    <row r="38012" x14ac:dyDescent="0.25"/>
    <row r="38013" x14ac:dyDescent="0.25"/>
    <row r="38014" x14ac:dyDescent="0.25"/>
    <row r="38015" x14ac:dyDescent="0.25"/>
    <row r="38016" x14ac:dyDescent="0.25"/>
    <row r="38017" x14ac:dyDescent="0.25"/>
    <row r="38018" x14ac:dyDescent="0.25"/>
    <row r="38019" x14ac:dyDescent="0.25"/>
    <row r="38020" x14ac:dyDescent="0.25"/>
    <row r="38021" x14ac:dyDescent="0.25"/>
    <row r="38022" x14ac:dyDescent="0.25"/>
    <row r="38023" x14ac:dyDescent="0.25"/>
    <row r="38024" x14ac:dyDescent="0.25"/>
    <row r="38025" x14ac:dyDescent="0.25"/>
    <row r="38026" x14ac:dyDescent="0.25"/>
    <row r="38027" x14ac:dyDescent="0.25"/>
    <row r="38028" x14ac:dyDescent="0.25"/>
    <row r="38029" x14ac:dyDescent="0.25"/>
    <row r="38030" x14ac:dyDescent="0.25"/>
    <row r="38031" x14ac:dyDescent="0.25"/>
    <row r="38032" x14ac:dyDescent="0.25"/>
    <row r="38033" x14ac:dyDescent="0.25"/>
    <row r="38034" x14ac:dyDescent="0.25"/>
    <row r="38035" x14ac:dyDescent="0.25"/>
    <row r="38036" x14ac:dyDescent="0.25"/>
    <row r="38037" x14ac:dyDescent="0.25"/>
    <row r="38038" x14ac:dyDescent="0.25"/>
    <row r="38039" x14ac:dyDescent="0.25"/>
    <row r="38040" x14ac:dyDescent="0.25"/>
    <row r="38041" x14ac:dyDescent="0.25"/>
    <row r="38042" x14ac:dyDescent="0.25"/>
    <row r="38043" x14ac:dyDescent="0.25"/>
    <row r="38044" x14ac:dyDescent="0.25"/>
    <row r="38045" x14ac:dyDescent="0.25"/>
    <row r="38046" x14ac:dyDescent="0.25"/>
    <row r="38047" x14ac:dyDescent="0.25"/>
    <row r="38048" x14ac:dyDescent="0.25"/>
    <row r="38049" x14ac:dyDescent="0.25"/>
    <row r="38050" x14ac:dyDescent="0.25"/>
    <row r="38051" x14ac:dyDescent="0.25"/>
    <row r="38052" x14ac:dyDescent="0.25"/>
    <row r="38053" x14ac:dyDescent="0.25"/>
    <row r="38054" x14ac:dyDescent="0.25"/>
    <row r="38055" x14ac:dyDescent="0.25"/>
    <row r="38056" x14ac:dyDescent="0.25"/>
    <row r="38057" x14ac:dyDescent="0.25"/>
    <row r="38058" x14ac:dyDescent="0.25"/>
    <row r="38059" x14ac:dyDescent="0.25"/>
    <row r="38060" x14ac:dyDescent="0.25"/>
    <row r="38061" x14ac:dyDescent="0.25"/>
    <row r="38062" x14ac:dyDescent="0.25"/>
    <row r="38063" x14ac:dyDescent="0.25"/>
    <row r="38064" x14ac:dyDescent="0.25"/>
    <row r="38065" x14ac:dyDescent="0.25"/>
    <row r="38066" x14ac:dyDescent="0.25"/>
    <row r="38067" x14ac:dyDescent="0.25"/>
    <row r="38068" x14ac:dyDescent="0.25"/>
    <row r="38069" x14ac:dyDescent="0.25"/>
    <row r="38070" x14ac:dyDescent="0.25"/>
    <row r="38071" x14ac:dyDescent="0.25"/>
    <row r="38072" x14ac:dyDescent="0.25"/>
    <row r="38073" x14ac:dyDescent="0.25"/>
    <row r="38074" x14ac:dyDescent="0.25"/>
    <row r="38075" x14ac:dyDescent="0.25"/>
    <row r="38076" x14ac:dyDescent="0.25"/>
    <row r="38077" x14ac:dyDescent="0.25"/>
    <row r="38078" x14ac:dyDescent="0.25"/>
    <row r="38079" x14ac:dyDescent="0.25"/>
    <row r="38080" x14ac:dyDescent="0.25"/>
    <row r="38081" x14ac:dyDescent="0.25"/>
    <row r="38082" x14ac:dyDescent="0.25"/>
    <row r="38083" x14ac:dyDescent="0.25"/>
    <row r="38084" x14ac:dyDescent="0.25"/>
    <row r="38085" x14ac:dyDescent="0.25"/>
    <row r="38086" x14ac:dyDescent="0.25"/>
    <row r="38087" x14ac:dyDescent="0.25"/>
    <row r="38088" x14ac:dyDescent="0.25"/>
    <row r="38089" x14ac:dyDescent="0.25"/>
    <row r="38090" x14ac:dyDescent="0.25"/>
    <row r="38091" x14ac:dyDescent="0.25"/>
    <row r="38092" x14ac:dyDescent="0.25"/>
    <row r="38093" x14ac:dyDescent="0.25"/>
    <row r="38094" x14ac:dyDescent="0.25"/>
    <row r="38095" x14ac:dyDescent="0.25"/>
    <row r="38096" x14ac:dyDescent="0.25"/>
    <row r="38097" x14ac:dyDescent="0.25"/>
    <row r="38098" x14ac:dyDescent="0.25"/>
    <row r="38099" x14ac:dyDescent="0.25"/>
    <row r="38100" x14ac:dyDescent="0.25"/>
    <row r="38101" x14ac:dyDescent="0.25"/>
    <row r="38102" x14ac:dyDescent="0.25"/>
    <row r="38103" x14ac:dyDescent="0.25"/>
    <row r="38104" x14ac:dyDescent="0.25"/>
    <row r="38105" x14ac:dyDescent="0.25"/>
    <row r="38106" x14ac:dyDescent="0.25"/>
    <row r="38107" x14ac:dyDescent="0.25"/>
    <row r="38108" x14ac:dyDescent="0.25"/>
    <row r="38109" x14ac:dyDescent="0.25"/>
    <row r="38110" x14ac:dyDescent="0.25"/>
    <row r="38111" x14ac:dyDescent="0.25"/>
    <row r="38112" x14ac:dyDescent="0.25"/>
    <row r="38113" x14ac:dyDescent="0.25"/>
    <row r="38114" x14ac:dyDescent="0.25"/>
    <row r="38115" x14ac:dyDescent="0.25"/>
    <row r="38116" x14ac:dyDescent="0.25"/>
    <row r="38117" x14ac:dyDescent="0.25"/>
    <row r="38118" x14ac:dyDescent="0.25"/>
    <row r="38119" x14ac:dyDescent="0.25"/>
    <row r="38120" x14ac:dyDescent="0.25"/>
    <row r="38121" x14ac:dyDescent="0.25"/>
    <row r="38122" x14ac:dyDescent="0.25"/>
    <row r="38123" x14ac:dyDescent="0.25"/>
    <row r="38124" x14ac:dyDescent="0.25"/>
    <row r="38125" x14ac:dyDescent="0.25"/>
    <row r="38126" x14ac:dyDescent="0.25"/>
    <row r="38127" x14ac:dyDescent="0.25"/>
    <row r="38128" x14ac:dyDescent="0.25"/>
    <row r="38129" x14ac:dyDescent="0.25"/>
    <row r="38130" x14ac:dyDescent="0.25"/>
    <row r="38131" x14ac:dyDescent="0.25"/>
    <row r="38132" x14ac:dyDescent="0.25"/>
    <row r="38133" x14ac:dyDescent="0.25"/>
    <row r="38134" x14ac:dyDescent="0.25"/>
    <row r="38135" x14ac:dyDescent="0.25"/>
    <row r="38136" x14ac:dyDescent="0.25"/>
    <row r="38137" x14ac:dyDescent="0.25"/>
    <row r="38138" x14ac:dyDescent="0.25"/>
    <row r="38139" x14ac:dyDescent="0.25"/>
    <row r="38140" x14ac:dyDescent="0.25"/>
    <row r="38141" x14ac:dyDescent="0.25"/>
    <row r="38142" x14ac:dyDescent="0.25"/>
    <row r="38143" x14ac:dyDescent="0.25"/>
    <row r="38144" x14ac:dyDescent="0.25"/>
    <row r="38145" x14ac:dyDescent="0.25"/>
    <row r="38146" x14ac:dyDescent="0.25"/>
    <row r="38147" x14ac:dyDescent="0.25"/>
    <row r="38148" x14ac:dyDescent="0.25"/>
    <row r="38149" x14ac:dyDescent="0.25"/>
    <row r="38150" x14ac:dyDescent="0.25"/>
    <row r="38151" x14ac:dyDescent="0.25"/>
    <row r="38152" x14ac:dyDescent="0.25"/>
    <row r="38153" x14ac:dyDescent="0.25"/>
    <row r="38154" x14ac:dyDescent="0.25"/>
    <row r="38155" x14ac:dyDescent="0.25"/>
    <row r="38156" x14ac:dyDescent="0.25"/>
    <row r="38157" x14ac:dyDescent="0.25"/>
    <row r="38158" x14ac:dyDescent="0.25"/>
    <row r="38159" x14ac:dyDescent="0.25"/>
    <row r="38160" x14ac:dyDescent="0.25"/>
    <row r="38161" x14ac:dyDescent="0.25"/>
    <row r="38162" x14ac:dyDescent="0.25"/>
    <row r="38163" x14ac:dyDescent="0.25"/>
    <row r="38164" x14ac:dyDescent="0.25"/>
    <row r="38165" x14ac:dyDescent="0.25"/>
    <row r="38166" x14ac:dyDescent="0.25"/>
    <row r="38167" x14ac:dyDescent="0.25"/>
    <row r="38168" x14ac:dyDescent="0.25"/>
    <row r="38169" x14ac:dyDescent="0.25"/>
    <row r="38170" x14ac:dyDescent="0.25"/>
    <row r="38171" x14ac:dyDescent="0.25"/>
    <row r="38172" x14ac:dyDescent="0.25"/>
    <row r="38173" x14ac:dyDescent="0.25"/>
    <row r="38174" x14ac:dyDescent="0.25"/>
    <row r="38175" x14ac:dyDescent="0.25"/>
    <row r="38176" x14ac:dyDescent="0.25"/>
    <row r="38177" x14ac:dyDescent="0.25"/>
    <row r="38178" x14ac:dyDescent="0.25"/>
    <row r="38179" x14ac:dyDescent="0.25"/>
    <row r="38180" x14ac:dyDescent="0.25"/>
    <row r="38181" x14ac:dyDescent="0.25"/>
    <row r="38182" x14ac:dyDescent="0.25"/>
    <row r="38183" x14ac:dyDescent="0.25"/>
    <row r="38184" x14ac:dyDescent="0.25"/>
    <row r="38185" x14ac:dyDescent="0.25"/>
    <row r="38186" x14ac:dyDescent="0.25"/>
    <row r="38187" x14ac:dyDescent="0.25"/>
    <row r="38188" x14ac:dyDescent="0.25"/>
    <row r="38189" x14ac:dyDescent="0.25"/>
    <row r="38190" x14ac:dyDescent="0.25"/>
    <row r="38191" x14ac:dyDescent="0.25"/>
    <row r="38192" x14ac:dyDescent="0.25"/>
    <row r="38193" x14ac:dyDescent="0.25"/>
    <row r="38194" x14ac:dyDescent="0.25"/>
    <row r="38195" x14ac:dyDescent="0.25"/>
    <row r="38196" x14ac:dyDescent="0.25"/>
    <row r="38197" x14ac:dyDescent="0.25"/>
    <row r="38198" x14ac:dyDescent="0.25"/>
    <row r="38199" x14ac:dyDescent="0.25"/>
    <row r="38200" x14ac:dyDescent="0.25"/>
    <row r="38201" x14ac:dyDescent="0.25"/>
    <row r="38202" x14ac:dyDescent="0.25"/>
    <row r="38203" x14ac:dyDescent="0.25"/>
    <row r="38204" x14ac:dyDescent="0.25"/>
    <row r="38205" x14ac:dyDescent="0.25"/>
    <row r="38206" x14ac:dyDescent="0.25"/>
    <row r="38207" x14ac:dyDescent="0.25"/>
    <row r="38208" x14ac:dyDescent="0.25"/>
    <row r="38209" x14ac:dyDescent="0.25"/>
    <row r="38210" x14ac:dyDescent="0.25"/>
    <row r="38211" x14ac:dyDescent="0.25"/>
    <row r="38212" x14ac:dyDescent="0.25"/>
    <row r="38213" x14ac:dyDescent="0.25"/>
    <row r="38214" x14ac:dyDescent="0.25"/>
    <row r="38215" x14ac:dyDescent="0.25"/>
    <row r="38216" x14ac:dyDescent="0.25"/>
    <row r="38217" x14ac:dyDescent="0.25"/>
    <row r="38218" x14ac:dyDescent="0.25"/>
    <row r="38219" x14ac:dyDescent="0.25"/>
    <row r="38220" x14ac:dyDescent="0.25"/>
    <row r="38221" x14ac:dyDescent="0.25"/>
    <row r="38222" x14ac:dyDescent="0.25"/>
    <row r="38223" x14ac:dyDescent="0.25"/>
    <row r="38224" x14ac:dyDescent="0.25"/>
    <row r="38225" x14ac:dyDescent="0.25"/>
    <row r="38226" x14ac:dyDescent="0.25"/>
    <row r="38227" x14ac:dyDescent="0.25"/>
    <row r="38228" x14ac:dyDescent="0.25"/>
    <row r="38229" x14ac:dyDescent="0.25"/>
    <row r="38230" x14ac:dyDescent="0.25"/>
    <row r="38231" x14ac:dyDescent="0.25"/>
    <row r="38232" x14ac:dyDescent="0.25"/>
    <row r="38233" x14ac:dyDescent="0.25"/>
    <row r="38234" x14ac:dyDescent="0.25"/>
    <row r="38235" x14ac:dyDescent="0.25"/>
    <row r="38236" x14ac:dyDescent="0.25"/>
    <row r="38237" x14ac:dyDescent="0.25"/>
    <row r="38238" x14ac:dyDescent="0.25"/>
    <row r="38239" x14ac:dyDescent="0.25"/>
    <row r="38240" x14ac:dyDescent="0.25"/>
    <row r="38241" x14ac:dyDescent="0.25"/>
    <row r="38242" x14ac:dyDescent="0.25"/>
    <row r="38243" x14ac:dyDescent="0.25"/>
    <row r="38244" x14ac:dyDescent="0.25"/>
    <row r="38245" x14ac:dyDescent="0.25"/>
    <row r="38246" x14ac:dyDescent="0.25"/>
    <row r="38247" x14ac:dyDescent="0.25"/>
    <row r="38248" x14ac:dyDescent="0.25"/>
    <row r="38249" x14ac:dyDescent="0.25"/>
    <row r="38250" x14ac:dyDescent="0.25"/>
    <row r="38251" x14ac:dyDescent="0.25"/>
    <row r="38252" x14ac:dyDescent="0.25"/>
    <row r="38253" x14ac:dyDescent="0.25"/>
    <row r="38254" x14ac:dyDescent="0.25"/>
    <row r="38255" x14ac:dyDescent="0.25"/>
    <row r="38256" x14ac:dyDescent="0.25"/>
    <row r="38257" x14ac:dyDescent="0.25"/>
    <row r="38258" x14ac:dyDescent="0.25"/>
    <row r="38259" x14ac:dyDescent="0.25"/>
    <row r="38260" x14ac:dyDescent="0.25"/>
    <row r="38261" x14ac:dyDescent="0.25"/>
    <row r="38262" x14ac:dyDescent="0.25"/>
    <row r="38263" x14ac:dyDescent="0.25"/>
    <row r="38264" x14ac:dyDescent="0.25"/>
    <row r="38265" x14ac:dyDescent="0.25"/>
    <row r="38266" x14ac:dyDescent="0.25"/>
    <row r="38267" x14ac:dyDescent="0.25"/>
    <row r="38268" x14ac:dyDescent="0.25"/>
    <row r="38269" x14ac:dyDescent="0.25"/>
    <row r="38270" x14ac:dyDescent="0.25"/>
    <row r="38271" x14ac:dyDescent="0.25"/>
    <row r="38272" x14ac:dyDescent="0.25"/>
    <row r="38273" x14ac:dyDescent="0.25"/>
    <row r="38274" x14ac:dyDescent="0.25"/>
    <row r="38275" x14ac:dyDescent="0.25"/>
    <row r="38276" x14ac:dyDescent="0.25"/>
    <row r="38277" x14ac:dyDescent="0.25"/>
    <row r="38278" x14ac:dyDescent="0.25"/>
    <row r="38279" x14ac:dyDescent="0.25"/>
    <row r="38280" x14ac:dyDescent="0.25"/>
    <row r="38281" x14ac:dyDescent="0.25"/>
    <row r="38282" x14ac:dyDescent="0.25"/>
    <row r="38283" x14ac:dyDescent="0.25"/>
    <row r="38284" x14ac:dyDescent="0.25"/>
    <row r="38285" x14ac:dyDescent="0.25"/>
    <row r="38286" x14ac:dyDescent="0.25"/>
    <row r="38287" x14ac:dyDescent="0.25"/>
    <row r="38288" x14ac:dyDescent="0.25"/>
    <row r="38289" x14ac:dyDescent="0.25"/>
    <row r="38290" x14ac:dyDescent="0.25"/>
    <row r="38291" x14ac:dyDescent="0.25"/>
    <row r="38292" x14ac:dyDescent="0.25"/>
    <row r="38293" x14ac:dyDescent="0.25"/>
    <row r="38294" x14ac:dyDescent="0.25"/>
    <row r="38295" x14ac:dyDescent="0.25"/>
    <row r="38296" x14ac:dyDescent="0.25"/>
    <row r="38297" x14ac:dyDescent="0.25"/>
    <row r="38298" x14ac:dyDescent="0.25"/>
    <row r="38299" x14ac:dyDescent="0.25"/>
    <row r="38300" x14ac:dyDescent="0.25"/>
    <row r="38301" x14ac:dyDescent="0.25"/>
    <row r="38302" x14ac:dyDescent="0.25"/>
    <row r="38303" x14ac:dyDescent="0.25"/>
    <row r="38304" x14ac:dyDescent="0.25"/>
    <row r="38305" x14ac:dyDescent="0.25"/>
    <row r="38306" x14ac:dyDescent="0.25"/>
    <row r="38307" x14ac:dyDescent="0.25"/>
    <row r="38308" x14ac:dyDescent="0.25"/>
    <row r="38309" x14ac:dyDescent="0.25"/>
    <row r="38310" x14ac:dyDescent="0.25"/>
    <row r="38311" x14ac:dyDescent="0.25"/>
    <row r="38312" x14ac:dyDescent="0.25"/>
    <row r="38313" x14ac:dyDescent="0.25"/>
    <row r="38314" x14ac:dyDescent="0.25"/>
    <row r="38315" x14ac:dyDescent="0.25"/>
    <row r="38316" x14ac:dyDescent="0.25"/>
    <row r="38317" x14ac:dyDescent="0.25"/>
    <row r="38318" x14ac:dyDescent="0.25"/>
    <row r="38319" x14ac:dyDescent="0.25"/>
    <row r="38320" x14ac:dyDescent="0.25"/>
    <row r="38321" x14ac:dyDescent="0.25"/>
    <row r="38322" x14ac:dyDescent="0.25"/>
    <row r="38323" x14ac:dyDescent="0.25"/>
    <row r="38324" x14ac:dyDescent="0.25"/>
    <row r="38325" x14ac:dyDescent="0.25"/>
    <row r="38326" x14ac:dyDescent="0.25"/>
    <row r="38327" x14ac:dyDescent="0.25"/>
    <row r="38328" x14ac:dyDescent="0.25"/>
    <row r="38329" x14ac:dyDescent="0.25"/>
    <row r="38330" x14ac:dyDescent="0.25"/>
    <row r="38331" x14ac:dyDescent="0.25"/>
    <row r="38332" x14ac:dyDescent="0.25"/>
    <row r="38333" x14ac:dyDescent="0.25"/>
    <row r="38334" x14ac:dyDescent="0.25"/>
    <row r="38335" x14ac:dyDescent="0.25"/>
    <row r="38336" x14ac:dyDescent="0.25"/>
    <row r="38337" x14ac:dyDescent="0.25"/>
    <row r="38338" x14ac:dyDescent="0.25"/>
    <row r="38339" x14ac:dyDescent="0.25"/>
    <row r="38340" x14ac:dyDescent="0.25"/>
    <row r="38341" x14ac:dyDescent="0.25"/>
    <row r="38342" x14ac:dyDescent="0.25"/>
    <row r="38343" x14ac:dyDescent="0.25"/>
    <row r="38344" x14ac:dyDescent="0.25"/>
    <row r="38345" x14ac:dyDescent="0.25"/>
    <row r="38346" x14ac:dyDescent="0.25"/>
    <row r="38347" x14ac:dyDescent="0.25"/>
    <row r="38348" x14ac:dyDescent="0.25"/>
    <row r="38349" x14ac:dyDescent="0.25"/>
    <row r="38350" x14ac:dyDescent="0.25"/>
    <row r="38351" x14ac:dyDescent="0.25"/>
    <row r="38352" x14ac:dyDescent="0.25"/>
    <row r="38353" x14ac:dyDescent="0.25"/>
    <row r="38354" x14ac:dyDescent="0.25"/>
    <row r="38355" x14ac:dyDescent="0.25"/>
    <row r="38356" x14ac:dyDescent="0.25"/>
    <row r="38357" x14ac:dyDescent="0.25"/>
    <row r="38358" x14ac:dyDescent="0.25"/>
    <row r="38359" x14ac:dyDescent="0.25"/>
    <row r="38360" x14ac:dyDescent="0.25"/>
    <row r="38361" x14ac:dyDescent="0.25"/>
    <row r="38362" x14ac:dyDescent="0.25"/>
    <row r="38363" x14ac:dyDescent="0.25"/>
    <row r="38364" x14ac:dyDescent="0.25"/>
    <row r="38365" x14ac:dyDescent="0.25"/>
    <row r="38366" x14ac:dyDescent="0.25"/>
    <row r="38367" x14ac:dyDescent="0.25"/>
    <row r="38368" x14ac:dyDescent="0.25"/>
    <row r="38369" x14ac:dyDescent="0.25"/>
    <row r="38370" x14ac:dyDescent="0.25"/>
    <row r="38371" x14ac:dyDescent="0.25"/>
    <row r="38372" x14ac:dyDescent="0.25"/>
    <row r="38373" x14ac:dyDescent="0.25"/>
    <row r="38374" x14ac:dyDescent="0.25"/>
    <row r="38375" x14ac:dyDescent="0.25"/>
    <row r="38376" x14ac:dyDescent="0.25"/>
    <row r="38377" x14ac:dyDescent="0.25"/>
    <row r="38378" x14ac:dyDescent="0.25"/>
    <row r="38379" x14ac:dyDescent="0.25"/>
    <row r="38380" x14ac:dyDescent="0.25"/>
    <row r="38381" x14ac:dyDescent="0.25"/>
    <row r="38382" x14ac:dyDescent="0.25"/>
    <row r="38383" x14ac:dyDescent="0.25"/>
    <row r="38384" x14ac:dyDescent="0.25"/>
    <row r="38385" x14ac:dyDescent="0.25"/>
    <row r="38386" x14ac:dyDescent="0.25"/>
    <row r="38387" x14ac:dyDescent="0.25"/>
    <row r="38388" x14ac:dyDescent="0.25"/>
    <row r="38389" x14ac:dyDescent="0.25"/>
    <row r="38390" x14ac:dyDescent="0.25"/>
    <row r="38391" x14ac:dyDescent="0.25"/>
    <row r="38392" x14ac:dyDescent="0.25"/>
    <row r="38393" x14ac:dyDescent="0.25"/>
    <row r="38394" x14ac:dyDescent="0.25"/>
    <row r="38395" x14ac:dyDescent="0.25"/>
    <row r="38396" x14ac:dyDescent="0.25"/>
    <row r="38397" x14ac:dyDescent="0.25"/>
    <row r="38398" x14ac:dyDescent="0.25"/>
    <row r="38399" x14ac:dyDescent="0.25"/>
    <row r="38400" x14ac:dyDescent="0.25"/>
    <row r="38401" x14ac:dyDescent="0.25"/>
    <row r="38402" x14ac:dyDescent="0.25"/>
    <row r="38403" x14ac:dyDescent="0.25"/>
    <row r="38404" x14ac:dyDescent="0.25"/>
    <row r="38405" x14ac:dyDescent="0.25"/>
    <row r="38406" x14ac:dyDescent="0.25"/>
    <row r="38407" x14ac:dyDescent="0.25"/>
    <row r="38408" x14ac:dyDescent="0.25"/>
    <row r="38409" x14ac:dyDescent="0.25"/>
    <row r="38410" x14ac:dyDescent="0.25"/>
    <row r="38411" x14ac:dyDescent="0.25"/>
    <row r="38412" x14ac:dyDescent="0.25"/>
    <row r="38413" x14ac:dyDescent="0.25"/>
    <row r="38414" x14ac:dyDescent="0.25"/>
    <row r="38415" x14ac:dyDescent="0.25"/>
    <row r="38416" x14ac:dyDescent="0.25"/>
    <row r="38417" x14ac:dyDescent="0.25"/>
    <row r="38418" x14ac:dyDescent="0.25"/>
    <row r="38419" x14ac:dyDescent="0.25"/>
    <row r="38420" x14ac:dyDescent="0.25"/>
    <row r="38421" x14ac:dyDescent="0.25"/>
    <row r="38422" x14ac:dyDescent="0.25"/>
    <row r="38423" x14ac:dyDescent="0.25"/>
    <row r="38424" x14ac:dyDescent="0.25"/>
    <row r="38425" x14ac:dyDescent="0.25"/>
    <row r="38426" x14ac:dyDescent="0.25"/>
    <row r="38427" x14ac:dyDescent="0.25"/>
    <row r="38428" x14ac:dyDescent="0.25"/>
    <row r="38429" x14ac:dyDescent="0.25"/>
    <row r="38430" x14ac:dyDescent="0.25"/>
    <row r="38431" x14ac:dyDescent="0.25"/>
    <row r="38432" x14ac:dyDescent="0.25"/>
    <row r="38433" x14ac:dyDescent="0.25"/>
    <row r="38434" x14ac:dyDescent="0.25"/>
    <row r="38435" x14ac:dyDescent="0.25"/>
    <row r="38436" x14ac:dyDescent="0.25"/>
    <row r="38437" x14ac:dyDescent="0.25"/>
    <row r="38438" x14ac:dyDescent="0.25"/>
    <row r="38439" x14ac:dyDescent="0.25"/>
    <row r="38440" x14ac:dyDescent="0.25"/>
    <row r="38441" x14ac:dyDescent="0.25"/>
    <row r="38442" x14ac:dyDescent="0.25"/>
    <row r="38443" x14ac:dyDescent="0.25"/>
    <row r="38444" x14ac:dyDescent="0.25"/>
    <row r="38445" x14ac:dyDescent="0.25"/>
    <row r="38446" x14ac:dyDescent="0.25"/>
    <row r="38447" x14ac:dyDescent="0.25"/>
    <row r="38448" x14ac:dyDescent="0.25"/>
    <row r="38449" x14ac:dyDescent="0.25"/>
    <row r="38450" x14ac:dyDescent="0.25"/>
    <row r="38451" x14ac:dyDescent="0.25"/>
    <row r="38452" x14ac:dyDescent="0.25"/>
    <row r="38453" x14ac:dyDescent="0.25"/>
    <row r="38454" x14ac:dyDescent="0.25"/>
    <row r="38455" x14ac:dyDescent="0.25"/>
    <row r="38456" x14ac:dyDescent="0.25"/>
    <row r="38457" x14ac:dyDescent="0.25"/>
    <row r="38458" x14ac:dyDescent="0.25"/>
    <row r="38459" x14ac:dyDescent="0.25"/>
    <row r="38460" x14ac:dyDescent="0.25"/>
    <row r="38461" x14ac:dyDescent="0.25"/>
    <row r="38462" x14ac:dyDescent="0.25"/>
    <row r="38463" x14ac:dyDescent="0.25"/>
    <row r="38464" x14ac:dyDescent="0.25"/>
    <row r="38465" x14ac:dyDescent="0.25"/>
    <row r="38466" x14ac:dyDescent="0.25"/>
    <row r="38467" x14ac:dyDescent="0.25"/>
    <row r="38468" x14ac:dyDescent="0.25"/>
    <row r="38469" x14ac:dyDescent="0.25"/>
    <row r="38470" x14ac:dyDescent="0.25"/>
    <row r="38471" x14ac:dyDescent="0.25"/>
    <row r="38472" x14ac:dyDescent="0.25"/>
    <row r="38473" x14ac:dyDescent="0.25"/>
    <row r="38474" x14ac:dyDescent="0.25"/>
    <row r="38475" x14ac:dyDescent="0.25"/>
    <row r="38476" x14ac:dyDescent="0.25"/>
    <row r="38477" x14ac:dyDescent="0.25"/>
    <row r="38478" x14ac:dyDescent="0.25"/>
    <row r="38479" x14ac:dyDescent="0.25"/>
    <row r="38480" x14ac:dyDescent="0.25"/>
    <row r="38481" x14ac:dyDescent="0.25"/>
    <row r="38482" x14ac:dyDescent="0.25"/>
    <row r="38483" x14ac:dyDescent="0.25"/>
    <row r="38484" x14ac:dyDescent="0.25"/>
    <row r="38485" x14ac:dyDescent="0.25"/>
    <row r="38486" x14ac:dyDescent="0.25"/>
    <row r="38487" x14ac:dyDescent="0.25"/>
    <row r="38488" x14ac:dyDescent="0.25"/>
    <row r="38489" x14ac:dyDescent="0.25"/>
    <row r="38490" x14ac:dyDescent="0.25"/>
    <row r="38491" x14ac:dyDescent="0.25"/>
    <row r="38492" x14ac:dyDescent="0.25"/>
    <row r="38493" x14ac:dyDescent="0.25"/>
    <row r="38494" x14ac:dyDescent="0.25"/>
    <row r="38495" x14ac:dyDescent="0.25"/>
    <row r="38496" x14ac:dyDescent="0.25"/>
    <row r="38497" x14ac:dyDescent="0.25"/>
    <row r="38498" x14ac:dyDescent="0.25"/>
    <row r="38499" x14ac:dyDescent="0.25"/>
    <row r="38500" x14ac:dyDescent="0.25"/>
    <row r="38501" x14ac:dyDescent="0.25"/>
    <row r="38502" x14ac:dyDescent="0.25"/>
    <row r="38503" x14ac:dyDescent="0.25"/>
    <row r="38504" x14ac:dyDescent="0.25"/>
    <row r="38505" x14ac:dyDescent="0.25"/>
    <row r="38506" x14ac:dyDescent="0.25"/>
    <row r="38507" x14ac:dyDescent="0.25"/>
    <row r="38508" x14ac:dyDescent="0.25"/>
    <row r="38509" x14ac:dyDescent="0.25"/>
    <row r="38510" x14ac:dyDescent="0.25"/>
    <row r="38511" x14ac:dyDescent="0.25"/>
    <row r="38512" x14ac:dyDescent="0.25"/>
    <row r="38513" x14ac:dyDescent="0.25"/>
    <row r="38514" x14ac:dyDescent="0.25"/>
    <row r="38515" x14ac:dyDescent="0.25"/>
    <row r="38516" x14ac:dyDescent="0.25"/>
    <row r="38517" x14ac:dyDescent="0.25"/>
    <row r="38518" x14ac:dyDescent="0.25"/>
    <row r="38519" x14ac:dyDescent="0.25"/>
    <row r="38520" x14ac:dyDescent="0.25"/>
    <row r="38521" x14ac:dyDescent="0.25"/>
    <row r="38522" x14ac:dyDescent="0.25"/>
    <row r="38523" x14ac:dyDescent="0.25"/>
    <row r="38524" x14ac:dyDescent="0.25"/>
    <row r="38525" x14ac:dyDescent="0.25"/>
    <row r="38526" x14ac:dyDescent="0.25"/>
    <row r="38527" x14ac:dyDescent="0.25"/>
    <row r="38528" x14ac:dyDescent="0.25"/>
    <row r="38529" x14ac:dyDescent="0.25"/>
    <row r="38530" x14ac:dyDescent="0.25"/>
    <row r="38531" x14ac:dyDescent="0.25"/>
    <row r="38532" x14ac:dyDescent="0.25"/>
    <row r="38533" x14ac:dyDescent="0.25"/>
    <row r="38534" x14ac:dyDescent="0.25"/>
    <row r="38535" x14ac:dyDescent="0.25"/>
    <row r="38536" x14ac:dyDescent="0.25"/>
    <row r="38537" x14ac:dyDescent="0.25"/>
    <row r="38538" x14ac:dyDescent="0.25"/>
    <row r="38539" x14ac:dyDescent="0.25"/>
    <row r="38540" x14ac:dyDescent="0.25"/>
    <row r="38541" x14ac:dyDescent="0.25"/>
    <row r="38542" x14ac:dyDescent="0.25"/>
    <row r="38543" x14ac:dyDescent="0.25"/>
    <row r="38544" x14ac:dyDescent="0.25"/>
    <row r="38545" x14ac:dyDescent="0.25"/>
    <row r="38546" x14ac:dyDescent="0.25"/>
    <row r="38547" x14ac:dyDescent="0.25"/>
    <row r="38548" x14ac:dyDescent="0.25"/>
    <row r="38549" x14ac:dyDescent="0.25"/>
    <row r="38550" x14ac:dyDescent="0.25"/>
    <row r="38551" x14ac:dyDescent="0.25"/>
    <row r="38552" x14ac:dyDescent="0.25"/>
    <row r="38553" x14ac:dyDescent="0.25"/>
    <row r="38554" x14ac:dyDescent="0.25"/>
    <row r="38555" x14ac:dyDescent="0.25"/>
    <row r="38556" x14ac:dyDescent="0.25"/>
    <row r="38557" x14ac:dyDescent="0.25"/>
    <row r="38558" x14ac:dyDescent="0.25"/>
    <row r="38559" x14ac:dyDescent="0.25"/>
    <row r="38560" x14ac:dyDescent="0.25"/>
    <row r="38561" x14ac:dyDescent="0.25"/>
    <row r="38562" x14ac:dyDescent="0.25"/>
    <row r="38563" x14ac:dyDescent="0.25"/>
    <row r="38564" x14ac:dyDescent="0.25"/>
    <row r="38565" x14ac:dyDescent="0.25"/>
    <row r="38566" x14ac:dyDescent="0.25"/>
    <row r="38567" x14ac:dyDescent="0.25"/>
    <row r="38568" x14ac:dyDescent="0.25"/>
    <row r="38569" x14ac:dyDescent="0.25"/>
    <row r="38570" x14ac:dyDescent="0.25"/>
    <row r="38571" x14ac:dyDescent="0.25"/>
    <row r="38572" x14ac:dyDescent="0.25"/>
    <row r="38573" x14ac:dyDescent="0.25"/>
    <row r="38574" x14ac:dyDescent="0.25"/>
    <row r="38575" x14ac:dyDescent="0.25"/>
    <row r="38576" x14ac:dyDescent="0.25"/>
    <row r="38577" x14ac:dyDescent="0.25"/>
    <row r="38578" x14ac:dyDescent="0.25"/>
    <row r="38579" x14ac:dyDescent="0.25"/>
    <row r="38580" x14ac:dyDescent="0.25"/>
    <row r="38581" x14ac:dyDescent="0.25"/>
    <row r="38582" x14ac:dyDescent="0.25"/>
    <row r="38583" x14ac:dyDescent="0.25"/>
    <row r="38584" x14ac:dyDescent="0.25"/>
    <row r="38585" x14ac:dyDescent="0.25"/>
    <row r="38586" x14ac:dyDescent="0.25"/>
    <row r="38587" x14ac:dyDescent="0.25"/>
    <row r="38588" x14ac:dyDescent="0.25"/>
    <row r="38589" x14ac:dyDescent="0.25"/>
    <row r="38590" x14ac:dyDescent="0.25"/>
    <row r="38591" x14ac:dyDescent="0.25"/>
    <row r="38592" x14ac:dyDescent="0.25"/>
    <row r="38593" x14ac:dyDescent="0.25"/>
    <row r="38594" x14ac:dyDescent="0.25"/>
    <row r="38595" x14ac:dyDescent="0.25"/>
    <row r="38596" x14ac:dyDescent="0.25"/>
    <row r="38597" x14ac:dyDescent="0.25"/>
    <row r="38598" x14ac:dyDescent="0.25"/>
    <row r="38599" x14ac:dyDescent="0.25"/>
    <row r="38600" x14ac:dyDescent="0.25"/>
    <row r="38601" x14ac:dyDescent="0.25"/>
    <row r="38602" x14ac:dyDescent="0.25"/>
    <row r="38603" x14ac:dyDescent="0.25"/>
    <row r="38604" x14ac:dyDescent="0.25"/>
    <row r="38605" x14ac:dyDescent="0.25"/>
    <row r="38606" x14ac:dyDescent="0.25"/>
    <row r="38607" x14ac:dyDescent="0.25"/>
    <row r="38608" x14ac:dyDescent="0.25"/>
    <row r="38609" x14ac:dyDescent="0.25"/>
    <row r="38610" x14ac:dyDescent="0.25"/>
    <row r="38611" x14ac:dyDescent="0.25"/>
    <row r="38612" x14ac:dyDescent="0.25"/>
    <row r="38613" x14ac:dyDescent="0.25"/>
    <row r="38614" x14ac:dyDescent="0.25"/>
    <row r="38615" x14ac:dyDescent="0.25"/>
    <row r="38616" x14ac:dyDescent="0.25"/>
    <row r="38617" x14ac:dyDescent="0.25"/>
    <row r="38618" x14ac:dyDescent="0.25"/>
    <row r="38619" x14ac:dyDescent="0.25"/>
    <row r="38620" x14ac:dyDescent="0.25"/>
    <row r="38621" x14ac:dyDescent="0.25"/>
    <row r="38622" x14ac:dyDescent="0.25"/>
    <row r="38623" x14ac:dyDescent="0.25"/>
    <row r="38624" x14ac:dyDescent="0.25"/>
    <row r="38625" x14ac:dyDescent="0.25"/>
    <row r="38626" x14ac:dyDescent="0.25"/>
    <row r="38627" x14ac:dyDescent="0.25"/>
    <row r="38628" x14ac:dyDescent="0.25"/>
    <row r="38629" x14ac:dyDescent="0.25"/>
    <row r="38630" x14ac:dyDescent="0.25"/>
    <row r="38631" x14ac:dyDescent="0.25"/>
    <row r="38632" x14ac:dyDescent="0.25"/>
    <row r="38633" x14ac:dyDescent="0.25"/>
    <row r="38634" x14ac:dyDescent="0.25"/>
    <row r="38635" x14ac:dyDescent="0.25"/>
    <row r="38636" x14ac:dyDescent="0.25"/>
    <row r="38637" x14ac:dyDescent="0.25"/>
    <row r="38638" x14ac:dyDescent="0.25"/>
    <row r="38639" x14ac:dyDescent="0.25"/>
    <row r="38640" x14ac:dyDescent="0.25"/>
    <row r="38641" x14ac:dyDescent="0.25"/>
    <row r="38642" x14ac:dyDescent="0.25"/>
    <row r="38643" x14ac:dyDescent="0.25"/>
    <row r="38644" x14ac:dyDescent="0.25"/>
    <row r="38645" x14ac:dyDescent="0.25"/>
    <row r="38646" x14ac:dyDescent="0.25"/>
    <row r="38647" x14ac:dyDescent="0.25"/>
    <row r="38648" x14ac:dyDescent="0.25"/>
    <row r="38649" x14ac:dyDescent="0.25"/>
    <row r="38650" x14ac:dyDescent="0.25"/>
    <row r="38651" x14ac:dyDescent="0.25"/>
    <row r="38652" x14ac:dyDescent="0.25"/>
    <row r="38653" x14ac:dyDescent="0.25"/>
    <row r="38654" x14ac:dyDescent="0.25"/>
    <row r="38655" x14ac:dyDescent="0.25"/>
    <row r="38656" x14ac:dyDescent="0.25"/>
    <row r="38657" x14ac:dyDescent="0.25"/>
    <row r="38658" x14ac:dyDescent="0.25"/>
    <row r="38659" x14ac:dyDescent="0.25"/>
    <row r="38660" x14ac:dyDescent="0.25"/>
    <row r="38661" x14ac:dyDescent="0.25"/>
    <row r="38662" x14ac:dyDescent="0.25"/>
    <row r="38663" x14ac:dyDescent="0.25"/>
    <row r="38664" x14ac:dyDescent="0.25"/>
    <row r="38665" x14ac:dyDescent="0.25"/>
    <row r="38666" x14ac:dyDescent="0.25"/>
    <row r="38667" x14ac:dyDescent="0.25"/>
    <row r="38668" x14ac:dyDescent="0.25"/>
    <row r="38669" x14ac:dyDescent="0.25"/>
    <row r="38670" x14ac:dyDescent="0.25"/>
    <row r="38671" x14ac:dyDescent="0.25"/>
    <row r="38672" x14ac:dyDescent="0.25"/>
    <row r="38673" x14ac:dyDescent="0.25"/>
    <row r="38674" x14ac:dyDescent="0.25"/>
    <row r="38675" x14ac:dyDescent="0.25"/>
    <row r="38676" x14ac:dyDescent="0.25"/>
    <row r="38677" x14ac:dyDescent="0.25"/>
    <row r="38678" x14ac:dyDescent="0.25"/>
    <row r="38679" x14ac:dyDescent="0.25"/>
    <row r="38680" x14ac:dyDescent="0.25"/>
    <row r="38681" x14ac:dyDescent="0.25"/>
    <row r="38682" x14ac:dyDescent="0.25"/>
    <row r="38683" x14ac:dyDescent="0.25"/>
    <row r="38684" x14ac:dyDescent="0.25"/>
    <row r="38685" x14ac:dyDescent="0.25"/>
    <row r="38686" x14ac:dyDescent="0.25"/>
    <row r="38687" x14ac:dyDescent="0.25"/>
    <row r="38688" x14ac:dyDescent="0.25"/>
    <row r="38689" x14ac:dyDescent="0.25"/>
    <row r="38690" x14ac:dyDescent="0.25"/>
    <row r="38691" x14ac:dyDescent="0.25"/>
    <row r="38692" x14ac:dyDescent="0.25"/>
    <row r="38693" x14ac:dyDescent="0.25"/>
    <row r="38694" x14ac:dyDescent="0.25"/>
    <row r="38695" x14ac:dyDescent="0.25"/>
    <row r="38696" x14ac:dyDescent="0.25"/>
    <row r="38697" x14ac:dyDescent="0.25"/>
    <row r="38698" x14ac:dyDescent="0.25"/>
    <row r="38699" x14ac:dyDescent="0.25"/>
    <row r="38700" x14ac:dyDescent="0.25"/>
    <row r="38701" x14ac:dyDescent="0.25"/>
    <row r="38702" x14ac:dyDescent="0.25"/>
    <row r="38703" x14ac:dyDescent="0.25"/>
    <row r="38704" x14ac:dyDescent="0.25"/>
    <row r="38705" x14ac:dyDescent="0.25"/>
    <row r="38706" x14ac:dyDescent="0.25"/>
    <row r="38707" x14ac:dyDescent="0.25"/>
    <row r="38708" x14ac:dyDescent="0.25"/>
    <row r="38709" x14ac:dyDescent="0.25"/>
    <row r="38710" x14ac:dyDescent="0.25"/>
    <row r="38711" x14ac:dyDescent="0.25"/>
    <row r="38712" x14ac:dyDescent="0.25"/>
    <row r="38713" x14ac:dyDescent="0.25"/>
    <row r="38714" x14ac:dyDescent="0.25"/>
    <row r="38715" x14ac:dyDescent="0.25"/>
    <row r="38716" x14ac:dyDescent="0.25"/>
    <row r="38717" x14ac:dyDescent="0.25"/>
    <row r="38718" x14ac:dyDescent="0.25"/>
    <row r="38719" x14ac:dyDescent="0.25"/>
    <row r="38720" x14ac:dyDescent="0.25"/>
    <row r="38721" x14ac:dyDescent="0.25"/>
    <row r="38722" x14ac:dyDescent="0.25"/>
    <row r="38723" x14ac:dyDescent="0.25"/>
    <row r="38724" x14ac:dyDescent="0.25"/>
    <row r="38725" x14ac:dyDescent="0.25"/>
    <row r="38726" x14ac:dyDescent="0.25"/>
    <row r="38727" x14ac:dyDescent="0.25"/>
    <row r="38728" x14ac:dyDescent="0.25"/>
    <row r="38729" x14ac:dyDescent="0.25"/>
    <row r="38730" x14ac:dyDescent="0.25"/>
    <row r="38731" x14ac:dyDescent="0.25"/>
    <row r="38732" x14ac:dyDescent="0.25"/>
    <row r="38733" x14ac:dyDescent="0.25"/>
    <row r="38734" x14ac:dyDescent="0.25"/>
    <row r="38735" x14ac:dyDescent="0.25"/>
    <row r="38736" x14ac:dyDescent="0.25"/>
    <row r="38737" x14ac:dyDescent="0.25"/>
    <row r="38738" x14ac:dyDescent="0.25"/>
    <row r="38739" x14ac:dyDescent="0.25"/>
    <row r="38740" x14ac:dyDescent="0.25"/>
    <row r="38741" x14ac:dyDescent="0.25"/>
    <row r="38742" x14ac:dyDescent="0.25"/>
    <row r="38743" x14ac:dyDescent="0.25"/>
    <row r="38744" x14ac:dyDescent="0.25"/>
    <row r="38745" x14ac:dyDescent="0.25"/>
    <row r="38746" x14ac:dyDescent="0.25"/>
    <row r="38747" x14ac:dyDescent="0.25"/>
    <row r="38748" x14ac:dyDescent="0.25"/>
    <row r="38749" x14ac:dyDescent="0.25"/>
    <row r="38750" x14ac:dyDescent="0.25"/>
    <row r="38751" x14ac:dyDescent="0.25"/>
    <row r="38752" x14ac:dyDescent="0.25"/>
    <row r="38753" x14ac:dyDescent="0.25"/>
    <row r="38754" x14ac:dyDescent="0.25"/>
    <row r="38755" x14ac:dyDescent="0.25"/>
    <row r="38756" x14ac:dyDescent="0.25"/>
    <row r="38757" x14ac:dyDescent="0.25"/>
    <row r="38758" x14ac:dyDescent="0.25"/>
    <row r="38759" x14ac:dyDescent="0.25"/>
    <row r="38760" x14ac:dyDescent="0.25"/>
    <row r="38761" x14ac:dyDescent="0.25"/>
    <row r="38762" x14ac:dyDescent="0.25"/>
    <row r="38763" x14ac:dyDescent="0.25"/>
    <row r="38764" x14ac:dyDescent="0.25"/>
    <row r="38765" x14ac:dyDescent="0.25"/>
    <row r="38766" x14ac:dyDescent="0.25"/>
    <row r="38767" x14ac:dyDescent="0.25"/>
    <row r="38768" x14ac:dyDescent="0.25"/>
    <row r="38769" x14ac:dyDescent="0.25"/>
    <row r="38770" x14ac:dyDescent="0.25"/>
    <row r="38771" x14ac:dyDescent="0.25"/>
    <row r="38772" x14ac:dyDescent="0.25"/>
    <row r="38773" x14ac:dyDescent="0.25"/>
    <row r="38774" x14ac:dyDescent="0.25"/>
    <row r="38775" x14ac:dyDescent="0.25"/>
    <row r="38776" x14ac:dyDescent="0.25"/>
    <row r="38777" x14ac:dyDescent="0.25"/>
    <row r="38778" x14ac:dyDescent="0.25"/>
    <row r="38779" x14ac:dyDescent="0.25"/>
    <row r="38780" x14ac:dyDescent="0.25"/>
    <row r="38781" x14ac:dyDescent="0.25"/>
    <row r="38782" x14ac:dyDescent="0.25"/>
    <row r="38783" x14ac:dyDescent="0.25"/>
    <row r="38784" x14ac:dyDescent="0.25"/>
    <row r="38785" x14ac:dyDescent="0.25"/>
    <row r="38786" x14ac:dyDescent="0.25"/>
    <row r="38787" x14ac:dyDescent="0.25"/>
    <row r="38788" x14ac:dyDescent="0.25"/>
    <row r="38789" x14ac:dyDescent="0.25"/>
    <row r="38790" x14ac:dyDescent="0.25"/>
    <row r="38791" x14ac:dyDescent="0.25"/>
    <row r="38792" x14ac:dyDescent="0.25"/>
    <row r="38793" x14ac:dyDescent="0.25"/>
    <row r="38794" x14ac:dyDescent="0.25"/>
    <row r="38795" x14ac:dyDescent="0.25"/>
    <row r="38796" x14ac:dyDescent="0.25"/>
    <row r="38797" x14ac:dyDescent="0.25"/>
    <row r="38798" x14ac:dyDescent="0.25"/>
    <row r="38799" x14ac:dyDescent="0.25"/>
    <row r="38800" x14ac:dyDescent="0.25"/>
    <row r="38801" x14ac:dyDescent="0.25"/>
    <row r="38802" x14ac:dyDescent="0.25"/>
    <row r="38803" x14ac:dyDescent="0.25"/>
    <row r="38804" x14ac:dyDescent="0.25"/>
    <row r="38805" x14ac:dyDescent="0.25"/>
    <row r="38806" x14ac:dyDescent="0.25"/>
    <row r="38807" x14ac:dyDescent="0.25"/>
    <row r="38808" x14ac:dyDescent="0.25"/>
    <row r="38809" x14ac:dyDescent="0.25"/>
    <row r="38810" x14ac:dyDescent="0.25"/>
    <row r="38811" x14ac:dyDescent="0.25"/>
    <row r="38812" x14ac:dyDescent="0.25"/>
    <row r="38813" x14ac:dyDescent="0.25"/>
    <row r="38814" x14ac:dyDescent="0.25"/>
    <row r="38815" x14ac:dyDescent="0.25"/>
    <row r="38816" x14ac:dyDescent="0.25"/>
    <row r="38817" x14ac:dyDescent="0.25"/>
    <row r="38818" x14ac:dyDescent="0.25"/>
    <row r="38819" x14ac:dyDescent="0.25"/>
    <row r="38820" x14ac:dyDescent="0.25"/>
    <row r="38821" x14ac:dyDescent="0.25"/>
    <row r="38822" x14ac:dyDescent="0.25"/>
    <row r="38823" x14ac:dyDescent="0.25"/>
    <row r="38824" x14ac:dyDescent="0.25"/>
    <row r="38825" x14ac:dyDescent="0.25"/>
    <row r="38826" x14ac:dyDescent="0.25"/>
    <row r="38827" x14ac:dyDescent="0.25"/>
    <row r="38828" x14ac:dyDescent="0.25"/>
    <row r="38829" x14ac:dyDescent="0.25"/>
    <row r="38830" x14ac:dyDescent="0.25"/>
    <row r="38831" x14ac:dyDescent="0.25"/>
    <row r="38832" x14ac:dyDescent="0.25"/>
    <row r="38833" x14ac:dyDescent="0.25"/>
    <row r="38834" x14ac:dyDescent="0.25"/>
    <row r="38835" x14ac:dyDescent="0.25"/>
    <row r="38836" x14ac:dyDescent="0.25"/>
    <row r="38837" x14ac:dyDescent="0.25"/>
    <row r="38838" x14ac:dyDescent="0.25"/>
    <row r="38839" x14ac:dyDescent="0.25"/>
    <row r="38840" x14ac:dyDescent="0.25"/>
    <row r="38841" x14ac:dyDescent="0.25"/>
    <row r="38842" x14ac:dyDescent="0.25"/>
    <row r="38843" x14ac:dyDescent="0.25"/>
    <row r="38844" x14ac:dyDescent="0.25"/>
    <row r="38845" x14ac:dyDescent="0.25"/>
    <row r="38846" x14ac:dyDescent="0.25"/>
    <row r="38847" x14ac:dyDescent="0.25"/>
    <row r="38848" x14ac:dyDescent="0.25"/>
    <row r="38849" x14ac:dyDescent="0.25"/>
    <row r="38850" x14ac:dyDescent="0.25"/>
    <row r="38851" x14ac:dyDescent="0.25"/>
    <row r="38852" x14ac:dyDescent="0.25"/>
    <row r="38853" x14ac:dyDescent="0.25"/>
    <row r="38854" x14ac:dyDescent="0.25"/>
    <row r="38855" x14ac:dyDescent="0.25"/>
    <row r="38856" x14ac:dyDescent="0.25"/>
    <row r="38857" x14ac:dyDescent="0.25"/>
    <row r="38858" x14ac:dyDescent="0.25"/>
    <row r="38859" x14ac:dyDescent="0.25"/>
    <row r="38860" x14ac:dyDescent="0.25"/>
    <row r="38861" x14ac:dyDescent="0.25"/>
    <row r="38862" x14ac:dyDescent="0.25"/>
    <row r="38863" x14ac:dyDescent="0.25"/>
    <row r="38864" x14ac:dyDescent="0.25"/>
    <row r="38865" x14ac:dyDescent="0.25"/>
    <row r="38866" x14ac:dyDescent="0.25"/>
    <row r="38867" x14ac:dyDescent="0.25"/>
    <row r="38868" x14ac:dyDescent="0.25"/>
    <row r="38869" x14ac:dyDescent="0.25"/>
    <row r="38870" x14ac:dyDescent="0.25"/>
    <row r="38871" x14ac:dyDescent="0.25"/>
    <row r="38872" x14ac:dyDescent="0.25"/>
    <row r="38873" x14ac:dyDescent="0.25"/>
    <row r="38874" x14ac:dyDescent="0.25"/>
    <row r="38875" x14ac:dyDescent="0.25"/>
    <row r="38876" x14ac:dyDescent="0.25"/>
    <row r="38877" x14ac:dyDescent="0.25"/>
    <row r="38878" x14ac:dyDescent="0.25"/>
    <row r="38879" x14ac:dyDescent="0.25"/>
    <row r="38880" x14ac:dyDescent="0.25"/>
    <row r="38881" x14ac:dyDescent="0.25"/>
    <row r="38882" x14ac:dyDescent="0.25"/>
    <row r="38883" x14ac:dyDescent="0.25"/>
    <row r="38884" x14ac:dyDescent="0.25"/>
    <row r="38885" x14ac:dyDescent="0.25"/>
    <row r="38886" x14ac:dyDescent="0.25"/>
    <row r="38887" x14ac:dyDescent="0.25"/>
    <row r="38888" x14ac:dyDescent="0.25"/>
    <row r="38889" x14ac:dyDescent="0.25"/>
    <row r="38890" x14ac:dyDescent="0.25"/>
    <row r="38891" x14ac:dyDescent="0.25"/>
    <row r="38892" x14ac:dyDescent="0.25"/>
    <row r="38893" x14ac:dyDescent="0.25"/>
    <row r="38894" x14ac:dyDescent="0.25"/>
    <row r="38895" x14ac:dyDescent="0.25"/>
    <row r="38896" x14ac:dyDescent="0.25"/>
    <row r="38897" x14ac:dyDescent="0.25"/>
    <row r="38898" x14ac:dyDescent="0.25"/>
    <row r="38899" x14ac:dyDescent="0.25"/>
    <row r="38900" x14ac:dyDescent="0.25"/>
    <row r="38901" x14ac:dyDescent="0.25"/>
    <row r="38902" x14ac:dyDescent="0.25"/>
    <row r="38903" x14ac:dyDescent="0.25"/>
    <row r="38904" x14ac:dyDescent="0.25"/>
    <row r="38905" x14ac:dyDescent="0.25"/>
    <row r="38906" x14ac:dyDescent="0.25"/>
    <row r="38907" x14ac:dyDescent="0.25"/>
    <row r="38908" x14ac:dyDescent="0.25"/>
    <row r="38909" x14ac:dyDescent="0.25"/>
    <row r="38910" x14ac:dyDescent="0.25"/>
    <row r="38911" x14ac:dyDescent="0.25"/>
    <row r="38912" x14ac:dyDescent="0.25"/>
    <row r="38913" x14ac:dyDescent="0.25"/>
    <row r="38914" x14ac:dyDescent="0.25"/>
    <row r="38915" x14ac:dyDescent="0.25"/>
    <row r="38916" x14ac:dyDescent="0.25"/>
    <row r="38917" x14ac:dyDescent="0.25"/>
    <row r="38918" x14ac:dyDescent="0.25"/>
    <row r="38919" x14ac:dyDescent="0.25"/>
    <row r="38920" x14ac:dyDescent="0.25"/>
    <row r="38921" x14ac:dyDescent="0.25"/>
    <row r="38922" x14ac:dyDescent="0.25"/>
    <row r="38923" x14ac:dyDescent="0.25"/>
    <row r="38924" x14ac:dyDescent="0.25"/>
    <row r="38925" x14ac:dyDescent="0.25"/>
    <row r="38926" x14ac:dyDescent="0.25"/>
    <row r="38927" x14ac:dyDescent="0.25"/>
    <row r="38928" x14ac:dyDescent="0.25"/>
    <row r="38929" x14ac:dyDescent="0.25"/>
    <row r="38930" x14ac:dyDescent="0.25"/>
    <row r="38931" x14ac:dyDescent="0.25"/>
    <row r="38932" x14ac:dyDescent="0.25"/>
    <row r="38933" x14ac:dyDescent="0.25"/>
    <row r="38934" x14ac:dyDescent="0.25"/>
    <row r="38935" x14ac:dyDescent="0.25"/>
    <row r="38936" x14ac:dyDescent="0.25"/>
    <row r="38937" x14ac:dyDescent="0.25"/>
    <row r="38938" x14ac:dyDescent="0.25"/>
    <row r="38939" x14ac:dyDescent="0.25"/>
    <row r="38940" x14ac:dyDescent="0.25"/>
    <row r="38941" x14ac:dyDescent="0.25"/>
    <row r="38942" x14ac:dyDescent="0.25"/>
    <row r="38943" x14ac:dyDescent="0.25"/>
    <row r="38944" x14ac:dyDescent="0.25"/>
    <row r="38945" x14ac:dyDescent="0.25"/>
    <row r="38946" x14ac:dyDescent="0.25"/>
    <row r="38947" x14ac:dyDescent="0.25"/>
    <row r="38948" x14ac:dyDescent="0.25"/>
    <row r="38949" x14ac:dyDescent="0.25"/>
    <row r="38950" x14ac:dyDescent="0.25"/>
    <row r="38951" x14ac:dyDescent="0.25"/>
    <row r="38952" x14ac:dyDescent="0.25"/>
    <row r="38953" x14ac:dyDescent="0.25"/>
    <row r="38954" x14ac:dyDescent="0.25"/>
    <row r="38955" x14ac:dyDescent="0.25"/>
    <row r="38956" x14ac:dyDescent="0.25"/>
    <row r="38957" x14ac:dyDescent="0.25"/>
    <row r="38958" x14ac:dyDescent="0.25"/>
    <row r="38959" x14ac:dyDescent="0.25"/>
    <row r="38960" x14ac:dyDescent="0.25"/>
    <row r="38961" x14ac:dyDescent="0.25"/>
    <row r="38962" x14ac:dyDescent="0.25"/>
    <row r="38963" x14ac:dyDescent="0.25"/>
    <row r="38964" x14ac:dyDescent="0.25"/>
    <row r="38965" x14ac:dyDescent="0.25"/>
    <row r="38966" x14ac:dyDescent="0.25"/>
    <row r="38967" x14ac:dyDescent="0.25"/>
    <row r="38968" x14ac:dyDescent="0.25"/>
    <row r="38969" x14ac:dyDescent="0.25"/>
    <row r="38970" x14ac:dyDescent="0.25"/>
    <row r="38971" x14ac:dyDescent="0.25"/>
    <row r="38972" x14ac:dyDescent="0.25"/>
    <row r="38973" x14ac:dyDescent="0.25"/>
    <row r="38974" x14ac:dyDescent="0.25"/>
    <row r="38975" x14ac:dyDescent="0.25"/>
    <row r="38976" x14ac:dyDescent="0.25"/>
    <row r="38977" x14ac:dyDescent="0.25"/>
    <row r="38978" x14ac:dyDescent="0.25"/>
    <row r="38979" x14ac:dyDescent="0.25"/>
    <row r="38980" x14ac:dyDescent="0.25"/>
    <row r="38981" x14ac:dyDescent="0.25"/>
    <row r="38982" x14ac:dyDescent="0.25"/>
    <row r="38983" x14ac:dyDescent="0.25"/>
    <row r="38984" x14ac:dyDescent="0.25"/>
    <row r="38985" x14ac:dyDescent="0.25"/>
    <row r="38986" x14ac:dyDescent="0.25"/>
    <row r="38987" x14ac:dyDescent="0.25"/>
    <row r="38988" x14ac:dyDescent="0.25"/>
    <row r="38989" x14ac:dyDescent="0.25"/>
    <row r="38990" x14ac:dyDescent="0.25"/>
    <row r="38991" x14ac:dyDescent="0.25"/>
    <row r="38992" x14ac:dyDescent="0.25"/>
    <row r="38993" x14ac:dyDescent="0.25"/>
    <row r="38994" x14ac:dyDescent="0.25"/>
    <row r="38995" x14ac:dyDescent="0.25"/>
    <row r="38996" x14ac:dyDescent="0.25"/>
    <row r="38997" x14ac:dyDescent="0.25"/>
    <row r="38998" x14ac:dyDescent="0.25"/>
    <row r="38999" x14ac:dyDescent="0.25"/>
    <row r="39000" x14ac:dyDescent="0.25"/>
    <row r="39001" x14ac:dyDescent="0.25"/>
    <row r="39002" x14ac:dyDescent="0.25"/>
    <row r="39003" x14ac:dyDescent="0.25"/>
    <row r="39004" x14ac:dyDescent="0.25"/>
    <row r="39005" x14ac:dyDescent="0.25"/>
    <row r="39006" x14ac:dyDescent="0.25"/>
    <row r="39007" x14ac:dyDescent="0.25"/>
    <row r="39008" x14ac:dyDescent="0.25"/>
    <row r="39009" x14ac:dyDescent="0.25"/>
    <row r="39010" x14ac:dyDescent="0.25"/>
    <row r="39011" x14ac:dyDescent="0.25"/>
    <row r="39012" x14ac:dyDescent="0.25"/>
    <row r="39013" x14ac:dyDescent="0.25"/>
    <row r="39014" x14ac:dyDescent="0.25"/>
    <row r="39015" x14ac:dyDescent="0.25"/>
    <row r="39016" x14ac:dyDescent="0.25"/>
    <row r="39017" x14ac:dyDescent="0.25"/>
    <row r="39018" x14ac:dyDescent="0.25"/>
    <row r="39019" x14ac:dyDescent="0.25"/>
    <row r="39020" x14ac:dyDescent="0.25"/>
    <row r="39021" x14ac:dyDescent="0.25"/>
    <row r="39022" x14ac:dyDescent="0.25"/>
    <row r="39023" x14ac:dyDescent="0.25"/>
    <row r="39024" x14ac:dyDescent="0.25"/>
    <row r="39025" x14ac:dyDescent="0.25"/>
    <row r="39026" x14ac:dyDescent="0.25"/>
    <row r="39027" x14ac:dyDescent="0.25"/>
    <row r="39028" x14ac:dyDescent="0.25"/>
    <row r="39029" x14ac:dyDescent="0.25"/>
    <row r="39030" x14ac:dyDescent="0.25"/>
    <row r="39031" x14ac:dyDescent="0.25"/>
    <row r="39032" x14ac:dyDescent="0.25"/>
    <row r="39033" x14ac:dyDescent="0.25"/>
    <row r="39034" x14ac:dyDescent="0.25"/>
    <row r="39035" x14ac:dyDescent="0.25"/>
    <row r="39036" x14ac:dyDescent="0.25"/>
    <row r="39037" x14ac:dyDescent="0.25"/>
    <row r="39038" x14ac:dyDescent="0.25"/>
    <row r="39039" x14ac:dyDescent="0.25"/>
    <row r="39040" x14ac:dyDescent="0.25"/>
    <row r="39041" x14ac:dyDescent="0.25"/>
    <row r="39042" x14ac:dyDescent="0.25"/>
    <row r="39043" x14ac:dyDescent="0.25"/>
    <row r="39044" x14ac:dyDescent="0.25"/>
    <row r="39045" x14ac:dyDescent="0.25"/>
    <row r="39046" x14ac:dyDescent="0.25"/>
    <row r="39047" x14ac:dyDescent="0.25"/>
    <row r="39048" x14ac:dyDescent="0.25"/>
    <row r="39049" x14ac:dyDescent="0.25"/>
    <row r="39050" x14ac:dyDescent="0.25"/>
    <row r="39051" x14ac:dyDescent="0.25"/>
    <row r="39052" x14ac:dyDescent="0.25"/>
    <row r="39053" x14ac:dyDescent="0.25"/>
    <row r="39054" x14ac:dyDescent="0.25"/>
    <row r="39055" x14ac:dyDescent="0.25"/>
    <row r="39056" x14ac:dyDescent="0.25"/>
    <row r="39057" x14ac:dyDescent="0.25"/>
    <row r="39058" x14ac:dyDescent="0.25"/>
    <row r="39059" x14ac:dyDescent="0.25"/>
    <row r="39060" x14ac:dyDescent="0.25"/>
    <row r="39061" x14ac:dyDescent="0.25"/>
    <row r="39062" x14ac:dyDescent="0.25"/>
    <row r="39063" x14ac:dyDescent="0.25"/>
    <row r="39064" x14ac:dyDescent="0.25"/>
    <row r="39065" x14ac:dyDescent="0.25"/>
    <row r="39066" x14ac:dyDescent="0.25"/>
    <row r="39067" x14ac:dyDescent="0.25"/>
    <row r="39068" x14ac:dyDescent="0.25"/>
    <row r="39069" x14ac:dyDescent="0.25"/>
    <row r="39070" x14ac:dyDescent="0.25"/>
    <row r="39071" x14ac:dyDescent="0.25"/>
    <row r="39072" x14ac:dyDescent="0.25"/>
    <row r="39073" x14ac:dyDescent="0.25"/>
    <row r="39074" x14ac:dyDescent="0.25"/>
    <row r="39075" x14ac:dyDescent="0.25"/>
    <row r="39076" x14ac:dyDescent="0.25"/>
    <row r="39077" x14ac:dyDescent="0.25"/>
    <row r="39078" x14ac:dyDescent="0.25"/>
    <row r="39079" x14ac:dyDescent="0.25"/>
    <row r="39080" x14ac:dyDescent="0.25"/>
    <row r="39081" x14ac:dyDescent="0.25"/>
    <row r="39082" x14ac:dyDescent="0.25"/>
    <row r="39083" x14ac:dyDescent="0.25"/>
    <row r="39084" x14ac:dyDescent="0.25"/>
    <row r="39085" x14ac:dyDescent="0.25"/>
    <row r="39086" x14ac:dyDescent="0.25"/>
    <row r="39087" x14ac:dyDescent="0.25"/>
    <row r="39088" x14ac:dyDescent="0.25"/>
    <row r="39089" x14ac:dyDescent="0.25"/>
    <row r="39090" x14ac:dyDescent="0.25"/>
    <row r="39091" x14ac:dyDescent="0.25"/>
    <row r="39092" x14ac:dyDescent="0.25"/>
    <row r="39093" x14ac:dyDescent="0.25"/>
    <row r="39094" x14ac:dyDescent="0.25"/>
    <row r="39095" x14ac:dyDescent="0.25"/>
    <row r="39096" x14ac:dyDescent="0.25"/>
    <row r="39097" x14ac:dyDescent="0.25"/>
    <row r="39098" x14ac:dyDescent="0.25"/>
    <row r="39099" x14ac:dyDescent="0.25"/>
    <row r="39100" x14ac:dyDescent="0.25"/>
    <row r="39101" x14ac:dyDescent="0.25"/>
    <row r="39102" x14ac:dyDescent="0.25"/>
    <row r="39103" x14ac:dyDescent="0.25"/>
    <row r="39104" x14ac:dyDescent="0.25"/>
    <row r="39105" x14ac:dyDescent="0.25"/>
    <row r="39106" x14ac:dyDescent="0.25"/>
    <row r="39107" x14ac:dyDescent="0.25"/>
    <row r="39108" x14ac:dyDescent="0.25"/>
    <row r="39109" x14ac:dyDescent="0.25"/>
    <row r="39110" x14ac:dyDescent="0.25"/>
    <row r="39111" x14ac:dyDescent="0.25"/>
    <row r="39112" x14ac:dyDescent="0.25"/>
    <row r="39113" x14ac:dyDescent="0.25"/>
    <row r="39114" x14ac:dyDescent="0.25"/>
    <row r="39115" x14ac:dyDescent="0.25"/>
    <row r="39116" x14ac:dyDescent="0.25"/>
    <row r="39117" x14ac:dyDescent="0.25"/>
    <row r="39118" x14ac:dyDescent="0.25"/>
    <row r="39119" x14ac:dyDescent="0.25"/>
    <row r="39120" x14ac:dyDescent="0.25"/>
    <row r="39121" x14ac:dyDescent="0.25"/>
    <row r="39122" x14ac:dyDescent="0.25"/>
    <row r="39123" x14ac:dyDescent="0.25"/>
    <row r="39124" x14ac:dyDescent="0.25"/>
    <row r="39125" x14ac:dyDescent="0.25"/>
    <row r="39126" x14ac:dyDescent="0.25"/>
    <row r="39127" x14ac:dyDescent="0.25"/>
    <row r="39128" x14ac:dyDescent="0.25"/>
    <row r="39129" x14ac:dyDescent="0.25"/>
    <row r="39130" x14ac:dyDescent="0.25"/>
    <row r="39131" x14ac:dyDescent="0.25"/>
    <row r="39132" x14ac:dyDescent="0.25"/>
    <row r="39133" x14ac:dyDescent="0.25"/>
    <row r="39134" x14ac:dyDescent="0.25"/>
    <row r="39135" x14ac:dyDescent="0.25"/>
    <row r="39136" x14ac:dyDescent="0.25"/>
    <row r="39137" x14ac:dyDescent="0.25"/>
    <row r="39138" x14ac:dyDescent="0.25"/>
    <row r="39139" x14ac:dyDescent="0.25"/>
    <row r="39140" x14ac:dyDescent="0.25"/>
    <row r="39141" x14ac:dyDescent="0.25"/>
    <row r="39142" x14ac:dyDescent="0.25"/>
    <row r="39143" x14ac:dyDescent="0.25"/>
    <row r="39144" x14ac:dyDescent="0.25"/>
    <row r="39145" x14ac:dyDescent="0.25"/>
    <row r="39146" x14ac:dyDescent="0.25"/>
    <row r="39147" x14ac:dyDescent="0.25"/>
    <row r="39148" x14ac:dyDescent="0.25"/>
    <row r="39149" x14ac:dyDescent="0.25"/>
    <row r="39150" x14ac:dyDescent="0.25"/>
    <row r="39151" x14ac:dyDescent="0.25"/>
    <row r="39152" x14ac:dyDescent="0.25"/>
    <row r="39153" x14ac:dyDescent="0.25"/>
    <row r="39154" x14ac:dyDescent="0.25"/>
    <row r="39155" x14ac:dyDescent="0.25"/>
    <row r="39156" x14ac:dyDescent="0.25"/>
    <row r="39157" x14ac:dyDescent="0.25"/>
    <row r="39158" x14ac:dyDescent="0.25"/>
    <row r="39159" x14ac:dyDescent="0.25"/>
    <row r="39160" x14ac:dyDescent="0.25"/>
    <row r="39161" x14ac:dyDescent="0.25"/>
    <row r="39162" x14ac:dyDescent="0.25"/>
    <row r="39163" x14ac:dyDescent="0.25"/>
    <row r="39164" x14ac:dyDescent="0.25"/>
    <row r="39165" x14ac:dyDescent="0.25"/>
    <row r="39166" x14ac:dyDescent="0.25"/>
    <row r="39167" x14ac:dyDescent="0.25"/>
    <row r="39168" x14ac:dyDescent="0.25"/>
    <row r="39169" x14ac:dyDescent="0.25"/>
    <row r="39170" x14ac:dyDescent="0.25"/>
    <row r="39171" x14ac:dyDescent="0.25"/>
    <row r="39172" x14ac:dyDescent="0.25"/>
    <row r="39173" x14ac:dyDescent="0.25"/>
    <row r="39174" x14ac:dyDescent="0.25"/>
    <row r="39175" x14ac:dyDescent="0.25"/>
    <row r="39176" x14ac:dyDescent="0.25"/>
    <row r="39177" x14ac:dyDescent="0.25"/>
    <row r="39178" x14ac:dyDescent="0.25"/>
    <row r="39179" x14ac:dyDescent="0.25"/>
    <row r="39180" x14ac:dyDescent="0.25"/>
    <row r="39181" x14ac:dyDescent="0.25"/>
    <row r="39182" x14ac:dyDescent="0.25"/>
    <row r="39183" x14ac:dyDescent="0.25"/>
    <row r="39184" x14ac:dyDescent="0.25"/>
    <row r="39185" x14ac:dyDescent="0.25"/>
    <row r="39186" x14ac:dyDescent="0.25"/>
    <row r="39187" x14ac:dyDescent="0.25"/>
    <row r="39188" x14ac:dyDescent="0.25"/>
    <row r="39189" x14ac:dyDescent="0.25"/>
    <row r="39190" x14ac:dyDescent="0.25"/>
    <row r="39191" x14ac:dyDescent="0.25"/>
    <row r="39192" x14ac:dyDescent="0.25"/>
    <row r="39193" x14ac:dyDescent="0.25"/>
    <row r="39194" x14ac:dyDescent="0.25"/>
    <row r="39195" x14ac:dyDescent="0.25"/>
    <row r="39196" x14ac:dyDescent="0.25"/>
    <row r="39197" x14ac:dyDescent="0.25"/>
    <row r="39198" x14ac:dyDescent="0.25"/>
    <row r="39199" x14ac:dyDescent="0.25"/>
    <row r="39200" x14ac:dyDescent="0.25"/>
    <row r="39201" x14ac:dyDescent="0.25"/>
    <row r="39202" x14ac:dyDescent="0.25"/>
    <row r="39203" x14ac:dyDescent="0.25"/>
    <row r="39204" x14ac:dyDescent="0.25"/>
    <row r="39205" x14ac:dyDescent="0.25"/>
    <row r="39206" x14ac:dyDescent="0.25"/>
    <row r="39207" x14ac:dyDescent="0.25"/>
    <row r="39208" x14ac:dyDescent="0.25"/>
    <row r="39209" x14ac:dyDescent="0.25"/>
    <row r="39210" x14ac:dyDescent="0.25"/>
    <row r="39211" x14ac:dyDescent="0.25"/>
    <row r="39212" x14ac:dyDescent="0.25"/>
    <row r="39213" x14ac:dyDescent="0.25"/>
    <row r="39214" x14ac:dyDescent="0.25"/>
    <row r="39215" x14ac:dyDescent="0.25"/>
    <row r="39216" x14ac:dyDescent="0.25"/>
    <row r="39217" x14ac:dyDescent="0.25"/>
    <row r="39218" x14ac:dyDescent="0.25"/>
    <row r="39219" x14ac:dyDescent="0.25"/>
    <row r="39220" x14ac:dyDescent="0.25"/>
    <row r="39221" x14ac:dyDescent="0.25"/>
    <row r="39222" x14ac:dyDescent="0.25"/>
    <row r="39223" x14ac:dyDescent="0.25"/>
    <row r="39224" x14ac:dyDescent="0.25"/>
    <row r="39225" x14ac:dyDescent="0.25"/>
    <row r="39226" x14ac:dyDescent="0.25"/>
    <row r="39227" x14ac:dyDescent="0.25"/>
    <row r="39228" x14ac:dyDescent="0.25"/>
    <row r="39229" x14ac:dyDescent="0.25"/>
    <row r="39230" x14ac:dyDescent="0.25"/>
    <row r="39231" x14ac:dyDescent="0.25"/>
    <row r="39232" x14ac:dyDescent="0.25"/>
    <row r="39233" x14ac:dyDescent="0.25"/>
    <row r="39234" x14ac:dyDescent="0.25"/>
    <row r="39235" x14ac:dyDescent="0.25"/>
    <row r="39236" x14ac:dyDescent="0.25"/>
    <row r="39237" x14ac:dyDescent="0.25"/>
    <row r="39238" x14ac:dyDescent="0.25"/>
    <row r="39239" x14ac:dyDescent="0.25"/>
    <row r="39240" x14ac:dyDescent="0.25"/>
    <row r="39241" x14ac:dyDescent="0.25"/>
    <row r="39242" x14ac:dyDescent="0.25"/>
    <row r="39243" x14ac:dyDescent="0.25"/>
    <row r="39244" x14ac:dyDescent="0.25"/>
    <row r="39245" x14ac:dyDescent="0.25"/>
    <row r="39246" x14ac:dyDescent="0.25"/>
    <row r="39247" x14ac:dyDescent="0.25"/>
    <row r="39248" x14ac:dyDescent="0.25"/>
    <row r="39249" x14ac:dyDescent="0.25"/>
    <row r="39250" x14ac:dyDescent="0.25"/>
    <row r="39251" x14ac:dyDescent="0.25"/>
    <row r="39252" x14ac:dyDescent="0.25"/>
    <row r="39253" x14ac:dyDescent="0.25"/>
    <row r="39254" x14ac:dyDescent="0.25"/>
    <row r="39255" x14ac:dyDescent="0.25"/>
    <row r="39256" x14ac:dyDescent="0.25"/>
    <row r="39257" x14ac:dyDescent="0.25"/>
    <row r="39258" x14ac:dyDescent="0.25"/>
    <row r="39259" x14ac:dyDescent="0.25"/>
    <row r="39260" x14ac:dyDescent="0.25"/>
    <row r="39261" x14ac:dyDescent="0.25"/>
    <row r="39262" x14ac:dyDescent="0.25"/>
    <row r="39263" x14ac:dyDescent="0.25"/>
    <row r="39264" x14ac:dyDescent="0.25"/>
    <row r="39265" x14ac:dyDescent="0.25"/>
    <row r="39266" x14ac:dyDescent="0.25"/>
    <row r="39267" x14ac:dyDescent="0.25"/>
    <row r="39268" x14ac:dyDescent="0.25"/>
    <row r="39269" x14ac:dyDescent="0.25"/>
    <row r="39270" x14ac:dyDescent="0.25"/>
    <row r="39271" x14ac:dyDescent="0.25"/>
    <row r="39272" x14ac:dyDescent="0.25"/>
    <row r="39273" x14ac:dyDescent="0.25"/>
    <row r="39274" x14ac:dyDescent="0.25"/>
    <row r="39275" x14ac:dyDescent="0.25"/>
    <row r="39276" x14ac:dyDescent="0.25"/>
    <row r="39277" x14ac:dyDescent="0.25"/>
    <row r="39278" x14ac:dyDescent="0.25"/>
    <row r="39279" x14ac:dyDescent="0.25"/>
    <row r="39280" x14ac:dyDescent="0.25"/>
    <row r="39281" x14ac:dyDescent="0.25"/>
    <row r="39282" x14ac:dyDescent="0.25"/>
    <row r="39283" x14ac:dyDescent="0.25"/>
    <row r="39284" x14ac:dyDescent="0.25"/>
    <row r="39285" x14ac:dyDescent="0.25"/>
    <row r="39286" x14ac:dyDescent="0.25"/>
    <row r="39287" x14ac:dyDescent="0.25"/>
    <row r="39288" x14ac:dyDescent="0.25"/>
    <row r="39289" x14ac:dyDescent="0.25"/>
    <row r="39290" x14ac:dyDescent="0.25"/>
    <row r="39291" x14ac:dyDescent="0.25"/>
    <row r="39292" x14ac:dyDescent="0.25"/>
    <row r="39293" x14ac:dyDescent="0.25"/>
    <row r="39294" x14ac:dyDescent="0.25"/>
    <row r="39295" x14ac:dyDescent="0.25"/>
    <row r="39296" x14ac:dyDescent="0.25"/>
    <row r="39297" x14ac:dyDescent="0.25"/>
    <row r="39298" x14ac:dyDescent="0.25"/>
    <row r="39299" x14ac:dyDescent="0.25"/>
    <row r="39300" x14ac:dyDescent="0.25"/>
    <row r="39301" x14ac:dyDescent="0.25"/>
    <row r="39302" x14ac:dyDescent="0.25"/>
    <row r="39303" x14ac:dyDescent="0.25"/>
    <row r="39304" x14ac:dyDescent="0.25"/>
    <row r="39305" x14ac:dyDescent="0.25"/>
    <row r="39306" x14ac:dyDescent="0.25"/>
    <row r="39307" x14ac:dyDescent="0.25"/>
    <row r="39308" x14ac:dyDescent="0.25"/>
    <row r="39309" x14ac:dyDescent="0.25"/>
    <row r="39310" x14ac:dyDescent="0.25"/>
    <row r="39311" x14ac:dyDescent="0.25"/>
    <row r="39312" x14ac:dyDescent="0.25"/>
    <row r="39313" x14ac:dyDescent="0.25"/>
    <row r="39314" x14ac:dyDescent="0.25"/>
    <row r="39315" x14ac:dyDescent="0.25"/>
    <row r="39316" x14ac:dyDescent="0.25"/>
    <row r="39317" x14ac:dyDescent="0.25"/>
    <row r="39318" x14ac:dyDescent="0.25"/>
    <row r="39319" x14ac:dyDescent="0.25"/>
    <row r="39320" x14ac:dyDescent="0.25"/>
    <row r="39321" x14ac:dyDescent="0.25"/>
    <row r="39322" x14ac:dyDescent="0.25"/>
    <row r="39323" x14ac:dyDescent="0.25"/>
    <row r="39324" x14ac:dyDescent="0.25"/>
    <row r="39325" x14ac:dyDescent="0.25"/>
    <row r="39326" x14ac:dyDescent="0.25"/>
    <row r="39327" x14ac:dyDescent="0.25"/>
    <row r="39328" x14ac:dyDescent="0.25"/>
    <row r="39329" x14ac:dyDescent="0.25"/>
    <row r="39330" x14ac:dyDescent="0.25"/>
    <row r="39331" x14ac:dyDescent="0.25"/>
    <row r="39332" x14ac:dyDescent="0.25"/>
    <row r="39333" x14ac:dyDescent="0.25"/>
    <row r="39334" x14ac:dyDescent="0.25"/>
    <row r="39335" x14ac:dyDescent="0.25"/>
    <row r="39336" x14ac:dyDescent="0.25"/>
    <row r="39337" x14ac:dyDescent="0.25"/>
    <row r="39338" x14ac:dyDescent="0.25"/>
    <row r="39339" x14ac:dyDescent="0.25"/>
    <row r="39340" x14ac:dyDescent="0.25"/>
    <row r="39341" x14ac:dyDescent="0.25"/>
    <row r="39342" x14ac:dyDescent="0.25"/>
    <row r="39343" x14ac:dyDescent="0.25"/>
    <row r="39344" x14ac:dyDescent="0.25"/>
    <row r="39345" x14ac:dyDescent="0.25"/>
    <row r="39346" x14ac:dyDescent="0.25"/>
    <row r="39347" x14ac:dyDescent="0.25"/>
    <row r="39348" x14ac:dyDescent="0.25"/>
    <row r="39349" x14ac:dyDescent="0.25"/>
    <row r="39350" x14ac:dyDescent="0.25"/>
    <row r="39351" x14ac:dyDescent="0.25"/>
    <row r="39352" x14ac:dyDescent="0.25"/>
    <row r="39353" x14ac:dyDescent="0.25"/>
    <row r="39354" x14ac:dyDescent="0.25"/>
    <row r="39355" x14ac:dyDescent="0.25"/>
    <row r="39356" x14ac:dyDescent="0.25"/>
    <row r="39357" x14ac:dyDescent="0.25"/>
    <row r="39358" x14ac:dyDescent="0.25"/>
    <row r="39359" x14ac:dyDescent="0.25"/>
    <row r="39360" x14ac:dyDescent="0.25"/>
    <row r="39361" x14ac:dyDescent="0.25"/>
    <row r="39362" x14ac:dyDescent="0.25"/>
    <row r="39363" x14ac:dyDescent="0.25"/>
    <row r="39364" x14ac:dyDescent="0.25"/>
    <row r="39365" x14ac:dyDescent="0.25"/>
    <row r="39366" x14ac:dyDescent="0.25"/>
    <row r="39367" x14ac:dyDescent="0.25"/>
    <row r="39368" x14ac:dyDescent="0.25"/>
    <row r="39369" x14ac:dyDescent="0.25"/>
    <row r="39370" x14ac:dyDescent="0.25"/>
    <row r="39371" x14ac:dyDescent="0.25"/>
    <row r="39372" x14ac:dyDescent="0.25"/>
    <row r="39373" x14ac:dyDescent="0.25"/>
    <row r="39374" x14ac:dyDescent="0.25"/>
    <row r="39375" x14ac:dyDescent="0.25"/>
    <row r="39376" x14ac:dyDescent="0.25"/>
    <row r="39377" x14ac:dyDescent="0.25"/>
    <row r="39378" x14ac:dyDescent="0.25"/>
    <row r="39379" x14ac:dyDescent="0.25"/>
    <row r="39380" x14ac:dyDescent="0.25"/>
    <row r="39381" x14ac:dyDescent="0.25"/>
    <row r="39382" x14ac:dyDescent="0.25"/>
    <row r="39383" x14ac:dyDescent="0.25"/>
    <row r="39384" x14ac:dyDescent="0.25"/>
    <row r="39385" x14ac:dyDescent="0.25"/>
    <row r="39386" x14ac:dyDescent="0.25"/>
    <row r="39387" x14ac:dyDescent="0.25"/>
    <row r="39388" x14ac:dyDescent="0.25"/>
    <row r="39389" x14ac:dyDescent="0.25"/>
    <row r="39390" x14ac:dyDescent="0.25"/>
    <row r="39391" x14ac:dyDescent="0.25"/>
    <row r="39392" x14ac:dyDescent="0.25"/>
    <row r="39393" x14ac:dyDescent="0.25"/>
    <row r="39394" x14ac:dyDescent="0.25"/>
    <row r="39395" x14ac:dyDescent="0.25"/>
    <row r="39396" x14ac:dyDescent="0.25"/>
    <row r="39397" x14ac:dyDescent="0.25"/>
    <row r="39398" x14ac:dyDescent="0.25"/>
    <row r="39399" x14ac:dyDescent="0.25"/>
    <row r="39400" x14ac:dyDescent="0.25"/>
    <row r="39401" x14ac:dyDescent="0.25"/>
    <row r="39402" x14ac:dyDescent="0.25"/>
    <row r="39403" x14ac:dyDescent="0.25"/>
    <row r="39404" x14ac:dyDescent="0.25"/>
    <row r="39405" x14ac:dyDescent="0.25"/>
    <row r="39406" x14ac:dyDescent="0.25"/>
    <row r="39407" x14ac:dyDescent="0.25"/>
    <row r="39408" x14ac:dyDescent="0.25"/>
    <row r="39409" x14ac:dyDescent="0.25"/>
    <row r="39410" x14ac:dyDescent="0.25"/>
    <row r="39411" x14ac:dyDescent="0.25"/>
    <row r="39412" x14ac:dyDescent="0.25"/>
    <row r="39413" x14ac:dyDescent="0.25"/>
    <row r="39414" x14ac:dyDescent="0.25"/>
    <row r="39415" x14ac:dyDescent="0.25"/>
    <row r="39416" x14ac:dyDescent="0.25"/>
    <row r="39417" x14ac:dyDescent="0.25"/>
    <row r="39418" x14ac:dyDescent="0.25"/>
    <row r="39419" x14ac:dyDescent="0.25"/>
    <row r="39420" x14ac:dyDescent="0.25"/>
    <row r="39421" x14ac:dyDescent="0.25"/>
    <row r="39422" x14ac:dyDescent="0.25"/>
    <row r="39423" x14ac:dyDescent="0.25"/>
    <row r="39424" x14ac:dyDescent="0.25"/>
    <row r="39425" x14ac:dyDescent="0.25"/>
    <row r="39426" x14ac:dyDescent="0.25"/>
    <row r="39427" x14ac:dyDescent="0.25"/>
    <row r="39428" x14ac:dyDescent="0.25"/>
    <row r="39429" x14ac:dyDescent="0.25"/>
    <row r="39430" x14ac:dyDescent="0.25"/>
    <row r="39431" x14ac:dyDescent="0.25"/>
    <row r="39432" x14ac:dyDescent="0.25"/>
    <row r="39433" x14ac:dyDescent="0.25"/>
    <row r="39434" x14ac:dyDescent="0.25"/>
    <row r="39435" x14ac:dyDescent="0.25"/>
    <row r="39436" x14ac:dyDescent="0.25"/>
    <row r="39437" x14ac:dyDescent="0.25"/>
    <row r="39438" x14ac:dyDescent="0.25"/>
    <row r="39439" x14ac:dyDescent="0.25"/>
    <row r="39440" x14ac:dyDescent="0.25"/>
    <row r="39441" x14ac:dyDescent="0.25"/>
    <row r="39442" x14ac:dyDescent="0.25"/>
    <row r="39443" x14ac:dyDescent="0.25"/>
    <row r="39444" x14ac:dyDescent="0.25"/>
    <row r="39445" x14ac:dyDescent="0.25"/>
    <row r="39446" x14ac:dyDescent="0.25"/>
    <row r="39447" x14ac:dyDescent="0.25"/>
    <row r="39448" x14ac:dyDescent="0.25"/>
    <row r="39449" x14ac:dyDescent="0.25"/>
    <row r="39450" x14ac:dyDescent="0.25"/>
    <row r="39451" x14ac:dyDescent="0.25"/>
    <row r="39452" x14ac:dyDescent="0.25"/>
    <row r="39453" x14ac:dyDescent="0.25"/>
    <row r="39454" x14ac:dyDescent="0.25"/>
    <row r="39455" x14ac:dyDescent="0.25"/>
    <row r="39456" x14ac:dyDescent="0.25"/>
    <row r="39457" x14ac:dyDescent="0.25"/>
    <row r="39458" x14ac:dyDescent="0.25"/>
    <row r="39459" x14ac:dyDescent="0.25"/>
    <row r="39460" x14ac:dyDescent="0.25"/>
    <row r="39461" x14ac:dyDescent="0.25"/>
    <row r="39462" x14ac:dyDescent="0.25"/>
    <row r="39463" x14ac:dyDescent="0.25"/>
    <row r="39464" x14ac:dyDescent="0.25"/>
    <row r="39465" x14ac:dyDescent="0.25"/>
    <row r="39466" x14ac:dyDescent="0.25"/>
    <row r="39467" x14ac:dyDescent="0.25"/>
    <row r="39468" x14ac:dyDescent="0.25"/>
    <row r="39469" x14ac:dyDescent="0.25"/>
    <row r="39470" x14ac:dyDescent="0.25"/>
    <row r="39471" x14ac:dyDescent="0.25"/>
    <row r="39472" x14ac:dyDescent="0.25"/>
    <row r="39473" x14ac:dyDescent="0.25"/>
    <row r="39474" x14ac:dyDescent="0.25"/>
    <row r="39475" x14ac:dyDescent="0.25"/>
    <row r="39476" x14ac:dyDescent="0.25"/>
    <row r="39477" x14ac:dyDescent="0.25"/>
    <row r="39478" x14ac:dyDescent="0.25"/>
    <row r="39479" x14ac:dyDescent="0.25"/>
    <row r="39480" x14ac:dyDescent="0.25"/>
    <row r="39481" x14ac:dyDescent="0.25"/>
    <row r="39482" x14ac:dyDescent="0.25"/>
    <row r="39483" x14ac:dyDescent="0.25"/>
    <row r="39484" x14ac:dyDescent="0.25"/>
    <row r="39485" x14ac:dyDescent="0.25"/>
    <row r="39486" x14ac:dyDescent="0.25"/>
    <row r="39487" x14ac:dyDescent="0.25"/>
    <row r="39488" x14ac:dyDescent="0.25"/>
    <row r="39489" x14ac:dyDescent="0.25"/>
    <row r="39490" x14ac:dyDescent="0.25"/>
    <row r="39491" x14ac:dyDescent="0.25"/>
    <row r="39492" x14ac:dyDescent="0.25"/>
    <row r="39493" x14ac:dyDescent="0.25"/>
    <row r="39494" x14ac:dyDescent="0.25"/>
    <row r="39495" x14ac:dyDescent="0.25"/>
    <row r="39496" x14ac:dyDescent="0.25"/>
    <row r="39497" x14ac:dyDescent="0.25"/>
    <row r="39498" x14ac:dyDescent="0.25"/>
    <row r="39499" x14ac:dyDescent="0.25"/>
    <row r="39500" x14ac:dyDescent="0.25"/>
    <row r="39501" x14ac:dyDescent="0.25"/>
    <row r="39502" x14ac:dyDescent="0.25"/>
    <row r="39503" x14ac:dyDescent="0.25"/>
    <row r="39504" x14ac:dyDescent="0.25"/>
    <row r="39505" x14ac:dyDescent="0.25"/>
    <row r="39506" x14ac:dyDescent="0.25"/>
    <row r="39507" x14ac:dyDescent="0.25"/>
    <row r="39508" x14ac:dyDescent="0.25"/>
    <row r="39509" x14ac:dyDescent="0.25"/>
    <row r="39510" x14ac:dyDescent="0.25"/>
    <row r="39511" x14ac:dyDescent="0.25"/>
    <row r="39512" x14ac:dyDescent="0.25"/>
    <row r="39513" x14ac:dyDescent="0.25"/>
    <row r="39514" x14ac:dyDescent="0.25"/>
    <row r="39515" x14ac:dyDescent="0.25"/>
    <row r="39516" x14ac:dyDescent="0.25"/>
    <row r="39517" x14ac:dyDescent="0.25"/>
    <row r="39518" x14ac:dyDescent="0.25"/>
    <row r="39519" x14ac:dyDescent="0.25"/>
    <row r="39520" x14ac:dyDescent="0.25"/>
    <row r="39521" x14ac:dyDescent="0.25"/>
    <row r="39522" x14ac:dyDescent="0.25"/>
    <row r="39523" x14ac:dyDescent="0.25"/>
    <row r="39524" x14ac:dyDescent="0.25"/>
    <row r="39525" x14ac:dyDescent="0.25"/>
    <row r="39526" x14ac:dyDescent="0.25"/>
    <row r="39527" x14ac:dyDescent="0.25"/>
    <row r="39528" x14ac:dyDescent="0.25"/>
    <row r="39529" x14ac:dyDescent="0.25"/>
    <row r="39530" x14ac:dyDescent="0.25"/>
    <row r="39531" x14ac:dyDescent="0.25"/>
    <row r="39532" x14ac:dyDescent="0.25"/>
    <row r="39533" x14ac:dyDescent="0.25"/>
    <row r="39534" x14ac:dyDescent="0.25"/>
    <row r="39535" x14ac:dyDescent="0.25"/>
    <row r="39536" x14ac:dyDescent="0.25"/>
    <row r="39537" x14ac:dyDescent="0.25"/>
    <row r="39538" x14ac:dyDescent="0.25"/>
    <row r="39539" x14ac:dyDescent="0.25"/>
    <row r="39540" x14ac:dyDescent="0.25"/>
    <row r="39541" x14ac:dyDescent="0.25"/>
    <row r="39542" x14ac:dyDescent="0.25"/>
    <row r="39543" x14ac:dyDescent="0.25"/>
    <row r="39544" x14ac:dyDescent="0.25"/>
    <row r="39545" x14ac:dyDescent="0.25"/>
    <row r="39546" x14ac:dyDescent="0.25"/>
    <row r="39547" x14ac:dyDescent="0.25"/>
    <row r="39548" x14ac:dyDescent="0.25"/>
    <row r="39549" x14ac:dyDescent="0.25"/>
    <row r="39550" x14ac:dyDescent="0.25"/>
    <row r="39551" x14ac:dyDescent="0.25"/>
    <row r="39552" x14ac:dyDescent="0.25"/>
    <row r="39553" x14ac:dyDescent="0.25"/>
    <row r="39554" x14ac:dyDescent="0.25"/>
    <row r="39555" x14ac:dyDescent="0.25"/>
    <row r="39556" x14ac:dyDescent="0.25"/>
    <row r="39557" x14ac:dyDescent="0.25"/>
    <row r="39558" x14ac:dyDescent="0.25"/>
    <row r="39559" x14ac:dyDescent="0.25"/>
    <row r="39560" x14ac:dyDescent="0.25"/>
    <row r="39561" x14ac:dyDescent="0.25"/>
    <row r="39562" x14ac:dyDescent="0.25"/>
    <row r="39563" x14ac:dyDescent="0.25"/>
    <row r="39564" x14ac:dyDescent="0.25"/>
    <row r="39565" x14ac:dyDescent="0.25"/>
    <row r="39566" x14ac:dyDescent="0.25"/>
    <row r="39567" x14ac:dyDescent="0.25"/>
    <row r="39568" x14ac:dyDescent="0.25"/>
    <row r="39569" x14ac:dyDescent="0.25"/>
    <row r="39570" x14ac:dyDescent="0.25"/>
    <row r="39571" x14ac:dyDescent="0.25"/>
    <row r="39572" x14ac:dyDescent="0.25"/>
    <row r="39573" x14ac:dyDescent="0.25"/>
    <row r="39574" x14ac:dyDescent="0.25"/>
    <row r="39575" x14ac:dyDescent="0.25"/>
    <row r="39576" x14ac:dyDescent="0.25"/>
    <row r="39577" x14ac:dyDescent="0.25"/>
    <row r="39578" x14ac:dyDescent="0.25"/>
    <row r="39579" x14ac:dyDescent="0.25"/>
    <row r="39580" x14ac:dyDescent="0.25"/>
    <row r="39581" x14ac:dyDescent="0.25"/>
    <row r="39582" x14ac:dyDescent="0.25"/>
    <row r="39583" x14ac:dyDescent="0.25"/>
    <row r="39584" x14ac:dyDescent="0.25"/>
    <row r="39585" x14ac:dyDescent="0.25"/>
    <row r="39586" x14ac:dyDescent="0.25"/>
    <row r="39587" x14ac:dyDescent="0.25"/>
    <row r="39588" x14ac:dyDescent="0.25"/>
    <row r="39589" x14ac:dyDescent="0.25"/>
    <row r="39590" x14ac:dyDescent="0.25"/>
    <row r="39591" x14ac:dyDescent="0.25"/>
    <row r="39592" x14ac:dyDescent="0.25"/>
    <row r="39593" x14ac:dyDescent="0.25"/>
    <row r="39594" x14ac:dyDescent="0.25"/>
    <row r="39595" x14ac:dyDescent="0.25"/>
    <row r="39596" x14ac:dyDescent="0.25"/>
    <row r="39597" x14ac:dyDescent="0.25"/>
    <row r="39598" x14ac:dyDescent="0.25"/>
    <row r="39599" x14ac:dyDescent="0.25"/>
    <row r="39600" x14ac:dyDescent="0.25"/>
    <row r="39601" x14ac:dyDescent="0.25"/>
    <row r="39602" x14ac:dyDescent="0.25"/>
    <row r="39603" x14ac:dyDescent="0.25"/>
    <row r="39604" x14ac:dyDescent="0.25"/>
    <row r="39605" x14ac:dyDescent="0.25"/>
    <row r="39606" x14ac:dyDescent="0.25"/>
    <row r="39607" x14ac:dyDescent="0.25"/>
    <row r="39608" x14ac:dyDescent="0.25"/>
    <row r="39609" x14ac:dyDescent="0.25"/>
    <row r="39610" x14ac:dyDescent="0.25"/>
    <row r="39611" x14ac:dyDescent="0.25"/>
    <row r="39612" x14ac:dyDescent="0.25"/>
    <row r="39613" x14ac:dyDescent="0.25"/>
    <row r="39614" x14ac:dyDescent="0.25"/>
    <row r="39615" x14ac:dyDescent="0.25"/>
    <row r="39616" x14ac:dyDescent="0.25"/>
    <row r="39617" x14ac:dyDescent="0.25"/>
    <row r="39618" x14ac:dyDescent="0.25"/>
    <row r="39619" x14ac:dyDescent="0.25"/>
    <row r="39620" x14ac:dyDescent="0.25"/>
    <row r="39621" x14ac:dyDescent="0.25"/>
    <row r="39622" x14ac:dyDescent="0.25"/>
    <row r="39623" x14ac:dyDescent="0.25"/>
    <row r="39624" x14ac:dyDescent="0.25"/>
    <row r="39625" x14ac:dyDescent="0.25"/>
    <row r="39626" x14ac:dyDescent="0.25"/>
    <row r="39627" x14ac:dyDescent="0.25"/>
    <row r="39628" x14ac:dyDescent="0.25"/>
    <row r="39629" x14ac:dyDescent="0.25"/>
    <row r="39630" x14ac:dyDescent="0.25"/>
    <row r="39631" x14ac:dyDescent="0.25"/>
    <row r="39632" x14ac:dyDescent="0.25"/>
    <row r="39633" x14ac:dyDescent="0.25"/>
    <row r="39634" x14ac:dyDescent="0.25"/>
    <row r="39635" x14ac:dyDescent="0.25"/>
    <row r="39636" x14ac:dyDescent="0.25"/>
    <row r="39637" x14ac:dyDescent="0.25"/>
    <row r="39638" x14ac:dyDescent="0.25"/>
    <row r="39639" x14ac:dyDescent="0.25"/>
    <row r="39640" x14ac:dyDescent="0.25"/>
    <row r="39641" x14ac:dyDescent="0.25"/>
    <row r="39642" x14ac:dyDescent="0.25"/>
    <row r="39643" x14ac:dyDescent="0.25"/>
    <row r="39644" x14ac:dyDescent="0.25"/>
    <row r="39645" x14ac:dyDescent="0.25"/>
    <row r="39646" x14ac:dyDescent="0.25"/>
    <row r="39647" x14ac:dyDescent="0.25"/>
    <row r="39648" x14ac:dyDescent="0.25"/>
    <row r="39649" x14ac:dyDescent="0.25"/>
    <row r="39650" x14ac:dyDescent="0.25"/>
    <row r="39651" x14ac:dyDescent="0.25"/>
    <row r="39652" x14ac:dyDescent="0.25"/>
    <row r="39653" x14ac:dyDescent="0.25"/>
    <row r="39654" x14ac:dyDescent="0.25"/>
    <row r="39655" x14ac:dyDescent="0.25"/>
    <row r="39656" x14ac:dyDescent="0.25"/>
    <row r="39657" x14ac:dyDescent="0.25"/>
    <row r="39658" x14ac:dyDescent="0.25"/>
    <row r="39659" x14ac:dyDescent="0.25"/>
    <row r="39660" x14ac:dyDescent="0.25"/>
    <row r="39661" x14ac:dyDescent="0.25"/>
    <row r="39662" x14ac:dyDescent="0.25"/>
    <row r="39663" x14ac:dyDescent="0.25"/>
    <row r="39664" x14ac:dyDescent="0.25"/>
    <row r="39665" x14ac:dyDescent="0.25"/>
    <row r="39666" x14ac:dyDescent="0.25"/>
    <row r="39667" x14ac:dyDescent="0.25"/>
    <row r="39668" x14ac:dyDescent="0.25"/>
    <row r="39669" x14ac:dyDescent="0.25"/>
    <row r="39670" x14ac:dyDescent="0.25"/>
    <row r="39671" x14ac:dyDescent="0.25"/>
    <row r="39672" x14ac:dyDescent="0.25"/>
    <row r="39673" x14ac:dyDescent="0.25"/>
    <row r="39674" x14ac:dyDescent="0.25"/>
    <row r="39675" x14ac:dyDescent="0.25"/>
    <row r="39676" x14ac:dyDescent="0.25"/>
    <row r="39677" x14ac:dyDescent="0.25"/>
    <row r="39678" x14ac:dyDescent="0.25"/>
    <row r="39679" x14ac:dyDescent="0.25"/>
    <row r="39680" x14ac:dyDescent="0.25"/>
    <row r="39681" x14ac:dyDescent="0.25"/>
    <row r="39682" x14ac:dyDescent="0.25"/>
    <row r="39683" x14ac:dyDescent="0.25"/>
    <row r="39684" x14ac:dyDescent="0.25"/>
    <row r="39685" x14ac:dyDescent="0.25"/>
    <row r="39686" x14ac:dyDescent="0.25"/>
    <row r="39687" x14ac:dyDescent="0.25"/>
    <row r="39688" x14ac:dyDescent="0.25"/>
    <row r="39689" x14ac:dyDescent="0.25"/>
    <row r="39690" x14ac:dyDescent="0.25"/>
    <row r="39691" x14ac:dyDescent="0.25"/>
    <row r="39692" x14ac:dyDescent="0.25"/>
    <row r="39693" x14ac:dyDescent="0.25"/>
    <row r="39694" x14ac:dyDescent="0.25"/>
    <row r="39695" x14ac:dyDescent="0.25"/>
    <row r="39696" x14ac:dyDescent="0.25"/>
    <row r="39697" x14ac:dyDescent="0.25"/>
    <row r="39698" x14ac:dyDescent="0.25"/>
    <row r="39699" x14ac:dyDescent="0.25"/>
    <row r="39700" x14ac:dyDescent="0.25"/>
    <row r="39701" x14ac:dyDescent="0.25"/>
    <row r="39702" x14ac:dyDescent="0.25"/>
    <row r="39703" x14ac:dyDescent="0.25"/>
    <row r="39704" x14ac:dyDescent="0.25"/>
    <row r="39705" x14ac:dyDescent="0.25"/>
    <row r="39706" x14ac:dyDescent="0.25"/>
    <row r="39707" x14ac:dyDescent="0.25"/>
    <row r="39708" x14ac:dyDescent="0.25"/>
    <row r="39709" x14ac:dyDescent="0.25"/>
    <row r="39710" x14ac:dyDescent="0.25"/>
    <row r="39711" x14ac:dyDescent="0.25"/>
    <row r="39712" x14ac:dyDescent="0.25"/>
    <row r="39713" x14ac:dyDescent="0.25"/>
    <row r="39714" x14ac:dyDescent="0.25"/>
    <row r="39715" x14ac:dyDescent="0.25"/>
    <row r="39716" x14ac:dyDescent="0.25"/>
    <row r="39717" x14ac:dyDescent="0.25"/>
    <row r="39718" x14ac:dyDescent="0.25"/>
    <row r="39719" x14ac:dyDescent="0.25"/>
    <row r="39720" x14ac:dyDescent="0.25"/>
    <row r="39721" x14ac:dyDescent="0.25"/>
    <row r="39722" x14ac:dyDescent="0.25"/>
    <row r="39723" x14ac:dyDescent="0.25"/>
    <row r="39724" x14ac:dyDescent="0.25"/>
    <row r="39725" x14ac:dyDescent="0.25"/>
    <row r="39726" x14ac:dyDescent="0.25"/>
    <row r="39727" x14ac:dyDescent="0.25"/>
    <row r="39728" x14ac:dyDescent="0.25"/>
    <row r="39729" x14ac:dyDescent="0.25"/>
    <row r="39730" x14ac:dyDescent="0.25"/>
    <row r="39731" x14ac:dyDescent="0.25"/>
    <row r="39732" x14ac:dyDescent="0.25"/>
    <row r="39733" x14ac:dyDescent="0.25"/>
    <row r="39734" x14ac:dyDescent="0.25"/>
    <row r="39735" x14ac:dyDescent="0.25"/>
    <row r="39736" x14ac:dyDescent="0.25"/>
    <row r="39737" x14ac:dyDescent="0.25"/>
    <row r="39738" x14ac:dyDescent="0.25"/>
    <row r="39739" x14ac:dyDescent="0.25"/>
    <row r="39740" x14ac:dyDescent="0.25"/>
    <row r="39741" x14ac:dyDescent="0.25"/>
    <row r="39742" x14ac:dyDescent="0.25"/>
    <row r="39743" x14ac:dyDescent="0.25"/>
    <row r="39744" x14ac:dyDescent="0.25"/>
    <row r="39745" x14ac:dyDescent="0.25"/>
    <row r="39746" x14ac:dyDescent="0.25"/>
    <row r="39747" x14ac:dyDescent="0.25"/>
    <row r="39748" x14ac:dyDescent="0.25"/>
    <row r="39749" x14ac:dyDescent="0.25"/>
    <row r="39750" x14ac:dyDescent="0.25"/>
    <row r="39751" x14ac:dyDescent="0.25"/>
    <row r="39752" x14ac:dyDescent="0.25"/>
    <row r="39753" x14ac:dyDescent="0.25"/>
    <row r="39754" x14ac:dyDescent="0.25"/>
    <row r="39755" x14ac:dyDescent="0.25"/>
    <row r="39756" x14ac:dyDescent="0.25"/>
    <row r="39757" x14ac:dyDescent="0.25"/>
    <row r="39758" x14ac:dyDescent="0.25"/>
    <row r="39759" x14ac:dyDescent="0.25"/>
    <row r="39760" x14ac:dyDescent="0.25"/>
    <row r="39761" x14ac:dyDescent="0.25"/>
    <row r="39762" x14ac:dyDescent="0.25"/>
    <row r="39763" x14ac:dyDescent="0.25"/>
    <row r="39764" x14ac:dyDescent="0.25"/>
    <row r="39765" x14ac:dyDescent="0.25"/>
    <row r="39766" x14ac:dyDescent="0.25"/>
    <row r="39767" x14ac:dyDescent="0.25"/>
    <row r="39768" x14ac:dyDescent="0.25"/>
    <row r="39769" x14ac:dyDescent="0.25"/>
    <row r="39770" x14ac:dyDescent="0.25"/>
    <row r="39771" x14ac:dyDescent="0.25"/>
    <row r="39772" x14ac:dyDescent="0.25"/>
    <row r="39773" x14ac:dyDescent="0.25"/>
    <row r="39774" x14ac:dyDescent="0.25"/>
    <row r="39775" x14ac:dyDescent="0.25"/>
    <row r="39776" x14ac:dyDescent="0.25"/>
    <row r="39777" x14ac:dyDescent="0.25"/>
    <row r="39778" x14ac:dyDescent="0.25"/>
    <row r="39779" x14ac:dyDescent="0.25"/>
    <row r="39780" x14ac:dyDescent="0.25"/>
    <row r="39781" x14ac:dyDescent="0.25"/>
    <row r="39782" x14ac:dyDescent="0.25"/>
    <row r="39783" x14ac:dyDescent="0.25"/>
    <row r="39784" x14ac:dyDescent="0.25"/>
    <row r="39785" x14ac:dyDescent="0.25"/>
    <row r="39786" x14ac:dyDescent="0.25"/>
    <row r="39787" x14ac:dyDescent="0.25"/>
    <row r="39788" x14ac:dyDescent="0.25"/>
    <row r="39789" x14ac:dyDescent="0.25"/>
    <row r="39790" x14ac:dyDescent="0.25"/>
    <row r="39791" x14ac:dyDescent="0.25"/>
    <row r="39792" x14ac:dyDescent="0.25"/>
    <row r="39793" x14ac:dyDescent="0.25"/>
    <row r="39794" x14ac:dyDescent="0.25"/>
    <row r="39795" x14ac:dyDescent="0.25"/>
    <row r="39796" x14ac:dyDescent="0.25"/>
    <row r="39797" x14ac:dyDescent="0.25"/>
    <row r="39798" x14ac:dyDescent="0.25"/>
    <row r="39799" x14ac:dyDescent="0.25"/>
    <row r="39800" x14ac:dyDescent="0.25"/>
    <row r="39801" x14ac:dyDescent="0.25"/>
    <row r="39802" x14ac:dyDescent="0.25"/>
    <row r="39803" x14ac:dyDescent="0.25"/>
    <row r="39804" x14ac:dyDescent="0.25"/>
    <row r="39805" x14ac:dyDescent="0.25"/>
    <row r="39806" x14ac:dyDescent="0.25"/>
    <row r="39807" x14ac:dyDescent="0.25"/>
    <row r="39808" x14ac:dyDescent="0.25"/>
    <row r="39809" x14ac:dyDescent="0.25"/>
    <row r="39810" x14ac:dyDescent="0.25"/>
    <row r="39811" x14ac:dyDescent="0.25"/>
    <row r="39812" x14ac:dyDescent="0.25"/>
    <row r="39813" x14ac:dyDescent="0.25"/>
    <row r="39814" x14ac:dyDescent="0.25"/>
    <row r="39815" x14ac:dyDescent="0.25"/>
    <row r="39816" x14ac:dyDescent="0.25"/>
    <row r="39817" x14ac:dyDescent="0.25"/>
    <row r="39818" x14ac:dyDescent="0.25"/>
    <row r="39819" x14ac:dyDescent="0.25"/>
    <row r="39820" x14ac:dyDescent="0.25"/>
    <row r="39821" x14ac:dyDescent="0.25"/>
    <row r="39822" x14ac:dyDescent="0.25"/>
    <row r="39823" x14ac:dyDescent="0.25"/>
    <row r="39824" x14ac:dyDescent="0.25"/>
    <row r="39825" x14ac:dyDescent="0.25"/>
    <row r="39826" x14ac:dyDescent="0.25"/>
    <row r="39827" x14ac:dyDescent="0.25"/>
    <row r="39828" x14ac:dyDescent="0.25"/>
    <row r="39829" x14ac:dyDescent="0.25"/>
    <row r="39830" x14ac:dyDescent="0.25"/>
    <row r="39831" x14ac:dyDescent="0.25"/>
    <row r="39832" x14ac:dyDescent="0.25"/>
    <row r="39833" x14ac:dyDescent="0.25"/>
    <row r="39834" x14ac:dyDescent="0.25"/>
    <row r="39835" x14ac:dyDescent="0.25"/>
    <row r="39836" x14ac:dyDescent="0.25"/>
    <row r="39837" x14ac:dyDescent="0.25"/>
    <row r="39838" x14ac:dyDescent="0.25"/>
    <row r="39839" x14ac:dyDescent="0.25"/>
    <row r="39840" x14ac:dyDescent="0.25"/>
    <row r="39841" x14ac:dyDescent="0.25"/>
    <row r="39842" x14ac:dyDescent="0.25"/>
    <row r="39843" x14ac:dyDescent="0.25"/>
    <row r="39844" x14ac:dyDescent="0.25"/>
    <row r="39845" x14ac:dyDescent="0.25"/>
    <row r="39846" x14ac:dyDescent="0.25"/>
    <row r="39847" x14ac:dyDescent="0.25"/>
    <row r="39848" x14ac:dyDescent="0.25"/>
    <row r="39849" x14ac:dyDescent="0.25"/>
    <row r="39850" x14ac:dyDescent="0.25"/>
    <row r="39851" x14ac:dyDescent="0.25"/>
    <row r="39852" x14ac:dyDescent="0.25"/>
    <row r="39853" x14ac:dyDescent="0.25"/>
    <row r="39854" x14ac:dyDescent="0.25"/>
    <row r="39855" x14ac:dyDescent="0.25"/>
    <row r="39856" x14ac:dyDescent="0.25"/>
    <row r="39857" x14ac:dyDescent="0.25"/>
    <row r="39858" x14ac:dyDescent="0.25"/>
    <row r="39859" x14ac:dyDescent="0.25"/>
    <row r="39860" x14ac:dyDescent="0.25"/>
    <row r="39861" x14ac:dyDescent="0.25"/>
    <row r="39862" x14ac:dyDescent="0.25"/>
    <row r="39863" x14ac:dyDescent="0.25"/>
    <row r="39864" x14ac:dyDescent="0.25"/>
    <row r="39865" x14ac:dyDescent="0.25"/>
    <row r="39866" x14ac:dyDescent="0.25"/>
    <row r="39867" x14ac:dyDescent="0.25"/>
    <row r="39868" x14ac:dyDescent="0.25"/>
    <row r="39869" x14ac:dyDescent="0.25"/>
    <row r="39870" x14ac:dyDescent="0.25"/>
    <row r="39871" x14ac:dyDescent="0.25"/>
    <row r="39872" x14ac:dyDescent="0.25"/>
    <row r="39873" x14ac:dyDescent="0.25"/>
    <row r="39874" x14ac:dyDescent="0.25"/>
    <row r="39875" x14ac:dyDescent="0.25"/>
    <row r="39876" x14ac:dyDescent="0.25"/>
    <row r="39877" x14ac:dyDescent="0.25"/>
    <row r="39878" x14ac:dyDescent="0.25"/>
    <row r="39879" x14ac:dyDescent="0.25"/>
    <row r="39880" x14ac:dyDescent="0.25"/>
    <row r="39881" x14ac:dyDescent="0.25"/>
    <row r="39882" x14ac:dyDescent="0.25"/>
    <row r="39883" x14ac:dyDescent="0.25"/>
    <row r="39884" x14ac:dyDescent="0.25"/>
    <row r="39885" x14ac:dyDescent="0.25"/>
    <row r="39886" x14ac:dyDescent="0.25"/>
    <row r="39887" x14ac:dyDescent="0.25"/>
    <row r="39888" x14ac:dyDescent="0.25"/>
    <row r="39889" x14ac:dyDescent="0.25"/>
    <row r="39890" x14ac:dyDescent="0.25"/>
    <row r="39891" x14ac:dyDescent="0.25"/>
    <row r="39892" x14ac:dyDescent="0.25"/>
    <row r="39893" x14ac:dyDescent="0.25"/>
    <row r="39894" x14ac:dyDescent="0.25"/>
    <row r="39895" x14ac:dyDescent="0.25"/>
    <row r="39896" x14ac:dyDescent="0.25"/>
    <row r="39897" x14ac:dyDescent="0.25"/>
    <row r="39898" x14ac:dyDescent="0.25"/>
    <row r="39899" x14ac:dyDescent="0.25"/>
    <row r="39900" x14ac:dyDescent="0.25"/>
    <row r="39901" x14ac:dyDescent="0.25"/>
    <row r="39902" x14ac:dyDescent="0.25"/>
    <row r="39903" x14ac:dyDescent="0.25"/>
    <row r="39904" x14ac:dyDescent="0.25"/>
    <row r="39905" x14ac:dyDescent="0.25"/>
    <row r="39906" x14ac:dyDescent="0.25"/>
    <row r="39907" x14ac:dyDescent="0.25"/>
    <row r="39908" x14ac:dyDescent="0.25"/>
    <row r="39909" x14ac:dyDescent="0.25"/>
    <row r="39910" x14ac:dyDescent="0.25"/>
    <row r="39911" x14ac:dyDescent="0.25"/>
    <row r="39912" x14ac:dyDescent="0.25"/>
    <row r="39913" x14ac:dyDescent="0.25"/>
    <row r="39914" x14ac:dyDescent="0.25"/>
    <row r="39915" x14ac:dyDescent="0.25"/>
    <row r="39916" x14ac:dyDescent="0.25"/>
    <row r="39917" x14ac:dyDescent="0.25"/>
    <row r="39918" x14ac:dyDescent="0.25"/>
    <row r="39919" x14ac:dyDescent="0.25"/>
    <row r="39920" x14ac:dyDescent="0.25"/>
    <row r="39921" x14ac:dyDescent="0.25"/>
    <row r="39922" x14ac:dyDescent="0.25"/>
    <row r="39923" x14ac:dyDescent="0.25"/>
    <row r="39924" x14ac:dyDescent="0.25"/>
    <row r="39925" x14ac:dyDescent="0.25"/>
    <row r="39926" x14ac:dyDescent="0.25"/>
    <row r="39927" x14ac:dyDescent="0.25"/>
    <row r="39928" x14ac:dyDescent="0.25"/>
    <row r="39929" x14ac:dyDescent="0.25"/>
    <row r="39930" x14ac:dyDescent="0.25"/>
    <row r="39931" x14ac:dyDescent="0.25"/>
    <row r="39932" x14ac:dyDescent="0.25"/>
    <row r="39933" x14ac:dyDescent="0.25"/>
    <row r="39934" x14ac:dyDescent="0.25"/>
    <row r="39935" x14ac:dyDescent="0.25"/>
    <row r="39936" x14ac:dyDescent="0.25"/>
    <row r="39937" x14ac:dyDescent="0.25"/>
    <row r="39938" x14ac:dyDescent="0.25"/>
    <row r="39939" x14ac:dyDescent="0.25"/>
    <row r="39940" x14ac:dyDescent="0.25"/>
    <row r="39941" x14ac:dyDescent="0.25"/>
    <row r="39942" x14ac:dyDescent="0.25"/>
    <row r="39943" x14ac:dyDescent="0.25"/>
    <row r="39944" x14ac:dyDescent="0.25"/>
    <row r="39945" x14ac:dyDescent="0.25"/>
    <row r="39946" x14ac:dyDescent="0.25"/>
    <row r="39947" x14ac:dyDescent="0.25"/>
    <row r="39948" x14ac:dyDescent="0.25"/>
    <row r="39949" x14ac:dyDescent="0.25"/>
    <row r="39950" x14ac:dyDescent="0.25"/>
    <row r="39951" x14ac:dyDescent="0.25"/>
    <row r="39952" x14ac:dyDescent="0.25"/>
    <row r="39953" x14ac:dyDescent="0.25"/>
    <row r="39954" x14ac:dyDescent="0.25"/>
    <row r="39955" x14ac:dyDescent="0.25"/>
    <row r="39956" x14ac:dyDescent="0.25"/>
    <row r="39957" x14ac:dyDescent="0.25"/>
    <row r="39958" x14ac:dyDescent="0.25"/>
    <row r="39959" x14ac:dyDescent="0.25"/>
    <row r="39960" x14ac:dyDescent="0.25"/>
    <row r="39961" x14ac:dyDescent="0.25"/>
    <row r="39962" x14ac:dyDescent="0.25"/>
    <row r="39963" x14ac:dyDescent="0.25"/>
    <row r="39964" x14ac:dyDescent="0.25"/>
    <row r="39965" x14ac:dyDescent="0.25"/>
    <row r="39966" x14ac:dyDescent="0.25"/>
    <row r="39967" x14ac:dyDescent="0.25"/>
    <row r="39968" x14ac:dyDescent="0.25"/>
    <row r="39969" x14ac:dyDescent="0.25"/>
    <row r="39970" x14ac:dyDescent="0.25"/>
    <row r="39971" x14ac:dyDescent="0.25"/>
    <row r="39972" x14ac:dyDescent="0.25"/>
    <row r="39973" x14ac:dyDescent="0.25"/>
    <row r="39974" x14ac:dyDescent="0.25"/>
    <row r="39975" x14ac:dyDescent="0.25"/>
    <row r="39976" x14ac:dyDescent="0.25"/>
    <row r="39977" x14ac:dyDescent="0.25"/>
    <row r="39978" x14ac:dyDescent="0.25"/>
    <row r="39979" x14ac:dyDescent="0.25"/>
    <row r="39980" x14ac:dyDescent="0.25"/>
    <row r="39981" x14ac:dyDescent="0.25"/>
    <row r="39982" x14ac:dyDescent="0.25"/>
    <row r="39983" x14ac:dyDescent="0.25"/>
    <row r="39984" x14ac:dyDescent="0.25"/>
    <row r="39985" x14ac:dyDescent="0.25"/>
    <row r="39986" x14ac:dyDescent="0.25"/>
    <row r="39987" x14ac:dyDescent="0.25"/>
    <row r="39988" x14ac:dyDescent="0.25"/>
    <row r="39989" x14ac:dyDescent="0.25"/>
    <row r="39990" x14ac:dyDescent="0.25"/>
    <row r="39991" x14ac:dyDescent="0.25"/>
    <row r="39992" x14ac:dyDescent="0.25"/>
    <row r="39993" x14ac:dyDescent="0.25"/>
    <row r="39994" x14ac:dyDescent="0.25"/>
    <row r="39995" x14ac:dyDescent="0.25"/>
    <row r="39996" x14ac:dyDescent="0.25"/>
    <row r="39997" x14ac:dyDescent="0.25"/>
    <row r="39998" x14ac:dyDescent="0.25"/>
    <row r="39999" x14ac:dyDescent="0.25"/>
    <row r="40000" x14ac:dyDescent="0.25"/>
    <row r="40001" x14ac:dyDescent="0.25"/>
    <row r="40002" x14ac:dyDescent="0.25"/>
    <row r="40003" x14ac:dyDescent="0.25"/>
    <row r="40004" x14ac:dyDescent="0.25"/>
    <row r="40005" x14ac:dyDescent="0.25"/>
    <row r="40006" x14ac:dyDescent="0.25"/>
    <row r="40007" x14ac:dyDescent="0.25"/>
    <row r="40008" x14ac:dyDescent="0.25"/>
    <row r="40009" x14ac:dyDescent="0.25"/>
    <row r="40010" x14ac:dyDescent="0.25"/>
    <row r="40011" x14ac:dyDescent="0.25"/>
    <row r="40012" x14ac:dyDescent="0.25"/>
    <row r="40013" x14ac:dyDescent="0.25"/>
    <row r="40014" x14ac:dyDescent="0.25"/>
    <row r="40015" x14ac:dyDescent="0.25"/>
    <row r="40016" x14ac:dyDescent="0.25"/>
    <row r="40017" x14ac:dyDescent="0.25"/>
    <row r="40018" x14ac:dyDescent="0.25"/>
    <row r="40019" x14ac:dyDescent="0.25"/>
    <row r="40020" x14ac:dyDescent="0.25"/>
    <row r="40021" x14ac:dyDescent="0.25"/>
    <row r="40022" x14ac:dyDescent="0.25"/>
    <row r="40023" x14ac:dyDescent="0.25"/>
    <row r="40024" x14ac:dyDescent="0.25"/>
    <row r="40025" x14ac:dyDescent="0.25"/>
    <row r="40026" x14ac:dyDescent="0.25"/>
    <row r="40027" x14ac:dyDescent="0.25"/>
    <row r="40028" x14ac:dyDescent="0.25"/>
    <row r="40029" x14ac:dyDescent="0.25"/>
    <row r="40030" x14ac:dyDescent="0.25"/>
    <row r="40031" x14ac:dyDescent="0.25"/>
    <row r="40032" x14ac:dyDescent="0.25"/>
    <row r="40033" x14ac:dyDescent="0.25"/>
    <row r="40034" x14ac:dyDescent="0.25"/>
    <row r="40035" x14ac:dyDescent="0.25"/>
    <row r="40036" x14ac:dyDescent="0.25"/>
    <row r="40037" x14ac:dyDescent="0.25"/>
    <row r="40038" x14ac:dyDescent="0.25"/>
    <row r="40039" x14ac:dyDescent="0.25"/>
    <row r="40040" x14ac:dyDescent="0.25"/>
    <row r="40041" x14ac:dyDescent="0.25"/>
    <row r="40042" x14ac:dyDescent="0.25"/>
    <row r="40043" x14ac:dyDescent="0.25"/>
    <row r="40044" x14ac:dyDescent="0.25"/>
    <row r="40045" x14ac:dyDescent="0.25"/>
    <row r="40046" x14ac:dyDescent="0.25"/>
    <row r="40047" x14ac:dyDescent="0.25"/>
    <row r="40048" x14ac:dyDescent="0.25"/>
    <row r="40049" x14ac:dyDescent="0.25"/>
    <row r="40050" x14ac:dyDescent="0.25"/>
    <row r="40051" x14ac:dyDescent="0.25"/>
    <row r="40052" x14ac:dyDescent="0.25"/>
    <row r="40053" x14ac:dyDescent="0.25"/>
    <row r="40054" x14ac:dyDescent="0.25"/>
    <row r="40055" x14ac:dyDescent="0.25"/>
    <row r="40056" x14ac:dyDescent="0.25"/>
    <row r="40057" x14ac:dyDescent="0.25"/>
    <row r="40058" x14ac:dyDescent="0.25"/>
    <row r="40059" x14ac:dyDescent="0.25"/>
    <row r="40060" x14ac:dyDescent="0.25"/>
    <row r="40061" x14ac:dyDescent="0.25"/>
    <row r="40062" x14ac:dyDescent="0.25"/>
    <row r="40063" x14ac:dyDescent="0.25"/>
    <row r="40064" x14ac:dyDescent="0.25"/>
    <row r="40065" x14ac:dyDescent="0.25"/>
    <row r="40066" x14ac:dyDescent="0.25"/>
    <row r="40067" x14ac:dyDescent="0.25"/>
    <row r="40068" x14ac:dyDescent="0.25"/>
    <row r="40069" x14ac:dyDescent="0.25"/>
    <row r="40070" x14ac:dyDescent="0.25"/>
    <row r="40071" x14ac:dyDescent="0.25"/>
    <row r="40072" x14ac:dyDescent="0.25"/>
    <row r="40073" x14ac:dyDescent="0.25"/>
    <row r="40074" x14ac:dyDescent="0.25"/>
    <row r="40075" x14ac:dyDescent="0.25"/>
    <row r="40076" x14ac:dyDescent="0.25"/>
    <row r="40077" x14ac:dyDescent="0.25"/>
    <row r="40078" x14ac:dyDescent="0.25"/>
    <row r="40079" x14ac:dyDescent="0.25"/>
    <row r="40080" x14ac:dyDescent="0.25"/>
    <row r="40081" x14ac:dyDescent="0.25"/>
    <row r="40082" x14ac:dyDescent="0.25"/>
    <row r="40083" x14ac:dyDescent="0.25"/>
    <row r="40084" x14ac:dyDescent="0.25"/>
    <row r="40085" x14ac:dyDescent="0.25"/>
    <row r="40086" x14ac:dyDescent="0.25"/>
    <row r="40087" x14ac:dyDescent="0.25"/>
    <row r="40088" x14ac:dyDescent="0.25"/>
    <row r="40089" x14ac:dyDescent="0.25"/>
    <row r="40090" x14ac:dyDescent="0.25"/>
    <row r="40091" x14ac:dyDescent="0.25"/>
    <row r="40092" x14ac:dyDescent="0.25"/>
    <row r="40093" x14ac:dyDescent="0.25"/>
    <row r="40094" x14ac:dyDescent="0.25"/>
    <row r="40095" x14ac:dyDescent="0.25"/>
    <row r="40096" x14ac:dyDescent="0.25"/>
    <row r="40097" x14ac:dyDescent="0.25"/>
    <row r="40098" x14ac:dyDescent="0.25"/>
    <row r="40099" x14ac:dyDescent="0.25"/>
    <row r="40100" x14ac:dyDescent="0.25"/>
    <row r="40101" x14ac:dyDescent="0.25"/>
    <row r="40102" x14ac:dyDescent="0.25"/>
    <row r="40103" x14ac:dyDescent="0.25"/>
    <row r="40104" x14ac:dyDescent="0.25"/>
    <row r="40105" x14ac:dyDescent="0.25"/>
    <row r="40106" x14ac:dyDescent="0.25"/>
    <row r="40107" x14ac:dyDescent="0.25"/>
    <row r="40108" x14ac:dyDescent="0.25"/>
    <row r="40109" x14ac:dyDescent="0.25"/>
    <row r="40110" x14ac:dyDescent="0.25"/>
    <row r="40111" x14ac:dyDescent="0.25"/>
    <row r="40112" x14ac:dyDescent="0.25"/>
    <row r="40113" x14ac:dyDescent="0.25"/>
    <row r="40114" x14ac:dyDescent="0.25"/>
    <row r="40115" x14ac:dyDescent="0.25"/>
    <row r="40116" x14ac:dyDescent="0.25"/>
    <row r="40117" x14ac:dyDescent="0.25"/>
    <row r="40118" x14ac:dyDescent="0.25"/>
    <row r="40119" x14ac:dyDescent="0.25"/>
    <row r="40120" x14ac:dyDescent="0.25"/>
    <row r="40121" x14ac:dyDescent="0.25"/>
    <row r="40122" x14ac:dyDescent="0.25"/>
    <row r="40123" x14ac:dyDescent="0.25"/>
    <row r="40124" x14ac:dyDescent="0.25"/>
    <row r="40125" x14ac:dyDescent="0.25"/>
    <row r="40126" x14ac:dyDescent="0.25"/>
    <row r="40127" x14ac:dyDescent="0.25"/>
    <row r="40128" x14ac:dyDescent="0.25"/>
    <row r="40129" x14ac:dyDescent="0.25"/>
    <row r="40130" x14ac:dyDescent="0.25"/>
    <row r="40131" x14ac:dyDescent="0.25"/>
    <row r="40132" x14ac:dyDescent="0.25"/>
    <row r="40133" x14ac:dyDescent="0.25"/>
    <row r="40134" x14ac:dyDescent="0.25"/>
    <row r="40135" x14ac:dyDescent="0.25"/>
    <row r="40136" x14ac:dyDescent="0.25"/>
    <row r="40137" x14ac:dyDescent="0.25"/>
    <row r="40138" x14ac:dyDescent="0.25"/>
    <row r="40139" x14ac:dyDescent="0.25"/>
    <row r="40140" x14ac:dyDescent="0.25"/>
    <row r="40141" x14ac:dyDescent="0.25"/>
    <row r="40142" x14ac:dyDescent="0.25"/>
    <row r="40143" x14ac:dyDescent="0.25"/>
    <row r="40144" x14ac:dyDescent="0.25"/>
    <row r="40145" x14ac:dyDescent="0.25"/>
    <row r="40146" x14ac:dyDescent="0.25"/>
    <row r="40147" x14ac:dyDescent="0.25"/>
    <row r="40148" x14ac:dyDescent="0.25"/>
    <row r="40149" x14ac:dyDescent="0.25"/>
    <row r="40150" x14ac:dyDescent="0.25"/>
    <row r="40151" x14ac:dyDescent="0.25"/>
    <row r="40152" x14ac:dyDescent="0.25"/>
    <row r="40153" x14ac:dyDescent="0.25"/>
    <row r="40154" x14ac:dyDescent="0.25"/>
    <row r="40155" x14ac:dyDescent="0.25"/>
    <row r="40156" x14ac:dyDescent="0.25"/>
    <row r="40157" x14ac:dyDescent="0.25"/>
    <row r="40158" x14ac:dyDescent="0.25"/>
    <row r="40159" x14ac:dyDescent="0.25"/>
    <row r="40160" x14ac:dyDescent="0.25"/>
    <row r="40161" x14ac:dyDescent="0.25"/>
    <row r="40162" x14ac:dyDescent="0.25"/>
    <row r="40163" x14ac:dyDescent="0.25"/>
    <row r="40164" x14ac:dyDescent="0.25"/>
    <row r="40165" x14ac:dyDescent="0.25"/>
    <row r="40166" x14ac:dyDescent="0.25"/>
    <row r="40167" x14ac:dyDescent="0.25"/>
    <row r="40168" x14ac:dyDescent="0.25"/>
    <row r="40169" x14ac:dyDescent="0.25"/>
    <row r="40170" x14ac:dyDescent="0.25"/>
    <row r="40171" x14ac:dyDescent="0.25"/>
    <row r="40172" x14ac:dyDescent="0.25"/>
    <row r="40173" x14ac:dyDescent="0.25"/>
    <row r="40174" x14ac:dyDescent="0.25"/>
    <row r="40175" x14ac:dyDescent="0.25"/>
    <row r="40176" x14ac:dyDescent="0.25"/>
    <row r="40177" x14ac:dyDescent="0.25"/>
    <row r="40178" x14ac:dyDescent="0.25"/>
    <row r="40179" x14ac:dyDescent="0.25"/>
    <row r="40180" x14ac:dyDescent="0.25"/>
    <row r="40181" x14ac:dyDescent="0.25"/>
    <row r="40182" x14ac:dyDescent="0.25"/>
    <row r="40183" x14ac:dyDescent="0.25"/>
    <row r="40184" x14ac:dyDescent="0.25"/>
    <row r="40185" x14ac:dyDescent="0.25"/>
    <row r="40186" x14ac:dyDescent="0.25"/>
    <row r="40187" x14ac:dyDescent="0.25"/>
    <row r="40188" x14ac:dyDescent="0.25"/>
    <row r="40189" x14ac:dyDescent="0.25"/>
    <row r="40190" x14ac:dyDescent="0.25"/>
    <row r="40191" x14ac:dyDescent="0.25"/>
    <row r="40192" x14ac:dyDescent="0.25"/>
    <row r="40193" x14ac:dyDescent="0.25"/>
    <row r="40194" x14ac:dyDescent="0.25"/>
    <row r="40195" x14ac:dyDescent="0.25"/>
    <row r="40196" x14ac:dyDescent="0.25"/>
    <row r="40197" x14ac:dyDescent="0.25"/>
    <row r="40198" x14ac:dyDescent="0.25"/>
    <row r="40199" x14ac:dyDescent="0.25"/>
    <row r="40200" x14ac:dyDescent="0.25"/>
    <row r="40201" x14ac:dyDescent="0.25"/>
    <row r="40202" x14ac:dyDescent="0.25"/>
    <row r="40203" x14ac:dyDescent="0.25"/>
    <row r="40204" x14ac:dyDescent="0.25"/>
    <row r="40205" x14ac:dyDescent="0.25"/>
    <row r="40206" x14ac:dyDescent="0.25"/>
    <row r="40207" x14ac:dyDescent="0.25"/>
    <row r="40208" x14ac:dyDescent="0.25"/>
    <row r="40209" x14ac:dyDescent="0.25"/>
    <row r="40210" x14ac:dyDescent="0.25"/>
    <row r="40211" x14ac:dyDescent="0.25"/>
    <row r="40212" x14ac:dyDescent="0.25"/>
    <row r="40213" x14ac:dyDescent="0.25"/>
    <row r="40214" x14ac:dyDescent="0.25"/>
    <row r="40215" x14ac:dyDescent="0.25"/>
    <row r="40216" x14ac:dyDescent="0.25"/>
    <row r="40217" x14ac:dyDescent="0.25"/>
    <row r="40218" x14ac:dyDescent="0.25"/>
    <row r="40219" x14ac:dyDescent="0.25"/>
    <row r="40220" x14ac:dyDescent="0.25"/>
    <row r="40221" x14ac:dyDescent="0.25"/>
    <row r="40222" x14ac:dyDescent="0.25"/>
    <row r="40223" x14ac:dyDescent="0.25"/>
    <row r="40224" x14ac:dyDescent="0.25"/>
    <row r="40225" x14ac:dyDescent="0.25"/>
    <row r="40226" x14ac:dyDescent="0.25"/>
    <row r="40227" x14ac:dyDescent="0.25"/>
    <row r="40228" x14ac:dyDescent="0.25"/>
    <row r="40229" x14ac:dyDescent="0.25"/>
    <row r="40230" x14ac:dyDescent="0.25"/>
    <row r="40231" x14ac:dyDescent="0.25"/>
    <row r="40232" x14ac:dyDescent="0.25"/>
    <row r="40233" x14ac:dyDescent="0.25"/>
    <row r="40234" x14ac:dyDescent="0.25"/>
    <row r="40235" x14ac:dyDescent="0.25"/>
    <row r="40236" x14ac:dyDescent="0.25"/>
    <row r="40237" x14ac:dyDescent="0.25"/>
    <row r="40238" x14ac:dyDescent="0.25"/>
    <row r="40239" x14ac:dyDescent="0.25"/>
    <row r="40240" x14ac:dyDescent="0.25"/>
    <row r="40241" x14ac:dyDescent="0.25"/>
    <row r="40242" x14ac:dyDescent="0.25"/>
    <row r="40243" x14ac:dyDescent="0.25"/>
    <row r="40244" x14ac:dyDescent="0.25"/>
    <row r="40245" x14ac:dyDescent="0.25"/>
    <row r="40246" x14ac:dyDescent="0.25"/>
    <row r="40247" x14ac:dyDescent="0.25"/>
    <row r="40248" x14ac:dyDescent="0.25"/>
    <row r="40249" x14ac:dyDescent="0.25"/>
    <row r="40250" x14ac:dyDescent="0.25"/>
    <row r="40251" x14ac:dyDescent="0.25"/>
    <row r="40252" x14ac:dyDescent="0.25"/>
    <row r="40253" x14ac:dyDescent="0.25"/>
    <row r="40254" x14ac:dyDescent="0.25"/>
    <row r="40255" x14ac:dyDescent="0.25"/>
    <row r="40256" x14ac:dyDescent="0.25"/>
    <row r="40257" x14ac:dyDescent="0.25"/>
    <row r="40258" x14ac:dyDescent="0.25"/>
    <row r="40259" x14ac:dyDescent="0.25"/>
    <row r="40260" x14ac:dyDescent="0.25"/>
    <row r="40261" x14ac:dyDescent="0.25"/>
    <row r="40262" x14ac:dyDescent="0.25"/>
    <row r="40263" x14ac:dyDescent="0.25"/>
    <row r="40264" x14ac:dyDescent="0.25"/>
    <row r="40265" x14ac:dyDescent="0.25"/>
    <row r="40266" x14ac:dyDescent="0.25"/>
    <row r="40267" x14ac:dyDescent="0.25"/>
    <row r="40268" x14ac:dyDescent="0.25"/>
    <row r="40269" x14ac:dyDescent="0.25"/>
    <row r="40270" x14ac:dyDescent="0.25"/>
    <row r="40271" x14ac:dyDescent="0.25"/>
    <row r="40272" x14ac:dyDescent="0.25"/>
    <row r="40273" x14ac:dyDescent="0.25"/>
    <row r="40274" x14ac:dyDescent="0.25"/>
    <row r="40275" x14ac:dyDescent="0.25"/>
    <row r="40276" x14ac:dyDescent="0.25"/>
    <row r="40277" x14ac:dyDescent="0.25"/>
    <row r="40278" x14ac:dyDescent="0.25"/>
    <row r="40279" x14ac:dyDescent="0.25"/>
    <row r="40280" x14ac:dyDescent="0.25"/>
    <row r="40281" x14ac:dyDescent="0.25"/>
    <row r="40282" x14ac:dyDescent="0.25"/>
    <row r="40283" x14ac:dyDescent="0.25"/>
    <row r="40284" x14ac:dyDescent="0.25"/>
    <row r="40285" x14ac:dyDescent="0.25"/>
    <row r="40286" x14ac:dyDescent="0.25"/>
    <row r="40287" x14ac:dyDescent="0.25"/>
    <row r="40288" x14ac:dyDescent="0.25"/>
    <row r="40289" x14ac:dyDescent="0.25"/>
    <row r="40290" x14ac:dyDescent="0.25"/>
    <row r="40291" x14ac:dyDescent="0.25"/>
    <row r="40292" x14ac:dyDescent="0.25"/>
    <row r="40293" x14ac:dyDescent="0.25"/>
    <row r="40294" x14ac:dyDescent="0.25"/>
    <row r="40295" x14ac:dyDescent="0.25"/>
    <row r="40296" x14ac:dyDescent="0.25"/>
    <row r="40297" x14ac:dyDescent="0.25"/>
    <row r="40298" x14ac:dyDescent="0.25"/>
    <row r="40299" x14ac:dyDescent="0.25"/>
    <row r="40300" x14ac:dyDescent="0.25"/>
    <row r="40301" x14ac:dyDescent="0.25"/>
    <row r="40302" x14ac:dyDescent="0.25"/>
    <row r="40303" x14ac:dyDescent="0.25"/>
    <row r="40304" x14ac:dyDescent="0.25"/>
    <row r="40305" x14ac:dyDescent="0.25"/>
    <row r="40306" x14ac:dyDescent="0.25"/>
    <row r="40307" x14ac:dyDescent="0.25"/>
    <row r="40308" x14ac:dyDescent="0.25"/>
    <row r="40309" x14ac:dyDescent="0.25"/>
    <row r="40310" x14ac:dyDescent="0.25"/>
    <row r="40311" x14ac:dyDescent="0.25"/>
    <row r="40312" x14ac:dyDescent="0.25"/>
    <row r="40313" x14ac:dyDescent="0.25"/>
    <row r="40314" x14ac:dyDescent="0.25"/>
    <row r="40315" x14ac:dyDescent="0.25"/>
    <row r="40316" x14ac:dyDescent="0.25"/>
    <row r="40317" x14ac:dyDescent="0.25"/>
    <row r="40318" x14ac:dyDescent="0.25"/>
    <row r="40319" x14ac:dyDescent="0.25"/>
    <row r="40320" x14ac:dyDescent="0.25"/>
    <row r="40321" x14ac:dyDescent="0.25"/>
    <row r="40322" x14ac:dyDescent="0.25"/>
    <row r="40323" x14ac:dyDescent="0.25"/>
    <row r="40324" x14ac:dyDescent="0.25"/>
    <row r="40325" x14ac:dyDescent="0.25"/>
    <row r="40326" x14ac:dyDescent="0.25"/>
    <row r="40327" x14ac:dyDescent="0.25"/>
    <row r="40328" x14ac:dyDescent="0.25"/>
    <row r="40329" x14ac:dyDescent="0.25"/>
    <row r="40330" x14ac:dyDescent="0.25"/>
    <row r="40331" x14ac:dyDescent="0.25"/>
    <row r="40332" x14ac:dyDescent="0.25"/>
    <row r="40333" x14ac:dyDescent="0.25"/>
    <row r="40334" x14ac:dyDescent="0.25"/>
    <row r="40335" x14ac:dyDescent="0.25"/>
    <row r="40336" x14ac:dyDescent="0.25"/>
    <row r="40337" x14ac:dyDescent="0.25"/>
    <row r="40338" x14ac:dyDescent="0.25"/>
    <row r="40339" x14ac:dyDescent="0.25"/>
    <row r="40340" x14ac:dyDescent="0.25"/>
    <row r="40341" x14ac:dyDescent="0.25"/>
    <row r="40342" x14ac:dyDescent="0.25"/>
    <row r="40343" x14ac:dyDescent="0.25"/>
    <row r="40344" x14ac:dyDescent="0.25"/>
    <row r="40345" x14ac:dyDescent="0.25"/>
    <row r="40346" x14ac:dyDescent="0.25"/>
    <row r="40347" x14ac:dyDescent="0.25"/>
    <row r="40348" x14ac:dyDescent="0.25"/>
    <row r="40349" x14ac:dyDescent="0.25"/>
    <row r="40350" x14ac:dyDescent="0.25"/>
    <row r="40351" x14ac:dyDescent="0.25"/>
    <row r="40352" x14ac:dyDescent="0.25"/>
    <row r="40353" x14ac:dyDescent="0.25"/>
    <row r="40354" x14ac:dyDescent="0.25"/>
    <row r="40355" x14ac:dyDescent="0.25"/>
    <row r="40356" x14ac:dyDescent="0.25"/>
    <row r="40357" x14ac:dyDescent="0.25"/>
    <row r="40358" x14ac:dyDescent="0.25"/>
    <row r="40359" x14ac:dyDescent="0.25"/>
    <row r="40360" x14ac:dyDescent="0.25"/>
    <row r="40361" x14ac:dyDescent="0.25"/>
    <row r="40362" x14ac:dyDescent="0.25"/>
    <row r="40363" x14ac:dyDescent="0.25"/>
    <row r="40364" x14ac:dyDescent="0.25"/>
    <row r="40365" x14ac:dyDescent="0.25"/>
    <row r="40366" x14ac:dyDescent="0.25"/>
    <row r="40367" x14ac:dyDescent="0.25"/>
    <row r="40368" x14ac:dyDescent="0.25"/>
    <row r="40369" x14ac:dyDescent="0.25"/>
    <row r="40370" x14ac:dyDescent="0.25"/>
    <row r="40371" x14ac:dyDescent="0.25"/>
    <row r="40372" x14ac:dyDescent="0.25"/>
    <row r="40373" x14ac:dyDescent="0.25"/>
    <row r="40374" x14ac:dyDescent="0.25"/>
    <row r="40375" x14ac:dyDescent="0.25"/>
    <row r="40376" x14ac:dyDescent="0.25"/>
    <row r="40377" x14ac:dyDescent="0.25"/>
    <row r="40378" x14ac:dyDescent="0.25"/>
    <row r="40379" x14ac:dyDescent="0.25"/>
    <row r="40380" x14ac:dyDescent="0.25"/>
    <row r="40381" x14ac:dyDescent="0.25"/>
    <row r="40382" x14ac:dyDescent="0.25"/>
    <row r="40383" x14ac:dyDescent="0.25"/>
    <row r="40384" x14ac:dyDescent="0.25"/>
    <row r="40385" x14ac:dyDescent="0.25"/>
    <row r="40386" x14ac:dyDescent="0.25"/>
    <row r="40387" x14ac:dyDescent="0.25"/>
    <row r="40388" x14ac:dyDescent="0.25"/>
    <row r="40389" x14ac:dyDescent="0.25"/>
    <row r="40390" x14ac:dyDescent="0.25"/>
    <row r="40391" x14ac:dyDescent="0.25"/>
    <row r="40392" x14ac:dyDescent="0.25"/>
    <row r="40393" x14ac:dyDescent="0.25"/>
    <row r="40394" x14ac:dyDescent="0.25"/>
    <row r="40395" x14ac:dyDescent="0.25"/>
    <row r="40396" x14ac:dyDescent="0.25"/>
    <row r="40397" x14ac:dyDescent="0.25"/>
    <row r="40398" x14ac:dyDescent="0.25"/>
    <row r="40399" x14ac:dyDescent="0.25"/>
    <row r="40400" x14ac:dyDescent="0.25"/>
    <row r="40401" x14ac:dyDescent="0.25"/>
    <row r="40402" x14ac:dyDescent="0.25"/>
    <row r="40403" x14ac:dyDescent="0.25"/>
    <row r="40404" x14ac:dyDescent="0.25"/>
    <row r="40405" x14ac:dyDescent="0.25"/>
    <row r="40406" x14ac:dyDescent="0.25"/>
    <row r="40407" x14ac:dyDescent="0.25"/>
    <row r="40408" x14ac:dyDescent="0.25"/>
    <row r="40409" x14ac:dyDescent="0.25"/>
    <row r="40410" x14ac:dyDescent="0.25"/>
    <row r="40411" x14ac:dyDescent="0.25"/>
    <row r="40412" x14ac:dyDescent="0.25"/>
    <row r="40413" x14ac:dyDescent="0.25"/>
    <row r="40414" x14ac:dyDescent="0.25"/>
    <row r="40415" x14ac:dyDescent="0.25"/>
    <row r="40416" x14ac:dyDescent="0.25"/>
    <row r="40417" x14ac:dyDescent="0.25"/>
    <row r="40418" x14ac:dyDescent="0.25"/>
    <row r="40419" x14ac:dyDescent="0.25"/>
    <row r="40420" x14ac:dyDescent="0.25"/>
    <row r="40421" x14ac:dyDescent="0.25"/>
    <row r="40422" x14ac:dyDescent="0.25"/>
    <row r="40423" x14ac:dyDescent="0.25"/>
    <row r="40424" x14ac:dyDescent="0.25"/>
    <row r="40425" x14ac:dyDescent="0.25"/>
    <row r="40426" x14ac:dyDescent="0.25"/>
    <row r="40427" x14ac:dyDescent="0.25"/>
    <row r="40428" x14ac:dyDescent="0.25"/>
    <row r="40429" x14ac:dyDescent="0.25"/>
    <row r="40430" x14ac:dyDescent="0.25"/>
    <row r="40431" x14ac:dyDescent="0.25"/>
    <row r="40432" x14ac:dyDescent="0.25"/>
    <row r="40433" x14ac:dyDescent="0.25"/>
    <row r="40434" x14ac:dyDescent="0.25"/>
    <row r="40435" x14ac:dyDescent="0.25"/>
    <row r="40436" x14ac:dyDescent="0.25"/>
    <row r="40437" x14ac:dyDescent="0.25"/>
    <row r="40438" x14ac:dyDescent="0.25"/>
    <row r="40439" x14ac:dyDescent="0.25"/>
    <row r="40440" x14ac:dyDescent="0.25"/>
    <row r="40441" x14ac:dyDescent="0.25"/>
    <row r="40442" x14ac:dyDescent="0.25"/>
    <row r="40443" x14ac:dyDescent="0.25"/>
    <row r="40444" x14ac:dyDescent="0.25"/>
    <row r="40445" x14ac:dyDescent="0.25"/>
    <row r="40446" x14ac:dyDescent="0.25"/>
    <row r="40447" x14ac:dyDescent="0.25"/>
    <row r="40448" x14ac:dyDescent="0.25"/>
    <row r="40449" x14ac:dyDescent="0.25"/>
    <row r="40450" x14ac:dyDescent="0.25"/>
    <row r="40451" x14ac:dyDescent="0.25"/>
    <row r="40452" x14ac:dyDescent="0.25"/>
    <row r="40453" x14ac:dyDescent="0.25"/>
    <row r="40454" x14ac:dyDescent="0.25"/>
    <row r="40455" x14ac:dyDescent="0.25"/>
    <row r="40456" x14ac:dyDescent="0.25"/>
    <row r="40457" x14ac:dyDescent="0.25"/>
    <row r="40458" x14ac:dyDescent="0.25"/>
    <row r="40459" x14ac:dyDescent="0.25"/>
    <row r="40460" x14ac:dyDescent="0.25"/>
    <row r="40461" x14ac:dyDescent="0.25"/>
    <row r="40462" x14ac:dyDescent="0.25"/>
    <row r="40463" x14ac:dyDescent="0.25"/>
    <row r="40464" x14ac:dyDescent="0.25"/>
    <row r="40465" x14ac:dyDescent="0.25"/>
    <row r="40466" x14ac:dyDescent="0.25"/>
    <row r="40467" x14ac:dyDescent="0.25"/>
    <row r="40468" x14ac:dyDescent="0.25"/>
    <row r="40469" x14ac:dyDescent="0.25"/>
    <row r="40470" x14ac:dyDescent="0.25"/>
    <row r="40471" x14ac:dyDescent="0.25"/>
    <row r="40472" x14ac:dyDescent="0.25"/>
    <row r="40473" x14ac:dyDescent="0.25"/>
    <row r="40474" x14ac:dyDescent="0.25"/>
    <row r="40475" x14ac:dyDescent="0.25"/>
    <row r="40476" x14ac:dyDescent="0.25"/>
    <row r="40477" x14ac:dyDescent="0.25"/>
    <row r="40478" x14ac:dyDescent="0.25"/>
    <row r="40479" x14ac:dyDescent="0.25"/>
    <row r="40480" x14ac:dyDescent="0.25"/>
    <row r="40481" x14ac:dyDescent="0.25"/>
    <row r="40482" x14ac:dyDescent="0.25"/>
    <row r="40483" x14ac:dyDescent="0.25"/>
    <row r="40484" x14ac:dyDescent="0.25"/>
    <row r="40485" x14ac:dyDescent="0.25"/>
    <row r="40486" x14ac:dyDescent="0.25"/>
    <row r="40487" x14ac:dyDescent="0.25"/>
    <row r="40488" x14ac:dyDescent="0.25"/>
    <row r="40489" x14ac:dyDescent="0.25"/>
    <row r="40490" x14ac:dyDescent="0.25"/>
    <row r="40491" x14ac:dyDescent="0.25"/>
    <row r="40492" x14ac:dyDescent="0.25"/>
    <row r="40493" x14ac:dyDescent="0.25"/>
    <row r="40494" x14ac:dyDescent="0.25"/>
    <row r="40495" x14ac:dyDescent="0.25"/>
    <row r="40496" x14ac:dyDescent="0.25"/>
    <row r="40497" x14ac:dyDescent="0.25"/>
    <row r="40498" x14ac:dyDescent="0.25"/>
    <row r="40499" x14ac:dyDescent="0.25"/>
    <row r="40500" x14ac:dyDescent="0.25"/>
    <row r="40501" x14ac:dyDescent="0.25"/>
    <row r="40502" x14ac:dyDescent="0.25"/>
    <row r="40503" x14ac:dyDescent="0.25"/>
    <row r="40504" x14ac:dyDescent="0.25"/>
    <row r="40505" x14ac:dyDescent="0.25"/>
    <row r="40506" x14ac:dyDescent="0.25"/>
    <row r="40507" x14ac:dyDescent="0.25"/>
    <row r="40508" x14ac:dyDescent="0.25"/>
    <row r="40509" x14ac:dyDescent="0.25"/>
    <row r="40510" x14ac:dyDescent="0.25"/>
    <row r="40511" x14ac:dyDescent="0.25"/>
    <row r="40512" x14ac:dyDescent="0.25"/>
    <row r="40513" x14ac:dyDescent="0.25"/>
    <row r="40514" x14ac:dyDescent="0.25"/>
    <row r="40515" x14ac:dyDescent="0.25"/>
    <row r="40516" x14ac:dyDescent="0.25"/>
    <row r="40517" x14ac:dyDescent="0.25"/>
    <row r="40518" x14ac:dyDescent="0.25"/>
    <row r="40519" x14ac:dyDescent="0.25"/>
    <row r="40520" x14ac:dyDescent="0.25"/>
    <row r="40521" x14ac:dyDescent="0.25"/>
    <row r="40522" x14ac:dyDescent="0.25"/>
    <row r="40523" x14ac:dyDescent="0.25"/>
    <row r="40524" x14ac:dyDescent="0.25"/>
    <row r="40525" x14ac:dyDescent="0.25"/>
    <row r="40526" x14ac:dyDescent="0.25"/>
    <row r="40527" x14ac:dyDescent="0.25"/>
    <row r="40528" x14ac:dyDescent="0.25"/>
    <row r="40529" x14ac:dyDescent="0.25"/>
    <row r="40530" x14ac:dyDescent="0.25"/>
    <row r="40531" x14ac:dyDescent="0.25"/>
    <row r="40532" x14ac:dyDescent="0.25"/>
    <row r="40533" x14ac:dyDescent="0.25"/>
    <row r="40534" x14ac:dyDescent="0.25"/>
    <row r="40535" x14ac:dyDescent="0.25"/>
    <row r="40536" x14ac:dyDescent="0.25"/>
    <row r="40537" x14ac:dyDescent="0.25"/>
    <row r="40538" x14ac:dyDescent="0.25"/>
    <row r="40539" x14ac:dyDescent="0.25"/>
    <row r="40540" x14ac:dyDescent="0.25"/>
    <row r="40541" x14ac:dyDescent="0.25"/>
    <row r="40542" x14ac:dyDescent="0.25"/>
    <row r="40543" x14ac:dyDescent="0.25"/>
    <row r="40544" x14ac:dyDescent="0.25"/>
    <row r="40545" x14ac:dyDescent="0.25"/>
    <row r="40546" x14ac:dyDescent="0.25"/>
    <row r="40547" x14ac:dyDescent="0.25"/>
    <row r="40548" x14ac:dyDescent="0.25"/>
    <row r="40549" x14ac:dyDescent="0.25"/>
    <row r="40550" x14ac:dyDescent="0.25"/>
    <row r="40551" x14ac:dyDescent="0.25"/>
    <row r="40552" x14ac:dyDescent="0.25"/>
    <row r="40553" x14ac:dyDescent="0.25"/>
    <row r="40554" x14ac:dyDescent="0.25"/>
    <row r="40555" x14ac:dyDescent="0.25"/>
    <row r="40556" x14ac:dyDescent="0.25"/>
    <row r="40557" x14ac:dyDescent="0.25"/>
    <row r="40558" x14ac:dyDescent="0.25"/>
    <row r="40559" x14ac:dyDescent="0.25"/>
    <row r="40560" x14ac:dyDescent="0.25"/>
    <row r="40561" x14ac:dyDescent="0.25"/>
    <row r="40562" x14ac:dyDescent="0.25"/>
    <row r="40563" x14ac:dyDescent="0.25"/>
    <row r="40564" x14ac:dyDescent="0.25"/>
    <row r="40565" x14ac:dyDescent="0.25"/>
    <row r="40566" x14ac:dyDescent="0.25"/>
    <row r="40567" x14ac:dyDescent="0.25"/>
    <row r="40568" x14ac:dyDescent="0.25"/>
    <row r="40569" x14ac:dyDescent="0.25"/>
    <row r="40570" x14ac:dyDescent="0.25"/>
    <row r="40571" x14ac:dyDescent="0.25"/>
    <row r="40572" x14ac:dyDescent="0.25"/>
    <row r="40573" x14ac:dyDescent="0.25"/>
    <row r="40574" x14ac:dyDescent="0.25"/>
    <row r="40575" x14ac:dyDescent="0.25"/>
    <row r="40576" x14ac:dyDescent="0.25"/>
    <row r="40577" x14ac:dyDescent="0.25"/>
    <row r="40578" x14ac:dyDescent="0.25"/>
    <row r="40579" x14ac:dyDescent="0.25"/>
    <row r="40580" x14ac:dyDescent="0.25"/>
    <row r="40581" x14ac:dyDescent="0.25"/>
    <row r="40582" x14ac:dyDescent="0.25"/>
    <row r="40583" x14ac:dyDescent="0.25"/>
    <row r="40584" x14ac:dyDescent="0.25"/>
    <row r="40585" x14ac:dyDescent="0.25"/>
    <row r="40586" x14ac:dyDescent="0.25"/>
    <row r="40587" x14ac:dyDescent="0.25"/>
    <row r="40588" x14ac:dyDescent="0.25"/>
    <row r="40589" x14ac:dyDescent="0.25"/>
    <row r="40590" x14ac:dyDescent="0.25"/>
    <row r="40591" x14ac:dyDescent="0.25"/>
    <row r="40592" x14ac:dyDescent="0.25"/>
    <row r="40593" x14ac:dyDescent="0.25"/>
    <row r="40594" x14ac:dyDescent="0.25"/>
    <row r="40595" x14ac:dyDescent="0.25"/>
    <row r="40596" x14ac:dyDescent="0.25"/>
    <row r="40597" x14ac:dyDescent="0.25"/>
    <row r="40598" x14ac:dyDescent="0.25"/>
    <row r="40599" x14ac:dyDescent="0.25"/>
    <row r="40600" x14ac:dyDescent="0.25"/>
    <row r="40601" x14ac:dyDescent="0.25"/>
    <row r="40602" x14ac:dyDescent="0.25"/>
    <row r="40603" x14ac:dyDescent="0.25"/>
    <row r="40604" x14ac:dyDescent="0.25"/>
    <row r="40605" x14ac:dyDescent="0.25"/>
    <row r="40606" x14ac:dyDescent="0.25"/>
    <row r="40607" x14ac:dyDescent="0.25"/>
    <row r="40608" x14ac:dyDescent="0.25"/>
    <row r="40609" x14ac:dyDescent="0.25"/>
    <row r="40610" x14ac:dyDescent="0.25"/>
    <row r="40611" x14ac:dyDescent="0.25"/>
    <row r="40612" x14ac:dyDescent="0.25"/>
    <row r="40613" x14ac:dyDescent="0.25"/>
    <row r="40614" x14ac:dyDescent="0.25"/>
    <row r="40615" x14ac:dyDescent="0.25"/>
    <row r="40616" x14ac:dyDescent="0.25"/>
    <row r="40617" x14ac:dyDescent="0.25"/>
    <row r="40618" x14ac:dyDescent="0.25"/>
    <row r="40619" x14ac:dyDescent="0.25"/>
    <row r="40620" x14ac:dyDescent="0.25"/>
    <row r="40621" x14ac:dyDescent="0.25"/>
    <row r="40622" x14ac:dyDescent="0.25"/>
    <row r="40623" x14ac:dyDescent="0.25"/>
    <row r="40624" x14ac:dyDescent="0.25"/>
    <row r="40625" x14ac:dyDescent="0.25"/>
    <row r="40626" x14ac:dyDescent="0.25"/>
    <row r="40627" x14ac:dyDescent="0.25"/>
    <row r="40628" x14ac:dyDescent="0.25"/>
    <row r="40629" x14ac:dyDescent="0.25"/>
    <row r="40630" x14ac:dyDescent="0.25"/>
    <row r="40631" x14ac:dyDescent="0.25"/>
    <row r="40632" x14ac:dyDescent="0.25"/>
    <row r="40633" x14ac:dyDescent="0.25"/>
    <row r="40634" x14ac:dyDescent="0.25"/>
    <row r="40635" x14ac:dyDescent="0.25"/>
    <row r="40636" x14ac:dyDescent="0.25"/>
    <row r="40637" x14ac:dyDescent="0.25"/>
    <row r="40638" x14ac:dyDescent="0.25"/>
    <row r="40639" x14ac:dyDescent="0.25"/>
    <row r="40640" x14ac:dyDescent="0.25"/>
    <row r="40641" x14ac:dyDescent="0.25"/>
    <row r="40642" x14ac:dyDescent="0.25"/>
    <row r="40643" x14ac:dyDescent="0.25"/>
    <row r="40644" x14ac:dyDescent="0.25"/>
    <row r="40645" x14ac:dyDescent="0.25"/>
    <row r="40646" x14ac:dyDescent="0.25"/>
    <row r="40647" x14ac:dyDescent="0.25"/>
    <row r="40648" x14ac:dyDescent="0.25"/>
    <row r="40649" x14ac:dyDescent="0.25"/>
    <row r="40650" x14ac:dyDescent="0.25"/>
    <row r="40651" x14ac:dyDescent="0.25"/>
    <row r="40652" x14ac:dyDescent="0.25"/>
    <row r="40653" x14ac:dyDescent="0.25"/>
    <row r="40654" x14ac:dyDescent="0.25"/>
    <row r="40655" x14ac:dyDescent="0.25"/>
    <row r="40656" x14ac:dyDescent="0.25"/>
    <row r="40657" x14ac:dyDescent="0.25"/>
    <row r="40658" x14ac:dyDescent="0.25"/>
    <row r="40659" x14ac:dyDescent="0.25"/>
    <row r="40660" x14ac:dyDescent="0.25"/>
    <row r="40661" x14ac:dyDescent="0.25"/>
    <row r="40662" x14ac:dyDescent="0.25"/>
    <row r="40663" x14ac:dyDescent="0.25"/>
    <row r="40664" x14ac:dyDescent="0.25"/>
    <row r="40665" x14ac:dyDescent="0.25"/>
    <row r="40666" x14ac:dyDescent="0.25"/>
    <row r="40667" x14ac:dyDescent="0.25"/>
    <row r="40668" x14ac:dyDescent="0.25"/>
    <row r="40669" x14ac:dyDescent="0.25"/>
    <row r="40670" x14ac:dyDescent="0.25"/>
    <row r="40671" x14ac:dyDescent="0.25"/>
    <row r="40672" x14ac:dyDescent="0.25"/>
    <row r="40673" x14ac:dyDescent="0.25"/>
    <row r="40674" x14ac:dyDescent="0.25"/>
    <row r="40675" x14ac:dyDescent="0.25"/>
    <row r="40676" x14ac:dyDescent="0.25"/>
    <row r="40677" x14ac:dyDescent="0.25"/>
    <row r="40678" x14ac:dyDescent="0.25"/>
    <row r="40679" x14ac:dyDescent="0.25"/>
    <row r="40680" x14ac:dyDescent="0.25"/>
    <row r="40681" x14ac:dyDescent="0.25"/>
    <row r="40682" x14ac:dyDescent="0.25"/>
    <row r="40683" x14ac:dyDescent="0.25"/>
    <row r="40684" x14ac:dyDescent="0.25"/>
    <row r="40685" x14ac:dyDescent="0.25"/>
    <row r="40686" x14ac:dyDescent="0.25"/>
    <row r="40687" x14ac:dyDescent="0.25"/>
    <row r="40688" x14ac:dyDescent="0.25"/>
    <row r="40689" x14ac:dyDescent="0.25"/>
    <row r="40690" x14ac:dyDescent="0.25"/>
    <row r="40691" x14ac:dyDescent="0.25"/>
    <row r="40692" x14ac:dyDescent="0.25"/>
    <row r="40693" x14ac:dyDescent="0.25"/>
    <row r="40694" x14ac:dyDescent="0.25"/>
    <row r="40695" x14ac:dyDescent="0.25"/>
    <row r="40696" x14ac:dyDescent="0.25"/>
    <row r="40697" x14ac:dyDescent="0.25"/>
    <row r="40698" x14ac:dyDescent="0.25"/>
    <row r="40699" x14ac:dyDescent="0.25"/>
    <row r="40700" x14ac:dyDescent="0.25"/>
    <row r="40701" x14ac:dyDescent="0.25"/>
    <row r="40702" x14ac:dyDescent="0.25"/>
    <row r="40703" x14ac:dyDescent="0.25"/>
    <row r="40704" x14ac:dyDescent="0.25"/>
    <row r="40705" x14ac:dyDescent="0.25"/>
    <row r="40706" x14ac:dyDescent="0.25"/>
    <row r="40707" x14ac:dyDescent="0.25"/>
    <row r="40708" x14ac:dyDescent="0.25"/>
    <row r="40709" x14ac:dyDescent="0.25"/>
    <row r="40710" x14ac:dyDescent="0.25"/>
    <row r="40711" x14ac:dyDescent="0.25"/>
    <row r="40712" x14ac:dyDescent="0.25"/>
    <row r="40713" x14ac:dyDescent="0.25"/>
    <row r="40714" x14ac:dyDescent="0.25"/>
    <row r="40715" x14ac:dyDescent="0.25"/>
    <row r="40716" x14ac:dyDescent="0.25"/>
    <row r="40717" x14ac:dyDescent="0.25"/>
    <row r="40718" x14ac:dyDescent="0.25"/>
    <row r="40719" x14ac:dyDescent="0.25"/>
    <row r="40720" x14ac:dyDescent="0.25"/>
    <row r="40721" x14ac:dyDescent="0.25"/>
    <row r="40722" x14ac:dyDescent="0.25"/>
    <row r="40723" x14ac:dyDescent="0.25"/>
    <row r="40724" x14ac:dyDescent="0.25"/>
    <row r="40725" x14ac:dyDescent="0.25"/>
    <row r="40726" x14ac:dyDescent="0.25"/>
    <row r="40727" x14ac:dyDescent="0.25"/>
    <row r="40728" x14ac:dyDescent="0.25"/>
    <row r="40729" x14ac:dyDescent="0.25"/>
    <row r="40730" x14ac:dyDescent="0.25"/>
    <row r="40731" x14ac:dyDescent="0.25"/>
    <row r="40732" x14ac:dyDescent="0.25"/>
    <row r="40733" x14ac:dyDescent="0.25"/>
    <row r="40734" x14ac:dyDescent="0.25"/>
    <row r="40735" x14ac:dyDescent="0.25"/>
    <row r="40736" x14ac:dyDescent="0.25"/>
    <row r="40737" x14ac:dyDescent="0.25"/>
    <row r="40738" x14ac:dyDescent="0.25"/>
    <row r="40739" x14ac:dyDescent="0.25"/>
    <row r="40740" x14ac:dyDescent="0.25"/>
    <row r="40741" x14ac:dyDescent="0.25"/>
    <row r="40742" x14ac:dyDescent="0.25"/>
    <row r="40743" x14ac:dyDescent="0.25"/>
    <row r="40744" x14ac:dyDescent="0.25"/>
    <row r="40745" x14ac:dyDescent="0.25"/>
    <row r="40746" x14ac:dyDescent="0.25"/>
    <row r="40747" x14ac:dyDescent="0.25"/>
    <row r="40748" x14ac:dyDescent="0.25"/>
    <row r="40749" x14ac:dyDescent="0.25"/>
    <row r="40750" x14ac:dyDescent="0.25"/>
    <row r="40751" x14ac:dyDescent="0.25"/>
    <row r="40752" x14ac:dyDescent="0.25"/>
    <row r="40753" x14ac:dyDescent="0.25"/>
    <row r="40754" x14ac:dyDescent="0.25"/>
    <row r="40755" x14ac:dyDescent="0.25"/>
    <row r="40756" x14ac:dyDescent="0.25"/>
    <row r="40757" x14ac:dyDescent="0.25"/>
    <row r="40758" x14ac:dyDescent="0.25"/>
    <row r="40759" x14ac:dyDescent="0.25"/>
    <row r="40760" x14ac:dyDescent="0.25"/>
    <row r="40761" x14ac:dyDescent="0.25"/>
    <row r="40762" x14ac:dyDescent="0.25"/>
    <row r="40763" x14ac:dyDescent="0.25"/>
    <row r="40764" x14ac:dyDescent="0.25"/>
    <row r="40765" x14ac:dyDescent="0.25"/>
    <row r="40766" x14ac:dyDescent="0.25"/>
    <row r="40767" x14ac:dyDescent="0.25"/>
    <row r="40768" x14ac:dyDescent="0.25"/>
    <row r="40769" x14ac:dyDescent="0.25"/>
    <row r="40770" x14ac:dyDescent="0.25"/>
    <row r="40771" x14ac:dyDescent="0.25"/>
    <row r="40772" x14ac:dyDescent="0.25"/>
    <row r="40773" x14ac:dyDescent="0.25"/>
    <row r="40774" x14ac:dyDescent="0.25"/>
    <row r="40775" x14ac:dyDescent="0.25"/>
    <row r="40776" x14ac:dyDescent="0.25"/>
    <row r="40777" x14ac:dyDescent="0.25"/>
    <row r="40778" x14ac:dyDescent="0.25"/>
    <row r="40779" x14ac:dyDescent="0.25"/>
    <row r="40780" x14ac:dyDescent="0.25"/>
    <row r="40781" x14ac:dyDescent="0.25"/>
    <row r="40782" x14ac:dyDescent="0.25"/>
    <row r="40783" x14ac:dyDescent="0.25"/>
    <row r="40784" x14ac:dyDescent="0.25"/>
    <row r="40785" x14ac:dyDescent="0.25"/>
    <row r="40786" x14ac:dyDescent="0.25"/>
    <row r="40787" x14ac:dyDescent="0.25"/>
    <row r="40788" x14ac:dyDescent="0.25"/>
    <row r="40789" x14ac:dyDescent="0.25"/>
    <row r="40790" x14ac:dyDescent="0.25"/>
    <row r="40791" x14ac:dyDescent="0.25"/>
    <row r="40792" x14ac:dyDescent="0.25"/>
    <row r="40793" x14ac:dyDescent="0.25"/>
    <row r="40794" x14ac:dyDescent="0.25"/>
    <row r="40795" x14ac:dyDescent="0.25"/>
    <row r="40796" x14ac:dyDescent="0.25"/>
    <row r="40797" x14ac:dyDescent="0.25"/>
    <row r="40798" x14ac:dyDescent="0.25"/>
    <row r="40799" x14ac:dyDescent="0.25"/>
    <row r="40800" x14ac:dyDescent="0.25"/>
    <row r="40801" x14ac:dyDescent="0.25"/>
    <row r="40802" x14ac:dyDescent="0.25"/>
    <row r="40803" x14ac:dyDescent="0.25"/>
    <row r="40804" x14ac:dyDescent="0.25"/>
    <row r="40805" x14ac:dyDescent="0.25"/>
    <row r="40806" x14ac:dyDescent="0.25"/>
    <row r="40807" x14ac:dyDescent="0.25"/>
    <row r="40808" x14ac:dyDescent="0.25"/>
    <row r="40809" x14ac:dyDescent="0.25"/>
    <row r="40810" x14ac:dyDescent="0.25"/>
    <row r="40811" x14ac:dyDescent="0.25"/>
    <row r="40812" x14ac:dyDescent="0.25"/>
    <row r="40813" x14ac:dyDescent="0.25"/>
    <row r="40814" x14ac:dyDescent="0.25"/>
    <row r="40815" x14ac:dyDescent="0.25"/>
    <row r="40816" x14ac:dyDescent="0.25"/>
    <row r="40817" x14ac:dyDescent="0.25"/>
    <row r="40818" x14ac:dyDescent="0.25"/>
    <row r="40819" x14ac:dyDescent="0.25"/>
    <row r="40820" x14ac:dyDescent="0.25"/>
    <row r="40821" x14ac:dyDescent="0.25"/>
    <row r="40822" x14ac:dyDescent="0.25"/>
    <row r="40823" x14ac:dyDescent="0.25"/>
    <row r="40824" x14ac:dyDescent="0.25"/>
    <row r="40825" x14ac:dyDescent="0.25"/>
    <row r="40826" x14ac:dyDescent="0.25"/>
    <row r="40827" x14ac:dyDescent="0.25"/>
    <row r="40828" x14ac:dyDescent="0.25"/>
    <row r="40829" x14ac:dyDescent="0.25"/>
    <row r="40830" x14ac:dyDescent="0.25"/>
    <row r="40831" x14ac:dyDescent="0.25"/>
    <row r="40832" x14ac:dyDescent="0.25"/>
    <row r="40833" x14ac:dyDescent="0.25"/>
    <row r="40834" x14ac:dyDescent="0.25"/>
    <row r="40835" x14ac:dyDescent="0.25"/>
    <row r="40836" x14ac:dyDescent="0.25"/>
    <row r="40837" x14ac:dyDescent="0.25"/>
    <row r="40838" x14ac:dyDescent="0.25"/>
    <row r="40839" x14ac:dyDescent="0.25"/>
    <row r="40840" x14ac:dyDescent="0.25"/>
    <row r="40841" x14ac:dyDescent="0.25"/>
    <row r="40842" x14ac:dyDescent="0.25"/>
    <row r="40843" x14ac:dyDescent="0.25"/>
    <row r="40844" x14ac:dyDescent="0.25"/>
    <row r="40845" x14ac:dyDescent="0.25"/>
    <row r="40846" x14ac:dyDescent="0.25"/>
    <row r="40847" x14ac:dyDescent="0.25"/>
    <row r="40848" x14ac:dyDescent="0.25"/>
    <row r="40849" x14ac:dyDescent="0.25"/>
    <row r="40850" x14ac:dyDescent="0.25"/>
    <row r="40851" x14ac:dyDescent="0.25"/>
    <row r="40852" x14ac:dyDescent="0.25"/>
    <row r="40853" x14ac:dyDescent="0.25"/>
    <row r="40854" x14ac:dyDescent="0.25"/>
    <row r="40855" x14ac:dyDescent="0.25"/>
    <row r="40856" x14ac:dyDescent="0.25"/>
    <row r="40857" x14ac:dyDescent="0.25"/>
    <row r="40858" x14ac:dyDescent="0.25"/>
    <row r="40859" x14ac:dyDescent="0.25"/>
    <row r="40860" x14ac:dyDescent="0.25"/>
    <row r="40861" x14ac:dyDescent="0.25"/>
    <row r="40862" x14ac:dyDescent="0.25"/>
    <row r="40863" x14ac:dyDescent="0.25"/>
    <row r="40864" x14ac:dyDescent="0.25"/>
    <row r="40865" x14ac:dyDescent="0.25"/>
    <row r="40866" x14ac:dyDescent="0.25"/>
    <row r="40867" x14ac:dyDescent="0.25"/>
    <row r="40868" x14ac:dyDescent="0.25"/>
    <row r="40869" x14ac:dyDescent="0.25"/>
    <row r="40870" x14ac:dyDescent="0.25"/>
    <row r="40871" x14ac:dyDescent="0.25"/>
    <row r="40872" x14ac:dyDescent="0.25"/>
    <row r="40873" x14ac:dyDescent="0.25"/>
    <row r="40874" x14ac:dyDescent="0.25"/>
    <row r="40875" x14ac:dyDescent="0.25"/>
    <row r="40876" x14ac:dyDescent="0.25"/>
    <row r="40877" x14ac:dyDescent="0.25"/>
    <row r="40878" x14ac:dyDescent="0.25"/>
    <row r="40879" x14ac:dyDescent="0.25"/>
    <row r="40880" x14ac:dyDescent="0.25"/>
    <row r="40881" x14ac:dyDescent="0.25"/>
    <row r="40882" x14ac:dyDescent="0.25"/>
    <row r="40883" x14ac:dyDescent="0.25"/>
    <row r="40884" x14ac:dyDescent="0.25"/>
    <row r="40885" x14ac:dyDescent="0.25"/>
    <row r="40886" x14ac:dyDescent="0.25"/>
    <row r="40887" x14ac:dyDescent="0.25"/>
    <row r="40888" x14ac:dyDescent="0.25"/>
    <row r="40889" x14ac:dyDescent="0.25"/>
    <row r="40890" x14ac:dyDescent="0.25"/>
    <row r="40891" x14ac:dyDescent="0.25"/>
    <row r="40892" x14ac:dyDescent="0.25"/>
    <row r="40893" x14ac:dyDescent="0.25"/>
    <row r="40894" x14ac:dyDescent="0.25"/>
    <row r="40895" x14ac:dyDescent="0.25"/>
    <row r="40896" x14ac:dyDescent="0.25"/>
    <row r="40897" x14ac:dyDescent="0.25"/>
    <row r="40898" x14ac:dyDescent="0.25"/>
    <row r="40899" x14ac:dyDescent="0.25"/>
    <row r="40900" x14ac:dyDescent="0.25"/>
    <row r="40901" x14ac:dyDescent="0.25"/>
    <row r="40902" x14ac:dyDescent="0.25"/>
    <row r="40903" x14ac:dyDescent="0.25"/>
    <row r="40904" x14ac:dyDescent="0.25"/>
    <row r="40905" x14ac:dyDescent="0.25"/>
    <row r="40906" x14ac:dyDescent="0.25"/>
    <row r="40907" x14ac:dyDescent="0.25"/>
    <row r="40908" x14ac:dyDescent="0.25"/>
    <row r="40909" x14ac:dyDescent="0.25"/>
    <row r="40910" x14ac:dyDescent="0.25"/>
    <row r="40911" x14ac:dyDescent="0.25"/>
    <row r="40912" x14ac:dyDescent="0.25"/>
    <row r="40913" x14ac:dyDescent="0.25"/>
    <row r="40914" x14ac:dyDescent="0.25"/>
    <row r="40915" x14ac:dyDescent="0.25"/>
    <row r="40916" x14ac:dyDescent="0.25"/>
    <row r="40917" x14ac:dyDescent="0.25"/>
    <row r="40918" x14ac:dyDescent="0.25"/>
    <row r="40919" x14ac:dyDescent="0.25"/>
    <row r="40920" x14ac:dyDescent="0.25"/>
    <row r="40921" x14ac:dyDescent="0.25"/>
    <row r="40922" x14ac:dyDescent="0.25"/>
    <row r="40923" x14ac:dyDescent="0.25"/>
    <row r="40924" x14ac:dyDescent="0.25"/>
    <row r="40925" x14ac:dyDescent="0.25"/>
    <row r="40926" x14ac:dyDescent="0.25"/>
    <row r="40927" x14ac:dyDescent="0.25"/>
    <row r="40928" x14ac:dyDescent="0.25"/>
    <row r="40929" x14ac:dyDescent="0.25"/>
    <row r="40930" x14ac:dyDescent="0.25"/>
    <row r="40931" x14ac:dyDescent="0.25"/>
    <row r="40932" x14ac:dyDescent="0.25"/>
    <row r="40933" x14ac:dyDescent="0.25"/>
    <row r="40934" x14ac:dyDescent="0.25"/>
    <row r="40935" x14ac:dyDescent="0.25"/>
    <row r="40936" x14ac:dyDescent="0.25"/>
    <row r="40937" x14ac:dyDescent="0.25"/>
    <row r="40938" x14ac:dyDescent="0.25"/>
    <row r="40939" x14ac:dyDescent="0.25"/>
    <row r="40940" x14ac:dyDescent="0.25"/>
    <row r="40941" x14ac:dyDescent="0.25"/>
    <row r="40942" x14ac:dyDescent="0.25"/>
    <row r="40943" x14ac:dyDescent="0.25"/>
    <row r="40944" x14ac:dyDescent="0.25"/>
    <row r="40945" x14ac:dyDescent="0.25"/>
    <row r="40946" x14ac:dyDescent="0.25"/>
    <row r="40947" x14ac:dyDescent="0.25"/>
    <row r="40948" x14ac:dyDescent="0.25"/>
    <row r="40949" x14ac:dyDescent="0.25"/>
    <row r="40950" x14ac:dyDescent="0.25"/>
    <row r="40951" x14ac:dyDescent="0.25"/>
    <row r="40952" x14ac:dyDescent="0.25"/>
    <row r="40953" x14ac:dyDescent="0.25"/>
    <row r="40954" x14ac:dyDescent="0.25"/>
    <row r="40955" x14ac:dyDescent="0.25"/>
    <row r="40956" x14ac:dyDescent="0.25"/>
    <row r="40957" x14ac:dyDescent="0.25"/>
    <row r="40958" x14ac:dyDescent="0.25"/>
    <row r="40959" x14ac:dyDescent="0.25"/>
    <row r="40960" x14ac:dyDescent="0.25"/>
    <row r="40961" x14ac:dyDescent="0.25"/>
    <row r="40962" x14ac:dyDescent="0.25"/>
    <row r="40963" x14ac:dyDescent="0.25"/>
    <row r="40964" x14ac:dyDescent="0.25"/>
    <row r="40965" x14ac:dyDescent="0.25"/>
    <row r="40966" x14ac:dyDescent="0.25"/>
    <row r="40967" x14ac:dyDescent="0.25"/>
    <row r="40968" x14ac:dyDescent="0.25"/>
    <row r="40969" x14ac:dyDescent="0.25"/>
    <row r="40970" x14ac:dyDescent="0.25"/>
    <row r="40971" x14ac:dyDescent="0.25"/>
    <row r="40972" x14ac:dyDescent="0.25"/>
    <row r="40973" x14ac:dyDescent="0.25"/>
    <row r="40974" x14ac:dyDescent="0.25"/>
    <row r="40975" x14ac:dyDescent="0.25"/>
    <row r="40976" x14ac:dyDescent="0.25"/>
    <row r="40977" x14ac:dyDescent="0.25"/>
    <row r="40978" x14ac:dyDescent="0.25"/>
    <row r="40979" x14ac:dyDescent="0.25"/>
    <row r="40980" x14ac:dyDescent="0.25"/>
    <row r="40981" x14ac:dyDescent="0.25"/>
    <row r="40982" x14ac:dyDescent="0.25"/>
    <row r="40983" x14ac:dyDescent="0.25"/>
    <row r="40984" x14ac:dyDescent="0.25"/>
    <row r="40985" x14ac:dyDescent="0.25"/>
    <row r="40986" x14ac:dyDescent="0.25"/>
    <row r="40987" x14ac:dyDescent="0.25"/>
    <row r="40988" x14ac:dyDescent="0.25"/>
    <row r="40989" x14ac:dyDescent="0.25"/>
    <row r="40990" x14ac:dyDescent="0.25"/>
    <row r="40991" x14ac:dyDescent="0.25"/>
    <row r="40992" x14ac:dyDescent="0.25"/>
    <row r="40993" x14ac:dyDescent="0.25"/>
    <row r="40994" x14ac:dyDescent="0.25"/>
    <row r="40995" x14ac:dyDescent="0.25"/>
    <row r="40996" x14ac:dyDescent="0.25"/>
    <row r="40997" x14ac:dyDescent="0.25"/>
    <row r="40998" x14ac:dyDescent="0.25"/>
    <row r="40999" x14ac:dyDescent="0.25"/>
    <row r="41000" x14ac:dyDescent="0.25"/>
    <row r="41001" x14ac:dyDescent="0.25"/>
    <row r="41002" x14ac:dyDescent="0.25"/>
    <row r="41003" x14ac:dyDescent="0.25"/>
    <row r="41004" x14ac:dyDescent="0.25"/>
    <row r="41005" x14ac:dyDescent="0.25"/>
    <row r="41006" x14ac:dyDescent="0.25"/>
    <row r="41007" x14ac:dyDescent="0.25"/>
    <row r="41008" x14ac:dyDescent="0.25"/>
    <row r="41009" x14ac:dyDescent="0.25"/>
    <row r="41010" x14ac:dyDescent="0.25"/>
    <row r="41011" x14ac:dyDescent="0.25"/>
    <row r="41012" x14ac:dyDescent="0.25"/>
    <row r="41013" x14ac:dyDescent="0.25"/>
    <row r="41014" x14ac:dyDescent="0.25"/>
    <row r="41015" x14ac:dyDescent="0.25"/>
    <row r="41016" x14ac:dyDescent="0.25"/>
    <row r="41017" x14ac:dyDescent="0.25"/>
    <row r="41018" x14ac:dyDescent="0.25"/>
    <row r="41019" x14ac:dyDescent="0.25"/>
    <row r="41020" x14ac:dyDescent="0.25"/>
    <row r="41021" x14ac:dyDescent="0.25"/>
    <row r="41022" x14ac:dyDescent="0.25"/>
    <row r="41023" x14ac:dyDescent="0.25"/>
    <row r="41024" x14ac:dyDescent="0.25"/>
    <row r="41025" x14ac:dyDescent="0.25"/>
    <row r="41026" x14ac:dyDescent="0.25"/>
    <row r="41027" x14ac:dyDescent="0.25"/>
    <row r="41028" x14ac:dyDescent="0.25"/>
    <row r="41029" x14ac:dyDescent="0.25"/>
    <row r="41030" x14ac:dyDescent="0.25"/>
    <row r="41031" x14ac:dyDescent="0.25"/>
    <row r="41032" x14ac:dyDescent="0.25"/>
    <row r="41033" x14ac:dyDescent="0.25"/>
    <row r="41034" x14ac:dyDescent="0.25"/>
    <row r="41035" x14ac:dyDescent="0.25"/>
    <row r="41036" x14ac:dyDescent="0.25"/>
    <row r="41037" x14ac:dyDescent="0.25"/>
    <row r="41038" x14ac:dyDescent="0.25"/>
    <row r="41039" x14ac:dyDescent="0.25"/>
    <row r="41040" x14ac:dyDescent="0.25"/>
    <row r="41041" x14ac:dyDescent="0.25"/>
    <row r="41042" x14ac:dyDescent="0.25"/>
    <row r="41043" x14ac:dyDescent="0.25"/>
    <row r="41044" x14ac:dyDescent="0.25"/>
    <row r="41045" x14ac:dyDescent="0.25"/>
    <row r="41046" x14ac:dyDescent="0.25"/>
    <row r="41047" x14ac:dyDescent="0.25"/>
    <row r="41048" x14ac:dyDescent="0.25"/>
    <row r="41049" x14ac:dyDescent="0.25"/>
    <row r="41050" x14ac:dyDescent="0.25"/>
    <row r="41051" x14ac:dyDescent="0.25"/>
    <row r="41052" x14ac:dyDescent="0.25"/>
    <row r="41053" x14ac:dyDescent="0.25"/>
    <row r="41054" x14ac:dyDescent="0.25"/>
    <row r="41055" x14ac:dyDescent="0.25"/>
    <row r="41056" x14ac:dyDescent="0.25"/>
    <row r="41057" x14ac:dyDescent="0.25"/>
    <row r="41058" x14ac:dyDescent="0.25"/>
    <row r="41059" x14ac:dyDescent="0.25"/>
    <row r="41060" x14ac:dyDescent="0.25"/>
    <row r="41061" x14ac:dyDescent="0.25"/>
    <row r="41062" x14ac:dyDescent="0.25"/>
    <row r="41063" x14ac:dyDescent="0.25"/>
    <row r="41064" x14ac:dyDescent="0.25"/>
    <row r="41065" x14ac:dyDescent="0.25"/>
    <row r="41066" x14ac:dyDescent="0.25"/>
    <row r="41067" x14ac:dyDescent="0.25"/>
    <row r="41068" x14ac:dyDescent="0.25"/>
    <row r="41069" x14ac:dyDescent="0.25"/>
    <row r="41070" x14ac:dyDescent="0.25"/>
    <row r="41071" x14ac:dyDescent="0.25"/>
    <row r="41072" x14ac:dyDescent="0.25"/>
    <row r="41073" x14ac:dyDescent="0.25"/>
    <row r="41074" x14ac:dyDescent="0.25"/>
    <row r="41075" x14ac:dyDescent="0.25"/>
    <row r="41076" x14ac:dyDescent="0.25"/>
    <row r="41077" x14ac:dyDescent="0.25"/>
    <row r="41078" x14ac:dyDescent="0.25"/>
    <row r="41079" x14ac:dyDescent="0.25"/>
    <row r="41080" x14ac:dyDescent="0.25"/>
    <row r="41081" x14ac:dyDescent="0.25"/>
    <row r="41082" x14ac:dyDescent="0.25"/>
    <row r="41083" x14ac:dyDescent="0.25"/>
    <row r="41084" x14ac:dyDescent="0.25"/>
    <row r="41085" x14ac:dyDescent="0.25"/>
    <row r="41086" x14ac:dyDescent="0.25"/>
    <row r="41087" x14ac:dyDescent="0.25"/>
    <row r="41088" x14ac:dyDescent="0.25"/>
    <row r="41089" x14ac:dyDescent="0.25"/>
    <row r="41090" x14ac:dyDescent="0.25"/>
    <row r="41091" x14ac:dyDescent="0.25"/>
    <row r="41092" x14ac:dyDescent="0.25"/>
    <row r="41093" x14ac:dyDescent="0.25"/>
    <row r="41094" x14ac:dyDescent="0.25"/>
    <row r="41095" x14ac:dyDescent="0.25"/>
    <row r="41096" x14ac:dyDescent="0.25"/>
    <row r="41097" x14ac:dyDescent="0.25"/>
    <row r="41098" x14ac:dyDescent="0.25"/>
    <row r="41099" x14ac:dyDescent="0.25"/>
    <row r="41100" x14ac:dyDescent="0.25"/>
    <row r="41101" x14ac:dyDescent="0.25"/>
    <row r="41102" x14ac:dyDescent="0.25"/>
    <row r="41103" x14ac:dyDescent="0.25"/>
    <row r="41104" x14ac:dyDescent="0.25"/>
    <row r="41105" x14ac:dyDescent="0.25"/>
    <row r="41106" x14ac:dyDescent="0.25"/>
    <row r="41107" x14ac:dyDescent="0.25"/>
    <row r="41108" x14ac:dyDescent="0.25"/>
    <row r="41109" x14ac:dyDescent="0.25"/>
    <row r="41110" x14ac:dyDescent="0.25"/>
    <row r="41111" x14ac:dyDescent="0.25"/>
    <row r="41112" x14ac:dyDescent="0.25"/>
    <row r="41113" x14ac:dyDescent="0.25"/>
    <row r="41114" x14ac:dyDescent="0.25"/>
    <row r="41115" x14ac:dyDescent="0.25"/>
    <row r="41116" x14ac:dyDescent="0.25"/>
    <row r="41117" x14ac:dyDescent="0.25"/>
    <row r="41118" x14ac:dyDescent="0.25"/>
    <row r="41119" x14ac:dyDescent="0.25"/>
    <row r="41120" x14ac:dyDescent="0.25"/>
    <row r="41121" x14ac:dyDescent="0.25"/>
    <row r="41122" x14ac:dyDescent="0.25"/>
    <row r="41123" x14ac:dyDescent="0.25"/>
    <row r="41124" x14ac:dyDescent="0.25"/>
    <row r="41125" x14ac:dyDescent="0.25"/>
    <row r="41126" x14ac:dyDescent="0.25"/>
    <row r="41127" x14ac:dyDescent="0.25"/>
    <row r="41128" x14ac:dyDescent="0.25"/>
    <row r="41129" x14ac:dyDescent="0.25"/>
    <row r="41130" x14ac:dyDescent="0.25"/>
    <row r="41131" x14ac:dyDescent="0.25"/>
    <row r="41132" x14ac:dyDescent="0.25"/>
    <row r="41133" x14ac:dyDescent="0.25"/>
    <row r="41134" x14ac:dyDescent="0.25"/>
    <row r="41135" x14ac:dyDescent="0.25"/>
    <row r="41136" x14ac:dyDescent="0.25"/>
    <row r="41137" x14ac:dyDescent="0.25"/>
    <row r="41138" x14ac:dyDescent="0.25"/>
    <row r="41139" x14ac:dyDescent="0.25"/>
    <row r="41140" x14ac:dyDescent="0.25"/>
    <row r="41141" x14ac:dyDescent="0.25"/>
    <row r="41142" x14ac:dyDescent="0.25"/>
    <row r="41143" x14ac:dyDescent="0.25"/>
    <row r="41144" x14ac:dyDescent="0.25"/>
    <row r="41145" x14ac:dyDescent="0.25"/>
    <row r="41146" x14ac:dyDescent="0.25"/>
    <row r="41147" x14ac:dyDescent="0.25"/>
    <row r="41148" x14ac:dyDescent="0.25"/>
    <row r="41149" x14ac:dyDescent="0.25"/>
    <row r="41150" x14ac:dyDescent="0.25"/>
    <row r="41151" x14ac:dyDescent="0.25"/>
    <row r="41152" x14ac:dyDescent="0.25"/>
    <row r="41153" x14ac:dyDescent="0.25"/>
    <row r="41154" x14ac:dyDescent="0.25"/>
    <row r="41155" x14ac:dyDescent="0.25"/>
    <row r="41156" x14ac:dyDescent="0.25"/>
    <row r="41157" x14ac:dyDescent="0.25"/>
    <row r="41158" x14ac:dyDescent="0.25"/>
    <row r="41159" x14ac:dyDescent="0.25"/>
    <row r="41160" x14ac:dyDescent="0.25"/>
    <row r="41161" x14ac:dyDescent="0.25"/>
    <row r="41162" x14ac:dyDescent="0.25"/>
    <row r="41163" x14ac:dyDescent="0.25"/>
    <row r="41164" x14ac:dyDescent="0.25"/>
    <row r="41165" x14ac:dyDescent="0.25"/>
    <row r="41166" x14ac:dyDescent="0.25"/>
    <row r="41167" x14ac:dyDescent="0.25"/>
    <row r="41168" x14ac:dyDescent="0.25"/>
    <row r="41169" x14ac:dyDescent="0.25"/>
    <row r="41170" x14ac:dyDescent="0.25"/>
    <row r="41171" x14ac:dyDescent="0.25"/>
    <row r="41172" x14ac:dyDescent="0.25"/>
    <row r="41173" x14ac:dyDescent="0.25"/>
    <row r="41174" x14ac:dyDescent="0.25"/>
    <row r="41175" x14ac:dyDescent="0.25"/>
    <row r="41176" x14ac:dyDescent="0.25"/>
    <row r="41177" x14ac:dyDescent="0.25"/>
    <row r="41178" x14ac:dyDescent="0.25"/>
    <row r="41179" x14ac:dyDescent="0.25"/>
    <row r="41180" x14ac:dyDescent="0.25"/>
    <row r="41181" x14ac:dyDescent="0.25"/>
    <row r="41182" x14ac:dyDescent="0.25"/>
    <row r="41183" x14ac:dyDescent="0.25"/>
    <row r="41184" x14ac:dyDescent="0.25"/>
    <row r="41185" x14ac:dyDescent="0.25"/>
    <row r="41186" x14ac:dyDescent="0.25"/>
    <row r="41187" x14ac:dyDescent="0.25"/>
    <row r="41188" x14ac:dyDescent="0.25"/>
    <row r="41189" x14ac:dyDescent="0.25"/>
    <row r="41190" x14ac:dyDescent="0.25"/>
    <row r="41191" x14ac:dyDescent="0.25"/>
    <row r="41192" x14ac:dyDescent="0.25"/>
    <row r="41193" x14ac:dyDescent="0.25"/>
    <row r="41194" x14ac:dyDescent="0.25"/>
    <row r="41195" x14ac:dyDescent="0.25"/>
    <row r="41196" x14ac:dyDescent="0.25"/>
    <row r="41197" x14ac:dyDescent="0.25"/>
    <row r="41198" x14ac:dyDescent="0.25"/>
    <row r="41199" x14ac:dyDescent="0.25"/>
    <row r="41200" x14ac:dyDescent="0.25"/>
    <row r="41201" x14ac:dyDescent="0.25"/>
    <row r="41202" x14ac:dyDescent="0.25"/>
    <row r="41203" x14ac:dyDescent="0.25"/>
    <row r="41204" x14ac:dyDescent="0.25"/>
    <row r="41205" x14ac:dyDescent="0.25"/>
    <row r="41206" x14ac:dyDescent="0.25"/>
    <row r="41207" x14ac:dyDescent="0.25"/>
    <row r="41208" x14ac:dyDescent="0.25"/>
    <row r="41209" x14ac:dyDescent="0.25"/>
    <row r="41210" x14ac:dyDescent="0.25"/>
    <row r="41211" x14ac:dyDescent="0.25"/>
    <row r="41212" x14ac:dyDescent="0.25"/>
    <row r="41213" x14ac:dyDescent="0.25"/>
    <row r="41214" x14ac:dyDescent="0.25"/>
    <row r="41215" x14ac:dyDescent="0.25"/>
    <row r="41216" x14ac:dyDescent="0.25"/>
    <row r="41217" x14ac:dyDescent="0.25"/>
    <row r="41218" x14ac:dyDescent="0.25"/>
    <row r="41219" x14ac:dyDescent="0.25"/>
    <row r="41220" x14ac:dyDescent="0.25"/>
    <row r="41221" x14ac:dyDescent="0.25"/>
    <row r="41222" x14ac:dyDescent="0.25"/>
    <row r="41223" x14ac:dyDescent="0.25"/>
    <row r="41224" x14ac:dyDescent="0.25"/>
    <row r="41225" x14ac:dyDescent="0.25"/>
    <row r="41226" x14ac:dyDescent="0.25"/>
    <row r="41227" x14ac:dyDescent="0.25"/>
    <row r="41228" x14ac:dyDescent="0.25"/>
    <row r="41229" x14ac:dyDescent="0.25"/>
    <row r="41230" x14ac:dyDescent="0.25"/>
    <row r="41231" x14ac:dyDescent="0.25"/>
    <row r="41232" x14ac:dyDescent="0.25"/>
    <row r="41233" x14ac:dyDescent="0.25"/>
    <row r="41234" x14ac:dyDescent="0.25"/>
    <row r="41235" x14ac:dyDescent="0.25"/>
    <row r="41236" x14ac:dyDescent="0.25"/>
    <row r="41237" x14ac:dyDescent="0.25"/>
    <row r="41238" x14ac:dyDescent="0.25"/>
    <row r="41239" x14ac:dyDescent="0.25"/>
    <row r="41240" x14ac:dyDescent="0.25"/>
    <row r="41241" x14ac:dyDescent="0.25"/>
    <row r="41242" x14ac:dyDescent="0.25"/>
    <row r="41243" x14ac:dyDescent="0.25"/>
    <row r="41244" x14ac:dyDescent="0.25"/>
    <row r="41245" x14ac:dyDescent="0.25"/>
    <row r="41246" x14ac:dyDescent="0.25"/>
    <row r="41247" x14ac:dyDescent="0.25"/>
    <row r="41248" x14ac:dyDescent="0.25"/>
    <row r="41249" x14ac:dyDescent="0.25"/>
    <row r="41250" x14ac:dyDescent="0.25"/>
    <row r="41251" x14ac:dyDescent="0.25"/>
    <row r="41252" x14ac:dyDescent="0.25"/>
    <row r="41253" x14ac:dyDescent="0.25"/>
    <row r="41254" x14ac:dyDescent="0.25"/>
    <row r="41255" x14ac:dyDescent="0.25"/>
    <row r="41256" x14ac:dyDescent="0.25"/>
    <row r="41257" x14ac:dyDescent="0.25"/>
    <row r="41258" x14ac:dyDescent="0.25"/>
    <row r="41259" x14ac:dyDescent="0.25"/>
    <row r="41260" x14ac:dyDescent="0.25"/>
    <row r="41261" x14ac:dyDescent="0.25"/>
    <row r="41262" x14ac:dyDescent="0.25"/>
    <row r="41263" x14ac:dyDescent="0.25"/>
    <row r="41264" x14ac:dyDescent="0.25"/>
    <row r="41265" x14ac:dyDescent="0.25"/>
    <row r="41266" x14ac:dyDescent="0.25"/>
    <row r="41267" x14ac:dyDescent="0.25"/>
    <row r="41268" x14ac:dyDescent="0.25"/>
    <row r="41269" x14ac:dyDescent="0.25"/>
    <row r="41270" x14ac:dyDescent="0.25"/>
    <row r="41271" x14ac:dyDescent="0.25"/>
    <row r="41272" x14ac:dyDescent="0.25"/>
    <row r="41273" x14ac:dyDescent="0.25"/>
    <row r="41274" x14ac:dyDescent="0.25"/>
    <row r="41275" x14ac:dyDescent="0.25"/>
    <row r="41276" x14ac:dyDescent="0.25"/>
    <row r="41277" x14ac:dyDescent="0.25"/>
    <row r="41278" x14ac:dyDescent="0.25"/>
    <row r="41279" x14ac:dyDescent="0.25"/>
    <row r="41280" x14ac:dyDescent="0.25"/>
    <row r="41281" x14ac:dyDescent="0.25"/>
    <row r="41282" x14ac:dyDescent="0.25"/>
    <row r="41283" x14ac:dyDescent="0.25"/>
    <row r="41284" x14ac:dyDescent="0.25"/>
    <row r="41285" x14ac:dyDescent="0.25"/>
    <row r="41286" x14ac:dyDescent="0.25"/>
    <row r="41287" x14ac:dyDescent="0.25"/>
    <row r="41288" x14ac:dyDescent="0.25"/>
    <row r="41289" x14ac:dyDescent="0.25"/>
    <row r="41290" x14ac:dyDescent="0.25"/>
    <row r="41291" x14ac:dyDescent="0.25"/>
    <row r="41292" x14ac:dyDescent="0.25"/>
    <row r="41293" x14ac:dyDescent="0.25"/>
    <row r="41294" x14ac:dyDescent="0.25"/>
    <row r="41295" x14ac:dyDescent="0.25"/>
    <row r="41296" x14ac:dyDescent="0.25"/>
    <row r="41297" x14ac:dyDescent="0.25"/>
    <row r="41298" x14ac:dyDescent="0.25"/>
    <row r="41299" x14ac:dyDescent="0.25"/>
    <row r="41300" x14ac:dyDescent="0.25"/>
    <row r="41301" x14ac:dyDescent="0.25"/>
    <row r="41302" x14ac:dyDescent="0.25"/>
    <row r="41303" x14ac:dyDescent="0.25"/>
    <row r="41304" x14ac:dyDescent="0.25"/>
    <row r="41305" x14ac:dyDescent="0.25"/>
    <row r="41306" x14ac:dyDescent="0.25"/>
    <row r="41307" x14ac:dyDescent="0.25"/>
    <row r="41308" x14ac:dyDescent="0.25"/>
    <row r="41309" x14ac:dyDescent="0.25"/>
    <row r="41310" x14ac:dyDescent="0.25"/>
    <row r="41311" x14ac:dyDescent="0.25"/>
    <row r="41312" x14ac:dyDescent="0.25"/>
    <row r="41313" x14ac:dyDescent="0.25"/>
    <row r="41314" x14ac:dyDescent="0.25"/>
    <row r="41315" x14ac:dyDescent="0.25"/>
    <row r="41316" x14ac:dyDescent="0.25"/>
    <row r="41317" x14ac:dyDescent="0.25"/>
    <row r="41318" x14ac:dyDescent="0.25"/>
    <row r="41319" x14ac:dyDescent="0.25"/>
    <row r="41320" x14ac:dyDescent="0.25"/>
    <row r="41321" x14ac:dyDescent="0.25"/>
    <row r="41322" x14ac:dyDescent="0.25"/>
    <row r="41323" x14ac:dyDescent="0.25"/>
    <row r="41324" x14ac:dyDescent="0.25"/>
    <row r="41325" x14ac:dyDescent="0.25"/>
    <row r="41326" x14ac:dyDescent="0.25"/>
    <row r="41327" x14ac:dyDescent="0.25"/>
    <row r="41328" x14ac:dyDescent="0.25"/>
    <row r="41329" x14ac:dyDescent="0.25"/>
    <row r="41330" x14ac:dyDescent="0.25"/>
    <row r="41331" x14ac:dyDescent="0.25"/>
    <row r="41332" x14ac:dyDescent="0.25"/>
    <row r="41333" x14ac:dyDescent="0.25"/>
    <row r="41334" x14ac:dyDescent="0.25"/>
    <row r="41335" x14ac:dyDescent="0.25"/>
    <row r="41336" x14ac:dyDescent="0.25"/>
    <row r="41337" x14ac:dyDescent="0.25"/>
    <row r="41338" x14ac:dyDescent="0.25"/>
    <row r="41339" x14ac:dyDescent="0.25"/>
    <row r="41340" x14ac:dyDescent="0.25"/>
    <row r="41341" x14ac:dyDescent="0.25"/>
    <row r="41342" x14ac:dyDescent="0.25"/>
    <row r="41343" x14ac:dyDescent="0.25"/>
    <row r="41344" x14ac:dyDescent="0.25"/>
    <row r="41345" x14ac:dyDescent="0.25"/>
    <row r="41346" x14ac:dyDescent="0.25"/>
    <row r="41347" x14ac:dyDescent="0.25"/>
    <row r="41348" x14ac:dyDescent="0.25"/>
    <row r="41349" x14ac:dyDescent="0.25"/>
    <row r="41350" x14ac:dyDescent="0.25"/>
    <row r="41351" x14ac:dyDescent="0.25"/>
    <row r="41352" x14ac:dyDescent="0.25"/>
    <row r="41353" x14ac:dyDescent="0.25"/>
    <row r="41354" x14ac:dyDescent="0.25"/>
    <row r="41355" x14ac:dyDescent="0.25"/>
    <row r="41356" x14ac:dyDescent="0.25"/>
    <row r="41357" x14ac:dyDescent="0.25"/>
    <row r="41358" x14ac:dyDescent="0.25"/>
    <row r="41359" x14ac:dyDescent="0.25"/>
    <row r="41360" x14ac:dyDescent="0.25"/>
    <row r="41361" x14ac:dyDescent="0.25"/>
    <row r="41362" x14ac:dyDescent="0.25"/>
    <row r="41363" x14ac:dyDescent="0.25"/>
    <row r="41364" x14ac:dyDescent="0.25"/>
    <row r="41365" x14ac:dyDescent="0.25"/>
    <row r="41366" x14ac:dyDescent="0.25"/>
    <row r="41367" x14ac:dyDescent="0.25"/>
    <row r="41368" x14ac:dyDescent="0.25"/>
    <row r="41369" x14ac:dyDescent="0.25"/>
    <row r="41370" x14ac:dyDescent="0.25"/>
    <row r="41371" x14ac:dyDescent="0.25"/>
    <row r="41372" x14ac:dyDescent="0.25"/>
    <row r="41373" x14ac:dyDescent="0.25"/>
    <row r="41374" x14ac:dyDescent="0.25"/>
    <row r="41375" x14ac:dyDescent="0.25"/>
    <row r="41376" x14ac:dyDescent="0.25"/>
    <row r="41377" x14ac:dyDescent="0.25"/>
    <row r="41378" x14ac:dyDescent="0.25"/>
    <row r="41379" x14ac:dyDescent="0.25"/>
    <row r="41380" x14ac:dyDescent="0.25"/>
    <row r="41381" x14ac:dyDescent="0.25"/>
    <row r="41382" x14ac:dyDescent="0.25"/>
    <row r="41383" x14ac:dyDescent="0.25"/>
    <row r="41384" x14ac:dyDescent="0.25"/>
    <row r="41385" x14ac:dyDescent="0.25"/>
    <row r="41386" x14ac:dyDescent="0.25"/>
    <row r="41387" x14ac:dyDescent="0.25"/>
    <row r="41388" x14ac:dyDescent="0.25"/>
    <row r="41389" x14ac:dyDescent="0.25"/>
    <row r="41390" x14ac:dyDescent="0.25"/>
    <row r="41391" x14ac:dyDescent="0.25"/>
    <row r="41392" x14ac:dyDescent="0.25"/>
    <row r="41393" x14ac:dyDescent="0.25"/>
    <row r="41394" x14ac:dyDescent="0.25"/>
    <row r="41395" x14ac:dyDescent="0.25"/>
    <row r="41396" x14ac:dyDescent="0.25"/>
    <row r="41397" x14ac:dyDescent="0.25"/>
    <row r="41398" x14ac:dyDescent="0.25"/>
    <row r="41399" x14ac:dyDescent="0.25"/>
    <row r="41400" x14ac:dyDescent="0.25"/>
    <row r="41401" x14ac:dyDescent="0.25"/>
    <row r="41402" x14ac:dyDescent="0.25"/>
    <row r="41403" x14ac:dyDescent="0.25"/>
    <row r="41404" x14ac:dyDescent="0.25"/>
    <row r="41405" x14ac:dyDescent="0.25"/>
    <row r="41406" x14ac:dyDescent="0.25"/>
    <row r="41407" x14ac:dyDescent="0.25"/>
    <row r="41408" x14ac:dyDescent="0.25"/>
    <row r="41409" x14ac:dyDescent="0.25"/>
    <row r="41410" x14ac:dyDescent="0.25"/>
    <row r="41411" x14ac:dyDescent="0.25"/>
    <row r="41412" x14ac:dyDescent="0.25"/>
    <row r="41413" x14ac:dyDescent="0.25"/>
    <row r="41414" x14ac:dyDescent="0.25"/>
    <row r="41415" x14ac:dyDescent="0.25"/>
    <row r="41416" x14ac:dyDescent="0.25"/>
    <row r="41417" x14ac:dyDescent="0.25"/>
    <row r="41418" x14ac:dyDescent="0.25"/>
    <row r="41419" x14ac:dyDescent="0.25"/>
    <row r="41420" x14ac:dyDescent="0.25"/>
    <row r="41421" x14ac:dyDescent="0.25"/>
    <row r="41422" x14ac:dyDescent="0.25"/>
    <row r="41423" x14ac:dyDescent="0.25"/>
    <row r="41424" x14ac:dyDescent="0.25"/>
    <row r="41425" x14ac:dyDescent="0.25"/>
    <row r="41426" x14ac:dyDescent="0.25"/>
    <row r="41427" x14ac:dyDescent="0.25"/>
    <row r="41428" x14ac:dyDescent="0.25"/>
    <row r="41429" x14ac:dyDescent="0.25"/>
    <row r="41430" x14ac:dyDescent="0.25"/>
    <row r="41431" x14ac:dyDescent="0.25"/>
    <row r="41432" x14ac:dyDescent="0.25"/>
    <row r="41433" x14ac:dyDescent="0.25"/>
    <row r="41434" x14ac:dyDescent="0.25"/>
    <row r="41435" x14ac:dyDescent="0.25"/>
    <row r="41436" x14ac:dyDescent="0.25"/>
    <row r="41437" x14ac:dyDescent="0.25"/>
    <row r="41438" x14ac:dyDescent="0.25"/>
    <row r="41439" x14ac:dyDescent="0.25"/>
    <row r="41440" x14ac:dyDescent="0.25"/>
    <row r="41441" x14ac:dyDescent="0.25"/>
    <row r="41442" x14ac:dyDescent="0.25"/>
    <row r="41443" x14ac:dyDescent="0.25"/>
    <row r="41444" x14ac:dyDescent="0.25"/>
    <row r="41445" x14ac:dyDescent="0.25"/>
    <row r="41446" x14ac:dyDescent="0.25"/>
    <row r="41447" x14ac:dyDescent="0.25"/>
    <row r="41448" x14ac:dyDescent="0.25"/>
    <row r="41449" x14ac:dyDescent="0.25"/>
    <row r="41450" x14ac:dyDescent="0.25"/>
    <row r="41451" x14ac:dyDescent="0.25"/>
    <row r="41452" x14ac:dyDescent="0.25"/>
    <row r="41453" x14ac:dyDescent="0.25"/>
    <row r="41454" x14ac:dyDescent="0.25"/>
    <row r="41455" x14ac:dyDescent="0.25"/>
    <row r="41456" x14ac:dyDescent="0.25"/>
    <row r="41457" x14ac:dyDescent="0.25"/>
    <row r="41458" x14ac:dyDescent="0.25"/>
    <row r="41459" x14ac:dyDescent="0.25"/>
    <row r="41460" x14ac:dyDescent="0.25"/>
    <row r="41461" x14ac:dyDescent="0.25"/>
    <row r="41462" x14ac:dyDescent="0.25"/>
    <row r="41463" x14ac:dyDescent="0.25"/>
    <row r="41464" x14ac:dyDescent="0.25"/>
    <row r="41465" x14ac:dyDescent="0.25"/>
    <row r="41466" x14ac:dyDescent="0.25"/>
    <row r="41467" x14ac:dyDescent="0.25"/>
    <row r="41468" x14ac:dyDescent="0.25"/>
    <row r="41469" x14ac:dyDescent="0.25"/>
    <row r="41470" x14ac:dyDescent="0.25"/>
    <row r="41471" x14ac:dyDescent="0.25"/>
    <row r="41472" x14ac:dyDescent="0.25"/>
    <row r="41473" x14ac:dyDescent="0.25"/>
    <row r="41474" x14ac:dyDescent="0.25"/>
    <row r="41475" x14ac:dyDescent="0.25"/>
    <row r="41476" x14ac:dyDescent="0.25"/>
    <row r="41477" x14ac:dyDescent="0.25"/>
    <row r="41478" x14ac:dyDescent="0.25"/>
    <row r="41479" x14ac:dyDescent="0.25"/>
    <row r="41480" x14ac:dyDescent="0.25"/>
    <row r="41481" x14ac:dyDescent="0.25"/>
    <row r="41482" x14ac:dyDescent="0.25"/>
    <row r="41483" x14ac:dyDescent="0.25"/>
    <row r="41484" x14ac:dyDescent="0.25"/>
    <row r="41485" x14ac:dyDescent="0.25"/>
    <row r="41486" x14ac:dyDescent="0.25"/>
    <row r="41487" x14ac:dyDescent="0.25"/>
    <row r="41488" x14ac:dyDescent="0.25"/>
    <row r="41489" x14ac:dyDescent="0.25"/>
    <row r="41490" x14ac:dyDescent="0.25"/>
    <row r="41491" x14ac:dyDescent="0.25"/>
    <row r="41492" x14ac:dyDescent="0.25"/>
    <row r="41493" x14ac:dyDescent="0.25"/>
    <row r="41494" x14ac:dyDescent="0.25"/>
    <row r="41495" x14ac:dyDescent="0.25"/>
    <row r="41496" x14ac:dyDescent="0.25"/>
    <row r="41497" x14ac:dyDescent="0.25"/>
    <row r="41498" x14ac:dyDescent="0.25"/>
    <row r="41499" x14ac:dyDescent="0.25"/>
    <row r="41500" x14ac:dyDescent="0.25"/>
    <row r="41501" x14ac:dyDescent="0.25"/>
    <row r="41502" x14ac:dyDescent="0.25"/>
    <row r="41503" x14ac:dyDescent="0.25"/>
    <row r="41504" x14ac:dyDescent="0.25"/>
    <row r="41505" x14ac:dyDescent="0.25"/>
    <row r="41506" x14ac:dyDescent="0.25"/>
    <row r="41507" x14ac:dyDescent="0.25"/>
    <row r="41508" x14ac:dyDescent="0.25"/>
    <row r="41509" x14ac:dyDescent="0.25"/>
    <row r="41510" x14ac:dyDescent="0.25"/>
    <row r="41511" x14ac:dyDescent="0.25"/>
    <row r="41512" x14ac:dyDescent="0.25"/>
    <row r="41513" x14ac:dyDescent="0.25"/>
    <row r="41514" x14ac:dyDescent="0.25"/>
    <row r="41515" x14ac:dyDescent="0.25"/>
    <row r="41516" x14ac:dyDescent="0.25"/>
    <row r="41517" x14ac:dyDescent="0.25"/>
    <row r="41518" x14ac:dyDescent="0.25"/>
    <row r="41519" x14ac:dyDescent="0.25"/>
    <row r="41520" x14ac:dyDescent="0.25"/>
    <row r="41521" x14ac:dyDescent="0.25"/>
    <row r="41522" x14ac:dyDescent="0.25"/>
    <row r="41523" x14ac:dyDescent="0.25"/>
    <row r="41524" x14ac:dyDescent="0.25"/>
    <row r="41525" x14ac:dyDescent="0.25"/>
    <row r="41526" x14ac:dyDescent="0.25"/>
    <row r="41527" x14ac:dyDescent="0.25"/>
    <row r="41528" x14ac:dyDescent="0.25"/>
    <row r="41529" x14ac:dyDescent="0.25"/>
    <row r="41530" x14ac:dyDescent="0.25"/>
    <row r="41531" x14ac:dyDescent="0.25"/>
    <row r="41532" x14ac:dyDescent="0.25"/>
    <row r="41533" x14ac:dyDescent="0.25"/>
    <row r="41534" x14ac:dyDescent="0.25"/>
    <row r="41535" x14ac:dyDescent="0.25"/>
    <row r="41536" x14ac:dyDescent="0.25"/>
    <row r="41537" x14ac:dyDescent="0.25"/>
    <row r="41538" x14ac:dyDescent="0.25"/>
    <row r="41539" x14ac:dyDescent="0.25"/>
    <row r="41540" x14ac:dyDescent="0.25"/>
    <row r="41541" x14ac:dyDescent="0.25"/>
    <row r="41542" x14ac:dyDescent="0.25"/>
    <row r="41543" x14ac:dyDescent="0.25"/>
    <row r="41544" x14ac:dyDescent="0.25"/>
    <row r="41545" x14ac:dyDescent="0.25"/>
    <row r="41546" x14ac:dyDescent="0.25"/>
    <row r="41547" x14ac:dyDescent="0.25"/>
    <row r="41548" x14ac:dyDescent="0.25"/>
    <row r="41549" x14ac:dyDescent="0.25"/>
    <row r="41550" x14ac:dyDescent="0.25"/>
    <row r="41551" x14ac:dyDescent="0.25"/>
    <row r="41552" x14ac:dyDescent="0.25"/>
    <row r="41553" x14ac:dyDescent="0.25"/>
    <row r="41554" x14ac:dyDescent="0.25"/>
    <row r="41555" x14ac:dyDescent="0.25"/>
    <row r="41556" x14ac:dyDescent="0.25"/>
    <row r="41557" x14ac:dyDescent="0.25"/>
    <row r="41558" x14ac:dyDescent="0.25"/>
    <row r="41559" x14ac:dyDescent="0.25"/>
    <row r="41560" x14ac:dyDescent="0.25"/>
    <row r="41561" x14ac:dyDescent="0.25"/>
    <row r="41562" x14ac:dyDescent="0.25"/>
    <row r="41563" x14ac:dyDescent="0.25"/>
    <row r="41564" x14ac:dyDescent="0.25"/>
    <row r="41565" x14ac:dyDescent="0.25"/>
    <row r="41566" x14ac:dyDescent="0.25"/>
    <row r="41567" x14ac:dyDescent="0.25"/>
    <row r="41568" x14ac:dyDescent="0.25"/>
    <row r="41569" x14ac:dyDescent="0.25"/>
    <row r="41570" x14ac:dyDescent="0.25"/>
    <row r="41571" x14ac:dyDescent="0.25"/>
    <row r="41572" x14ac:dyDescent="0.25"/>
    <row r="41573" x14ac:dyDescent="0.25"/>
    <row r="41574" x14ac:dyDescent="0.25"/>
    <row r="41575" x14ac:dyDescent="0.25"/>
    <row r="41576" x14ac:dyDescent="0.25"/>
    <row r="41577" x14ac:dyDescent="0.25"/>
    <row r="41578" x14ac:dyDescent="0.25"/>
    <row r="41579" x14ac:dyDescent="0.25"/>
    <row r="41580" x14ac:dyDescent="0.25"/>
    <row r="41581" x14ac:dyDescent="0.25"/>
    <row r="41582" x14ac:dyDescent="0.25"/>
    <row r="41583" x14ac:dyDescent="0.25"/>
    <row r="41584" x14ac:dyDescent="0.25"/>
    <row r="41585" x14ac:dyDescent="0.25"/>
    <row r="41586" x14ac:dyDescent="0.25"/>
    <row r="41587" x14ac:dyDescent="0.25"/>
    <row r="41588" x14ac:dyDescent="0.25"/>
    <row r="41589" x14ac:dyDescent="0.25"/>
    <row r="41590" x14ac:dyDescent="0.25"/>
    <row r="41591" x14ac:dyDescent="0.25"/>
    <row r="41592" x14ac:dyDescent="0.25"/>
    <row r="41593" x14ac:dyDescent="0.25"/>
    <row r="41594" x14ac:dyDescent="0.25"/>
    <row r="41595" x14ac:dyDescent="0.25"/>
    <row r="41596" x14ac:dyDescent="0.25"/>
    <row r="41597" x14ac:dyDescent="0.25"/>
    <row r="41598" x14ac:dyDescent="0.25"/>
    <row r="41599" x14ac:dyDescent="0.25"/>
    <row r="41600" x14ac:dyDescent="0.25"/>
    <row r="41601" x14ac:dyDescent="0.25"/>
    <row r="41602" x14ac:dyDescent="0.25"/>
    <row r="41603" x14ac:dyDescent="0.25"/>
    <row r="41604" x14ac:dyDescent="0.25"/>
    <row r="41605" x14ac:dyDescent="0.25"/>
    <row r="41606" x14ac:dyDescent="0.25"/>
    <row r="41607" x14ac:dyDescent="0.25"/>
    <row r="41608" x14ac:dyDescent="0.25"/>
    <row r="41609" x14ac:dyDescent="0.25"/>
    <row r="41610" x14ac:dyDescent="0.25"/>
    <row r="41611" x14ac:dyDescent="0.25"/>
    <row r="41612" x14ac:dyDescent="0.25"/>
    <row r="41613" x14ac:dyDescent="0.25"/>
    <row r="41614" x14ac:dyDescent="0.25"/>
    <row r="41615" x14ac:dyDescent="0.25"/>
    <row r="41616" x14ac:dyDescent="0.25"/>
    <row r="41617" x14ac:dyDescent="0.25"/>
    <row r="41618" x14ac:dyDescent="0.25"/>
    <row r="41619" x14ac:dyDescent="0.25"/>
    <row r="41620" x14ac:dyDescent="0.25"/>
    <row r="41621" x14ac:dyDescent="0.25"/>
    <row r="41622" x14ac:dyDescent="0.25"/>
    <row r="41623" x14ac:dyDescent="0.25"/>
    <row r="41624" x14ac:dyDescent="0.25"/>
    <row r="41625" x14ac:dyDescent="0.25"/>
    <row r="41626" x14ac:dyDescent="0.25"/>
    <row r="41627" x14ac:dyDescent="0.25"/>
    <row r="41628" x14ac:dyDescent="0.25"/>
    <row r="41629" x14ac:dyDescent="0.25"/>
    <row r="41630" x14ac:dyDescent="0.25"/>
    <row r="41631" x14ac:dyDescent="0.25"/>
    <row r="41632" x14ac:dyDescent="0.25"/>
    <row r="41633" x14ac:dyDescent="0.25"/>
    <row r="41634" x14ac:dyDescent="0.25"/>
    <row r="41635" x14ac:dyDescent="0.25"/>
    <row r="41636" x14ac:dyDescent="0.25"/>
    <row r="41637" x14ac:dyDescent="0.25"/>
    <row r="41638" x14ac:dyDescent="0.25"/>
    <row r="41639" x14ac:dyDescent="0.25"/>
    <row r="41640" x14ac:dyDescent="0.25"/>
    <row r="41641" x14ac:dyDescent="0.25"/>
    <row r="41642" x14ac:dyDescent="0.25"/>
    <row r="41643" x14ac:dyDescent="0.25"/>
    <row r="41644" x14ac:dyDescent="0.25"/>
    <row r="41645" x14ac:dyDescent="0.25"/>
    <row r="41646" x14ac:dyDescent="0.25"/>
    <row r="41647" x14ac:dyDescent="0.25"/>
    <row r="41648" x14ac:dyDescent="0.25"/>
    <row r="41649" x14ac:dyDescent="0.25"/>
    <row r="41650" x14ac:dyDescent="0.25"/>
    <row r="41651" x14ac:dyDescent="0.25"/>
    <row r="41652" x14ac:dyDescent="0.25"/>
    <row r="41653" x14ac:dyDescent="0.25"/>
    <row r="41654" x14ac:dyDescent="0.25"/>
    <row r="41655" x14ac:dyDescent="0.25"/>
    <row r="41656" x14ac:dyDescent="0.25"/>
    <row r="41657" x14ac:dyDescent="0.25"/>
    <row r="41658" x14ac:dyDescent="0.25"/>
    <row r="41659" x14ac:dyDescent="0.25"/>
    <row r="41660" x14ac:dyDescent="0.25"/>
    <row r="41661" x14ac:dyDescent="0.25"/>
    <row r="41662" x14ac:dyDescent="0.25"/>
    <row r="41663" x14ac:dyDescent="0.25"/>
    <row r="41664" x14ac:dyDescent="0.25"/>
    <row r="41665" x14ac:dyDescent="0.25"/>
    <row r="41666" x14ac:dyDescent="0.25"/>
    <row r="41667" x14ac:dyDescent="0.25"/>
    <row r="41668" x14ac:dyDescent="0.25"/>
    <row r="41669" x14ac:dyDescent="0.25"/>
    <row r="41670" x14ac:dyDescent="0.25"/>
    <row r="41671" x14ac:dyDescent="0.25"/>
    <row r="41672" x14ac:dyDescent="0.25"/>
    <row r="41673" x14ac:dyDescent="0.25"/>
    <row r="41674" x14ac:dyDescent="0.25"/>
    <row r="41675" x14ac:dyDescent="0.25"/>
    <row r="41676" x14ac:dyDescent="0.25"/>
    <row r="41677" x14ac:dyDescent="0.25"/>
    <row r="41678" x14ac:dyDescent="0.25"/>
    <row r="41679" x14ac:dyDescent="0.25"/>
    <row r="41680" x14ac:dyDescent="0.25"/>
    <row r="41681" x14ac:dyDescent="0.25"/>
    <row r="41682" x14ac:dyDescent="0.25"/>
    <row r="41683" x14ac:dyDescent="0.25"/>
    <row r="41684" x14ac:dyDescent="0.25"/>
    <row r="41685" x14ac:dyDescent="0.25"/>
    <row r="41686" x14ac:dyDescent="0.25"/>
    <row r="41687" x14ac:dyDescent="0.25"/>
    <row r="41688" x14ac:dyDescent="0.25"/>
    <row r="41689" x14ac:dyDescent="0.25"/>
    <row r="41690" x14ac:dyDescent="0.25"/>
    <row r="41691" x14ac:dyDescent="0.25"/>
    <row r="41692" x14ac:dyDescent="0.25"/>
    <row r="41693" x14ac:dyDescent="0.25"/>
    <row r="41694" x14ac:dyDescent="0.25"/>
    <row r="41695" x14ac:dyDescent="0.25"/>
    <row r="41696" x14ac:dyDescent="0.25"/>
    <row r="41697" x14ac:dyDescent="0.25"/>
    <row r="41698" x14ac:dyDescent="0.25"/>
    <row r="41699" x14ac:dyDescent="0.25"/>
    <row r="41700" x14ac:dyDescent="0.25"/>
    <row r="41701" x14ac:dyDescent="0.25"/>
    <row r="41702" x14ac:dyDescent="0.25"/>
    <row r="41703" x14ac:dyDescent="0.25"/>
    <row r="41704" x14ac:dyDescent="0.25"/>
    <row r="41705" x14ac:dyDescent="0.25"/>
    <row r="41706" x14ac:dyDescent="0.25"/>
    <row r="41707" x14ac:dyDescent="0.25"/>
    <row r="41708" x14ac:dyDescent="0.25"/>
    <row r="41709" x14ac:dyDescent="0.25"/>
    <row r="41710" x14ac:dyDescent="0.25"/>
    <row r="41711" x14ac:dyDescent="0.25"/>
    <row r="41712" x14ac:dyDescent="0.25"/>
    <row r="41713" x14ac:dyDescent="0.25"/>
    <row r="41714" x14ac:dyDescent="0.25"/>
    <row r="41715" x14ac:dyDescent="0.25"/>
    <row r="41716" x14ac:dyDescent="0.25"/>
    <row r="41717" x14ac:dyDescent="0.25"/>
    <row r="41718" x14ac:dyDescent="0.25"/>
    <row r="41719" x14ac:dyDescent="0.25"/>
    <row r="41720" x14ac:dyDescent="0.25"/>
    <row r="41721" x14ac:dyDescent="0.25"/>
    <row r="41722" x14ac:dyDescent="0.25"/>
    <row r="41723" x14ac:dyDescent="0.25"/>
    <row r="41724" x14ac:dyDescent="0.25"/>
    <row r="41725" x14ac:dyDescent="0.25"/>
    <row r="41726" x14ac:dyDescent="0.25"/>
    <row r="41727" x14ac:dyDescent="0.25"/>
    <row r="41728" x14ac:dyDescent="0.25"/>
    <row r="41729" x14ac:dyDescent="0.25"/>
    <row r="41730" x14ac:dyDescent="0.25"/>
    <row r="41731" x14ac:dyDescent="0.25"/>
    <row r="41732" x14ac:dyDescent="0.25"/>
    <row r="41733" x14ac:dyDescent="0.25"/>
    <row r="41734" x14ac:dyDescent="0.25"/>
    <row r="41735" x14ac:dyDescent="0.25"/>
    <row r="41736" x14ac:dyDescent="0.25"/>
    <row r="41737" x14ac:dyDescent="0.25"/>
    <row r="41738" x14ac:dyDescent="0.25"/>
    <row r="41739" x14ac:dyDescent="0.25"/>
    <row r="41740" x14ac:dyDescent="0.25"/>
    <row r="41741" x14ac:dyDescent="0.25"/>
    <row r="41742" x14ac:dyDescent="0.25"/>
    <row r="41743" x14ac:dyDescent="0.25"/>
    <row r="41744" x14ac:dyDescent="0.25"/>
    <row r="41745" x14ac:dyDescent="0.25"/>
    <row r="41746" x14ac:dyDescent="0.25"/>
    <row r="41747" x14ac:dyDescent="0.25"/>
    <row r="41748" x14ac:dyDescent="0.25"/>
    <row r="41749" x14ac:dyDescent="0.25"/>
    <row r="41750" x14ac:dyDescent="0.25"/>
    <row r="41751" x14ac:dyDescent="0.25"/>
    <row r="41752" x14ac:dyDescent="0.25"/>
    <row r="41753" x14ac:dyDescent="0.25"/>
    <row r="41754" x14ac:dyDescent="0.25"/>
    <row r="41755" x14ac:dyDescent="0.25"/>
    <row r="41756" x14ac:dyDescent="0.25"/>
    <row r="41757" x14ac:dyDescent="0.25"/>
    <row r="41758" x14ac:dyDescent="0.25"/>
    <row r="41759" x14ac:dyDescent="0.25"/>
    <row r="41760" x14ac:dyDescent="0.25"/>
    <row r="41761" x14ac:dyDescent="0.25"/>
    <row r="41762" x14ac:dyDescent="0.25"/>
    <row r="41763" x14ac:dyDescent="0.25"/>
    <row r="41764" x14ac:dyDescent="0.25"/>
    <row r="41765" x14ac:dyDescent="0.25"/>
    <row r="41766" x14ac:dyDescent="0.25"/>
    <row r="41767" x14ac:dyDescent="0.25"/>
    <row r="41768" x14ac:dyDescent="0.25"/>
    <row r="41769" x14ac:dyDescent="0.25"/>
    <row r="41770" x14ac:dyDescent="0.25"/>
    <row r="41771" x14ac:dyDescent="0.25"/>
    <row r="41772" x14ac:dyDescent="0.25"/>
    <row r="41773" x14ac:dyDescent="0.25"/>
    <row r="41774" x14ac:dyDescent="0.25"/>
    <row r="41775" x14ac:dyDescent="0.25"/>
    <row r="41776" x14ac:dyDescent="0.25"/>
    <row r="41777" x14ac:dyDescent="0.25"/>
    <row r="41778" x14ac:dyDescent="0.25"/>
    <row r="41779" x14ac:dyDescent="0.25"/>
    <row r="41780" x14ac:dyDescent="0.25"/>
    <row r="41781" x14ac:dyDescent="0.25"/>
    <row r="41782" x14ac:dyDescent="0.25"/>
    <row r="41783" x14ac:dyDescent="0.25"/>
    <row r="41784" x14ac:dyDescent="0.25"/>
    <row r="41785" x14ac:dyDescent="0.25"/>
    <row r="41786" x14ac:dyDescent="0.25"/>
    <row r="41787" x14ac:dyDescent="0.25"/>
    <row r="41788" x14ac:dyDescent="0.25"/>
    <row r="41789" x14ac:dyDescent="0.25"/>
    <row r="41790" x14ac:dyDescent="0.25"/>
    <row r="41791" x14ac:dyDescent="0.25"/>
    <row r="41792" x14ac:dyDescent="0.25"/>
    <row r="41793" x14ac:dyDescent="0.25"/>
    <row r="41794" x14ac:dyDescent="0.25"/>
    <row r="41795" x14ac:dyDescent="0.25"/>
    <row r="41796" x14ac:dyDescent="0.25"/>
    <row r="41797" x14ac:dyDescent="0.25"/>
    <row r="41798" x14ac:dyDescent="0.25"/>
    <row r="41799" x14ac:dyDescent="0.25"/>
    <row r="41800" x14ac:dyDescent="0.25"/>
    <row r="41801" x14ac:dyDescent="0.25"/>
    <row r="41802" x14ac:dyDescent="0.25"/>
    <row r="41803" x14ac:dyDescent="0.25"/>
    <row r="41804" x14ac:dyDescent="0.25"/>
    <row r="41805" x14ac:dyDescent="0.25"/>
    <row r="41806" x14ac:dyDescent="0.25"/>
    <row r="41807" x14ac:dyDescent="0.25"/>
    <row r="41808" x14ac:dyDescent="0.25"/>
    <row r="41809" x14ac:dyDescent="0.25"/>
    <row r="41810" x14ac:dyDescent="0.25"/>
    <row r="41811" x14ac:dyDescent="0.25"/>
    <row r="41812" x14ac:dyDescent="0.25"/>
    <row r="41813" x14ac:dyDescent="0.25"/>
    <row r="41814" x14ac:dyDescent="0.25"/>
    <row r="41815" x14ac:dyDescent="0.25"/>
    <row r="41816" x14ac:dyDescent="0.25"/>
    <row r="41817" x14ac:dyDescent="0.25"/>
    <row r="41818" x14ac:dyDescent="0.25"/>
    <row r="41819" x14ac:dyDescent="0.25"/>
    <row r="41820" x14ac:dyDescent="0.25"/>
    <row r="41821" x14ac:dyDescent="0.25"/>
    <row r="41822" x14ac:dyDescent="0.25"/>
    <row r="41823" x14ac:dyDescent="0.25"/>
    <row r="41824" x14ac:dyDescent="0.25"/>
    <row r="41825" x14ac:dyDescent="0.25"/>
    <row r="41826" x14ac:dyDescent="0.25"/>
    <row r="41827" x14ac:dyDescent="0.25"/>
    <row r="41828" x14ac:dyDescent="0.25"/>
    <row r="41829" x14ac:dyDescent="0.25"/>
    <row r="41830" x14ac:dyDescent="0.25"/>
    <row r="41831" x14ac:dyDescent="0.25"/>
    <row r="41832" x14ac:dyDescent="0.25"/>
    <row r="41833" x14ac:dyDescent="0.25"/>
    <row r="41834" x14ac:dyDescent="0.25"/>
    <row r="41835" x14ac:dyDescent="0.25"/>
    <row r="41836" x14ac:dyDescent="0.25"/>
    <row r="41837" x14ac:dyDescent="0.25"/>
    <row r="41838" x14ac:dyDescent="0.25"/>
    <row r="41839" x14ac:dyDescent="0.25"/>
    <row r="41840" x14ac:dyDescent="0.25"/>
    <row r="41841" x14ac:dyDescent="0.25"/>
    <row r="41842" x14ac:dyDescent="0.25"/>
    <row r="41843" x14ac:dyDescent="0.25"/>
    <row r="41844" x14ac:dyDescent="0.25"/>
    <row r="41845" x14ac:dyDescent="0.25"/>
    <row r="41846" x14ac:dyDescent="0.25"/>
    <row r="41847" x14ac:dyDescent="0.25"/>
    <row r="41848" x14ac:dyDescent="0.25"/>
    <row r="41849" x14ac:dyDescent="0.25"/>
    <row r="41850" x14ac:dyDescent="0.25"/>
    <row r="41851" x14ac:dyDescent="0.25"/>
    <row r="41852" x14ac:dyDescent="0.25"/>
    <row r="41853" x14ac:dyDescent="0.25"/>
    <row r="41854" x14ac:dyDescent="0.25"/>
    <row r="41855" x14ac:dyDescent="0.25"/>
    <row r="41856" x14ac:dyDescent="0.25"/>
    <row r="41857" x14ac:dyDescent="0.25"/>
    <row r="41858" x14ac:dyDescent="0.25"/>
    <row r="41859" x14ac:dyDescent="0.25"/>
    <row r="41860" x14ac:dyDescent="0.25"/>
    <row r="41861" x14ac:dyDescent="0.25"/>
    <row r="41862" x14ac:dyDescent="0.25"/>
    <row r="41863" x14ac:dyDescent="0.25"/>
    <row r="41864" x14ac:dyDescent="0.25"/>
    <row r="41865" x14ac:dyDescent="0.25"/>
    <row r="41866" x14ac:dyDescent="0.25"/>
    <row r="41867" x14ac:dyDescent="0.25"/>
    <row r="41868" x14ac:dyDescent="0.25"/>
    <row r="41869" x14ac:dyDescent="0.25"/>
    <row r="41870" x14ac:dyDescent="0.25"/>
    <row r="41871" x14ac:dyDescent="0.25"/>
    <row r="41872" x14ac:dyDescent="0.25"/>
    <row r="41873" x14ac:dyDescent="0.25"/>
    <row r="41874" x14ac:dyDescent="0.25"/>
    <row r="41875" x14ac:dyDescent="0.25"/>
    <row r="41876" x14ac:dyDescent="0.25"/>
    <row r="41877" x14ac:dyDescent="0.25"/>
    <row r="41878" x14ac:dyDescent="0.25"/>
    <row r="41879" x14ac:dyDescent="0.25"/>
    <row r="41880" x14ac:dyDescent="0.25"/>
    <row r="41881" x14ac:dyDescent="0.25"/>
    <row r="41882" x14ac:dyDescent="0.25"/>
    <row r="41883" x14ac:dyDescent="0.25"/>
    <row r="41884" x14ac:dyDescent="0.25"/>
    <row r="41885" x14ac:dyDescent="0.25"/>
    <row r="41886" x14ac:dyDescent="0.25"/>
    <row r="41887" x14ac:dyDescent="0.25"/>
    <row r="41888" x14ac:dyDescent="0.25"/>
    <row r="41889" x14ac:dyDescent="0.25"/>
    <row r="41890" x14ac:dyDescent="0.25"/>
    <row r="41891" x14ac:dyDescent="0.25"/>
    <row r="41892" x14ac:dyDescent="0.25"/>
    <row r="41893" x14ac:dyDescent="0.25"/>
    <row r="41894" x14ac:dyDescent="0.25"/>
    <row r="41895" x14ac:dyDescent="0.25"/>
    <row r="41896" x14ac:dyDescent="0.25"/>
    <row r="41897" x14ac:dyDescent="0.25"/>
    <row r="41898" x14ac:dyDescent="0.25"/>
    <row r="41899" x14ac:dyDescent="0.25"/>
    <row r="41900" x14ac:dyDescent="0.25"/>
    <row r="41901" x14ac:dyDescent="0.25"/>
    <row r="41902" x14ac:dyDescent="0.25"/>
    <row r="41903" x14ac:dyDescent="0.25"/>
    <row r="41904" x14ac:dyDescent="0.25"/>
    <row r="41905" x14ac:dyDescent="0.25"/>
    <row r="41906" x14ac:dyDescent="0.25"/>
    <row r="41907" x14ac:dyDescent="0.25"/>
    <row r="41908" x14ac:dyDescent="0.25"/>
    <row r="41909" x14ac:dyDescent="0.25"/>
    <row r="41910" x14ac:dyDescent="0.25"/>
    <row r="41911" x14ac:dyDescent="0.25"/>
    <row r="41912" x14ac:dyDescent="0.25"/>
    <row r="41913" x14ac:dyDescent="0.25"/>
    <row r="41914" x14ac:dyDescent="0.25"/>
    <row r="41915" x14ac:dyDescent="0.25"/>
    <row r="41916" x14ac:dyDescent="0.25"/>
    <row r="41917" x14ac:dyDescent="0.25"/>
    <row r="41918" x14ac:dyDescent="0.25"/>
    <row r="41919" x14ac:dyDescent="0.25"/>
    <row r="41920" x14ac:dyDescent="0.25"/>
    <row r="41921" x14ac:dyDescent="0.25"/>
    <row r="41922" x14ac:dyDescent="0.25"/>
    <row r="41923" x14ac:dyDescent="0.25"/>
    <row r="41924" x14ac:dyDescent="0.25"/>
    <row r="41925" x14ac:dyDescent="0.25"/>
    <row r="41926" x14ac:dyDescent="0.25"/>
    <row r="41927" x14ac:dyDescent="0.25"/>
    <row r="41928" x14ac:dyDescent="0.25"/>
    <row r="41929" x14ac:dyDescent="0.25"/>
    <row r="41930" x14ac:dyDescent="0.25"/>
    <row r="41931" x14ac:dyDescent="0.25"/>
    <row r="41932" x14ac:dyDescent="0.25"/>
    <row r="41933" x14ac:dyDescent="0.25"/>
    <row r="41934" x14ac:dyDescent="0.25"/>
    <row r="41935" x14ac:dyDescent="0.25"/>
    <row r="41936" x14ac:dyDescent="0.25"/>
    <row r="41937" x14ac:dyDescent="0.25"/>
    <row r="41938" x14ac:dyDescent="0.25"/>
    <row r="41939" x14ac:dyDescent="0.25"/>
    <row r="41940" x14ac:dyDescent="0.25"/>
    <row r="41941" x14ac:dyDescent="0.25"/>
    <row r="41942" x14ac:dyDescent="0.25"/>
    <row r="41943" x14ac:dyDescent="0.25"/>
    <row r="41944" x14ac:dyDescent="0.25"/>
    <row r="41945" x14ac:dyDescent="0.25"/>
    <row r="41946" x14ac:dyDescent="0.25"/>
    <row r="41947" x14ac:dyDescent="0.25"/>
    <row r="41948" x14ac:dyDescent="0.25"/>
    <row r="41949" x14ac:dyDescent="0.25"/>
    <row r="41950" x14ac:dyDescent="0.25"/>
    <row r="41951" x14ac:dyDescent="0.25"/>
    <row r="41952" x14ac:dyDescent="0.25"/>
    <row r="41953" x14ac:dyDescent="0.25"/>
    <row r="41954" x14ac:dyDescent="0.25"/>
    <row r="41955" x14ac:dyDescent="0.25"/>
    <row r="41956" x14ac:dyDescent="0.25"/>
    <row r="41957" x14ac:dyDescent="0.25"/>
    <row r="41958" x14ac:dyDescent="0.25"/>
    <row r="41959" x14ac:dyDescent="0.25"/>
    <row r="41960" x14ac:dyDescent="0.25"/>
    <row r="41961" x14ac:dyDescent="0.25"/>
    <row r="41962" x14ac:dyDescent="0.25"/>
    <row r="41963" x14ac:dyDescent="0.25"/>
    <row r="41964" x14ac:dyDescent="0.25"/>
    <row r="41965" x14ac:dyDescent="0.25"/>
    <row r="41966" x14ac:dyDescent="0.25"/>
    <row r="41967" x14ac:dyDescent="0.25"/>
    <row r="41968" x14ac:dyDescent="0.25"/>
    <row r="41969" x14ac:dyDescent="0.25"/>
    <row r="41970" x14ac:dyDescent="0.25"/>
    <row r="41971" x14ac:dyDescent="0.25"/>
    <row r="41972" x14ac:dyDescent="0.25"/>
    <row r="41973" x14ac:dyDescent="0.25"/>
    <row r="41974" x14ac:dyDescent="0.25"/>
    <row r="41975" x14ac:dyDescent="0.25"/>
    <row r="41976" x14ac:dyDescent="0.25"/>
    <row r="41977" x14ac:dyDescent="0.25"/>
    <row r="41978" x14ac:dyDescent="0.25"/>
    <row r="41979" x14ac:dyDescent="0.25"/>
    <row r="41980" x14ac:dyDescent="0.25"/>
    <row r="41981" x14ac:dyDescent="0.25"/>
    <row r="41982" x14ac:dyDescent="0.25"/>
    <row r="41983" x14ac:dyDescent="0.25"/>
    <row r="41984" x14ac:dyDescent="0.25"/>
    <row r="41985" x14ac:dyDescent="0.25"/>
    <row r="41986" x14ac:dyDescent="0.25"/>
    <row r="41987" x14ac:dyDescent="0.25"/>
    <row r="41988" x14ac:dyDescent="0.25"/>
    <row r="41989" x14ac:dyDescent="0.25"/>
    <row r="41990" x14ac:dyDescent="0.25"/>
    <row r="41991" x14ac:dyDescent="0.25"/>
    <row r="41992" x14ac:dyDescent="0.25"/>
    <row r="41993" x14ac:dyDescent="0.25"/>
    <row r="41994" x14ac:dyDescent="0.25"/>
    <row r="41995" x14ac:dyDescent="0.25"/>
    <row r="41996" x14ac:dyDescent="0.25"/>
    <row r="41997" x14ac:dyDescent="0.25"/>
    <row r="41998" x14ac:dyDescent="0.25"/>
    <row r="41999" x14ac:dyDescent="0.25"/>
    <row r="42000" x14ac:dyDescent="0.25"/>
    <row r="42001" x14ac:dyDescent="0.25"/>
    <row r="42002" x14ac:dyDescent="0.25"/>
    <row r="42003" x14ac:dyDescent="0.25"/>
    <row r="42004" x14ac:dyDescent="0.25"/>
    <row r="42005" x14ac:dyDescent="0.25"/>
    <row r="42006" x14ac:dyDescent="0.25"/>
    <row r="42007" x14ac:dyDescent="0.25"/>
    <row r="42008" x14ac:dyDescent="0.25"/>
    <row r="42009" x14ac:dyDescent="0.25"/>
    <row r="42010" x14ac:dyDescent="0.25"/>
    <row r="42011" x14ac:dyDescent="0.25"/>
    <row r="42012" x14ac:dyDescent="0.25"/>
    <row r="42013" x14ac:dyDescent="0.25"/>
    <row r="42014" x14ac:dyDescent="0.25"/>
    <row r="42015" x14ac:dyDescent="0.25"/>
    <row r="42016" x14ac:dyDescent="0.25"/>
    <row r="42017" x14ac:dyDescent="0.25"/>
    <row r="42018" x14ac:dyDescent="0.25"/>
    <row r="42019" x14ac:dyDescent="0.25"/>
    <row r="42020" x14ac:dyDescent="0.25"/>
    <row r="42021" x14ac:dyDescent="0.25"/>
    <row r="42022" x14ac:dyDescent="0.25"/>
    <row r="42023" x14ac:dyDescent="0.25"/>
    <row r="42024" x14ac:dyDescent="0.25"/>
    <row r="42025" x14ac:dyDescent="0.25"/>
    <row r="42026" x14ac:dyDescent="0.25"/>
    <row r="42027" x14ac:dyDescent="0.25"/>
    <row r="42028" x14ac:dyDescent="0.25"/>
    <row r="42029" x14ac:dyDescent="0.25"/>
    <row r="42030" x14ac:dyDescent="0.25"/>
    <row r="42031" x14ac:dyDescent="0.25"/>
    <row r="42032" x14ac:dyDescent="0.25"/>
    <row r="42033" x14ac:dyDescent="0.25"/>
    <row r="42034" x14ac:dyDescent="0.25"/>
    <row r="42035" x14ac:dyDescent="0.25"/>
    <row r="42036" x14ac:dyDescent="0.25"/>
    <row r="42037" x14ac:dyDescent="0.25"/>
    <row r="42038" x14ac:dyDescent="0.25"/>
    <row r="42039" x14ac:dyDescent="0.25"/>
    <row r="42040" x14ac:dyDescent="0.25"/>
    <row r="42041" x14ac:dyDescent="0.25"/>
    <row r="42042" x14ac:dyDescent="0.25"/>
    <row r="42043" x14ac:dyDescent="0.25"/>
    <row r="42044" x14ac:dyDescent="0.25"/>
    <row r="42045" x14ac:dyDescent="0.25"/>
    <row r="42046" x14ac:dyDescent="0.25"/>
    <row r="42047" x14ac:dyDescent="0.25"/>
    <row r="42048" x14ac:dyDescent="0.25"/>
    <row r="42049" x14ac:dyDescent="0.25"/>
    <row r="42050" x14ac:dyDescent="0.25"/>
    <row r="42051" x14ac:dyDescent="0.25"/>
    <row r="42052" x14ac:dyDescent="0.25"/>
    <row r="42053" x14ac:dyDescent="0.25"/>
    <row r="42054" x14ac:dyDescent="0.25"/>
    <row r="42055" x14ac:dyDescent="0.25"/>
    <row r="42056" x14ac:dyDescent="0.25"/>
    <row r="42057" x14ac:dyDescent="0.25"/>
    <row r="42058" x14ac:dyDescent="0.25"/>
    <row r="42059" x14ac:dyDescent="0.25"/>
    <row r="42060" x14ac:dyDescent="0.25"/>
    <row r="42061" x14ac:dyDescent="0.25"/>
    <row r="42062" x14ac:dyDescent="0.25"/>
    <row r="42063" x14ac:dyDescent="0.25"/>
    <row r="42064" x14ac:dyDescent="0.25"/>
    <row r="42065" x14ac:dyDescent="0.25"/>
    <row r="42066" x14ac:dyDescent="0.25"/>
    <row r="42067" x14ac:dyDescent="0.25"/>
    <row r="42068" x14ac:dyDescent="0.25"/>
    <row r="42069" x14ac:dyDescent="0.25"/>
    <row r="42070" x14ac:dyDescent="0.25"/>
    <row r="42071" x14ac:dyDescent="0.25"/>
    <row r="42072" x14ac:dyDescent="0.25"/>
    <row r="42073" x14ac:dyDescent="0.25"/>
    <row r="42074" x14ac:dyDescent="0.25"/>
    <row r="42075" x14ac:dyDescent="0.25"/>
    <row r="42076" x14ac:dyDescent="0.25"/>
    <row r="42077" x14ac:dyDescent="0.25"/>
    <row r="42078" x14ac:dyDescent="0.25"/>
    <row r="42079" x14ac:dyDescent="0.25"/>
    <row r="42080" x14ac:dyDescent="0.25"/>
    <row r="42081" x14ac:dyDescent="0.25"/>
    <row r="42082" x14ac:dyDescent="0.25"/>
    <row r="42083" x14ac:dyDescent="0.25"/>
    <row r="42084" x14ac:dyDescent="0.25"/>
    <row r="42085" x14ac:dyDescent="0.25"/>
    <row r="42086" x14ac:dyDescent="0.25"/>
    <row r="42087" x14ac:dyDescent="0.25"/>
    <row r="42088" x14ac:dyDescent="0.25"/>
    <row r="42089" x14ac:dyDescent="0.25"/>
    <row r="42090" x14ac:dyDescent="0.25"/>
    <row r="42091" x14ac:dyDescent="0.25"/>
    <row r="42092" x14ac:dyDescent="0.25"/>
    <row r="42093" x14ac:dyDescent="0.25"/>
    <row r="42094" x14ac:dyDescent="0.25"/>
    <row r="42095" x14ac:dyDescent="0.25"/>
    <row r="42096" x14ac:dyDescent="0.25"/>
    <row r="42097" x14ac:dyDescent="0.25"/>
    <row r="42098" x14ac:dyDescent="0.25"/>
    <row r="42099" x14ac:dyDescent="0.25"/>
    <row r="42100" x14ac:dyDescent="0.25"/>
    <row r="42101" x14ac:dyDescent="0.25"/>
    <row r="42102" x14ac:dyDescent="0.25"/>
    <row r="42103" x14ac:dyDescent="0.25"/>
    <row r="42104" x14ac:dyDescent="0.25"/>
    <row r="42105" x14ac:dyDescent="0.25"/>
    <row r="42106" x14ac:dyDescent="0.25"/>
    <row r="42107" x14ac:dyDescent="0.25"/>
    <row r="42108" x14ac:dyDescent="0.25"/>
    <row r="42109" x14ac:dyDescent="0.25"/>
    <row r="42110" x14ac:dyDescent="0.25"/>
    <row r="42111" x14ac:dyDescent="0.25"/>
    <row r="42112" x14ac:dyDescent="0.25"/>
    <row r="42113" x14ac:dyDescent="0.25"/>
    <row r="42114" x14ac:dyDescent="0.25"/>
    <row r="42115" x14ac:dyDescent="0.25"/>
    <row r="42116" x14ac:dyDescent="0.25"/>
    <row r="42117" x14ac:dyDescent="0.25"/>
    <row r="42118" x14ac:dyDescent="0.25"/>
    <row r="42119" x14ac:dyDescent="0.25"/>
    <row r="42120" x14ac:dyDescent="0.25"/>
    <row r="42121" x14ac:dyDescent="0.25"/>
    <row r="42122" x14ac:dyDescent="0.25"/>
    <row r="42123" x14ac:dyDescent="0.25"/>
    <row r="42124" x14ac:dyDescent="0.25"/>
    <row r="42125" x14ac:dyDescent="0.25"/>
    <row r="42126" x14ac:dyDescent="0.25"/>
    <row r="42127" x14ac:dyDescent="0.25"/>
    <row r="42128" x14ac:dyDescent="0.25"/>
    <row r="42129" x14ac:dyDescent="0.25"/>
    <row r="42130" x14ac:dyDescent="0.25"/>
    <row r="42131" x14ac:dyDescent="0.25"/>
    <row r="42132" x14ac:dyDescent="0.25"/>
    <row r="42133" x14ac:dyDescent="0.25"/>
    <row r="42134" x14ac:dyDescent="0.25"/>
    <row r="42135" x14ac:dyDescent="0.25"/>
    <row r="42136" x14ac:dyDescent="0.25"/>
    <row r="42137" x14ac:dyDescent="0.25"/>
    <row r="42138" x14ac:dyDescent="0.25"/>
    <row r="42139" x14ac:dyDescent="0.25"/>
    <row r="42140" x14ac:dyDescent="0.25"/>
    <row r="42141" x14ac:dyDescent="0.25"/>
    <row r="42142" x14ac:dyDescent="0.25"/>
    <row r="42143" x14ac:dyDescent="0.25"/>
    <row r="42144" x14ac:dyDescent="0.25"/>
    <row r="42145" x14ac:dyDescent="0.25"/>
    <row r="42146" x14ac:dyDescent="0.25"/>
    <row r="42147" x14ac:dyDescent="0.25"/>
    <row r="42148" x14ac:dyDescent="0.25"/>
    <row r="42149" x14ac:dyDescent="0.25"/>
    <row r="42150" x14ac:dyDescent="0.25"/>
    <row r="42151" x14ac:dyDescent="0.25"/>
    <row r="42152" x14ac:dyDescent="0.25"/>
    <row r="42153" x14ac:dyDescent="0.25"/>
    <row r="42154" x14ac:dyDescent="0.25"/>
    <row r="42155" x14ac:dyDescent="0.25"/>
    <row r="42156" x14ac:dyDescent="0.25"/>
    <row r="42157" x14ac:dyDescent="0.25"/>
    <row r="42158" x14ac:dyDescent="0.25"/>
    <row r="42159" x14ac:dyDescent="0.25"/>
    <row r="42160" x14ac:dyDescent="0.25"/>
    <row r="42161" x14ac:dyDescent="0.25"/>
    <row r="42162" x14ac:dyDescent="0.25"/>
    <row r="42163" x14ac:dyDescent="0.25"/>
    <row r="42164" x14ac:dyDescent="0.25"/>
    <row r="42165" x14ac:dyDescent="0.25"/>
    <row r="42166" x14ac:dyDescent="0.25"/>
    <row r="42167" x14ac:dyDescent="0.25"/>
    <row r="42168" x14ac:dyDescent="0.25"/>
    <row r="42169" x14ac:dyDescent="0.25"/>
    <row r="42170" x14ac:dyDescent="0.25"/>
    <row r="42171" x14ac:dyDescent="0.25"/>
    <row r="42172" x14ac:dyDescent="0.25"/>
    <row r="42173" x14ac:dyDescent="0.25"/>
    <row r="42174" x14ac:dyDescent="0.25"/>
    <row r="42175" x14ac:dyDescent="0.25"/>
    <row r="42176" x14ac:dyDescent="0.25"/>
    <row r="42177" x14ac:dyDescent="0.25"/>
    <row r="42178" x14ac:dyDescent="0.25"/>
    <row r="42179" x14ac:dyDescent="0.25"/>
    <row r="42180" x14ac:dyDescent="0.25"/>
    <row r="42181" x14ac:dyDescent="0.25"/>
    <row r="42182" x14ac:dyDescent="0.25"/>
    <row r="42183" x14ac:dyDescent="0.25"/>
    <row r="42184" x14ac:dyDescent="0.25"/>
    <row r="42185" x14ac:dyDescent="0.25"/>
    <row r="42186" x14ac:dyDescent="0.25"/>
    <row r="42187" x14ac:dyDescent="0.25"/>
    <row r="42188" x14ac:dyDescent="0.25"/>
    <row r="42189" x14ac:dyDescent="0.25"/>
    <row r="42190" x14ac:dyDescent="0.25"/>
    <row r="42191" x14ac:dyDescent="0.25"/>
    <row r="42192" x14ac:dyDescent="0.25"/>
    <row r="42193" x14ac:dyDescent="0.25"/>
    <row r="42194" x14ac:dyDescent="0.25"/>
    <row r="42195" x14ac:dyDescent="0.25"/>
    <row r="42196" x14ac:dyDescent="0.25"/>
    <row r="42197" x14ac:dyDescent="0.25"/>
    <row r="42198" x14ac:dyDescent="0.25"/>
    <row r="42199" x14ac:dyDescent="0.25"/>
    <row r="42200" x14ac:dyDescent="0.25"/>
    <row r="42201" x14ac:dyDescent="0.25"/>
    <row r="42202" x14ac:dyDescent="0.25"/>
    <row r="42203" x14ac:dyDescent="0.25"/>
    <row r="42204" x14ac:dyDescent="0.25"/>
    <row r="42205" x14ac:dyDescent="0.25"/>
    <row r="42206" x14ac:dyDescent="0.25"/>
    <row r="42207" x14ac:dyDescent="0.25"/>
    <row r="42208" x14ac:dyDescent="0.25"/>
    <row r="42209" x14ac:dyDescent="0.25"/>
    <row r="42210" x14ac:dyDescent="0.25"/>
    <row r="42211" x14ac:dyDescent="0.25"/>
    <row r="42212" x14ac:dyDescent="0.25"/>
    <row r="42213" x14ac:dyDescent="0.25"/>
    <row r="42214" x14ac:dyDescent="0.25"/>
    <row r="42215" x14ac:dyDescent="0.25"/>
    <row r="42216" x14ac:dyDescent="0.25"/>
    <row r="42217" x14ac:dyDescent="0.25"/>
    <row r="42218" x14ac:dyDescent="0.25"/>
    <row r="42219" x14ac:dyDescent="0.25"/>
    <row r="42220" x14ac:dyDescent="0.25"/>
    <row r="42221" x14ac:dyDescent="0.25"/>
    <row r="42222" x14ac:dyDescent="0.25"/>
    <row r="42223" x14ac:dyDescent="0.25"/>
    <row r="42224" x14ac:dyDescent="0.25"/>
    <row r="42225" x14ac:dyDescent="0.25"/>
    <row r="42226" x14ac:dyDescent="0.25"/>
    <row r="42227" x14ac:dyDescent="0.25"/>
    <row r="42228" x14ac:dyDescent="0.25"/>
    <row r="42229" x14ac:dyDescent="0.25"/>
    <row r="42230" x14ac:dyDescent="0.25"/>
    <row r="42231" x14ac:dyDescent="0.25"/>
    <row r="42232" x14ac:dyDescent="0.25"/>
    <row r="42233" x14ac:dyDescent="0.25"/>
    <row r="42234" x14ac:dyDescent="0.25"/>
    <row r="42235" x14ac:dyDescent="0.25"/>
    <row r="42236" x14ac:dyDescent="0.25"/>
    <row r="42237" x14ac:dyDescent="0.25"/>
    <row r="42238" x14ac:dyDescent="0.25"/>
    <row r="42239" x14ac:dyDescent="0.25"/>
    <row r="42240" x14ac:dyDescent="0.25"/>
    <row r="42241" x14ac:dyDescent="0.25"/>
    <row r="42242" x14ac:dyDescent="0.25"/>
    <row r="42243" x14ac:dyDescent="0.25"/>
    <row r="42244" x14ac:dyDescent="0.25"/>
    <row r="42245" x14ac:dyDescent="0.25"/>
    <row r="42246" x14ac:dyDescent="0.25"/>
    <row r="42247" x14ac:dyDescent="0.25"/>
    <row r="42248" x14ac:dyDescent="0.25"/>
    <row r="42249" x14ac:dyDescent="0.25"/>
    <row r="42250" x14ac:dyDescent="0.25"/>
    <row r="42251" x14ac:dyDescent="0.25"/>
    <row r="42252" x14ac:dyDescent="0.25"/>
    <row r="42253" x14ac:dyDescent="0.25"/>
    <row r="42254" x14ac:dyDescent="0.25"/>
    <row r="42255" x14ac:dyDescent="0.25"/>
    <row r="42256" x14ac:dyDescent="0.25"/>
    <row r="42257" x14ac:dyDescent="0.25"/>
    <row r="42258" x14ac:dyDescent="0.25"/>
    <row r="42259" x14ac:dyDescent="0.25"/>
    <row r="42260" x14ac:dyDescent="0.25"/>
    <row r="42261" x14ac:dyDescent="0.25"/>
    <row r="42262" x14ac:dyDescent="0.25"/>
    <row r="42263" x14ac:dyDescent="0.25"/>
    <row r="42264" x14ac:dyDescent="0.25"/>
    <row r="42265" x14ac:dyDescent="0.25"/>
    <row r="42266" x14ac:dyDescent="0.25"/>
    <row r="42267" x14ac:dyDescent="0.25"/>
    <row r="42268" x14ac:dyDescent="0.25"/>
    <row r="42269" x14ac:dyDescent="0.25"/>
    <row r="42270" x14ac:dyDescent="0.25"/>
    <row r="42271" x14ac:dyDescent="0.25"/>
    <row r="42272" x14ac:dyDescent="0.25"/>
    <row r="42273" x14ac:dyDescent="0.25"/>
    <row r="42274" x14ac:dyDescent="0.25"/>
    <row r="42275" x14ac:dyDescent="0.25"/>
    <row r="42276" x14ac:dyDescent="0.25"/>
    <row r="42277" x14ac:dyDescent="0.25"/>
    <row r="42278" x14ac:dyDescent="0.25"/>
    <row r="42279" x14ac:dyDescent="0.25"/>
    <row r="42280" x14ac:dyDescent="0.25"/>
    <row r="42281" x14ac:dyDescent="0.25"/>
    <row r="42282" x14ac:dyDescent="0.25"/>
    <row r="42283" x14ac:dyDescent="0.25"/>
    <row r="42284" x14ac:dyDescent="0.25"/>
    <row r="42285" x14ac:dyDescent="0.25"/>
    <row r="42286" x14ac:dyDescent="0.25"/>
    <row r="42287" x14ac:dyDescent="0.25"/>
    <row r="42288" x14ac:dyDescent="0.25"/>
    <row r="42289" x14ac:dyDescent="0.25"/>
    <row r="42290" x14ac:dyDescent="0.25"/>
    <row r="42291" x14ac:dyDescent="0.25"/>
    <row r="42292" x14ac:dyDescent="0.25"/>
    <row r="42293" x14ac:dyDescent="0.25"/>
    <row r="42294" x14ac:dyDescent="0.25"/>
    <row r="42295" x14ac:dyDescent="0.25"/>
    <row r="42296" x14ac:dyDescent="0.25"/>
    <row r="42297" x14ac:dyDescent="0.25"/>
    <row r="42298" x14ac:dyDescent="0.25"/>
    <row r="42299" x14ac:dyDescent="0.25"/>
    <row r="42300" x14ac:dyDescent="0.25"/>
    <row r="42301" x14ac:dyDescent="0.25"/>
    <row r="42302" x14ac:dyDescent="0.25"/>
    <row r="42303" x14ac:dyDescent="0.25"/>
    <row r="42304" x14ac:dyDescent="0.25"/>
    <row r="42305" x14ac:dyDescent="0.25"/>
    <row r="42306" x14ac:dyDescent="0.25"/>
    <row r="42307" x14ac:dyDescent="0.25"/>
    <row r="42308" x14ac:dyDescent="0.25"/>
    <row r="42309" x14ac:dyDescent="0.25"/>
    <row r="42310" x14ac:dyDescent="0.25"/>
    <row r="42311" x14ac:dyDescent="0.25"/>
    <row r="42312" x14ac:dyDescent="0.25"/>
    <row r="42313" x14ac:dyDescent="0.25"/>
    <row r="42314" x14ac:dyDescent="0.25"/>
    <row r="42315" x14ac:dyDescent="0.25"/>
    <row r="42316" x14ac:dyDescent="0.25"/>
    <row r="42317" x14ac:dyDescent="0.25"/>
    <row r="42318" x14ac:dyDescent="0.25"/>
    <row r="42319" x14ac:dyDescent="0.25"/>
    <row r="42320" x14ac:dyDescent="0.25"/>
    <row r="42321" x14ac:dyDescent="0.25"/>
    <row r="42322" x14ac:dyDescent="0.25"/>
    <row r="42323" x14ac:dyDescent="0.25"/>
    <row r="42324" x14ac:dyDescent="0.25"/>
    <row r="42325" x14ac:dyDescent="0.25"/>
    <row r="42326" x14ac:dyDescent="0.25"/>
    <row r="42327" x14ac:dyDescent="0.25"/>
    <row r="42328" x14ac:dyDescent="0.25"/>
    <row r="42329" x14ac:dyDescent="0.25"/>
    <row r="42330" x14ac:dyDescent="0.25"/>
    <row r="42331" x14ac:dyDescent="0.25"/>
    <row r="42332" x14ac:dyDescent="0.25"/>
    <row r="42333" x14ac:dyDescent="0.25"/>
    <row r="42334" x14ac:dyDescent="0.25"/>
    <row r="42335" x14ac:dyDescent="0.25"/>
    <row r="42336" x14ac:dyDescent="0.25"/>
    <row r="42337" x14ac:dyDescent="0.25"/>
    <row r="42338" x14ac:dyDescent="0.25"/>
    <row r="42339" x14ac:dyDescent="0.25"/>
    <row r="42340" x14ac:dyDescent="0.25"/>
    <row r="42341" x14ac:dyDescent="0.25"/>
    <row r="42342" x14ac:dyDescent="0.25"/>
    <row r="42343" x14ac:dyDescent="0.25"/>
    <row r="42344" x14ac:dyDescent="0.25"/>
    <row r="42345" x14ac:dyDescent="0.25"/>
    <row r="42346" x14ac:dyDescent="0.25"/>
    <row r="42347" x14ac:dyDescent="0.25"/>
    <row r="42348" x14ac:dyDescent="0.25"/>
    <row r="42349" x14ac:dyDescent="0.25"/>
    <row r="42350" x14ac:dyDescent="0.25"/>
    <row r="42351" x14ac:dyDescent="0.25"/>
    <row r="42352" x14ac:dyDescent="0.25"/>
    <row r="42353" x14ac:dyDescent="0.25"/>
    <row r="42354" x14ac:dyDescent="0.25"/>
    <row r="42355" x14ac:dyDescent="0.25"/>
    <row r="42356" x14ac:dyDescent="0.25"/>
    <row r="42357" x14ac:dyDescent="0.25"/>
    <row r="42358" x14ac:dyDescent="0.25"/>
    <row r="42359" x14ac:dyDescent="0.25"/>
    <row r="42360" x14ac:dyDescent="0.25"/>
    <row r="42361" x14ac:dyDescent="0.25"/>
    <row r="42362" x14ac:dyDescent="0.25"/>
    <row r="42363" x14ac:dyDescent="0.25"/>
    <row r="42364" x14ac:dyDescent="0.25"/>
    <row r="42365" x14ac:dyDescent="0.25"/>
    <row r="42366" x14ac:dyDescent="0.25"/>
    <row r="42367" x14ac:dyDescent="0.25"/>
    <row r="42368" x14ac:dyDescent="0.25"/>
    <row r="42369" x14ac:dyDescent="0.25"/>
    <row r="42370" x14ac:dyDescent="0.25"/>
    <row r="42371" x14ac:dyDescent="0.25"/>
    <row r="42372" x14ac:dyDescent="0.25"/>
    <row r="42373" x14ac:dyDescent="0.25"/>
    <row r="42374" x14ac:dyDescent="0.25"/>
    <row r="42375" x14ac:dyDescent="0.25"/>
    <row r="42376" x14ac:dyDescent="0.25"/>
    <row r="42377" x14ac:dyDescent="0.25"/>
    <row r="42378" x14ac:dyDescent="0.25"/>
    <row r="42379" x14ac:dyDescent="0.25"/>
    <row r="42380" x14ac:dyDescent="0.25"/>
    <row r="42381" x14ac:dyDescent="0.25"/>
    <row r="42382" x14ac:dyDescent="0.25"/>
    <row r="42383" x14ac:dyDescent="0.25"/>
    <row r="42384" x14ac:dyDescent="0.25"/>
    <row r="42385" x14ac:dyDescent="0.25"/>
    <row r="42386" x14ac:dyDescent="0.25"/>
    <row r="42387" x14ac:dyDescent="0.25"/>
    <row r="42388" x14ac:dyDescent="0.25"/>
    <row r="42389" x14ac:dyDescent="0.25"/>
    <row r="42390" x14ac:dyDescent="0.25"/>
    <row r="42391" x14ac:dyDescent="0.25"/>
    <row r="42392" x14ac:dyDescent="0.25"/>
    <row r="42393" x14ac:dyDescent="0.25"/>
    <row r="42394" x14ac:dyDescent="0.25"/>
    <row r="42395" x14ac:dyDescent="0.25"/>
    <row r="42396" x14ac:dyDescent="0.25"/>
    <row r="42397" x14ac:dyDescent="0.25"/>
    <row r="42398" x14ac:dyDescent="0.25"/>
    <row r="42399" x14ac:dyDescent="0.25"/>
    <row r="42400" x14ac:dyDescent="0.25"/>
    <row r="42401" x14ac:dyDescent="0.25"/>
    <row r="42402" x14ac:dyDescent="0.25"/>
    <row r="42403" x14ac:dyDescent="0.25"/>
    <row r="42404" x14ac:dyDescent="0.25"/>
    <row r="42405" x14ac:dyDescent="0.25"/>
    <row r="42406" x14ac:dyDescent="0.25"/>
    <row r="42407" x14ac:dyDescent="0.25"/>
    <row r="42408" x14ac:dyDescent="0.25"/>
    <row r="42409" x14ac:dyDescent="0.25"/>
    <row r="42410" x14ac:dyDescent="0.25"/>
    <row r="42411" x14ac:dyDescent="0.25"/>
    <row r="42412" x14ac:dyDescent="0.25"/>
    <row r="42413" x14ac:dyDescent="0.25"/>
    <row r="42414" x14ac:dyDescent="0.25"/>
    <row r="42415" x14ac:dyDescent="0.25"/>
    <row r="42416" x14ac:dyDescent="0.25"/>
    <row r="42417" x14ac:dyDescent="0.25"/>
    <row r="42418" x14ac:dyDescent="0.25"/>
    <row r="42419" x14ac:dyDescent="0.25"/>
    <row r="42420" x14ac:dyDescent="0.25"/>
    <row r="42421" x14ac:dyDescent="0.25"/>
    <row r="42422" x14ac:dyDescent="0.25"/>
    <row r="42423" x14ac:dyDescent="0.25"/>
    <row r="42424" x14ac:dyDescent="0.25"/>
    <row r="42425" x14ac:dyDescent="0.25"/>
    <row r="42426" x14ac:dyDescent="0.25"/>
    <row r="42427" x14ac:dyDescent="0.25"/>
    <row r="42428" x14ac:dyDescent="0.25"/>
    <row r="42429" x14ac:dyDescent="0.25"/>
    <row r="42430" x14ac:dyDescent="0.25"/>
    <row r="42431" x14ac:dyDescent="0.25"/>
    <row r="42432" x14ac:dyDescent="0.25"/>
    <row r="42433" x14ac:dyDescent="0.25"/>
    <row r="42434" x14ac:dyDescent="0.25"/>
    <row r="42435" x14ac:dyDescent="0.25"/>
    <row r="42436" x14ac:dyDescent="0.25"/>
    <row r="42437" x14ac:dyDescent="0.25"/>
    <row r="42438" x14ac:dyDescent="0.25"/>
    <row r="42439" x14ac:dyDescent="0.25"/>
    <row r="42440" x14ac:dyDescent="0.25"/>
    <row r="42441" x14ac:dyDescent="0.25"/>
    <row r="42442" x14ac:dyDescent="0.25"/>
    <row r="42443" x14ac:dyDescent="0.25"/>
    <row r="42444" x14ac:dyDescent="0.25"/>
    <row r="42445" x14ac:dyDescent="0.25"/>
    <row r="42446" x14ac:dyDescent="0.25"/>
    <row r="42447" x14ac:dyDescent="0.25"/>
    <row r="42448" x14ac:dyDescent="0.25"/>
    <row r="42449" x14ac:dyDescent="0.25"/>
    <row r="42450" x14ac:dyDescent="0.25"/>
    <row r="42451" x14ac:dyDescent="0.25"/>
    <row r="42452" x14ac:dyDescent="0.25"/>
    <row r="42453" x14ac:dyDescent="0.25"/>
    <row r="42454" x14ac:dyDescent="0.25"/>
    <row r="42455" x14ac:dyDescent="0.25"/>
    <row r="42456" x14ac:dyDescent="0.25"/>
    <row r="42457" x14ac:dyDescent="0.25"/>
    <row r="42458" x14ac:dyDescent="0.25"/>
    <row r="42459" x14ac:dyDescent="0.25"/>
    <row r="42460" x14ac:dyDescent="0.25"/>
    <row r="42461" x14ac:dyDescent="0.25"/>
    <row r="42462" x14ac:dyDescent="0.25"/>
    <row r="42463" x14ac:dyDescent="0.25"/>
    <row r="42464" x14ac:dyDescent="0.25"/>
    <row r="42465" x14ac:dyDescent="0.25"/>
    <row r="42466" x14ac:dyDescent="0.25"/>
    <row r="42467" x14ac:dyDescent="0.25"/>
    <row r="42468" x14ac:dyDescent="0.25"/>
    <row r="42469" x14ac:dyDescent="0.25"/>
    <row r="42470" x14ac:dyDescent="0.25"/>
    <row r="42471" x14ac:dyDescent="0.25"/>
    <row r="42472" x14ac:dyDescent="0.25"/>
    <row r="42473" x14ac:dyDescent="0.25"/>
    <row r="42474" x14ac:dyDescent="0.25"/>
    <row r="42475" x14ac:dyDescent="0.25"/>
    <row r="42476" x14ac:dyDescent="0.25"/>
    <row r="42477" x14ac:dyDescent="0.25"/>
    <row r="42478" x14ac:dyDescent="0.25"/>
    <row r="42479" x14ac:dyDescent="0.25"/>
    <row r="42480" x14ac:dyDescent="0.25"/>
    <row r="42481" x14ac:dyDescent="0.25"/>
    <row r="42482" x14ac:dyDescent="0.25"/>
    <row r="42483" x14ac:dyDescent="0.25"/>
    <row r="42484" x14ac:dyDescent="0.25"/>
    <row r="42485" x14ac:dyDescent="0.25"/>
    <row r="42486" x14ac:dyDescent="0.25"/>
    <row r="42487" x14ac:dyDescent="0.25"/>
    <row r="42488" x14ac:dyDescent="0.25"/>
    <row r="42489" x14ac:dyDescent="0.25"/>
    <row r="42490" x14ac:dyDescent="0.25"/>
    <row r="42491" x14ac:dyDescent="0.25"/>
    <row r="42492" x14ac:dyDescent="0.25"/>
    <row r="42493" x14ac:dyDescent="0.25"/>
    <row r="42494" x14ac:dyDescent="0.25"/>
    <row r="42495" x14ac:dyDescent="0.25"/>
    <row r="42496" x14ac:dyDescent="0.25"/>
    <row r="42497" x14ac:dyDescent="0.25"/>
    <row r="42498" x14ac:dyDescent="0.25"/>
    <row r="42499" x14ac:dyDescent="0.25"/>
    <row r="42500" x14ac:dyDescent="0.25"/>
    <row r="42501" x14ac:dyDescent="0.25"/>
    <row r="42502" x14ac:dyDescent="0.25"/>
    <row r="42503" x14ac:dyDescent="0.25"/>
    <row r="42504" x14ac:dyDescent="0.25"/>
    <row r="42505" x14ac:dyDescent="0.25"/>
    <row r="42506" x14ac:dyDescent="0.25"/>
    <row r="42507" x14ac:dyDescent="0.25"/>
    <row r="42508" x14ac:dyDescent="0.25"/>
    <row r="42509" x14ac:dyDescent="0.25"/>
    <row r="42510" x14ac:dyDescent="0.25"/>
    <row r="42511" x14ac:dyDescent="0.25"/>
    <row r="42512" x14ac:dyDescent="0.25"/>
    <row r="42513" x14ac:dyDescent="0.25"/>
    <row r="42514" x14ac:dyDescent="0.25"/>
    <row r="42515" x14ac:dyDescent="0.25"/>
    <row r="42516" x14ac:dyDescent="0.25"/>
    <row r="42517" x14ac:dyDescent="0.25"/>
    <row r="42518" x14ac:dyDescent="0.25"/>
    <row r="42519" x14ac:dyDescent="0.25"/>
    <row r="42520" x14ac:dyDescent="0.25"/>
    <row r="42521" x14ac:dyDescent="0.25"/>
    <row r="42522" x14ac:dyDescent="0.25"/>
    <row r="42523" x14ac:dyDescent="0.25"/>
    <row r="42524" x14ac:dyDescent="0.25"/>
    <row r="42525" x14ac:dyDescent="0.25"/>
    <row r="42526" x14ac:dyDescent="0.25"/>
    <row r="42527" x14ac:dyDescent="0.25"/>
    <row r="42528" x14ac:dyDescent="0.25"/>
    <row r="42529" x14ac:dyDescent="0.25"/>
    <row r="42530" x14ac:dyDescent="0.25"/>
    <row r="42531" x14ac:dyDescent="0.25"/>
    <row r="42532" x14ac:dyDescent="0.25"/>
    <row r="42533" x14ac:dyDescent="0.25"/>
    <row r="42534" x14ac:dyDescent="0.25"/>
    <row r="42535" x14ac:dyDescent="0.25"/>
    <row r="42536" x14ac:dyDescent="0.25"/>
    <row r="42537" x14ac:dyDescent="0.25"/>
    <row r="42538" x14ac:dyDescent="0.25"/>
    <row r="42539" x14ac:dyDescent="0.25"/>
    <row r="42540" x14ac:dyDescent="0.25"/>
    <row r="42541" x14ac:dyDescent="0.25"/>
    <row r="42542" x14ac:dyDescent="0.25"/>
    <row r="42543" x14ac:dyDescent="0.25"/>
    <row r="42544" x14ac:dyDescent="0.25"/>
    <row r="42545" x14ac:dyDescent="0.25"/>
    <row r="42546" x14ac:dyDescent="0.25"/>
    <row r="42547" x14ac:dyDescent="0.25"/>
    <row r="42548" x14ac:dyDescent="0.25"/>
    <row r="42549" x14ac:dyDescent="0.25"/>
    <row r="42550" x14ac:dyDescent="0.25"/>
    <row r="42551" x14ac:dyDescent="0.25"/>
    <row r="42552" x14ac:dyDescent="0.25"/>
    <row r="42553" x14ac:dyDescent="0.25"/>
    <row r="42554" x14ac:dyDescent="0.25"/>
    <row r="42555" x14ac:dyDescent="0.25"/>
    <row r="42556" x14ac:dyDescent="0.25"/>
    <row r="42557" x14ac:dyDescent="0.25"/>
    <row r="42558" x14ac:dyDescent="0.25"/>
    <row r="42559" x14ac:dyDescent="0.25"/>
    <row r="42560" x14ac:dyDescent="0.25"/>
    <row r="42561" x14ac:dyDescent="0.25"/>
    <row r="42562" x14ac:dyDescent="0.25"/>
    <row r="42563" x14ac:dyDescent="0.25"/>
    <row r="42564" x14ac:dyDescent="0.25"/>
    <row r="42565" x14ac:dyDescent="0.25"/>
    <row r="42566" x14ac:dyDescent="0.25"/>
    <row r="42567" x14ac:dyDescent="0.25"/>
    <row r="42568" x14ac:dyDescent="0.25"/>
    <row r="42569" x14ac:dyDescent="0.25"/>
    <row r="42570" x14ac:dyDescent="0.25"/>
    <row r="42571" x14ac:dyDescent="0.25"/>
    <row r="42572" x14ac:dyDescent="0.25"/>
    <row r="42573" x14ac:dyDescent="0.25"/>
    <row r="42574" x14ac:dyDescent="0.25"/>
    <row r="42575" x14ac:dyDescent="0.25"/>
    <row r="42576" x14ac:dyDescent="0.25"/>
    <row r="42577" x14ac:dyDescent="0.25"/>
    <row r="42578" x14ac:dyDescent="0.25"/>
    <row r="42579" x14ac:dyDescent="0.25"/>
    <row r="42580" x14ac:dyDescent="0.25"/>
    <row r="42581" x14ac:dyDescent="0.25"/>
    <row r="42582" x14ac:dyDescent="0.25"/>
    <row r="42583" x14ac:dyDescent="0.25"/>
    <row r="42584" x14ac:dyDescent="0.25"/>
    <row r="42585" x14ac:dyDescent="0.25"/>
    <row r="42586" x14ac:dyDescent="0.25"/>
    <row r="42587" x14ac:dyDescent="0.25"/>
    <row r="42588" x14ac:dyDescent="0.25"/>
    <row r="42589" x14ac:dyDescent="0.25"/>
    <row r="42590" x14ac:dyDescent="0.25"/>
    <row r="42591" x14ac:dyDescent="0.25"/>
    <row r="42592" x14ac:dyDescent="0.25"/>
    <row r="42593" x14ac:dyDescent="0.25"/>
    <row r="42594" x14ac:dyDescent="0.25"/>
    <row r="42595" x14ac:dyDescent="0.25"/>
    <row r="42596" x14ac:dyDescent="0.25"/>
    <row r="42597" x14ac:dyDescent="0.25"/>
    <row r="42598" x14ac:dyDescent="0.25"/>
    <row r="42599" x14ac:dyDescent="0.25"/>
    <row r="42600" x14ac:dyDescent="0.25"/>
    <row r="42601" x14ac:dyDescent="0.25"/>
    <row r="42602" x14ac:dyDescent="0.25"/>
    <row r="42603" x14ac:dyDescent="0.25"/>
    <row r="42604" x14ac:dyDescent="0.25"/>
    <row r="42605" x14ac:dyDescent="0.25"/>
    <row r="42606" x14ac:dyDescent="0.25"/>
    <row r="42607" x14ac:dyDescent="0.25"/>
    <row r="42608" x14ac:dyDescent="0.25"/>
    <row r="42609" x14ac:dyDescent="0.25"/>
    <row r="42610" x14ac:dyDescent="0.25"/>
    <row r="42611" x14ac:dyDescent="0.25"/>
    <row r="42612" x14ac:dyDescent="0.25"/>
    <row r="42613" x14ac:dyDescent="0.25"/>
    <row r="42614" x14ac:dyDescent="0.25"/>
    <row r="42615" x14ac:dyDescent="0.25"/>
    <row r="42616" x14ac:dyDescent="0.25"/>
    <row r="42617" x14ac:dyDescent="0.25"/>
    <row r="42618" x14ac:dyDescent="0.25"/>
    <row r="42619" x14ac:dyDescent="0.25"/>
    <row r="42620" x14ac:dyDescent="0.25"/>
    <row r="42621" x14ac:dyDescent="0.25"/>
    <row r="42622" x14ac:dyDescent="0.25"/>
    <row r="42623" x14ac:dyDescent="0.25"/>
    <row r="42624" x14ac:dyDescent="0.25"/>
    <row r="42625" x14ac:dyDescent="0.25"/>
    <row r="42626" x14ac:dyDescent="0.25"/>
    <row r="42627" x14ac:dyDescent="0.25"/>
    <row r="42628" x14ac:dyDescent="0.25"/>
    <row r="42629" x14ac:dyDescent="0.25"/>
    <row r="42630" x14ac:dyDescent="0.25"/>
    <row r="42631" x14ac:dyDescent="0.25"/>
    <row r="42632" x14ac:dyDescent="0.25"/>
    <row r="42633" x14ac:dyDescent="0.25"/>
    <row r="42634" x14ac:dyDescent="0.25"/>
    <row r="42635" x14ac:dyDescent="0.25"/>
    <row r="42636" x14ac:dyDescent="0.25"/>
    <row r="42637" x14ac:dyDescent="0.25"/>
    <row r="42638" x14ac:dyDescent="0.25"/>
    <row r="42639" x14ac:dyDescent="0.25"/>
    <row r="42640" x14ac:dyDescent="0.25"/>
    <row r="42641" x14ac:dyDescent="0.25"/>
    <row r="42642" x14ac:dyDescent="0.25"/>
    <row r="42643" x14ac:dyDescent="0.25"/>
    <row r="42644" x14ac:dyDescent="0.25"/>
    <row r="42645" x14ac:dyDescent="0.25"/>
    <row r="42646" x14ac:dyDescent="0.25"/>
    <row r="42647" x14ac:dyDescent="0.25"/>
    <row r="42648" x14ac:dyDescent="0.25"/>
    <row r="42649" x14ac:dyDescent="0.25"/>
    <row r="42650" x14ac:dyDescent="0.25"/>
    <row r="42651" x14ac:dyDescent="0.25"/>
    <row r="42652" x14ac:dyDescent="0.25"/>
    <row r="42653" x14ac:dyDescent="0.25"/>
    <row r="42654" x14ac:dyDescent="0.25"/>
    <row r="42655" x14ac:dyDescent="0.25"/>
    <row r="42656" x14ac:dyDescent="0.25"/>
    <row r="42657" x14ac:dyDescent="0.25"/>
    <row r="42658" x14ac:dyDescent="0.25"/>
    <row r="42659" x14ac:dyDescent="0.25"/>
    <row r="42660" x14ac:dyDescent="0.25"/>
    <row r="42661" x14ac:dyDescent="0.25"/>
    <row r="42662" x14ac:dyDescent="0.25"/>
    <row r="42663" x14ac:dyDescent="0.25"/>
    <row r="42664" x14ac:dyDescent="0.25"/>
    <row r="42665" x14ac:dyDescent="0.25"/>
    <row r="42666" x14ac:dyDescent="0.25"/>
    <row r="42667" x14ac:dyDescent="0.25"/>
    <row r="42668" x14ac:dyDescent="0.25"/>
    <row r="42669" x14ac:dyDescent="0.25"/>
    <row r="42670" x14ac:dyDescent="0.25"/>
    <row r="42671" x14ac:dyDescent="0.25"/>
    <row r="42672" x14ac:dyDescent="0.25"/>
    <row r="42673" x14ac:dyDescent="0.25"/>
    <row r="42674" x14ac:dyDescent="0.25"/>
    <row r="42675" x14ac:dyDescent="0.25"/>
    <row r="42676" x14ac:dyDescent="0.25"/>
    <row r="42677" x14ac:dyDescent="0.25"/>
    <row r="42678" x14ac:dyDescent="0.25"/>
    <row r="42679" x14ac:dyDescent="0.25"/>
    <row r="42680" x14ac:dyDescent="0.25"/>
    <row r="42681" x14ac:dyDescent="0.25"/>
    <row r="42682" x14ac:dyDescent="0.25"/>
    <row r="42683" x14ac:dyDescent="0.25"/>
    <row r="42684" x14ac:dyDescent="0.25"/>
    <row r="42685" x14ac:dyDescent="0.25"/>
    <row r="42686" x14ac:dyDescent="0.25"/>
    <row r="42687" x14ac:dyDescent="0.25"/>
    <row r="42688" x14ac:dyDescent="0.25"/>
    <row r="42689" x14ac:dyDescent="0.25"/>
    <row r="42690" x14ac:dyDescent="0.25"/>
    <row r="42691" x14ac:dyDescent="0.25"/>
    <row r="42692" x14ac:dyDescent="0.25"/>
    <row r="42693" x14ac:dyDescent="0.25"/>
    <row r="42694" x14ac:dyDescent="0.25"/>
    <row r="42695" x14ac:dyDescent="0.25"/>
    <row r="42696" x14ac:dyDescent="0.25"/>
    <row r="42697" x14ac:dyDescent="0.25"/>
    <row r="42698" x14ac:dyDescent="0.25"/>
    <row r="42699" x14ac:dyDescent="0.25"/>
    <row r="42700" x14ac:dyDescent="0.25"/>
    <row r="42701" x14ac:dyDescent="0.25"/>
    <row r="42702" x14ac:dyDescent="0.25"/>
    <row r="42703" x14ac:dyDescent="0.25"/>
    <row r="42704" x14ac:dyDescent="0.25"/>
    <row r="42705" x14ac:dyDescent="0.25"/>
    <row r="42706" x14ac:dyDescent="0.25"/>
    <row r="42707" x14ac:dyDescent="0.25"/>
    <row r="42708" x14ac:dyDescent="0.25"/>
    <row r="42709" x14ac:dyDescent="0.25"/>
    <row r="42710" x14ac:dyDescent="0.25"/>
    <row r="42711" x14ac:dyDescent="0.25"/>
    <row r="42712" x14ac:dyDescent="0.25"/>
    <row r="42713" x14ac:dyDescent="0.25"/>
    <row r="42714" x14ac:dyDescent="0.25"/>
    <row r="42715" x14ac:dyDescent="0.25"/>
    <row r="42716" x14ac:dyDescent="0.25"/>
    <row r="42717" x14ac:dyDescent="0.25"/>
    <row r="42718" x14ac:dyDescent="0.25"/>
    <row r="42719" x14ac:dyDescent="0.25"/>
    <row r="42720" x14ac:dyDescent="0.25"/>
    <row r="42721" x14ac:dyDescent="0.25"/>
    <row r="42722" x14ac:dyDescent="0.25"/>
    <row r="42723" x14ac:dyDescent="0.25"/>
    <row r="42724" x14ac:dyDescent="0.25"/>
    <row r="42725" x14ac:dyDescent="0.25"/>
    <row r="42726" x14ac:dyDescent="0.25"/>
    <row r="42727" x14ac:dyDescent="0.25"/>
    <row r="42728" x14ac:dyDescent="0.25"/>
    <row r="42729" x14ac:dyDescent="0.25"/>
    <row r="42730" x14ac:dyDescent="0.25"/>
    <row r="42731" x14ac:dyDescent="0.25"/>
    <row r="42732" x14ac:dyDescent="0.25"/>
    <row r="42733" x14ac:dyDescent="0.25"/>
    <row r="42734" x14ac:dyDescent="0.25"/>
    <row r="42735" x14ac:dyDescent="0.25"/>
    <row r="42736" x14ac:dyDescent="0.25"/>
    <row r="42737" x14ac:dyDescent="0.25"/>
    <row r="42738" x14ac:dyDescent="0.25"/>
    <row r="42739" x14ac:dyDescent="0.25"/>
    <row r="42740" x14ac:dyDescent="0.25"/>
    <row r="42741" x14ac:dyDescent="0.25"/>
    <row r="42742" x14ac:dyDescent="0.25"/>
    <row r="42743" x14ac:dyDescent="0.25"/>
    <row r="42744" x14ac:dyDescent="0.25"/>
    <row r="42745" x14ac:dyDescent="0.25"/>
    <row r="42746" x14ac:dyDescent="0.25"/>
    <row r="42747" x14ac:dyDescent="0.25"/>
    <row r="42748" x14ac:dyDescent="0.25"/>
    <row r="42749" x14ac:dyDescent="0.25"/>
    <row r="42750" x14ac:dyDescent="0.25"/>
    <row r="42751" x14ac:dyDescent="0.25"/>
    <row r="42752" x14ac:dyDescent="0.25"/>
    <row r="42753" x14ac:dyDescent="0.25"/>
    <row r="42754" x14ac:dyDescent="0.25"/>
    <row r="42755" x14ac:dyDescent="0.25"/>
    <row r="42756" x14ac:dyDescent="0.25"/>
    <row r="42757" x14ac:dyDescent="0.25"/>
    <row r="42758" x14ac:dyDescent="0.25"/>
    <row r="42759" x14ac:dyDescent="0.25"/>
    <row r="42760" x14ac:dyDescent="0.25"/>
    <row r="42761" x14ac:dyDescent="0.25"/>
    <row r="42762" x14ac:dyDescent="0.25"/>
    <row r="42763" x14ac:dyDescent="0.25"/>
    <row r="42764" x14ac:dyDescent="0.25"/>
    <row r="42765" x14ac:dyDescent="0.25"/>
    <row r="42766" x14ac:dyDescent="0.25"/>
    <row r="42767" x14ac:dyDescent="0.25"/>
    <row r="42768" x14ac:dyDescent="0.25"/>
    <row r="42769" x14ac:dyDescent="0.25"/>
    <row r="42770" x14ac:dyDescent="0.25"/>
    <row r="42771" x14ac:dyDescent="0.25"/>
    <row r="42772" x14ac:dyDescent="0.25"/>
    <row r="42773" x14ac:dyDescent="0.25"/>
    <row r="42774" x14ac:dyDescent="0.25"/>
    <row r="42775" x14ac:dyDescent="0.25"/>
    <row r="42776" x14ac:dyDescent="0.25"/>
    <row r="42777" x14ac:dyDescent="0.25"/>
    <row r="42778" x14ac:dyDescent="0.25"/>
    <row r="42779" x14ac:dyDescent="0.25"/>
    <row r="42780" x14ac:dyDescent="0.25"/>
    <row r="42781" x14ac:dyDescent="0.25"/>
    <row r="42782" x14ac:dyDescent="0.25"/>
    <row r="42783" x14ac:dyDescent="0.25"/>
    <row r="42784" x14ac:dyDescent="0.25"/>
    <row r="42785" x14ac:dyDescent="0.25"/>
    <row r="42786" x14ac:dyDescent="0.25"/>
    <row r="42787" x14ac:dyDescent="0.25"/>
    <row r="42788" x14ac:dyDescent="0.25"/>
    <row r="42789" x14ac:dyDescent="0.25"/>
    <row r="42790" x14ac:dyDescent="0.25"/>
    <row r="42791" x14ac:dyDescent="0.25"/>
    <row r="42792" x14ac:dyDescent="0.25"/>
    <row r="42793" x14ac:dyDescent="0.25"/>
    <row r="42794" x14ac:dyDescent="0.25"/>
    <row r="42795" x14ac:dyDescent="0.25"/>
    <row r="42796" x14ac:dyDescent="0.25"/>
    <row r="42797" x14ac:dyDescent="0.25"/>
    <row r="42798" x14ac:dyDescent="0.25"/>
    <row r="42799" x14ac:dyDescent="0.25"/>
    <row r="42800" x14ac:dyDescent="0.25"/>
    <row r="42801" x14ac:dyDescent="0.25"/>
    <row r="42802" x14ac:dyDescent="0.25"/>
    <row r="42803" x14ac:dyDescent="0.25"/>
    <row r="42804" x14ac:dyDescent="0.25"/>
    <row r="42805" x14ac:dyDescent="0.25"/>
    <row r="42806" x14ac:dyDescent="0.25"/>
    <row r="42807" x14ac:dyDescent="0.25"/>
    <row r="42808" x14ac:dyDescent="0.25"/>
    <row r="42809" x14ac:dyDescent="0.25"/>
    <row r="42810" x14ac:dyDescent="0.25"/>
    <row r="42811" x14ac:dyDescent="0.25"/>
    <row r="42812" x14ac:dyDescent="0.25"/>
    <row r="42813" x14ac:dyDescent="0.25"/>
    <row r="42814" x14ac:dyDescent="0.25"/>
    <row r="42815" x14ac:dyDescent="0.25"/>
    <row r="42816" x14ac:dyDescent="0.25"/>
    <row r="42817" x14ac:dyDescent="0.25"/>
    <row r="42818" x14ac:dyDescent="0.25"/>
    <row r="42819" x14ac:dyDescent="0.25"/>
    <row r="42820" x14ac:dyDescent="0.25"/>
    <row r="42821" x14ac:dyDescent="0.25"/>
    <row r="42822" x14ac:dyDescent="0.25"/>
    <row r="42823" x14ac:dyDescent="0.25"/>
    <row r="42824" x14ac:dyDescent="0.25"/>
    <row r="42825" x14ac:dyDescent="0.25"/>
    <row r="42826" x14ac:dyDescent="0.25"/>
    <row r="42827" x14ac:dyDescent="0.25"/>
    <row r="42828" x14ac:dyDescent="0.25"/>
    <row r="42829" x14ac:dyDescent="0.25"/>
    <row r="42830" x14ac:dyDescent="0.25"/>
    <row r="42831" x14ac:dyDescent="0.25"/>
    <row r="42832" x14ac:dyDescent="0.25"/>
    <row r="42833" x14ac:dyDescent="0.25"/>
    <row r="42834" x14ac:dyDescent="0.25"/>
    <row r="42835" x14ac:dyDescent="0.25"/>
    <row r="42836" x14ac:dyDescent="0.25"/>
    <row r="42837" x14ac:dyDescent="0.25"/>
    <row r="42838" x14ac:dyDescent="0.25"/>
    <row r="42839" x14ac:dyDescent="0.25"/>
    <row r="42840" x14ac:dyDescent="0.25"/>
    <row r="42841" x14ac:dyDescent="0.25"/>
    <row r="42842" x14ac:dyDescent="0.25"/>
    <row r="42843" x14ac:dyDescent="0.25"/>
    <row r="42844" x14ac:dyDescent="0.25"/>
    <row r="42845" x14ac:dyDescent="0.25"/>
    <row r="42846" x14ac:dyDescent="0.25"/>
    <row r="42847" x14ac:dyDescent="0.25"/>
    <row r="42848" x14ac:dyDescent="0.25"/>
    <row r="42849" x14ac:dyDescent="0.25"/>
    <row r="42850" x14ac:dyDescent="0.25"/>
    <row r="42851" x14ac:dyDescent="0.25"/>
    <row r="42852" x14ac:dyDescent="0.25"/>
    <row r="42853" x14ac:dyDescent="0.25"/>
    <row r="42854" x14ac:dyDescent="0.25"/>
    <row r="42855" x14ac:dyDescent="0.25"/>
    <row r="42856" x14ac:dyDescent="0.25"/>
    <row r="42857" x14ac:dyDescent="0.25"/>
    <row r="42858" x14ac:dyDescent="0.25"/>
    <row r="42859" x14ac:dyDescent="0.25"/>
    <row r="42860" x14ac:dyDescent="0.25"/>
    <row r="42861" x14ac:dyDescent="0.25"/>
    <row r="42862" x14ac:dyDescent="0.25"/>
    <row r="42863" x14ac:dyDescent="0.25"/>
    <row r="42864" x14ac:dyDescent="0.25"/>
    <row r="42865" x14ac:dyDescent="0.25"/>
    <row r="42866" x14ac:dyDescent="0.25"/>
    <row r="42867" x14ac:dyDescent="0.25"/>
    <row r="42868" x14ac:dyDescent="0.25"/>
    <row r="42869" x14ac:dyDescent="0.25"/>
    <row r="42870" x14ac:dyDescent="0.25"/>
    <row r="42871" x14ac:dyDescent="0.25"/>
    <row r="42872" x14ac:dyDescent="0.25"/>
    <row r="42873" x14ac:dyDescent="0.25"/>
    <row r="42874" x14ac:dyDescent="0.25"/>
    <row r="42875" x14ac:dyDescent="0.25"/>
    <row r="42876" x14ac:dyDescent="0.25"/>
    <row r="42877" x14ac:dyDescent="0.25"/>
    <row r="42878" x14ac:dyDescent="0.25"/>
    <row r="42879" x14ac:dyDescent="0.25"/>
    <row r="42880" x14ac:dyDescent="0.25"/>
    <row r="42881" x14ac:dyDescent="0.25"/>
    <row r="42882" x14ac:dyDescent="0.25"/>
    <row r="42883" x14ac:dyDescent="0.25"/>
    <row r="42884" x14ac:dyDescent="0.25"/>
    <row r="42885" x14ac:dyDescent="0.25"/>
    <row r="42886" x14ac:dyDescent="0.25"/>
    <row r="42887" x14ac:dyDescent="0.25"/>
    <row r="42888" x14ac:dyDescent="0.25"/>
    <row r="42889" x14ac:dyDescent="0.25"/>
    <row r="42890" x14ac:dyDescent="0.25"/>
    <row r="42891" x14ac:dyDescent="0.25"/>
    <row r="42892" x14ac:dyDescent="0.25"/>
    <row r="42893" x14ac:dyDescent="0.25"/>
    <row r="42894" x14ac:dyDescent="0.25"/>
    <row r="42895" x14ac:dyDescent="0.25"/>
    <row r="42896" x14ac:dyDescent="0.25"/>
    <row r="42897" x14ac:dyDescent="0.25"/>
    <row r="42898" x14ac:dyDescent="0.25"/>
    <row r="42899" x14ac:dyDescent="0.25"/>
    <row r="42900" x14ac:dyDescent="0.25"/>
    <row r="42901" x14ac:dyDescent="0.25"/>
    <row r="42902" x14ac:dyDescent="0.25"/>
    <row r="42903" x14ac:dyDescent="0.25"/>
    <row r="42904" x14ac:dyDescent="0.25"/>
    <row r="42905" x14ac:dyDescent="0.25"/>
    <row r="42906" x14ac:dyDescent="0.25"/>
    <row r="42907" x14ac:dyDescent="0.25"/>
    <row r="42908" x14ac:dyDescent="0.25"/>
    <row r="42909" x14ac:dyDescent="0.25"/>
    <row r="42910" x14ac:dyDescent="0.25"/>
    <row r="42911" x14ac:dyDescent="0.25"/>
    <row r="42912" x14ac:dyDescent="0.25"/>
    <row r="42913" x14ac:dyDescent="0.25"/>
    <row r="42914" x14ac:dyDescent="0.25"/>
    <row r="42915" x14ac:dyDescent="0.25"/>
    <row r="42916" x14ac:dyDescent="0.25"/>
    <row r="42917" x14ac:dyDescent="0.25"/>
    <row r="42918" x14ac:dyDescent="0.25"/>
    <row r="42919" x14ac:dyDescent="0.25"/>
    <row r="42920" x14ac:dyDescent="0.25"/>
    <row r="42921" x14ac:dyDescent="0.25"/>
    <row r="42922" x14ac:dyDescent="0.25"/>
    <row r="42923" x14ac:dyDescent="0.25"/>
    <row r="42924" x14ac:dyDescent="0.25"/>
    <row r="42925" x14ac:dyDescent="0.25"/>
    <row r="42926" x14ac:dyDescent="0.25"/>
    <row r="42927" x14ac:dyDescent="0.25"/>
    <row r="42928" x14ac:dyDescent="0.25"/>
    <row r="42929" x14ac:dyDescent="0.25"/>
    <row r="42930" x14ac:dyDescent="0.25"/>
    <row r="42931" x14ac:dyDescent="0.25"/>
    <row r="42932" x14ac:dyDescent="0.25"/>
    <row r="42933" x14ac:dyDescent="0.25"/>
    <row r="42934" x14ac:dyDescent="0.25"/>
    <row r="42935" x14ac:dyDescent="0.25"/>
    <row r="42936" x14ac:dyDescent="0.25"/>
    <row r="42937" x14ac:dyDescent="0.25"/>
    <row r="42938" x14ac:dyDescent="0.25"/>
    <row r="42939" x14ac:dyDescent="0.25"/>
    <row r="42940" x14ac:dyDescent="0.25"/>
    <row r="42941" x14ac:dyDescent="0.25"/>
    <row r="42942" x14ac:dyDescent="0.25"/>
    <row r="42943" x14ac:dyDescent="0.25"/>
    <row r="42944" x14ac:dyDescent="0.25"/>
    <row r="42945" x14ac:dyDescent="0.25"/>
    <row r="42946" x14ac:dyDescent="0.25"/>
    <row r="42947" x14ac:dyDescent="0.25"/>
    <row r="42948" x14ac:dyDescent="0.25"/>
    <row r="42949" x14ac:dyDescent="0.25"/>
    <row r="42950" x14ac:dyDescent="0.25"/>
    <row r="42951" x14ac:dyDescent="0.25"/>
    <row r="42952" x14ac:dyDescent="0.25"/>
    <row r="42953" x14ac:dyDescent="0.25"/>
    <row r="42954" x14ac:dyDescent="0.25"/>
    <row r="42955" x14ac:dyDescent="0.25"/>
    <row r="42956" x14ac:dyDescent="0.25"/>
    <row r="42957" x14ac:dyDescent="0.25"/>
    <row r="42958" x14ac:dyDescent="0.25"/>
    <row r="42959" x14ac:dyDescent="0.25"/>
    <row r="42960" x14ac:dyDescent="0.25"/>
    <row r="42961" x14ac:dyDescent="0.25"/>
    <row r="42962" x14ac:dyDescent="0.25"/>
    <row r="42963" x14ac:dyDescent="0.25"/>
    <row r="42964" x14ac:dyDescent="0.25"/>
    <row r="42965" x14ac:dyDescent="0.25"/>
    <row r="42966" x14ac:dyDescent="0.25"/>
    <row r="42967" x14ac:dyDescent="0.25"/>
    <row r="42968" x14ac:dyDescent="0.25"/>
    <row r="42969" x14ac:dyDescent="0.25"/>
    <row r="42970" x14ac:dyDescent="0.25"/>
    <row r="42971" x14ac:dyDescent="0.25"/>
    <row r="42972" x14ac:dyDescent="0.25"/>
    <row r="42973" x14ac:dyDescent="0.25"/>
    <row r="42974" x14ac:dyDescent="0.25"/>
    <row r="42975" x14ac:dyDescent="0.25"/>
    <row r="42976" x14ac:dyDescent="0.25"/>
    <row r="42977" x14ac:dyDescent="0.25"/>
    <row r="42978" x14ac:dyDescent="0.25"/>
    <row r="42979" x14ac:dyDescent="0.25"/>
    <row r="42980" x14ac:dyDescent="0.25"/>
    <row r="42981" x14ac:dyDescent="0.25"/>
    <row r="42982" x14ac:dyDescent="0.25"/>
    <row r="42983" x14ac:dyDescent="0.25"/>
    <row r="42984" x14ac:dyDescent="0.25"/>
    <row r="42985" x14ac:dyDescent="0.25"/>
    <row r="42986" x14ac:dyDescent="0.25"/>
    <row r="42987" x14ac:dyDescent="0.25"/>
    <row r="42988" x14ac:dyDescent="0.25"/>
    <row r="42989" x14ac:dyDescent="0.25"/>
    <row r="42990" x14ac:dyDescent="0.25"/>
    <row r="42991" x14ac:dyDescent="0.25"/>
    <row r="42992" x14ac:dyDescent="0.25"/>
    <row r="42993" x14ac:dyDescent="0.25"/>
    <row r="42994" x14ac:dyDescent="0.25"/>
    <row r="42995" x14ac:dyDescent="0.25"/>
    <row r="42996" x14ac:dyDescent="0.25"/>
    <row r="42997" x14ac:dyDescent="0.25"/>
    <row r="42998" x14ac:dyDescent="0.25"/>
    <row r="42999" x14ac:dyDescent="0.25"/>
    <row r="43000" x14ac:dyDescent="0.25"/>
    <row r="43001" x14ac:dyDescent="0.25"/>
    <row r="43002" x14ac:dyDescent="0.25"/>
    <row r="43003" x14ac:dyDescent="0.25"/>
    <row r="43004" x14ac:dyDescent="0.25"/>
    <row r="43005" x14ac:dyDescent="0.25"/>
    <row r="43006" x14ac:dyDescent="0.25"/>
    <row r="43007" x14ac:dyDescent="0.25"/>
    <row r="43008" x14ac:dyDescent="0.25"/>
    <row r="43009" x14ac:dyDescent="0.25"/>
    <row r="43010" x14ac:dyDescent="0.25"/>
    <row r="43011" x14ac:dyDescent="0.25"/>
    <row r="43012" x14ac:dyDescent="0.25"/>
    <row r="43013" x14ac:dyDescent="0.25"/>
    <row r="43014" x14ac:dyDescent="0.25"/>
    <row r="43015" x14ac:dyDescent="0.25"/>
    <row r="43016" x14ac:dyDescent="0.25"/>
    <row r="43017" x14ac:dyDescent="0.25"/>
    <row r="43018" x14ac:dyDescent="0.25"/>
    <row r="43019" x14ac:dyDescent="0.25"/>
    <row r="43020" x14ac:dyDescent="0.25"/>
    <row r="43021" x14ac:dyDescent="0.25"/>
    <row r="43022" x14ac:dyDescent="0.25"/>
    <row r="43023" x14ac:dyDescent="0.25"/>
    <row r="43024" x14ac:dyDescent="0.25"/>
    <row r="43025" x14ac:dyDescent="0.25"/>
    <row r="43026" x14ac:dyDescent="0.25"/>
    <row r="43027" x14ac:dyDescent="0.25"/>
    <row r="43028" x14ac:dyDescent="0.25"/>
    <row r="43029" x14ac:dyDescent="0.25"/>
    <row r="43030" x14ac:dyDescent="0.25"/>
    <row r="43031" x14ac:dyDescent="0.25"/>
    <row r="43032" x14ac:dyDescent="0.25"/>
    <row r="43033" x14ac:dyDescent="0.25"/>
    <row r="43034" x14ac:dyDescent="0.25"/>
    <row r="43035" x14ac:dyDescent="0.25"/>
    <row r="43036" x14ac:dyDescent="0.25"/>
    <row r="43037" x14ac:dyDescent="0.25"/>
    <row r="43038" x14ac:dyDescent="0.25"/>
    <row r="43039" x14ac:dyDescent="0.25"/>
    <row r="43040" x14ac:dyDescent="0.25"/>
    <row r="43041" x14ac:dyDescent="0.25"/>
    <row r="43042" x14ac:dyDescent="0.25"/>
    <row r="43043" x14ac:dyDescent="0.25"/>
    <row r="43044" x14ac:dyDescent="0.25"/>
    <row r="43045" x14ac:dyDescent="0.25"/>
    <row r="43046" x14ac:dyDescent="0.25"/>
    <row r="43047" x14ac:dyDescent="0.25"/>
    <row r="43048" x14ac:dyDescent="0.25"/>
    <row r="43049" x14ac:dyDescent="0.25"/>
    <row r="43050" x14ac:dyDescent="0.25"/>
    <row r="43051" x14ac:dyDescent="0.25"/>
    <row r="43052" x14ac:dyDescent="0.25"/>
    <row r="43053" x14ac:dyDescent="0.25"/>
    <row r="43054" x14ac:dyDescent="0.25"/>
    <row r="43055" x14ac:dyDescent="0.25"/>
    <row r="43056" x14ac:dyDescent="0.25"/>
    <row r="43057" x14ac:dyDescent="0.25"/>
    <row r="43058" x14ac:dyDescent="0.25"/>
    <row r="43059" x14ac:dyDescent="0.25"/>
    <row r="43060" x14ac:dyDescent="0.25"/>
    <row r="43061" x14ac:dyDescent="0.25"/>
    <row r="43062" x14ac:dyDescent="0.25"/>
    <row r="43063" x14ac:dyDescent="0.25"/>
    <row r="43064" x14ac:dyDescent="0.25"/>
    <row r="43065" x14ac:dyDescent="0.25"/>
    <row r="43066" x14ac:dyDescent="0.25"/>
    <row r="43067" x14ac:dyDescent="0.25"/>
    <row r="43068" x14ac:dyDescent="0.25"/>
    <row r="43069" x14ac:dyDescent="0.25"/>
    <row r="43070" x14ac:dyDescent="0.25"/>
    <row r="43071" x14ac:dyDescent="0.25"/>
    <row r="43072" x14ac:dyDescent="0.25"/>
    <row r="43073" x14ac:dyDescent="0.25"/>
    <row r="43074" x14ac:dyDescent="0.25"/>
    <row r="43075" x14ac:dyDescent="0.25"/>
    <row r="43076" x14ac:dyDescent="0.25"/>
    <row r="43077" x14ac:dyDescent="0.25"/>
    <row r="43078" x14ac:dyDescent="0.25"/>
    <row r="43079" x14ac:dyDescent="0.25"/>
    <row r="43080" x14ac:dyDescent="0.25"/>
    <row r="43081" x14ac:dyDescent="0.25"/>
    <row r="43082" x14ac:dyDescent="0.25"/>
    <row r="43083" x14ac:dyDescent="0.25"/>
    <row r="43084" x14ac:dyDescent="0.25"/>
    <row r="43085" x14ac:dyDescent="0.25"/>
    <row r="43086" x14ac:dyDescent="0.25"/>
    <row r="43087" x14ac:dyDescent="0.25"/>
    <row r="43088" x14ac:dyDescent="0.25"/>
    <row r="43089" x14ac:dyDescent="0.25"/>
    <row r="43090" x14ac:dyDescent="0.25"/>
    <row r="43091" x14ac:dyDescent="0.25"/>
    <row r="43092" x14ac:dyDescent="0.25"/>
    <row r="43093" x14ac:dyDescent="0.25"/>
    <row r="43094" x14ac:dyDescent="0.25"/>
    <row r="43095" x14ac:dyDescent="0.25"/>
    <row r="43096" x14ac:dyDescent="0.25"/>
    <row r="43097" x14ac:dyDescent="0.25"/>
    <row r="43098" x14ac:dyDescent="0.25"/>
    <row r="43099" x14ac:dyDescent="0.25"/>
    <row r="43100" x14ac:dyDescent="0.25"/>
    <row r="43101" x14ac:dyDescent="0.25"/>
    <row r="43102" x14ac:dyDescent="0.25"/>
    <row r="43103" x14ac:dyDescent="0.25"/>
    <row r="43104" x14ac:dyDescent="0.25"/>
    <row r="43105" x14ac:dyDescent="0.25"/>
    <row r="43106" x14ac:dyDescent="0.25"/>
    <row r="43107" x14ac:dyDescent="0.25"/>
    <row r="43108" x14ac:dyDescent="0.25"/>
    <row r="43109" x14ac:dyDescent="0.25"/>
    <row r="43110" x14ac:dyDescent="0.25"/>
    <row r="43111" x14ac:dyDescent="0.25"/>
    <row r="43112" x14ac:dyDescent="0.25"/>
    <row r="43113" x14ac:dyDescent="0.25"/>
    <row r="43114" x14ac:dyDescent="0.25"/>
    <row r="43115" x14ac:dyDescent="0.25"/>
    <row r="43116" x14ac:dyDescent="0.25"/>
    <row r="43117" x14ac:dyDescent="0.25"/>
    <row r="43118" x14ac:dyDescent="0.25"/>
    <row r="43119" x14ac:dyDescent="0.25"/>
    <row r="43120" x14ac:dyDescent="0.25"/>
    <row r="43121" x14ac:dyDescent="0.25"/>
    <row r="43122" x14ac:dyDescent="0.25"/>
    <row r="43123" x14ac:dyDescent="0.25"/>
    <row r="43124" x14ac:dyDescent="0.25"/>
    <row r="43125" x14ac:dyDescent="0.25"/>
    <row r="43126" x14ac:dyDescent="0.25"/>
    <row r="43127" x14ac:dyDescent="0.25"/>
    <row r="43128" x14ac:dyDescent="0.25"/>
    <row r="43129" x14ac:dyDescent="0.25"/>
    <row r="43130" x14ac:dyDescent="0.25"/>
    <row r="43131" x14ac:dyDescent="0.25"/>
    <row r="43132" x14ac:dyDescent="0.25"/>
    <row r="43133" x14ac:dyDescent="0.25"/>
    <row r="43134" x14ac:dyDescent="0.25"/>
    <row r="43135" x14ac:dyDescent="0.25"/>
    <row r="43136" x14ac:dyDescent="0.25"/>
    <row r="43137" x14ac:dyDescent="0.25"/>
    <row r="43138" x14ac:dyDescent="0.25"/>
    <row r="43139" x14ac:dyDescent="0.25"/>
    <row r="43140" x14ac:dyDescent="0.25"/>
    <row r="43141" x14ac:dyDescent="0.25"/>
    <row r="43142" x14ac:dyDescent="0.25"/>
    <row r="43143" x14ac:dyDescent="0.25"/>
    <row r="43144" x14ac:dyDescent="0.25"/>
    <row r="43145" x14ac:dyDescent="0.25"/>
    <row r="43146" x14ac:dyDescent="0.25"/>
    <row r="43147" x14ac:dyDescent="0.25"/>
    <row r="43148" x14ac:dyDescent="0.25"/>
    <row r="43149" x14ac:dyDescent="0.25"/>
    <row r="43150" x14ac:dyDescent="0.25"/>
    <row r="43151" x14ac:dyDescent="0.25"/>
    <row r="43152" x14ac:dyDescent="0.25"/>
    <row r="43153" x14ac:dyDescent="0.25"/>
    <row r="43154" x14ac:dyDescent="0.25"/>
    <row r="43155" x14ac:dyDescent="0.25"/>
    <row r="43156" x14ac:dyDescent="0.25"/>
    <row r="43157" x14ac:dyDescent="0.25"/>
    <row r="43158" x14ac:dyDescent="0.25"/>
    <row r="43159" x14ac:dyDescent="0.25"/>
    <row r="43160" x14ac:dyDescent="0.25"/>
    <row r="43161" x14ac:dyDescent="0.25"/>
    <row r="43162" x14ac:dyDescent="0.25"/>
    <row r="43163" x14ac:dyDescent="0.25"/>
    <row r="43164" x14ac:dyDescent="0.25"/>
    <row r="43165" x14ac:dyDescent="0.25"/>
    <row r="43166" x14ac:dyDescent="0.25"/>
    <row r="43167" x14ac:dyDescent="0.25"/>
    <row r="43168" x14ac:dyDescent="0.25"/>
    <row r="43169" x14ac:dyDescent="0.25"/>
    <row r="43170" x14ac:dyDescent="0.25"/>
    <row r="43171" x14ac:dyDescent="0.25"/>
    <row r="43172" x14ac:dyDescent="0.25"/>
    <row r="43173" x14ac:dyDescent="0.25"/>
    <row r="43174" x14ac:dyDescent="0.25"/>
    <row r="43175" x14ac:dyDescent="0.25"/>
    <row r="43176" x14ac:dyDescent="0.25"/>
    <row r="43177" x14ac:dyDescent="0.25"/>
    <row r="43178" x14ac:dyDescent="0.25"/>
    <row r="43179" x14ac:dyDescent="0.25"/>
    <row r="43180" x14ac:dyDescent="0.25"/>
    <row r="43181" x14ac:dyDescent="0.25"/>
    <row r="43182" x14ac:dyDescent="0.25"/>
    <row r="43183" x14ac:dyDescent="0.25"/>
    <row r="43184" x14ac:dyDescent="0.25"/>
    <row r="43185" x14ac:dyDescent="0.25"/>
    <row r="43186" x14ac:dyDescent="0.25"/>
    <row r="43187" x14ac:dyDescent="0.25"/>
    <row r="43188" x14ac:dyDescent="0.25"/>
    <row r="43189" x14ac:dyDescent="0.25"/>
    <row r="43190" x14ac:dyDescent="0.25"/>
    <row r="43191" x14ac:dyDescent="0.25"/>
    <row r="43192" x14ac:dyDescent="0.25"/>
    <row r="43193" x14ac:dyDescent="0.25"/>
    <row r="43194" x14ac:dyDescent="0.25"/>
    <row r="43195" x14ac:dyDescent="0.25"/>
    <row r="43196" x14ac:dyDescent="0.25"/>
    <row r="43197" x14ac:dyDescent="0.25"/>
    <row r="43198" x14ac:dyDescent="0.25"/>
    <row r="43199" x14ac:dyDescent="0.25"/>
    <row r="43200" x14ac:dyDescent="0.25"/>
    <row r="43201" x14ac:dyDescent="0.25"/>
    <row r="43202" x14ac:dyDescent="0.25"/>
    <row r="43203" x14ac:dyDescent="0.25"/>
    <row r="43204" x14ac:dyDescent="0.25"/>
    <row r="43205" x14ac:dyDescent="0.25"/>
    <row r="43206" x14ac:dyDescent="0.25"/>
    <row r="43207" x14ac:dyDescent="0.25"/>
    <row r="43208" x14ac:dyDescent="0.25"/>
    <row r="43209" x14ac:dyDescent="0.25"/>
    <row r="43210" x14ac:dyDescent="0.25"/>
    <row r="43211" x14ac:dyDescent="0.25"/>
    <row r="43212" x14ac:dyDescent="0.25"/>
    <row r="43213" x14ac:dyDescent="0.25"/>
    <row r="43214" x14ac:dyDescent="0.25"/>
    <row r="43215" x14ac:dyDescent="0.25"/>
    <row r="43216" x14ac:dyDescent="0.25"/>
    <row r="43217" x14ac:dyDescent="0.25"/>
    <row r="43218" x14ac:dyDescent="0.25"/>
    <row r="43219" x14ac:dyDescent="0.25"/>
    <row r="43220" x14ac:dyDescent="0.25"/>
    <row r="43221" x14ac:dyDescent="0.25"/>
    <row r="43222" x14ac:dyDescent="0.25"/>
    <row r="43223" x14ac:dyDescent="0.25"/>
    <row r="43224" x14ac:dyDescent="0.25"/>
    <row r="43225" x14ac:dyDescent="0.25"/>
    <row r="43226" x14ac:dyDescent="0.25"/>
    <row r="43227" x14ac:dyDescent="0.25"/>
    <row r="43228" x14ac:dyDescent="0.25"/>
    <row r="43229" x14ac:dyDescent="0.25"/>
    <row r="43230" x14ac:dyDescent="0.25"/>
    <row r="43231" x14ac:dyDescent="0.25"/>
    <row r="43232" x14ac:dyDescent="0.25"/>
    <row r="43233" x14ac:dyDescent="0.25"/>
    <row r="43234" x14ac:dyDescent="0.25"/>
    <row r="43235" x14ac:dyDescent="0.25"/>
    <row r="43236" x14ac:dyDescent="0.25"/>
    <row r="43237" x14ac:dyDescent="0.25"/>
    <row r="43238" x14ac:dyDescent="0.25"/>
    <row r="43239" x14ac:dyDescent="0.25"/>
    <row r="43240" x14ac:dyDescent="0.25"/>
    <row r="43241" x14ac:dyDescent="0.25"/>
    <row r="43242" x14ac:dyDescent="0.25"/>
    <row r="43243" x14ac:dyDescent="0.25"/>
    <row r="43244" x14ac:dyDescent="0.25"/>
    <row r="43245" x14ac:dyDescent="0.25"/>
    <row r="43246" x14ac:dyDescent="0.25"/>
    <row r="43247" x14ac:dyDescent="0.25"/>
    <row r="43248" x14ac:dyDescent="0.25"/>
    <row r="43249" x14ac:dyDescent="0.25"/>
    <row r="43250" x14ac:dyDescent="0.25"/>
    <row r="43251" x14ac:dyDescent="0.25"/>
    <row r="43252" x14ac:dyDescent="0.25"/>
    <row r="43253" x14ac:dyDescent="0.25"/>
    <row r="43254" x14ac:dyDescent="0.25"/>
    <row r="43255" x14ac:dyDescent="0.25"/>
    <row r="43256" x14ac:dyDescent="0.25"/>
    <row r="43257" x14ac:dyDescent="0.25"/>
    <row r="43258" x14ac:dyDescent="0.25"/>
    <row r="43259" x14ac:dyDescent="0.25"/>
    <row r="43260" x14ac:dyDescent="0.25"/>
    <row r="43261" x14ac:dyDescent="0.25"/>
    <row r="43262" x14ac:dyDescent="0.25"/>
    <row r="43263" x14ac:dyDescent="0.25"/>
    <row r="43264" x14ac:dyDescent="0.25"/>
    <row r="43265" x14ac:dyDescent="0.25"/>
    <row r="43266" x14ac:dyDescent="0.25"/>
    <row r="43267" x14ac:dyDescent="0.25"/>
    <row r="43268" x14ac:dyDescent="0.25"/>
    <row r="43269" x14ac:dyDescent="0.25"/>
    <row r="43270" x14ac:dyDescent="0.25"/>
    <row r="43271" x14ac:dyDescent="0.25"/>
    <row r="43272" x14ac:dyDescent="0.25"/>
    <row r="43273" x14ac:dyDescent="0.25"/>
    <row r="43274" x14ac:dyDescent="0.25"/>
    <row r="43275" x14ac:dyDescent="0.25"/>
    <row r="43276" x14ac:dyDescent="0.25"/>
    <row r="43277" x14ac:dyDescent="0.25"/>
    <row r="43278" x14ac:dyDescent="0.25"/>
    <row r="43279" x14ac:dyDescent="0.25"/>
    <row r="43280" x14ac:dyDescent="0.25"/>
    <row r="43281" x14ac:dyDescent="0.25"/>
    <row r="43282" x14ac:dyDescent="0.25"/>
    <row r="43283" x14ac:dyDescent="0.25"/>
    <row r="43284" x14ac:dyDescent="0.25"/>
    <row r="43285" x14ac:dyDescent="0.25"/>
    <row r="43286" x14ac:dyDescent="0.25"/>
    <row r="43287" x14ac:dyDescent="0.25"/>
    <row r="43288" x14ac:dyDescent="0.25"/>
    <row r="43289" x14ac:dyDescent="0.25"/>
    <row r="43290" x14ac:dyDescent="0.25"/>
    <row r="43291" x14ac:dyDescent="0.25"/>
    <row r="43292" x14ac:dyDescent="0.25"/>
    <row r="43293" x14ac:dyDescent="0.25"/>
    <row r="43294" x14ac:dyDescent="0.25"/>
    <row r="43295" x14ac:dyDescent="0.25"/>
    <row r="43296" x14ac:dyDescent="0.25"/>
    <row r="43297" x14ac:dyDescent="0.25"/>
    <row r="43298" x14ac:dyDescent="0.25"/>
    <row r="43299" x14ac:dyDescent="0.25"/>
    <row r="43300" x14ac:dyDescent="0.25"/>
    <row r="43301" x14ac:dyDescent="0.25"/>
    <row r="43302" x14ac:dyDescent="0.25"/>
    <row r="43303" x14ac:dyDescent="0.25"/>
    <row r="43304" x14ac:dyDescent="0.25"/>
    <row r="43305" x14ac:dyDescent="0.25"/>
    <row r="43306" x14ac:dyDescent="0.25"/>
    <row r="43307" x14ac:dyDescent="0.25"/>
    <row r="43308" x14ac:dyDescent="0.25"/>
    <row r="43309" x14ac:dyDescent="0.25"/>
    <row r="43310" x14ac:dyDescent="0.25"/>
    <row r="43311" x14ac:dyDescent="0.25"/>
    <row r="43312" x14ac:dyDescent="0.25"/>
    <row r="43313" x14ac:dyDescent="0.25"/>
    <row r="43314" x14ac:dyDescent="0.25"/>
    <row r="43315" x14ac:dyDescent="0.25"/>
    <row r="43316" x14ac:dyDescent="0.25"/>
    <row r="43317" x14ac:dyDescent="0.25"/>
    <row r="43318" x14ac:dyDescent="0.25"/>
    <row r="43319" x14ac:dyDescent="0.25"/>
    <row r="43320" x14ac:dyDescent="0.25"/>
    <row r="43321" x14ac:dyDescent="0.25"/>
    <row r="43322" x14ac:dyDescent="0.25"/>
    <row r="43323" x14ac:dyDescent="0.25"/>
    <row r="43324" x14ac:dyDescent="0.25"/>
    <row r="43325" x14ac:dyDescent="0.25"/>
    <row r="43326" x14ac:dyDescent="0.25"/>
    <row r="43327" x14ac:dyDescent="0.25"/>
    <row r="43328" x14ac:dyDescent="0.25"/>
    <row r="43329" x14ac:dyDescent="0.25"/>
    <row r="43330" x14ac:dyDescent="0.25"/>
    <row r="43331" x14ac:dyDescent="0.25"/>
    <row r="43332" x14ac:dyDescent="0.25"/>
    <row r="43333" x14ac:dyDescent="0.25"/>
    <row r="43334" x14ac:dyDescent="0.25"/>
    <row r="43335" x14ac:dyDescent="0.25"/>
    <row r="43336" x14ac:dyDescent="0.25"/>
    <row r="43337" x14ac:dyDescent="0.25"/>
    <row r="43338" x14ac:dyDescent="0.25"/>
    <row r="43339" x14ac:dyDescent="0.25"/>
    <row r="43340" x14ac:dyDescent="0.25"/>
    <row r="43341" x14ac:dyDescent="0.25"/>
    <row r="43342" x14ac:dyDescent="0.25"/>
    <row r="43343" x14ac:dyDescent="0.25"/>
    <row r="43344" x14ac:dyDescent="0.25"/>
    <row r="43345" x14ac:dyDescent="0.25"/>
    <row r="43346" x14ac:dyDescent="0.25"/>
    <row r="43347" x14ac:dyDescent="0.25"/>
    <row r="43348" x14ac:dyDescent="0.25"/>
    <row r="43349" x14ac:dyDescent="0.25"/>
    <row r="43350" x14ac:dyDescent="0.25"/>
    <row r="43351" x14ac:dyDescent="0.25"/>
    <row r="43352" x14ac:dyDescent="0.25"/>
    <row r="43353" x14ac:dyDescent="0.25"/>
    <row r="43354" x14ac:dyDescent="0.25"/>
    <row r="43355" x14ac:dyDescent="0.25"/>
    <row r="43356" x14ac:dyDescent="0.25"/>
    <row r="43357" x14ac:dyDescent="0.25"/>
    <row r="43358" x14ac:dyDescent="0.25"/>
    <row r="43359" x14ac:dyDescent="0.25"/>
    <row r="43360" x14ac:dyDescent="0.25"/>
    <row r="43361" x14ac:dyDescent="0.25"/>
    <row r="43362" x14ac:dyDescent="0.25"/>
    <row r="43363" x14ac:dyDescent="0.25"/>
    <row r="43364" x14ac:dyDescent="0.25"/>
    <row r="43365" x14ac:dyDescent="0.25"/>
    <row r="43366" x14ac:dyDescent="0.25"/>
    <row r="43367" x14ac:dyDescent="0.25"/>
    <row r="43368" x14ac:dyDescent="0.25"/>
    <row r="43369" x14ac:dyDescent="0.25"/>
    <row r="43370" x14ac:dyDescent="0.25"/>
    <row r="43371" x14ac:dyDescent="0.25"/>
    <row r="43372" x14ac:dyDescent="0.25"/>
    <row r="43373" x14ac:dyDescent="0.25"/>
    <row r="43374" x14ac:dyDescent="0.25"/>
    <row r="43375" x14ac:dyDescent="0.25"/>
    <row r="43376" x14ac:dyDescent="0.25"/>
    <row r="43377" x14ac:dyDescent="0.25"/>
    <row r="43378" x14ac:dyDescent="0.25"/>
    <row r="43379" x14ac:dyDescent="0.25"/>
    <row r="43380" x14ac:dyDescent="0.25"/>
    <row r="43381" x14ac:dyDescent="0.25"/>
    <row r="43382" x14ac:dyDescent="0.25"/>
    <row r="43383" x14ac:dyDescent="0.25"/>
    <row r="43384" x14ac:dyDescent="0.25"/>
    <row r="43385" x14ac:dyDescent="0.25"/>
    <row r="43386" x14ac:dyDescent="0.25"/>
    <row r="43387" x14ac:dyDescent="0.25"/>
    <row r="43388" x14ac:dyDescent="0.25"/>
    <row r="43389" x14ac:dyDescent="0.25"/>
    <row r="43390" x14ac:dyDescent="0.25"/>
    <row r="43391" x14ac:dyDescent="0.25"/>
    <row r="43392" x14ac:dyDescent="0.25"/>
    <row r="43393" x14ac:dyDescent="0.25"/>
    <row r="43394" x14ac:dyDescent="0.25"/>
    <row r="43395" x14ac:dyDescent="0.25"/>
    <row r="43396" x14ac:dyDescent="0.25"/>
    <row r="43397" x14ac:dyDescent="0.25"/>
    <row r="43398" x14ac:dyDescent="0.25"/>
    <row r="43399" x14ac:dyDescent="0.25"/>
    <row r="43400" x14ac:dyDescent="0.25"/>
    <row r="43401" x14ac:dyDescent="0.25"/>
    <row r="43402" x14ac:dyDescent="0.25"/>
    <row r="43403" x14ac:dyDescent="0.25"/>
    <row r="43404" x14ac:dyDescent="0.25"/>
    <row r="43405" x14ac:dyDescent="0.25"/>
    <row r="43406" x14ac:dyDescent="0.25"/>
    <row r="43407" x14ac:dyDescent="0.25"/>
    <row r="43408" x14ac:dyDescent="0.25"/>
    <row r="43409" x14ac:dyDescent="0.25"/>
    <row r="43410" x14ac:dyDescent="0.25"/>
    <row r="43411" x14ac:dyDescent="0.25"/>
    <row r="43412" x14ac:dyDescent="0.25"/>
    <row r="43413" x14ac:dyDescent="0.25"/>
    <row r="43414" x14ac:dyDescent="0.25"/>
    <row r="43415" x14ac:dyDescent="0.25"/>
    <row r="43416" x14ac:dyDescent="0.25"/>
    <row r="43417" x14ac:dyDescent="0.25"/>
    <row r="43418" x14ac:dyDescent="0.25"/>
    <row r="43419" x14ac:dyDescent="0.25"/>
    <row r="43420" x14ac:dyDescent="0.25"/>
    <row r="43421" x14ac:dyDescent="0.25"/>
    <row r="43422" x14ac:dyDescent="0.25"/>
    <row r="43423" x14ac:dyDescent="0.25"/>
    <row r="43424" x14ac:dyDescent="0.25"/>
    <row r="43425" x14ac:dyDescent="0.25"/>
    <row r="43426" x14ac:dyDescent="0.25"/>
    <row r="43427" x14ac:dyDescent="0.25"/>
    <row r="43428" x14ac:dyDescent="0.25"/>
    <row r="43429" x14ac:dyDescent="0.25"/>
    <row r="43430" x14ac:dyDescent="0.25"/>
    <row r="43431" x14ac:dyDescent="0.25"/>
    <row r="43432" x14ac:dyDescent="0.25"/>
    <row r="43433" x14ac:dyDescent="0.25"/>
    <row r="43434" x14ac:dyDescent="0.25"/>
    <row r="43435" x14ac:dyDescent="0.25"/>
    <row r="43436" x14ac:dyDescent="0.25"/>
    <row r="43437" x14ac:dyDescent="0.25"/>
    <row r="43438" x14ac:dyDescent="0.25"/>
    <row r="43439" x14ac:dyDescent="0.25"/>
    <row r="43440" x14ac:dyDescent="0.25"/>
    <row r="43441" x14ac:dyDescent="0.25"/>
    <row r="43442" x14ac:dyDescent="0.25"/>
    <row r="43443" x14ac:dyDescent="0.25"/>
    <row r="43444" x14ac:dyDescent="0.25"/>
    <row r="43445" x14ac:dyDescent="0.25"/>
    <row r="43446" x14ac:dyDescent="0.25"/>
    <row r="43447" x14ac:dyDescent="0.25"/>
    <row r="43448" x14ac:dyDescent="0.25"/>
    <row r="43449" x14ac:dyDescent="0.25"/>
    <row r="43450" x14ac:dyDescent="0.25"/>
    <row r="43451" x14ac:dyDescent="0.25"/>
    <row r="43452" x14ac:dyDescent="0.25"/>
    <row r="43453" x14ac:dyDescent="0.25"/>
    <row r="43454" x14ac:dyDescent="0.25"/>
    <row r="43455" x14ac:dyDescent="0.25"/>
    <row r="43456" x14ac:dyDescent="0.25"/>
    <row r="43457" x14ac:dyDescent="0.25"/>
    <row r="43458" x14ac:dyDescent="0.25"/>
    <row r="43459" x14ac:dyDescent="0.25"/>
    <row r="43460" x14ac:dyDescent="0.25"/>
    <row r="43461" x14ac:dyDescent="0.25"/>
    <row r="43462" x14ac:dyDescent="0.25"/>
    <row r="43463" x14ac:dyDescent="0.25"/>
    <row r="43464" x14ac:dyDescent="0.25"/>
    <row r="43465" x14ac:dyDescent="0.25"/>
    <row r="43466" x14ac:dyDescent="0.25"/>
    <row r="43467" x14ac:dyDescent="0.25"/>
    <row r="43468" x14ac:dyDescent="0.25"/>
    <row r="43469" x14ac:dyDescent="0.25"/>
    <row r="43470" x14ac:dyDescent="0.25"/>
    <row r="43471" x14ac:dyDescent="0.25"/>
    <row r="43472" x14ac:dyDescent="0.25"/>
    <row r="43473" x14ac:dyDescent="0.25"/>
    <row r="43474" x14ac:dyDescent="0.25"/>
    <row r="43475" x14ac:dyDescent="0.25"/>
    <row r="43476" x14ac:dyDescent="0.25"/>
    <row r="43477" x14ac:dyDescent="0.25"/>
    <row r="43478" x14ac:dyDescent="0.25"/>
    <row r="43479" x14ac:dyDescent="0.25"/>
    <row r="43480" x14ac:dyDescent="0.25"/>
    <row r="43481" x14ac:dyDescent="0.25"/>
    <row r="43482" x14ac:dyDescent="0.25"/>
    <row r="43483" x14ac:dyDescent="0.25"/>
    <row r="43484" x14ac:dyDescent="0.25"/>
    <row r="43485" x14ac:dyDescent="0.25"/>
    <row r="43486" x14ac:dyDescent="0.25"/>
    <row r="43487" x14ac:dyDescent="0.25"/>
    <row r="43488" x14ac:dyDescent="0.25"/>
    <row r="43489" x14ac:dyDescent="0.25"/>
    <row r="43490" x14ac:dyDescent="0.25"/>
    <row r="43491" x14ac:dyDescent="0.25"/>
    <row r="43492" x14ac:dyDescent="0.25"/>
    <row r="43493" x14ac:dyDescent="0.25"/>
    <row r="43494" x14ac:dyDescent="0.25"/>
    <row r="43495" x14ac:dyDescent="0.25"/>
    <row r="43496" x14ac:dyDescent="0.25"/>
    <row r="43497" x14ac:dyDescent="0.25"/>
    <row r="43498" x14ac:dyDescent="0.25"/>
    <row r="43499" x14ac:dyDescent="0.25"/>
    <row r="43500" x14ac:dyDescent="0.25"/>
    <row r="43501" x14ac:dyDescent="0.25"/>
    <row r="43502" x14ac:dyDescent="0.25"/>
    <row r="43503" x14ac:dyDescent="0.25"/>
    <row r="43504" x14ac:dyDescent="0.25"/>
    <row r="43505" x14ac:dyDescent="0.25"/>
    <row r="43506" x14ac:dyDescent="0.25"/>
    <row r="43507" x14ac:dyDescent="0.25"/>
    <row r="43508" x14ac:dyDescent="0.25"/>
    <row r="43509" x14ac:dyDescent="0.25"/>
    <row r="43510" x14ac:dyDescent="0.25"/>
    <row r="43511" x14ac:dyDescent="0.25"/>
    <row r="43512" x14ac:dyDescent="0.25"/>
    <row r="43513" x14ac:dyDescent="0.25"/>
    <row r="43514" x14ac:dyDescent="0.25"/>
    <row r="43515" x14ac:dyDescent="0.25"/>
    <row r="43516" x14ac:dyDescent="0.25"/>
    <row r="43517" x14ac:dyDescent="0.25"/>
    <row r="43518" x14ac:dyDescent="0.25"/>
    <row r="43519" x14ac:dyDescent="0.25"/>
    <row r="43520" x14ac:dyDescent="0.25"/>
    <row r="43521" x14ac:dyDescent="0.25"/>
    <row r="43522" x14ac:dyDescent="0.25"/>
    <row r="43523" x14ac:dyDescent="0.25"/>
    <row r="43524" x14ac:dyDescent="0.25"/>
    <row r="43525" x14ac:dyDescent="0.25"/>
    <row r="43526" x14ac:dyDescent="0.25"/>
    <row r="43527" x14ac:dyDescent="0.25"/>
    <row r="43528" x14ac:dyDescent="0.25"/>
    <row r="43529" x14ac:dyDescent="0.25"/>
    <row r="43530" x14ac:dyDescent="0.25"/>
    <row r="43531" x14ac:dyDescent="0.25"/>
    <row r="43532" x14ac:dyDescent="0.25"/>
    <row r="43533" x14ac:dyDescent="0.25"/>
    <row r="43534" x14ac:dyDescent="0.25"/>
    <row r="43535" x14ac:dyDescent="0.25"/>
    <row r="43536" x14ac:dyDescent="0.25"/>
    <row r="43537" x14ac:dyDescent="0.25"/>
    <row r="43538" x14ac:dyDescent="0.25"/>
    <row r="43539" x14ac:dyDescent="0.25"/>
    <row r="43540" x14ac:dyDescent="0.25"/>
    <row r="43541" x14ac:dyDescent="0.25"/>
    <row r="43542" x14ac:dyDescent="0.25"/>
    <row r="43543" x14ac:dyDescent="0.25"/>
    <row r="43544" x14ac:dyDescent="0.25"/>
    <row r="43545" x14ac:dyDescent="0.25"/>
    <row r="43546" x14ac:dyDescent="0.25"/>
    <row r="43547" x14ac:dyDescent="0.25"/>
    <row r="43548" x14ac:dyDescent="0.25"/>
    <row r="43549" x14ac:dyDescent="0.25"/>
    <row r="43550" x14ac:dyDescent="0.25"/>
    <row r="43551" x14ac:dyDescent="0.25"/>
    <row r="43552" x14ac:dyDescent="0.25"/>
    <row r="43553" x14ac:dyDescent="0.25"/>
    <row r="43554" x14ac:dyDescent="0.25"/>
    <row r="43555" x14ac:dyDescent="0.25"/>
    <row r="43556" x14ac:dyDescent="0.25"/>
    <row r="43557" x14ac:dyDescent="0.25"/>
    <row r="43558" x14ac:dyDescent="0.25"/>
    <row r="43559" x14ac:dyDescent="0.25"/>
    <row r="43560" x14ac:dyDescent="0.25"/>
    <row r="43561" x14ac:dyDescent="0.25"/>
    <row r="43562" x14ac:dyDescent="0.25"/>
    <row r="43563" x14ac:dyDescent="0.25"/>
    <row r="43564" x14ac:dyDescent="0.25"/>
    <row r="43565" x14ac:dyDescent="0.25"/>
    <row r="43566" x14ac:dyDescent="0.25"/>
    <row r="43567" x14ac:dyDescent="0.25"/>
    <row r="43568" x14ac:dyDescent="0.25"/>
    <row r="43569" x14ac:dyDescent="0.25"/>
    <row r="43570" x14ac:dyDescent="0.25"/>
    <row r="43571" x14ac:dyDescent="0.25"/>
    <row r="43572" x14ac:dyDescent="0.25"/>
    <row r="43573" x14ac:dyDescent="0.25"/>
    <row r="43574" x14ac:dyDescent="0.25"/>
    <row r="43575" x14ac:dyDescent="0.25"/>
    <row r="43576" x14ac:dyDescent="0.25"/>
    <row r="43577" x14ac:dyDescent="0.25"/>
    <row r="43578" x14ac:dyDescent="0.25"/>
    <row r="43579" x14ac:dyDescent="0.25"/>
    <row r="43580" x14ac:dyDescent="0.25"/>
    <row r="43581" x14ac:dyDescent="0.25"/>
    <row r="43582" x14ac:dyDescent="0.25"/>
    <row r="43583" x14ac:dyDescent="0.25"/>
    <row r="43584" x14ac:dyDescent="0.25"/>
    <row r="43585" x14ac:dyDescent="0.25"/>
    <row r="43586" x14ac:dyDescent="0.25"/>
    <row r="43587" x14ac:dyDescent="0.25"/>
    <row r="43588" x14ac:dyDescent="0.25"/>
    <row r="43589" x14ac:dyDescent="0.25"/>
    <row r="43590" x14ac:dyDescent="0.25"/>
    <row r="43591" x14ac:dyDescent="0.25"/>
    <row r="43592" x14ac:dyDescent="0.25"/>
    <row r="43593" x14ac:dyDescent="0.25"/>
    <row r="43594" x14ac:dyDescent="0.25"/>
    <row r="43595" x14ac:dyDescent="0.25"/>
    <row r="43596" x14ac:dyDescent="0.25"/>
    <row r="43597" x14ac:dyDescent="0.25"/>
    <row r="43598" x14ac:dyDescent="0.25"/>
    <row r="43599" x14ac:dyDescent="0.25"/>
    <row r="43600" x14ac:dyDescent="0.25"/>
    <row r="43601" x14ac:dyDescent="0.25"/>
    <row r="43602" x14ac:dyDescent="0.25"/>
    <row r="43603" x14ac:dyDescent="0.25"/>
    <row r="43604" x14ac:dyDescent="0.25"/>
    <row r="43605" x14ac:dyDescent="0.25"/>
    <row r="43606" x14ac:dyDescent="0.25"/>
    <row r="43607" x14ac:dyDescent="0.25"/>
    <row r="43608" x14ac:dyDescent="0.25"/>
    <row r="43609" x14ac:dyDescent="0.25"/>
    <row r="43610" x14ac:dyDescent="0.25"/>
    <row r="43611" x14ac:dyDescent="0.25"/>
    <row r="43612" x14ac:dyDescent="0.25"/>
    <row r="43613" x14ac:dyDescent="0.25"/>
    <row r="43614" x14ac:dyDescent="0.25"/>
    <row r="43615" x14ac:dyDescent="0.25"/>
    <row r="43616" x14ac:dyDescent="0.25"/>
    <row r="43617" x14ac:dyDescent="0.25"/>
    <row r="43618" x14ac:dyDescent="0.25"/>
    <row r="43619" x14ac:dyDescent="0.25"/>
    <row r="43620" x14ac:dyDescent="0.25"/>
    <row r="43621" x14ac:dyDescent="0.25"/>
    <row r="43622" x14ac:dyDescent="0.25"/>
    <row r="43623" x14ac:dyDescent="0.25"/>
    <row r="43624" x14ac:dyDescent="0.25"/>
    <row r="43625" x14ac:dyDescent="0.25"/>
    <row r="43626" x14ac:dyDescent="0.25"/>
    <row r="43627" x14ac:dyDescent="0.25"/>
    <row r="43628" x14ac:dyDescent="0.25"/>
    <row r="43629" x14ac:dyDescent="0.25"/>
    <row r="43630" x14ac:dyDescent="0.25"/>
    <row r="43631" x14ac:dyDescent="0.25"/>
    <row r="43632" x14ac:dyDescent="0.25"/>
    <row r="43633" x14ac:dyDescent="0.25"/>
    <row r="43634" x14ac:dyDescent="0.25"/>
    <row r="43635" x14ac:dyDescent="0.25"/>
    <row r="43636" x14ac:dyDescent="0.25"/>
    <row r="43637" x14ac:dyDescent="0.25"/>
    <row r="43638" x14ac:dyDescent="0.25"/>
    <row r="43639" x14ac:dyDescent="0.25"/>
    <row r="43640" x14ac:dyDescent="0.25"/>
    <row r="43641" x14ac:dyDescent="0.25"/>
    <row r="43642" x14ac:dyDescent="0.25"/>
    <row r="43643" x14ac:dyDescent="0.25"/>
    <row r="43644" x14ac:dyDescent="0.25"/>
    <row r="43645" x14ac:dyDescent="0.25"/>
    <row r="43646" x14ac:dyDescent="0.25"/>
    <row r="43647" x14ac:dyDescent="0.25"/>
    <row r="43648" x14ac:dyDescent="0.25"/>
    <row r="43649" x14ac:dyDescent="0.25"/>
    <row r="43650" x14ac:dyDescent="0.25"/>
    <row r="43651" x14ac:dyDescent="0.25"/>
    <row r="43652" x14ac:dyDescent="0.25"/>
    <row r="43653" x14ac:dyDescent="0.25"/>
    <row r="43654" x14ac:dyDescent="0.25"/>
    <row r="43655" x14ac:dyDescent="0.25"/>
    <row r="43656" x14ac:dyDescent="0.25"/>
    <row r="43657" x14ac:dyDescent="0.25"/>
    <row r="43658" x14ac:dyDescent="0.25"/>
    <row r="43659" x14ac:dyDescent="0.25"/>
    <row r="43660" x14ac:dyDescent="0.25"/>
    <row r="43661" x14ac:dyDescent="0.25"/>
    <row r="43662" x14ac:dyDescent="0.25"/>
    <row r="43663" x14ac:dyDescent="0.25"/>
    <row r="43664" x14ac:dyDescent="0.25"/>
    <row r="43665" x14ac:dyDescent="0.25"/>
    <row r="43666" x14ac:dyDescent="0.25"/>
    <row r="43667" x14ac:dyDescent="0.25"/>
    <row r="43668" x14ac:dyDescent="0.25"/>
    <row r="43669" x14ac:dyDescent="0.25"/>
    <row r="43670" x14ac:dyDescent="0.25"/>
    <row r="43671" x14ac:dyDescent="0.25"/>
    <row r="43672" x14ac:dyDescent="0.25"/>
    <row r="43673" x14ac:dyDescent="0.25"/>
    <row r="43674" x14ac:dyDescent="0.25"/>
    <row r="43675" x14ac:dyDescent="0.25"/>
    <row r="43676" x14ac:dyDescent="0.25"/>
    <row r="43677" x14ac:dyDescent="0.25"/>
    <row r="43678" x14ac:dyDescent="0.25"/>
    <row r="43679" x14ac:dyDescent="0.25"/>
    <row r="43680" x14ac:dyDescent="0.25"/>
    <row r="43681" x14ac:dyDescent="0.25"/>
    <row r="43682" x14ac:dyDescent="0.25"/>
    <row r="43683" x14ac:dyDescent="0.25"/>
    <row r="43684" x14ac:dyDescent="0.25"/>
    <row r="43685" x14ac:dyDescent="0.25"/>
    <row r="43686" x14ac:dyDescent="0.25"/>
    <row r="43687" x14ac:dyDescent="0.25"/>
    <row r="43688" x14ac:dyDescent="0.25"/>
    <row r="43689" x14ac:dyDescent="0.25"/>
    <row r="43690" x14ac:dyDescent="0.25"/>
    <row r="43691" x14ac:dyDescent="0.25"/>
    <row r="43692" x14ac:dyDescent="0.25"/>
    <row r="43693" x14ac:dyDescent="0.25"/>
    <row r="43694" x14ac:dyDescent="0.25"/>
    <row r="43695" x14ac:dyDescent="0.25"/>
    <row r="43696" x14ac:dyDescent="0.25"/>
    <row r="43697" x14ac:dyDescent="0.25"/>
    <row r="43698" x14ac:dyDescent="0.25"/>
    <row r="43699" x14ac:dyDescent="0.25"/>
    <row r="43700" x14ac:dyDescent="0.25"/>
    <row r="43701" x14ac:dyDescent="0.25"/>
    <row r="43702" x14ac:dyDescent="0.25"/>
    <row r="43703" x14ac:dyDescent="0.25"/>
    <row r="43704" x14ac:dyDescent="0.25"/>
    <row r="43705" x14ac:dyDescent="0.25"/>
    <row r="43706" x14ac:dyDescent="0.25"/>
    <row r="43707" x14ac:dyDescent="0.25"/>
    <row r="43708" x14ac:dyDescent="0.25"/>
    <row r="43709" x14ac:dyDescent="0.25"/>
    <row r="43710" x14ac:dyDescent="0.25"/>
    <row r="43711" x14ac:dyDescent="0.25"/>
    <row r="43712" x14ac:dyDescent="0.25"/>
    <row r="43713" x14ac:dyDescent="0.25"/>
    <row r="43714" x14ac:dyDescent="0.25"/>
    <row r="43715" x14ac:dyDescent="0.25"/>
    <row r="43716" x14ac:dyDescent="0.25"/>
    <row r="43717" x14ac:dyDescent="0.25"/>
    <row r="43718" x14ac:dyDescent="0.25"/>
    <row r="43719" x14ac:dyDescent="0.25"/>
    <row r="43720" x14ac:dyDescent="0.25"/>
    <row r="43721" x14ac:dyDescent="0.25"/>
    <row r="43722" x14ac:dyDescent="0.25"/>
    <row r="43723" x14ac:dyDescent="0.25"/>
    <row r="43724" x14ac:dyDescent="0.25"/>
    <row r="43725" x14ac:dyDescent="0.25"/>
    <row r="43726" x14ac:dyDescent="0.25"/>
    <row r="43727" x14ac:dyDescent="0.25"/>
    <row r="43728" x14ac:dyDescent="0.25"/>
    <row r="43729" x14ac:dyDescent="0.25"/>
    <row r="43730" x14ac:dyDescent="0.25"/>
    <row r="43731" x14ac:dyDescent="0.25"/>
    <row r="43732" x14ac:dyDescent="0.25"/>
    <row r="43733" x14ac:dyDescent="0.25"/>
    <row r="43734" x14ac:dyDescent="0.25"/>
    <row r="43735" x14ac:dyDescent="0.25"/>
    <row r="43736" x14ac:dyDescent="0.25"/>
    <row r="43737" x14ac:dyDescent="0.25"/>
    <row r="43738" x14ac:dyDescent="0.25"/>
    <row r="43739" x14ac:dyDescent="0.25"/>
    <row r="43740" x14ac:dyDescent="0.25"/>
    <row r="43741" x14ac:dyDescent="0.25"/>
    <row r="43742" x14ac:dyDescent="0.25"/>
    <row r="43743" x14ac:dyDescent="0.25"/>
    <row r="43744" x14ac:dyDescent="0.25"/>
    <row r="43745" x14ac:dyDescent="0.25"/>
    <row r="43746" x14ac:dyDescent="0.25"/>
    <row r="43747" x14ac:dyDescent="0.25"/>
    <row r="43748" x14ac:dyDescent="0.25"/>
    <row r="43749" x14ac:dyDescent="0.25"/>
    <row r="43750" x14ac:dyDescent="0.25"/>
    <row r="43751" x14ac:dyDescent="0.25"/>
    <row r="43752" x14ac:dyDescent="0.25"/>
    <row r="43753" x14ac:dyDescent="0.25"/>
    <row r="43754" x14ac:dyDescent="0.25"/>
    <row r="43755" x14ac:dyDescent="0.25"/>
    <row r="43756" x14ac:dyDescent="0.25"/>
    <row r="43757" x14ac:dyDescent="0.25"/>
    <row r="43758" x14ac:dyDescent="0.25"/>
    <row r="43759" x14ac:dyDescent="0.25"/>
    <row r="43760" x14ac:dyDescent="0.25"/>
    <row r="43761" x14ac:dyDescent="0.25"/>
    <row r="43762" x14ac:dyDescent="0.25"/>
    <row r="43763" x14ac:dyDescent="0.25"/>
    <row r="43764" x14ac:dyDescent="0.25"/>
    <row r="43765" x14ac:dyDescent="0.25"/>
    <row r="43766" x14ac:dyDescent="0.25"/>
    <row r="43767" x14ac:dyDescent="0.25"/>
    <row r="43768" x14ac:dyDescent="0.25"/>
    <row r="43769" x14ac:dyDescent="0.25"/>
    <row r="43770" x14ac:dyDescent="0.25"/>
    <row r="43771" x14ac:dyDescent="0.25"/>
    <row r="43772" x14ac:dyDescent="0.25"/>
    <row r="43773" x14ac:dyDescent="0.25"/>
    <row r="43774" x14ac:dyDescent="0.25"/>
    <row r="43775" x14ac:dyDescent="0.25"/>
    <row r="43776" x14ac:dyDescent="0.25"/>
    <row r="43777" x14ac:dyDescent="0.25"/>
    <row r="43778" x14ac:dyDescent="0.25"/>
    <row r="43779" x14ac:dyDescent="0.25"/>
    <row r="43780" x14ac:dyDescent="0.25"/>
    <row r="43781" x14ac:dyDescent="0.25"/>
    <row r="43782" x14ac:dyDescent="0.25"/>
    <row r="43783" x14ac:dyDescent="0.25"/>
    <row r="43784" x14ac:dyDescent="0.25"/>
    <row r="43785" x14ac:dyDescent="0.25"/>
    <row r="43786" x14ac:dyDescent="0.25"/>
    <row r="43787" x14ac:dyDescent="0.25"/>
    <row r="43788" x14ac:dyDescent="0.25"/>
    <row r="43789" x14ac:dyDescent="0.25"/>
    <row r="43790" x14ac:dyDescent="0.25"/>
    <row r="43791" x14ac:dyDescent="0.25"/>
    <row r="43792" x14ac:dyDescent="0.25"/>
    <row r="43793" x14ac:dyDescent="0.25"/>
    <row r="43794" x14ac:dyDescent="0.25"/>
    <row r="43795" x14ac:dyDescent="0.25"/>
    <row r="43796" x14ac:dyDescent="0.25"/>
    <row r="43797" x14ac:dyDescent="0.25"/>
    <row r="43798" x14ac:dyDescent="0.25"/>
    <row r="43799" x14ac:dyDescent="0.25"/>
    <row r="43800" x14ac:dyDescent="0.25"/>
    <row r="43801" x14ac:dyDescent="0.25"/>
    <row r="43802" x14ac:dyDescent="0.25"/>
    <row r="43803" x14ac:dyDescent="0.25"/>
    <row r="43804" x14ac:dyDescent="0.25"/>
    <row r="43805" x14ac:dyDescent="0.25"/>
    <row r="43806" x14ac:dyDescent="0.25"/>
    <row r="43807" x14ac:dyDescent="0.25"/>
    <row r="43808" x14ac:dyDescent="0.25"/>
    <row r="43809" x14ac:dyDescent="0.25"/>
    <row r="43810" x14ac:dyDescent="0.25"/>
    <row r="43811" x14ac:dyDescent="0.25"/>
    <row r="43812" x14ac:dyDescent="0.25"/>
    <row r="43813" x14ac:dyDescent="0.25"/>
    <row r="43814" x14ac:dyDescent="0.25"/>
    <row r="43815" x14ac:dyDescent="0.25"/>
    <row r="43816" x14ac:dyDescent="0.25"/>
    <row r="43817" x14ac:dyDescent="0.25"/>
    <row r="43818" x14ac:dyDescent="0.25"/>
    <row r="43819" x14ac:dyDescent="0.25"/>
    <row r="43820" x14ac:dyDescent="0.25"/>
    <row r="43821" x14ac:dyDescent="0.25"/>
    <row r="43822" x14ac:dyDescent="0.25"/>
    <row r="43823" x14ac:dyDescent="0.25"/>
    <row r="43824" x14ac:dyDescent="0.25"/>
    <row r="43825" x14ac:dyDescent="0.25"/>
    <row r="43826" x14ac:dyDescent="0.25"/>
    <row r="43827" x14ac:dyDescent="0.25"/>
    <row r="43828" x14ac:dyDescent="0.25"/>
    <row r="43829" x14ac:dyDescent="0.25"/>
    <row r="43830" x14ac:dyDescent="0.25"/>
    <row r="43831" x14ac:dyDescent="0.25"/>
    <row r="43832" x14ac:dyDescent="0.25"/>
    <row r="43833" x14ac:dyDescent="0.25"/>
    <row r="43834" x14ac:dyDescent="0.25"/>
    <row r="43835" x14ac:dyDescent="0.25"/>
    <row r="43836" x14ac:dyDescent="0.25"/>
    <row r="43837" x14ac:dyDescent="0.25"/>
    <row r="43838" x14ac:dyDescent="0.25"/>
    <row r="43839" x14ac:dyDescent="0.25"/>
    <row r="43840" x14ac:dyDescent="0.25"/>
    <row r="43841" x14ac:dyDescent="0.25"/>
    <row r="43842" x14ac:dyDescent="0.25"/>
    <row r="43843" x14ac:dyDescent="0.25"/>
    <row r="43844" x14ac:dyDescent="0.25"/>
    <row r="43845" x14ac:dyDescent="0.25"/>
    <row r="43846" x14ac:dyDescent="0.25"/>
    <row r="43847" x14ac:dyDescent="0.25"/>
    <row r="43848" x14ac:dyDescent="0.25"/>
    <row r="43849" x14ac:dyDescent="0.25"/>
    <row r="43850" x14ac:dyDescent="0.25"/>
    <row r="43851" x14ac:dyDescent="0.25"/>
    <row r="43852" x14ac:dyDescent="0.25"/>
    <row r="43853" x14ac:dyDescent="0.25"/>
    <row r="43854" x14ac:dyDescent="0.25"/>
    <row r="43855" x14ac:dyDescent="0.25"/>
    <row r="43856" x14ac:dyDescent="0.25"/>
    <row r="43857" x14ac:dyDescent="0.25"/>
    <row r="43858" x14ac:dyDescent="0.25"/>
    <row r="43859" x14ac:dyDescent="0.25"/>
    <row r="43860" x14ac:dyDescent="0.25"/>
    <row r="43861" x14ac:dyDescent="0.25"/>
    <row r="43862" x14ac:dyDescent="0.25"/>
    <row r="43863" x14ac:dyDescent="0.25"/>
    <row r="43864" x14ac:dyDescent="0.25"/>
    <row r="43865" x14ac:dyDescent="0.25"/>
    <row r="43866" x14ac:dyDescent="0.25"/>
    <row r="43867" x14ac:dyDescent="0.25"/>
    <row r="43868" x14ac:dyDescent="0.25"/>
    <row r="43869" x14ac:dyDescent="0.25"/>
    <row r="43870" x14ac:dyDescent="0.25"/>
    <row r="43871" x14ac:dyDescent="0.25"/>
    <row r="43872" x14ac:dyDescent="0.25"/>
    <row r="43873" x14ac:dyDescent="0.25"/>
    <row r="43874" x14ac:dyDescent="0.25"/>
    <row r="43875" x14ac:dyDescent="0.25"/>
    <row r="43876" x14ac:dyDescent="0.25"/>
    <row r="43877" x14ac:dyDescent="0.25"/>
    <row r="43878" x14ac:dyDescent="0.25"/>
    <row r="43879" x14ac:dyDescent="0.25"/>
    <row r="43880" x14ac:dyDescent="0.25"/>
    <row r="43881" x14ac:dyDescent="0.25"/>
    <row r="43882" x14ac:dyDescent="0.25"/>
    <row r="43883" x14ac:dyDescent="0.25"/>
    <row r="43884" x14ac:dyDescent="0.25"/>
    <row r="43885" x14ac:dyDescent="0.25"/>
    <row r="43886" x14ac:dyDescent="0.25"/>
    <row r="43887" x14ac:dyDescent="0.25"/>
    <row r="43888" x14ac:dyDescent="0.25"/>
    <row r="43889" x14ac:dyDescent="0.25"/>
    <row r="43890" x14ac:dyDescent="0.25"/>
    <row r="43891" x14ac:dyDescent="0.25"/>
    <row r="43892" x14ac:dyDescent="0.25"/>
    <row r="43893" x14ac:dyDescent="0.25"/>
    <row r="43894" x14ac:dyDescent="0.25"/>
    <row r="43895" x14ac:dyDescent="0.25"/>
    <row r="43896" x14ac:dyDescent="0.25"/>
    <row r="43897" x14ac:dyDescent="0.25"/>
    <row r="43898" x14ac:dyDescent="0.25"/>
    <row r="43899" x14ac:dyDescent="0.25"/>
    <row r="43900" x14ac:dyDescent="0.25"/>
    <row r="43901" x14ac:dyDescent="0.25"/>
    <row r="43902" x14ac:dyDescent="0.25"/>
    <row r="43903" x14ac:dyDescent="0.25"/>
    <row r="43904" x14ac:dyDescent="0.25"/>
    <row r="43905" x14ac:dyDescent="0.25"/>
    <row r="43906" x14ac:dyDescent="0.25"/>
    <row r="43907" x14ac:dyDescent="0.25"/>
    <row r="43908" x14ac:dyDescent="0.25"/>
    <row r="43909" x14ac:dyDescent="0.25"/>
    <row r="43910" x14ac:dyDescent="0.25"/>
    <row r="43911" x14ac:dyDescent="0.25"/>
    <row r="43912" x14ac:dyDescent="0.25"/>
    <row r="43913" x14ac:dyDescent="0.25"/>
    <row r="43914" x14ac:dyDescent="0.25"/>
    <row r="43915" x14ac:dyDescent="0.25"/>
    <row r="43916" x14ac:dyDescent="0.25"/>
    <row r="43917" x14ac:dyDescent="0.25"/>
    <row r="43918" x14ac:dyDescent="0.25"/>
    <row r="43919" x14ac:dyDescent="0.25"/>
    <row r="43920" x14ac:dyDescent="0.25"/>
    <row r="43921" x14ac:dyDescent="0.25"/>
    <row r="43922" x14ac:dyDescent="0.25"/>
    <row r="43923" x14ac:dyDescent="0.25"/>
    <row r="43924" x14ac:dyDescent="0.25"/>
    <row r="43925" x14ac:dyDescent="0.25"/>
    <row r="43926" x14ac:dyDescent="0.25"/>
    <row r="43927" x14ac:dyDescent="0.25"/>
    <row r="43928" x14ac:dyDescent="0.25"/>
    <row r="43929" x14ac:dyDescent="0.25"/>
    <row r="43930" x14ac:dyDescent="0.25"/>
    <row r="43931" x14ac:dyDescent="0.25"/>
    <row r="43932" x14ac:dyDescent="0.25"/>
    <row r="43933" x14ac:dyDescent="0.25"/>
    <row r="43934" x14ac:dyDescent="0.25"/>
    <row r="43935" x14ac:dyDescent="0.25"/>
    <row r="43936" x14ac:dyDescent="0.25"/>
    <row r="43937" x14ac:dyDescent="0.25"/>
    <row r="43938" x14ac:dyDescent="0.25"/>
    <row r="43939" x14ac:dyDescent="0.25"/>
    <row r="43940" x14ac:dyDescent="0.25"/>
    <row r="43941" x14ac:dyDescent="0.25"/>
    <row r="43942" x14ac:dyDescent="0.25"/>
    <row r="43943" x14ac:dyDescent="0.25"/>
    <row r="43944" x14ac:dyDescent="0.25"/>
    <row r="43945" x14ac:dyDescent="0.25"/>
    <row r="43946" x14ac:dyDescent="0.25"/>
    <row r="43947" x14ac:dyDescent="0.25"/>
    <row r="43948" x14ac:dyDescent="0.25"/>
    <row r="43949" x14ac:dyDescent="0.25"/>
    <row r="43950" x14ac:dyDescent="0.25"/>
    <row r="43951" x14ac:dyDescent="0.25"/>
    <row r="43952" x14ac:dyDescent="0.25"/>
    <row r="43953" x14ac:dyDescent="0.25"/>
    <row r="43954" x14ac:dyDescent="0.25"/>
    <row r="43955" x14ac:dyDescent="0.25"/>
    <row r="43956" x14ac:dyDescent="0.25"/>
    <row r="43957" x14ac:dyDescent="0.25"/>
    <row r="43958" x14ac:dyDescent="0.25"/>
    <row r="43959" x14ac:dyDescent="0.25"/>
    <row r="43960" x14ac:dyDescent="0.25"/>
    <row r="43961" x14ac:dyDescent="0.25"/>
    <row r="43962" x14ac:dyDescent="0.25"/>
    <row r="43963" x14ac:dyDescent="0.25"/>
    <row r="43964" x14ac:dyDescent="0.25"/>
    <row r="43965" x14ac:dyDescent="0.25"/>
    <row r="43966" x14ac:dyDescent="0.25"/>
    <row r="43967" x14ac:dyDescent="0.25"/>
    <row r="43968" x14ac:dyDescent="0.25"/>
    <row r="43969" x14ac:dyDescent="0.25"/>
    <row r="43970" x14ac:dyDescent="0.25"/>
    <row r="43971" x14ac:dyDescent="0.25"/>
    <row r="43972" x14ac:dyDescent="0.25"/>
    <row r="43973" x14ac:dyDescent="0.25"/>
    <row r="43974" x14ac:dyDescent="0.25"/>
    <row r="43975" x14ac:dyDescent="0.25"/>
    <row r="43976" x14ac:dyDescent="0.25"/>
    <row r="43977" x14ac:dyDescent="0.25"/>
    <row r="43978" x14ac:dyDescent="0.25"/>
    <row r="43979" x14ac:dyDescent="0.25"/>
    <row r="43980" x14ac:dyDescent="0.25"/>
    <row r="43981" x14ac:dyDescent="0.25"/>
    <row r="43982" x14ac:dyDescent="0.25"/>
    <row r="43983" x14ac:dyDescent="0.25"/>
    <row r="43984" x14ac:dyDescent="0.25"/>
    <row r="43985" x14ac:dyDescent="0.25"/>
    <row r="43986" x14ac:dyDescent="0.25"/>
    <row r="43987" x14ac:dyDescent="0.25"/>
    <row r="43988" x14ac:dyDescent="0.25"/>
    <row r="43989" x14ac:dyDescent="0.25"/>
    <row r="43990" x14ac:dyDescent="0.25"/>
    <row r="43991" x14ac:dyDescent="0.25"/>
    <row r="43992" x14ac:dyDescent="0.25"/>
    <row r="43993" x14ac:dyDescent="0.25"/>
    <row r="43994" x14ac:dyDescent="0.25"/>
    <row r="43995" x14ac:dyDescent="0.25"/>
    <row r="43996" x14ac:dyDescent="0.25"/>
    <row r="43997" x14ac:dyDescent="0.25"/>
    <row r="43998" x14ac:dyDescent="0.25"/>
    <row r="43999" x14ac:dyDescent="0.25"/>
    <row r="44000" x14ac:dyDescent="0.25"/>
    <row r="44001" x14ac:dyDescent="0.25"/>
    <row r="44002" x14ac:dyDescent="0.25"/>
    <row r="44003" x14ac:dyDescent="0.25"/>
    <row r="44004" x14ac:dyDescent="0.25"/>
    <row r="44005" x14ac:dyDescent="0.25"/>
    <row r="44006" x14ac:dyDescent="0.25"/>
    <row r="44007" x14ac:dyDescent="0.25"/>
    <row r="44008" x14ac:dyDescent="0.25"/>
    <row r="44009" x14ac:dyDescent="0.25"/>
    <row r="44010" x14ac:dyDescent="0.25"/>
    <row r="44011" x14ac:dyDescent="0.25"/>
    <row r="44012" x14ac:dyDescent="0.25"/>
    <row r="44013" x14ac:dyDescent="0.25"/>
    <row r="44014" x14ac:dyDescent="0.25"/>
    <row r="44015" x14ac:dyDescent="0.25"/>
    <row r="44016" x14ac:dyDescent="0.25"/>
    <row r="44017" x14ac:dyDescent="0.25"/>
    <row r="44018" x14ac:dyDescent="0.25"/>
    <row r="44019" x14ac:dyDescent="0.25"/>
    <row r="44020" x14ac:dyDescent="0.25"/>
    <row r="44021" x14ac:dyDescent="0.25"/>
    <row r="44022" x14ac:dyDescent="0.25"/>
    <row r="44023" x14ac:dyDescent="0.25"/>
    <row r="44024" x14ac:dyDescent="0.25"/>
    <row r="44025" x14ac:dyDescent="0.25"/>
    <row r="44026" x14ac:dyDescent="0.25"/>
    <row r="44027" x14ac:dyDescent="0.25"/>
    <row r="44028" x14ac:dyDescent="0.25"/>
    <row r="44029" x14ac:dyDescent="0.25"/>
    <row r="44030" x14ac:dyDescent="0.25"/>
    <row r="44031" x14ac:dyDescent="0.25"/>
    <row r="44032" x14ac:dyDescent="0.25"/>
    <row r="44033" x14ac:dyDescent="0.25"/>
    <row r="44034" x14ac:dyDescent="0.25"/>
    <row r="44035" x14ac:dyDescent="0.25"/>
    <row r="44036" x14ac:dyDescent="0.25"/>
    <row r="44037" x14ac:dyDescent="0.25"/>
    <row r="44038" x14ac:dyDescent="0.25"/>
    <row r="44039" x14ac:dyDescent="0.25"/>
    <row r="44040" x14ac:dyDescent="0.25"/>
    <row r="44041" x14ac:dyDescent="0.25"/>
    <row r="44042" x14ac:dyDescent="0.25"/>
    <row r="44043" x14ac:dyDescent="0.25"/>
    <row r="44044" x14ac:dyDescent="0.25"/>
    <row r="44045" x14ac:dyDescent="0.25"/>
    <row r="44046" x14ac:dyDescent="0.25"/>
    <row r="44047" x14ac:dyDescent="0.25"/>
    <row r="44048" x14ac:dyDescent="0.25"/>
    <row r="44049" x14ac:dyDescent="0.25"/>
    <row r="44050" x14ac:dyDescent="0.25"/>
    <row r="44051" x14ac:dyDescent="0.25"/>
    <row r="44052" x14ac:dyDescent="0.25"/>
    <row r="44053" x14ac:dyDescent="0.25"/>
    <row r="44054" x14ac:dyDescent="0.25"/>
    <row r="44055" x14ac:dyDescent="0.25"/>
    <row r="44056" x14ac:dyDescent="0.25"/>
    <row r="44057" x14ac:dyDescent="0.25"/>
    <row r="44058" x14ac:dyDescent="0.25"/>
    <row r="44059" x14ac:dyDescent="0.25"/>
    <row r="44060" x14ac:dyDescent="0.25"/>
    <row r="44061" x14ac:dyDescent="0.25"/>
    <row r="44062" x14ac:dyDescent="0.25"/>
    <row r="44063" x14ac:dyDescent="0.25"/>
    <row r="44064" x14ac:dyDescent="0.25"/>
    <row r="44065" x14ac:dyDescent="0.25"/>
    <row r="44066" x14ac:dyDescent="0.25"/>
    <row r="44067" x14ac:dyDescent="0.25"/>
    <row r="44068" x14ac:dyDescent="0.25"/>
    <row r="44069" x14ac:dyDescent="0.25"/>
    <row r="44070" x14ac:dyDescent="0.25"/>
    <row r="44071" x14ac:dyDescent="0.25"/>
    <row r="44072" x14ac:dyDescent="0.25"/>
    <row r="44073" x14ac:dyDescent="0.25"/>
    <row r="44074" x14ac:dyDescent="0.25"/>
    <row r="44075" x14ac:dyDescent="0.25"/>
    <row r="44076" x14ac:dyDescent="0.25"/>
    <row r="44077" x14ac:dyDescent="0.25"/>
    <row r="44078" x14ac:dyDescent="0.25"/>
    <row r="44079" x14ac:dyDescent="0.25"/>
    <row r="44080" x14ac:dyDescent="0.25"/>
    <row r="44081" x14ac:dyDescent="0.25"/>
    <row r="44082" x14ac:dyDescent="0.25"/>
    <row r="44083" x14ac:dyDescent="0.25"/>
    <row r="44084" x14ac:dyDescent="0.25"/>
    <row r="44085" x14ac:dyDescent="0.25"/>
    <row r="44086" x14ac:dyDescent="0.25"/>
    <row r="44087" x14ac:dyDescent="0.25"/>
    <row r="44088" x14ac:dyDescent="0.25"/>
    <row r="44089" x14ac:dyDescent="0.25"/>
    <row r="44090" x14ac:dyDescent="0.25"/>
    <row r="44091" x14ac:dyDescent="0.25"/>
    <row r="44092" x14ac:dyDescent="0.25"/>
    <row r="44093" x14ac:dyDescent="0.25"/>
    <row r="44094" x14ac:dyDescent="0.25"/>
    <row r="44095" x14ac:dyDescent="0.25"/>
    <row r="44096" x14ac:dyDescent="0.25"/>
    <row r="44097" x14ac:dyDescent="0.25"/>
    <row r="44098" x14ac:dyDescent="0.25"/>
    <row r="44099" x14ac:dyDescent="0.25"/>
    <row r="44100" x14ac:dyDescent="0.25"/>
    <row r="44101" x14ac:dyDescent="0.25"/>
    <row r="44102" x14ac:dyDescent="0.25"/>
    <row r="44103" x14ac:dyDescent="0.25"/>
    <row r="44104" x14ac:dyDescent="0.25"/>
    <row r="44105" x14ac:dyDescent="0.25"/>
    <row r="44106" x14ac:dyDescent="0.25"/>
    <row r="44107" x14ac:dyDescent="0.25"/>
    <row r="44108" x14ac:dyDescent="0.25"/>
    <row r="44109" x14ac:dyDescent="0.25"/>
    <row r="44110" x14ac:dyDescent="0.25"/>
    <row r="44111" x14ac:dyDescent="0.25"/>
    <row r="44112" x14ac:dyDescent="0.25"/>
    <row r="44113" x14ac:dyDescent="0.25"/>
    <row r="44114" x14ac:dyDescent="0.25"/>
    <row r="44115" x14ac:dyDescent="0.25"/>
    <row r="44116" x14ac:dyDescent="0.25"/>
    <row r="44117" x14ac:dyDescent="0.25"/>
    <row r="44118" x14ac:dyDescent="0.25"/>
    <row r="44119" x14ac:dyDescent="0.25"/>
    <row r="44120" x14ac:dyDescent="0.25"/>
    <row r="44121" x14ac:dyDescent="0.25"/>
    <row r="44122" x14ac:dyDescent="0.25"/>
    <row r="44123" x14ac:dyDescent="0.25"/>
    <row r="44124" x14ac:dyDescent="0.25"/>
    <row r="44125" x14ac:dyDescent="0.25"/>
    <row r="44126" x14ac:dyDescent="0.25"/>
    <row r="44127" x14ac:dyDescent="0.25"/>
    <row r="44128" x14ac:dyDescent="0.25"/>
    <row r="44129" x14ac:dyDescent="0.25"/>
    <row r="44130" x14ac:dyDescent="0.25"/>
    <row r="44131" x14ac:dyDescent="0.25"/>
    <row r="44132" x14ac:dyDescent="0.25"/>
    <row r="44133" x14ac:dyDescent="0.25"/>
    <row r="44134" x14ac:dyDescent="0.25"/>
    <row r="44135" x14ac:dyDescent="0.25"/>
    <row r="44136" x14ac:dyDescent="0.25"/>
    <row r="44137" x14ac:dyDescent="0.25"/>
    <row r="44138" x14ac:dyDescent="0.25"/>
    <row r="44139" x14ac:dyDescent="0.25"/>
    <row r="44140" x14ac:dyDescent="0.25"/>
    <row r="44141" x14ac:dyDescent="0.25"/>
    <row r="44142" x14ac:dyDescent="0.25"/>
    <row r="44143" x14ac:dyDescent="0.25"/>
    <row r="44144" x14ac:dyDescent="0.25"/>
    <row r="44145" x14ac:dyDescent="0.25"/>
    <row r="44146" x14ac:dyDescent="0.25"/>
    <row r="44147" x14ac:dyDescent="0.25"/>
    <row r="44148" x14ac:dyDescent="0.25"/>
    <row r="44149" x14ac:dyDescent="0.25"/>
    <row r="44150" x14ac:dyDescent="0.25"/>
    <row r="44151" x14ac:dyDescent="0.25"/>
    <row r="44152" x14ac:dyDescent="0.25"/>
    <row r="44153" x14ac:dyDescent="0.25"/>
    <row r="44154" x14ac:dyDescent="0.25"/>
    <row r="44155" x14ac:dyDescent="0.25"/>
    <row r="44156" x14ac:dyDescent="0.25"/>
    <row r="44157" x14ac:dyDescent="0.25"/>
    <row r="44158" x14ac:dyDescent="0.25"/>
    <row r="44159" x14ac:dyDescent="0.25"/>
    <row r="44160" x14ac:dyDescent="0.25"/>
    <row r="44161" x14ac:dyDescent="0.25"/>
    <row r="44162" x14ac:dyDescent="0.25"/>
    <row r="44163" x14ac:dyDescent="0.25"/>
    <row r="44164" x14ac:dyDescent="0.25"/>
    <row r="44165" x14ac:dyDescent="0.25"/>
    <row r="44166" x14ac:dyDescent="0.25"/>
    <row r="44167" x14ac:dyDescent="0.25"/>
    <row r="44168" x14ac:dyDescent="0.25"/>
    <row r="44169" x14ac:dyDescent="0.25"/>
    <row r="44170" x14ac:dyDescent="0.25"/>
    <row r="44171" x14ac:dyDescent="0.25"/>
    <row r="44172" x14ac:dyDescent="0.25"/>
    <row r="44173" x14ac:dyDescent="0.25"/>
    <row r="44174" x14ac:dyDescent="0.25"/>
    <row r="44175" x14ac:dyDescent="0.25"/>
    <row r="44176" x14ac:dyDescent="0.25"/>
    <row r="44177" x14ac:dyDescent="0.25"/>
    <row r="44178" x14ac:dyDescent="0.25"/>
    <row r="44179" x14ac:dyDescent="0.25"/>
    <row r="44180" x14ac:dyDescent="0.25"/>
    <row r="44181" x14ac:dyDescent="0.25"/>
    <row r="44182" x14ac:dyDescent="0.25"/>
    <row r="44183" x14ac:dyDescent="0.25"/>
    <row r="44184" x14ac:dyDescent="0.25"/>
    <row r="44185" x14ac:dyDescent="0.25"/>
    <row r="44186" x14ac:dyDescent="0.25"/>
    <row r="44187" x14ac:dyDescent="0.25"/>
    <row r="44188" x14ac:dyDescent="0.25"/>
    <row r="44189" x14ac:dyDescent="0.25"/>
    <row r="44190" x14ac:dyDescent="0.25"/>
    <row r="44191" x14ac:dyDescent="0.25"/>
    <row r="44192" x14ac:dyDescent="0.25"/>
    <row r="44193" x14ac:dyDescent="0.25"/>
    <row r="44194" x14ac:dyDescent="0.25"/>
    <row r="44195" x14ac:dyDescent="0.25"/>
    <row r="44196" x14ac:dyDescent="0.25"/>
    <row r="44197" x14ac:dyDescent="0.25"/>
    <row r="44198" x14ac:dyDescent="0.25"/>
    <row r="44199" x14ac:dyDescent="0.25"/>
    <row r="44200" x14ac:dyDescent="0.25"/>
    <row r="44201" x14ac:dyDescent="0.25"/>
    <row r="44202" x14ac:dyDescent="0.25"/>
    <row r="44203" x14ac:dyDescent="0.25"/>
    <row r="44204" x14ac:dyDescent="0.25"/>
    <row r="44205" x14ac:dyDescent="0.25"/>
    <row r="44206" x14ac:dyDescent="0.25"/>
    <row r="44207" x14ac:dyDescent="0.25"/>
    <row r="44208" x14ac:dyDescent="0.25"/>
    <row r="44209" x14ac:dyDescent="0.25"/>
    <row r="44210" x14ac:dyDescent="0.25"/>
    <row r="44211" x14ac:dyDescent="0.25"/>
    <row r="44212" x14ac:dyDescent="0.25"/>
    <row r="44213" x14ac:dyDescent="0.25"/>
    <row r="44214" x14ac:dyDescent="0.25"/>
    <row r="44215" x14ac:dyDescent="0.25"/>
    <row r="44216" x14ac:dyDescent="0.25"/>
    <row r="44217" x14ac:dyDescent="0.25"/>
    <row r="44218" x14ac:dyDescent="0.25"/>
    <row r="44219" x14ac:dyDescent="0.25"/>
    <row r="44220" x14ac:dyDescent="0.25"/>
    <row r="44221" x14ac:dyDescent="0.25"/>
    <row r="44222" x14ac:dyDescent="0.25"/>
    <row r="44223" x14ac:dyDescent="0.25"/>
    <row r="44224" x14ac:dyDescent="0.25"/>
    <row r="44225" x14ac:dyDescent="0.25"/>
    <row r="44226" x14ac:dyDescent="0.25"/>
    <row r="44227" x14ac:dyDescent="0.25"/>
    <row r="44228" x14ac:dyDescent="0.25"/>
    <row r="44229" x14ac:dyDescent="0.25"/>
    <row r="44230" x14ac:dyDescent="0.25"/>
    <row r="44231" x14ac:dyDescent="0.25"/>
    <row r="44232" x14ac:dyDescent="0.25"/>
    <row r="44233" x14ac:dyDescent="0.25"/>
    <row r="44234" x14ac:dyDescent="0.25"/>
    <row r="44235" x14ac:dyDescent="0.25"/>
    <row r="44236" x14ac:dyDescent="0.25"/>
    <row r="44237" x14ac:dyDescent="0.25"/>
    <row r="44238" x14ac:dyDescent="0.25"/>
    <row r="44239" x14ac:dyDescent="0.25"/>
    <row r="44240" x14ac:dyDescent="0.25"/>
    <row r="44241" x14ac:dyDescent="0.25"/>
    <row r="44242" x14ac:dyDescent="0.25"/>
    <row r="44243" x14ac:dyDescent="0.25"/>
    <row r="44244" x14ac:dyDescent="0.25"/>
    <row r="44245" x14ac:dyDescent="0.25"/>
    <row r="44246" x14ac:dyDescent="0.25"/>
    <row r="44247" x14ac:dyDescent="0.25"/>
    <row r="44248" x14ac:dyDescent="0.25"/>
    <row r="44249" x14ac:dyDescent="0.25"/>
    <row r="44250" x14ac:dyDescent="0.25"/>
    <row r="44251" x14ac:dyDescent="0.25"/>
    <row r="44252" x14ac:dyDescent="0.25"/>
    <row r="44253" x14ac:dyDescent="0.25"/>
    <row r="44254" x14ac:dyDescent="0.25"/>
    <row r="44255" x14ac:dyDescent="0.25"/>
    <row r="44256" x14ac:dyDescent="0.25"/>
    <row r="44257" x14ac:dyDescent="0.25"/>
    <row r="44258" x14ac:dyDescent="0.25"/>
    <row r="44259" x14ac:dyDescent="0.25"/>
    <row r="44260" x14ac:dyDescent="0.25"/>
    <row r="44261" x14ac:dyDescent="0.25"/>
    <row r="44262" x14ac:dyDescent="0.25"/>
    <row r="44263" x14ac:dyDescent="0.25"/>
    <row r="44264" x14ac:dyDescent="0.25"/>
    <row r="44265" x14ac:dyDescent="0.25"/>
    <row r="44266" x14ac:dyDescent="0.25"/>
    <row r="44267" x14ac:dyDescent="0.25"/>
    <row r="44268" x14ac:dyDescent="0.25"/>
    <row r="44269" x14ac:dyDescent="0.25"/>
    <row r="44270" x14ac:dyDescent="0.25"/>
    <row r="44271" x14ac:dyDescent="0.25"/>
    <row r="44272" x14ac:dyDescent="0.25"/>
    <row r="44273" x14ac:dyDescent="0.25"/>
    <row r="44274" x14ac:dyDescent="0.25"/>
    <row r="44275" x14ac:dyDescent="0.25"/>
    <row r="44276" x14ac:dyDescent="0.25"/>
    <row r="44277" x14ac:dyDescent="0.25"/>
    <row r="44278" x14ac:dyDescent="0.25"/>
    <row r="44279" x14ac:dyDescent="0.25"/>
    <row r="44280" x14ac:dyDescent="0.25"/>
    <row r="44281" x14ac:dyDescent="0.25"/>
    <row r="44282" x14ac:dyDescent="0.25"/>
    <row r="44283" x14ac:dyDescent="0.25"/>
    <row r="44284" x14ac:dyDescent="0.25"/>
    <row r="44285" x14ac:dyDescent="0.25"/>
    <row r="44286" x14ac:dyDescent="0.25"/>
    <row r="44287" x14ac:dyDescent="0.25"/>
    <row r="44288" x14ac:dyDescent="0.25"/>
    <row r="44289" x14ac:dyDescent="0.25"/>
    <row r="44290" x14ac:dyDescent="0.25"/>
    <row r="44291" x14ac:dyDescent="0.25"/>
    <row r="44292" x14ac:dyDescent="0.25"/>
    <row r="44293" x14ac:dyDescent="0.25"/>
    <row r="44294" x14ac:dyDescent="0.25"/>
    <row r="44295" x14ac:dyDescent="0.25"/>
    <row r="44296" x14ac:dyDescent="0.25"/>
    <row r="44297" x14ac:dyDescent="0.25"/>
    <row r="44298" x14ac:dyDescent="0.25"/>
    <row r="44299" x14ac:dyDescent="0.25"/>
    <row r="44300" x14ac:dyDescent="0.25"/>
    <row r="44301" x14ac:dyDescent="0.25"/>
    <row r="44302" x14ac:dyDescent="0.25"/>
    <row r="44303" x14ac:dyDescent="0.25"/>
    <row r="44304" x14ac:dyDescent="0.25"/>
    <row r="44305" x14ac:dyDescent="0.25"/>
    <row r="44306" x14ac:dyDescent="0.25"/>
    <row r="44307" x14ac:dyDescent="0.25"/>
    <row r="44308" x14ac:dyDescent="0.25"/>
    <row r="44309" x14ac:dyDescent="0.25"/>
    <row r="44310" x14ac:dyDescent="0.25"/>
    <row r="44311" x14ac:dyDescent="0.25"/>
    <row r="44312" x14ac:dyDescent="0.25"/>
    <row r="44313" x14ac:dyDescent="0.25"/>
    <row r="44314" x14ac:dyDescent="0.25"/>
    <row r="44315" x14ac:dyDescent="0.25"/>
    <row r="44316" x14ac:dyDescent="0.25"/>
    <row r="44317" x14ac:dyDescent="0.25"/>
    <row r="44318" x14ac:dyDescent="0.25"/>
    <row r="44319" x14ac:dyDescent="0.25"/>
    <row r="44320" x14ac:dyDescent="0.25"/>
    <row r="44321" x14ac:dyDescent="0.25"/>
    <row r="44322" x14ac:dyDescent="0.25"/>
    <row r="44323" x14ac:dyDescent="0.25"/>
    <row r="44324" x14ac:dyDescent="0.25"/>
    <row r="44325" x14ac:dyDescent="0.25"/>
    <row r="44326" x14ac:dyDescent="0.25"/>
    <row r="44327" x14ac:dyDescent="0.25"/>
    <row r="44328" x14ac:dyDescent="0.25"/>
    <row r="44329" x14ac:dyDescent="0.25"/>
    <row r="44330" x14ac:dyDescent="0.25"/>
    <row r="44331" x14ac:dyDescent="0.25"/>
    <row r="44332" x14ac:dyDescent="0.25"/>
    <row r="44333" x14ac:dyDescent="0.25"/>
    <row r="44334" x14ac:dyDescent="0.25"/>
    <row r="44335" x14ac:dyDescent="0.25"/>
    <row r="44336" x14ac:dyDescent="0.25"/>
    <row r="44337" x14ac:dyDescent="0.25"/>
    <row r="44338" x14ac:dyDescent="0.25"/>
    <row r="44339" x14ac:dyDescent="0.25"/>
    <row r="44340" x14ac:dyDescent="0.25"/>
    <row r="44341" x14ac:dyDescent="0.25"/>
    <row r="44342" x14ac:dyDescent="0.25"/>
    <row r="44343" x14ac:dyDescent="0.25"/>
    <row r="44344" x14ac:dyDescent="0.25"/>
    <row r="44345" x14ac:dyDescent="0.25"/>
    <row r="44346" x14ac:dyDescent="0.25"/>
    <row r="44347" x14ac:dyDescent="0.25"/>
    <row r="44348" x14ac:dyDescent="0.25"/>
    <row r="44349" x14ac:dyDescent="0.25"/>
    <row r="44350" x14ac:dyDescent="0.25"/>
    <row r="44351" x14ac:dyDescent="0.25"/>
    <row r="44352" x14ac:dyDescent="0.25"/>
    <row r="44353" x14ac:dyDescent="0.25"/>
    <row r="44354" x14ac:dyDescent="0.25"/>
    <row r="44355" x14ac:dyDescent="0.25"/>
    <row r="44356" x14ac:dyDescent="0.25"/>
    <row r="44357" x14ac:dyDescent="0.25"/>
    <row r="44358" x14ac:dyDescent="0.25"/>
    <row r="44359" x14ac:dyDescent="0.25"/>
    <row r="44360" x14ac:dyDescent="0.25"/>
    <row r="44361" x14ac:dyDescent="0.25"/>
    <row r="44362" x14ac:dyDescent="0.25"/>
    <row r="44363" x14ac:dyDescent="0.25"/>
    <row r="44364" x14ac:dyDescent="0.25"/>
    <row r="44365" x14ac:dyDescent="0.25"/>
    <row r="44366" x14ac:dyDescent="0.25"/>
    <row r="44367" x14ac:dyDescent="0.25"/>
    <row r="44368" x14ac:dyDescent="0.25"/>
    <row r="44369" x14ac:dyDescent="0.25"/>
    <row r="44370" x14ac:dyDescent="0.25"/>
    <row r="44371" x14ac:dyDescent="0.25"/>
    <row r="44372" x14ac:dyDescent="0.25"/>
    <row r="44373" x14ac:dyDescent="0.25"/>
    <row r="44374" x14ac:dyDescent="0.25"/>
    <row r="44375" x14ac:dyDescent="0.25"/>
    <row r="44376" x14ac:dyDescent="0.25"/>
    <row r="44377" x14ac:dyDescent="0.25"/>
    <row r="44378" x14ac:dyDescent="0.25"/>
    <row r="44379" x14ac:dyDescent="0.25"/>
    <row r="44380" x14ac:dyDescent="0.25"/>
    <row r="44381" x14ac:dyDescent="0.25"/>
    <row r="44382" x14ac:dyDescent="0.25"/>
    <row r="44383" x14ac:dyDescent="0.25"/>
    <row r="44384" x14ac:dyDescent="0.25"/>
    <row r="44385" x14ac:dyDescent="0.25"/>
    <row r="44386" x14ac:dyDescent="0.25"/>
    <row r="44387" x14ac:dyDescent="0.25"/>
    <row r="44388" x14ac:dyDescent="0.25"/>
    <row r="44389" x14ac:dyDescent="0.25"/>
    <row r="44390" x14ac:dyDescent="0.25"/>
    <row r="44391" x14ac:dyDescent="0.25"/>
    <row r="44392" x14ac:dyDescent="0.25"/>
    <row r="44393" x14ac:dyDescent="0.25"/>
    <row r="44394" x14ac:dyDescent="0.25"/>
    <row r="44395" x14ac:dyDescent="0.25"/>
    <row r="44396" x14ac:dyDescent="0.25"/>
    <row r="44397" x14ac:dyDescent="0.25"/>
    <row r="44398" x14ac:dyDescent="0.25"/>
    <row r="44399" x14ac:dyDescent="0.25"/>
    <row r="44400" x14ac:dyDescent="0.25"/>
    <row r="44401" x14ac:dyDescent="0.25"/>
    <row r="44402" x14ac:dyDescent="0.25"/>
    <row r="44403" x14ac:dyDescent="0.25"/>
    <row r="44404" x14ac:dyDescent="0.25"/>
    <row r="44405" x14ac:dyDescent="0.25"/>
    <row r="44406" x14ac:dyDescent="0.25"/>
    <row r="44407" x14ac:dyDescent="0.25"/>
    <row r="44408" x14ac:dyDescent="0.25"/>
    <row r="44409" x14ac:dyDescent="0.25"/>
    <row r="44410" x14ac:dyDescent="0.25"/>
    <row r="44411" x14ac:dyDescent="0.25"/>
    <row r="44412" x14ac:dyDescent="0.25"/>
    <row r="44413" x14ac:dyDescent="0.25"/>
    <row r="44414" x14ac:dyDescent="0.25"/>
    <row r="44415" x14ac:dyDescent="0.25"/>
    <row r="44416" x14ac:dyDescent="0.25"/>
    <row r="44417" x14ac:dyDescent="0.25"/>
    <row r="44418" x14ac:dyDescent="0.25"/>
    <row r="44419" x14ac:dyDescent="0.25"/>
    <row r="44420" x14ac:dyDescent="0.25"/>
    <row r="44421" x14ac:dyDescent="0.25"/>
    <row r="44422" x14ac:dyDescent="0.25"/>
    <row r="44423" x14ac:dyDescent="0.25"/>
    <row r="44424" x14ac:dyDescent="0.25"/>
    <row r="44425" x14ac:dyDescent="0.25"/>
    <row r="44426" x14ac:dyDescent="0.25"/>
    <row r="44427" x14ac:dyDescent="0.25"/>
    <row r="44428" x14ac:dyDescent="0.25"/>
    <row r="44429" x14ac:dyDescent="0.25"/>
    <row r="44430" x14ac:dyDescent="0.25"/>
    <row r="44431" x14ac:dyDescent="0.25"/>
    <row r="44432" x14ac:dyDescent="0.25"/>
    <row r="44433" x14ac:dyDescent="0.25"/>
    <row r="44434" x14ac:dyDescent="0.25"/>
    <row r="44435" x14ac:dyDescent="0.25"/>
    <row r="44436" x14ac:dyDescent="0.25"/>
    <row r="44437" x14ac:dyDescent="0.25"/>
    <row r="44438" x14ac:dyDescent="0.25"/>
    <row r="44439" x14ac:dyDescent="0.25"/>
    <row r="44440" x14ac:dyDescent="0.25"/>
    <row r="44441" x14ac:dyDescent="0.25"/>
    <row r="44442" x14ac:dyDescent="0.25"/>
    <row r="44443" x14ac:dyDescent="0.25"/>
    <row r="44444" x14ac:dyDescent="0.25"/>
    <row r="44445" x14ac:dyDescent="0.25"/>
    <row r="44446" x14ac:dyDescent="0.25"/>
    <row r="44447" x14ac:dyDescent="0.25"/>
    <row r="44448" x14ac:dyDescent="0.25"/>
    <row r="44449" x14ac:dyDescent="0.25"/>
    <row r="44450" x14ac:dyDescent="0.25"/>
    <row r="44451" x14ac:dyDescent="0.25"/>
    <row r="44452" x14ac:dyDescent="0.25"/>
    <row r="44453" x14ac:dyDescent="0.25"/>
    <row r="44454" x14ac:dyDescent="0.25"/>
    <row r="44455" x14ac:dyDescent="0.25"/>
    <row r="44456" x14ac:dyDescent="0.25"/>
    <row r="44457" x14ac:dyDescent="0.25"/>
    <row r="44458" x14ac:dyDescent="0.25"/>
    <row r="44459" x14ac:dyDescent="0.25"/>
    <row r="44460" x14ac:dyDescent="0.25"/>
    <row r="44461" x14ac:dyDescent="0.25"/>
    <row r="44462" x14ac:dyDescent="0.25"/>
    <row r="44463" x14ac:dyDescent="0.25"/>
    <row r="44464" x14ac:dyDescent="0.25"/>
    <row r="44465" x14ac:dyDescent="0.25"/>
    <row r="44466" x14ac:dyDescent="0.25"/>
    <row r="44467" x14ac:dyDescent="0.25"/>
    <row r="44468" x14ac:dyDescent="0.25"/>
    <row r="44469" x14ac:dyDescent="0.25"/>
    <row r="44470" x14ac:dyDescent="0.25"/>
    <row r="44471" x14ac:dyDescent="0.25"/>
    <row r="44472" x14ac:dyDescent="0.25"/>
    <row r="44473" x14ac:dyDescent="0.25"/>
    <row r="44474" x14ac:dyDescent="0.25"/>
    <row r="44475" x14ac:dyDescent="0.25"/>
    <row r="44476" x14ac:dyDescent="0.25"/>
    <row r="44477" x14ac:dyDescent="0.25"/>
    <row r="44478" x14ac:dyDescent="0.25"/>
    <row r="44479" x14ac:dyDescent="0.25"/>
    <row r="44480" x14ac:dyDescent="0.25"/>
    <row r="44481" x14ac:dyDescent="0.25"/>
    <row r="44482" x14ac:dyDescent="0.25"/>
    <row r="44483" x14ac:dyDescent="0.25"/>
    <row r="44484" x14ac:dyDescent="0.25"/>
    <row r="44485" x14ac:dyDescent="0.25"/>
    <row r="44486" x14ac:dyDescent="0.25"/>
    <row r="44487" x14ac:dyDescent="0.25"/>
    <row r="44488" x14ac:dyDescent="0.25"/>
    <row r="44489" x14ac:dyDescent="0.25"/>
    <row r="44490" x14ac:dyDescent="0.25"/>
    <row r="44491" x14ac:dyDescent="0.25"/>
    <row r="44492" x14ac:dyDescent="0.25"/>
    <row r="44493" x14ac:dyDescent="0.25"/>
    <row r="44494" x14ac:dyDescent="0.25"/>
    <row r="44495" x14ac:dyDescent="0.25"/>
    <row r="44496" x14ac:dyDescent="0.25"/>
    <row r="44497" x14ac:dyDescent="0.25"/>
    <row r="44498" x14ac:dyDescent="0.25"/>
    <row r="44499" x14ac:dyDescent="0.25"/>
    <row r="44500" x14ac:dyDescent="0.25"/>
    <row r="44501" x14ac:dyDescent="0.25"/>
    <row r="44502" x14ac:dyDescent="0.25"/>
    <row r="44503" x14ac:dyDescent="0.25"/>
    <row r="44504" x14ac:dyDescent="0.25"/>
    <row r="44505" x14ac:dyDescent="0.25"/>
    <row r="44506" x14ac:dyDescent="0.25"/>
    <row r="44507" x14ac:dyDescent="0.25"/>
    <row r="44508" x14ac:dyDescent="0.25"/>
    <row r="44509" x14ac:dyDescent="0.25"/>
    <row r="44510" x14ac:dyDescent="0.25"/>
    <row r="44511" x14ac:dyDescent="0.25"/>
    <row r="44512" x14ac:dyDescent="0.25"/>
    <row r="44513" x14ac:dyDescent="0.25"/>
    <row r="44514" x14ac:dyDescent="0.25"/>
    <row r="44515" x14ac:dyDescent="0.25"/>
    <row r="44516" x14ac:dyDescent="0.25"/>
    <row r="44517" x14ac:dyDescent="0.25"/>
    <row r="44518" x14ac:dyDescent="0.25"/>
    <row r="44519" x14ac:dyDescent="0.25"/>
    <row r="44520" x14ac:dyDescent="0.25"/>
    <row r="44521" x14ac:dyDescent="0.25"/>
    <row r="44522" x14ac:dyDescent="0.25"/>
    <row r="44523" x14ac:dyDescent="0.25"/>
    <row r="44524" x14ac:dyDescent="0.25"/>
    <row r="44525" x14ac:dyDescent="0.25"/>
    <row r="44526" x14ac:dyDescent="0.25"/>
    <row r="44527" x14ac:dyDescent="0.25"/>
    <row r="44528" x14ac:dyDescent="0.25"/>
    <row r="44529" x14ac:dyDescent="0.25"/>
    <row r="44530" x14ac:dyDescent="0.25"/>
    <row r="44531" x14ac:dyDescent="0.25"/>
    <row r="44532" x14ac:dyDescent="0.25"/>
    <row r="44533" x14ac:dyDescent="0.25"/>
    <row r="44534" x14ac:dyDescent="0.25"/>
    <row r="44535" x14ac:dyDescent="0.25"/>
    <row r="44536" x14ac:dyDescent="0.25"/>
    <row r="44537" x14ac:dyDescent="0.25"/>
    <row r="44538" x14ac:dyDescent="0.25"/>
    <row r="44539" x14ac:dyDescent="0.25"/>
    <row r="44540" x14ac:dyDescent="0.25"/>
    <row r="44541" x14ac:dyDescent="0.25"/>
    <row r="44542" x14ac:dyDescent="0.25"/>
    <row r="44543" x14ac:dyDescent="0.25"/>
    <row r="44544" x14ac:dyDescent="0.25"/>
    <row r="44545" x14ac:dyDescent="0.25"/>
    <row r="44546" x14ac:dyDescent="0.25"/>
    <row r="44547" x14ac:dyDescent="0.25"/>
    <row r="44548" x14ac:dyDescent="0.25"/>
    <row r="44549" x14ac:dyDescent="0.25"/>
    <row r="44550" x14ac:dyDescent="0.25"/>
    <row r="44551" x14ac:dyDescent="0.25"/>
    <row r="44552" x14ac:dyDescent="0.25"/>
    <row r="44553" x14ac:dyDescent="0.25"/>
    <row r="44554" x14ac:dyDescent="0.25"/>
    <row r="44555" x14ac:dyDescent="0.25"/>
    <row r="44556" x14ac:dyDescent="0.25"/>
    <row r="44557" x14ac:dyDescent="0.25"/>
    <row r="44558" x14ac:dyDescent="0.25"/>
    <row r="44559" x14ac:dyDescent="0.25"/>
    <row r="44560" x14ac:dyDescent="0.25"/>
    <row r="44561" x14ac:dyDescent="0.25"/>
    <row r="44562" x14ac:dyDescent="0.25"/>
    <row r="44563" x14ac:dyDescent="0.25"/>
    <row r="44564" x14ac:dyDescent="0.25"/>
    <row r="44565" x14ac:dyDescent="0.25"/>
    <row r="44566" x14ac:dyDescent="0.25"/>
    <row r="44567" x14ac:dyDescent="0.25"/>
    <row r="44568" x14ac:dyDescent="0.25"/>
    <row r="44569" x14ac:dyDescent="0.25"/>
    <row r="44570" x14ac:dyDescent="0.25"/>
    <row r="44571" x14ac:dyDescent="0.25"/>
    <row r="44572" x14ac:dyDescent="0.25"/>
    <row r="44573" x14ac:dyDescent="0.25"/>
    <row r="44574" x14ac:dyDescent="0.25"/>
    <row r="44575" x14ac:dyDescent="0.25"/>
    <row r="44576" x14ac:dyDescent="0.25"/>
    <row r="44577" x14ac:dyDescent="0.25"/>
    <row r="44578" x14ac:dyDescent="0.25"/>
    <row r="44579" x14ac:dyDescent="0.25"/>
    <row r="44580" x14ac:dyDescent="0.25"/>
    <row r="44581" x14ac:dyDescent="0.25"/>
    <row r="44582" x14ac:dyDescent="0.25"/>
    <row r="44583" x14ac:dyDescent="0.25"/>
    <row r="44584" x14ac:dyDescent="0.25"/>
    <row r="44585" x14ac:dyDescent="0.25"/>
    <row r="44586" x14ac:dyDescent="0.25"/>
    <row r="44587" x14ac:dyDescent="0.25"/>
    <row r="44588" x14ac:dyDescent="0.25"/>
    <row r="44589" x14ac:dyDescent="0.25"/>
    <row r="44590" x14ac:dyDescent="0.25"/>
    <row r="44591" x14ac:dyDescent="0.25"/>
    <row r="44592" x14ac:dyDescent="0.25"/>
    <row r="44593" x14ac:dyDescent="0.25"/>
    <row r="44594" x14ac:dyDescent="0.25"/>
    <row r="44595" x14ac:dyDescent="0.25"/>
    <row r="44596" x14ac:dyDescent="0.25"/>
    <row r="44597" x14ac:dyDescent="0.25"/>
    <row r="44598" x14ac:dyDescent="0.25"/>
    <row r="44599" x14ac:dyDescent="0.25"/>
    <row r="44600" x14ac:dyDescent="0.25"/>
    <row r="44601" x14ac:dyDescent="0.25"/>
    <row r="44602" x14ac:dyDescent="0.25"/>
    <row r="44603" x14ac:dyDescent="0.25"/>
    <row r="44604" x14ac:dyDescent="0.25"/>
    <row r="44605" x14ac:dyDescent="0.25"/>
    <row r="44606" x14ac:dyDescent="0.25"/>
    <row r="44607" x14ac:dyDescent="0.25"/>
    <row r="44608" x14ac:dyDescent="0.25"/>
    <row r="44609" x14ac:dyDescent="0.25"/>
    <row r="44610" x14ac:dyDescent="0.25"/>
    <row r="44611" x14ac:dyDescent="0.25"/>
    <row r="44612" x14ac:dyDescent="0.25"/>
    <row r="44613" x14ac:dyDescent="0.25"/>
    <row r="44614" x14ac:dyDescent="0.25"/>
    <row r="44615" x14ac:dyDescent="0.25"/>
    <row r="44616" x14ac:dyDescent="0.25"/>
    <row r="44617" x14ac:dyDescent="0.25"/>
    <row r="44618" x14ac:dyDescent="0.25"/>
    <row r="44619" x14ac:dyDescent="0.25"/>
    <row r="44620" x14ac:dyDescent="0.25"/>
    <row r="44621" x14ac:dyDescent="0.25"/>
    <row r="44622" x14ac:dyDescent="0.25"/>
    <row r="44623" x14ac:dyDescent="0.25"/>
    <row r="44624" x14ac:dyDescent="0.25"/>
    <row r="44625" x14ac:dyDescent="0.25"/>
    <row r="44626" x14ac:dyDescent="0.25"/>
    <row r="44627" x14ac:dyDescent="0.25"/>
    <row r="44628" x14ac:dyDescent="0.25"/>
    <row r="44629" x14ac:dyDescent="0.25"/>
    <row r="44630" x14ac:dyDescent="0.25"/>
    <row r="44631" x14ac:dyDescent="0.25"/>
    <row r="44632" x14ac:dyDescent="0.25"/>
    <row r="44633" x14ac:dyDescent="0.25"/>
    <row r="44634" x14ac:dyDescent="0.25"/>
    <row r="44635" x14ac:dyDescent="0.25"/>
    <row r="44636" x14ac:dyDescent="0.25"/>
    <row r="44637" x14ac:dyDescent="0.25"/>
    <row r="44638" x14ac:dyDescent="0.25"/>
    <row r="44639" x14ac:dyDescent="0.25"/>
    <row r="44640" x14ac:dyDescent="0.25"/>
    <row r="44641" x14ac:dyDescent="0.25"/>
    <row r="44642" x14ac:dyDescent="0.25"/>
    <row r="44643" x14ac:dyDescent="0.25"/>
    <row r="44644" x14ac:dyDescent="0.25"/>
    <row r="44645" x14ac:dyDescent="0.25"/>
    <row r="44646" x14ac:dyDescent="0.25"/>
    <row r="44647" x14ac:dyDescent="0.25"/>
    <row r="44648" x14ac:dyDescent="0.25"/>
    <row r="44649" x14ac:dyDescent="0.25"/>
    <row r="44650" x14ac:dyDescent="0.25"/>
    <row r="44651" x14ac:dyDescent="0.25"/>
    <row r="44652" x14ac:dyDescent="0.25"/>
    <row r="44653" x14ac:dyDescent="0.25"/>
    <row r="44654" x14ac:dyDescent="0.25"/>
    <row r="44655" x14ac:dyDescent="0.25"/>
    <row r="44656" x14ac:dyDescent="0.25"/>
    <row r="44657" x14ac:dyDescent="0.25"/>
    <row r="44658" x14ac:dyDescent="0.25"/>
    <row r="44659" x14ac:dyDescent="0.25"/>
    <row r="44660" x14ac:dyDescent="0.25"/>
    <row r="44661" x14ac:dyDescent="0.25"/>
    <row r="44662" x14ac:dyDescent="0.25"/>
    <row r="44663" x14ac:dyDescent="0.25"/>
    <row r="44664" x14ac:dyDescent="0.25"/>
    <row r="44665" x14ac:dyDescent="0.25"/>
    <row r="44666" x14ac:dyDescent="0.25"/>
    <row r="44667" x14ac:dyDescent="0.25"/>
    <row r="44668" x14ac:dyDescent="0.25"/>
    <row r="44669" x14ac:dyDescent="0.25"/>
    <row r="44670" x14ac:dyDescent="0.25"/>
    <row r="44671" x14ac:dyDescent="0.25"/>
    <row r="44672" x14ac:dyDescent="0.25"/>
    <row r="44673" x14ac:dyDescent="0.25"/>
    <row r="44674" x14ac:dyDescent="0.25"/>
    <row r="44675" x14ac:dyDescent="0.25"/>
    <row r="44676" x14ac:dyDescent="0.25"/>
    <row r="44677" x14ac:dyDescent="0.25"/>
    <row r="44678" x14ac:dyDescent="0.25"/>
    <row r="44679" x14ac:dyDescent="0.25"/>
    <row r="44680" x14ac:dyDescent="0.25"/>
    <row r="44681" x14ac:dyDescent="0.25"/>
    <row r="44682" x14ac:dyDescent="0.25"/>
    <row r="44683" x14ac:dyDescent="0.25"/>
    <row r="44684" x14ac:dyDescent="0.25"/>
    <row r="44685" x14ac:dyDescent="0.25"/>
    <row r="44686" x14ac:dyDescent="0.25"/>
    <row r="44687" x14ac:dyDescent="0.25"/>
    <row r="44688" x14ac:dyDescent="0.25"/>
    <row r="44689" x14ac:dyDescent="0.25"/>
    <row r="44690" x14ac:dyDescent="0.25"/>
    <row r="44691" x14ac:dyDescent="0.25"/>
    <row r="44692" x14ac:dyDescent="0.25"/>
    <row r="44693" x14ac:dyDescent="0.25"/>
    <row r="44694" x14ac:dyDescent="0.25"/>
    <row r="44695" x14ac:dyDescent="0.25"/>
    <row r="44696" x14ac:dyDescent="0.25"/>
    <row r="44697" x14ac:dyDescent="0.25"/>
    <row r="44698" x14ac:dyDescent="0.25"/>
    <row r="44699" x14ac:dyDescent="0.25"/>
    <row r="44700" x14ac:dyDescent="0.25"/>
    <row r="44701" x14ac:dyDescent="0.25"/>
    <row r="44702" x14ac:dyDescent="0.25"/>
    <row r="44703" x14ac:dyDescent="0.25"/>
    <row r="44704" x14ac:dyDescent="0.25"/>
    <row r="44705" x14ac:dyDescent="0.25"/>
    <row r="44706" x14ac:dyDescent="0.25"/>
    <row r="44707" x14ac:dyDescent="0.25"/>
    <row r="44708" x14ac:dyDescent="0.25"/>
    <row r="44709" x14ac:dyDescent="0.25"/>
    <row r="44710" x14ac:dyDescent="0.25"/>
    <row r="44711" x14ac:dyDescent="0.25"/>
    <row r="44712" x14ac:dyDescent="0.25"/>
    <row r="44713" x14ac:dyDescent="0.25"/>
    <row r="44714" x14ac:dyDescent="0.25"/>
    <row r="44715" x14ac:dyDescent="0.25"/>
    <row r="44716" x14ac:dyDescent="0.25"/>
    <row r="44717" x14ac:dyDescent="0.25"/>
    <row r="44718" x14ac:dyDescent="0.25"/>
    <row r="44719" x14ac:dyDescent="0.25"/>
    <row r="44720" x14ac:dyDescent="0.25"/>
    <row r="44721" x14ac:dyDescent="0.25"/>
    <row r="44722" x14ac:dyDescent="0.25"/>
    <row r="44723" x14ac:dyDescent="0.25"/>
    <row r="44724" x14ac:dyDescent="0.25"/>
    <row r="44725" x14ac:dyDescent="0.25"/>
    <row r="44726" x14ac:dyDescent="0.25"/>
    <row r="44727" x14ac:dyDescent="0.25"/>
    <row r="44728" x14ac:dyDescent="0.25"/>
    <row r="44729" x14ac:dyDescent="0.25"/>
    <row r="44730" x14ac:dyDescent="0.25"/>
    <row r="44731" x14ac:dyDescent="0.25"/>
    <row r="44732" x14ac:dyDescent="0.25"/>
    <row r="44733" x14ac:dyDescent="0.25"/>
    <row r="44734" x14ac:dyDescent="0.25"/>
    <row r="44735" x14ac:dyDescent="0.25"/>
    <row r="44736" x14ac:dyDescent="0.25"/>
    <row r="44737" x14ac:dyDescent="0.25"/>
    <row r="44738" x14ac:dyDescent="0.25"/>
    <row r="44739" x14ac:dyDescent="0.25"/>
    <row r="44740" x14ac:dyDescent="0.25"/>
    <row r="44741" x14ac:dyDescent="0.25"/>
    <row r="44742" x14ac:dyDescent="0.25"/>
    <row r="44743" x14ac:dyDescent="0.25"/>
    <row r="44744" x14ac:dyDescent="0.25"/>
    <row r="44745" x14ac:dyDescent="0.25"/>
    <row r="44746" x14ac:dyDescent="0.25"/>
    <row r="44747" x14ac:dyDescent="0.25"/>
    <row r="44748" x14ac:dyDescent="0.25"/>
    <row r="44749" x14ac:dyDescent="0.25"/>
    <row r="44750" x14ac:dyDescent="0.25"/>
    <row r="44751" x14ac:dyDescent="0.25"/>
    <row r="44752" x14ac:dyDescent="0.25"/>
    <row r="44753" x14ac:dyDescent="0.25"/>
    <row r="44754" x14ac:dyDescent="0.25"/>
    <row r="44755" x14ac:dyDescent="0.25"/>
    <row r="44756" x14ac:dyDescent="0.25"/>
    <row r="44757" x14ac:dyDescent="0.25"/>
    <row r="44758" x14ac:dyDescent="0.25"/>
    <row r="44759" x14ac:dyDescent="0.25"/>
    <row r="44760" x14ac:dyDescent="0.25"/>
    <row r="44761" x14ac:dyDescent="0.25"/>
    <row r="44762" x14ac:dyDescent="0.25"/>
    <row r="44763" x14ac:dyDescent="0.25"/>
    <row r="44764" x14ac:dyDescent="0.25"/>
    <row r="44765" x14ac:dyDescent="0.25"/>
    <row r="44766" x14ac:dyDescent="0.25"/>
    <row r="44767" x14ac:dyDescent="0.25"/>
    <row r="44768" x14ac:dyDescent="0.25"/>
    <row r="44769" x14ac:dyDescent="0.25"/>
    <row r="44770" x14ac:dyDescent="0.25"/>
    <row r="44771" x14ac:dyDescent="0.25"/>
    <row r="44772" x14ac:dyDescent="0.25"/>
    <row r="44773" x14ac:dyDescent="0.25"/>
    <row r="44774" x14ac:dyDescent="0.25"/>
    <row r="44775" x14ac:dyDescent="0.25"/>
    <row r="44776" x14ac:dyDescent="0.25"/>
    <row r="44777" x14ac:dyDescent="0.25"/>
    <row r="44778" x14ac:dyDescent="0.25"/>
    <row r="44779" x14ac:dyDescent="0.25"/>
    <row r="44780" x14ac:dyDescent="0.25"/>
    <row r="44781" x14ac:dyDescent="0.25"/>
    <row r="44782" x14ac:dyDescent="0.25"/>
    <row r="44783" x14ac:dyDescent="0.25"/>
    <row r="44784" x14ac:dyDescent="0.25"/>
    <row r="44785" x14ac:dyDescent="0.25"/>
    <row r="44786" x14ac:dyDescent="0.25"/>
    <row r="44787" x14ac:dyDescent="0.25"/>
    <row r="44788" x14ac:dyDescent="0.25"/>
    <row r="44789" x14ac:dyDescent="0.25"/>
    <row r="44790" x14ac:dyDescent="0.25"/>
    <row r="44791" x14ac:dyDescent="0.25"/>
    <row r="44792" x14ac:dyDescent="0.25"/>
    <row r="44793" x14ac:dyDescent="0.25"/>
    <row r="44794" x14ac:dyDescent="0.25"/>
    <row r="44795" x14ac:dyDescent="0.25"/>
    <row r="44796" x14ac:dyDescent="0.25"/>
    <row r="44797" x14ac:dyDescent="0.25"/>
    <row r="44798" x14ac:dyDescent="0.25"/>
    <row r="44799" x14ac:dyDescent="0.25"/>
    <row r="44800" x14ac:dyDescent="0.25"/>
    <row r="44801" x14ac:dyDescent="0.25"/>
    <row r="44802" x14ac:dyDescent="0.25"/>
    <row r="44803" x14ac:dyDescent="0.25"/>
    <row r="44804" x14ac:dyDescent="0.25"/>
    <row r="44805" x14ac:dyDescent="0.25"/>
    <row r="44806" x14ac:dyDescent="0.25"/>
    <row r="44807" x14ac:dyDescent="0.25"/>
    <row r="44808" x14ac:dyDescent="0.25"/>
    <row r="44809" x14ac:dyDescent="0.25"/>
    <row r="44810" x14ac:dyDescent="0.25"/>
    <row r="44811" x14ac:dyDescent="0.25"/>
    <row r="44812" x14ac:dyDescent="0.25"/>
    <row r="44813" x14ac:dyDescent="0.25"/>
    <row r="44814" x14ac:dyDescent="0.25"/>
    <row r="44815" x14ac:dyDescent="0.25"/>
    <row r="44816" x14ac:dyDescent="0.25"/>
    <row r="44817" x14ac:dyDescent="0.25"/>
    <row r="44818" x14ac:dyDescent="0.25"/>
    <row r="44819" x14ac:dyDescent="0.25"/>
    <row r="44820" x14ac:dyDescent="0.25"/>
    <row r="44821" x14ac:dyDescent="0.25"/>
    <row r="44822" x14ac:dyDescent="0.25"/>
    <row r="44823" x14ac:dyDescent="0.25"/>
    <row r="44824" x14ac:dyDescent="0.25"/>
    <row r="44825" x14ac:dyDescent="0.25"/>
    <row r="44826" x14ac:dyDescent="0.25"/>
    <row r="44827" x14ac:dyDescent="0.25"/>
    <row r="44828" x14ac:dyDescent="0.25"/>
    <row r="44829" x14ac:dyDescent="0.25"/>
    <row r="44830" x14ac:dyDescent="0.25"/>
    <row r="44831" x14ac:dyDescent="0.25"/>
    <row r="44832" x14ac:dyDescent="0.25"/>
    <row r="44833" x14ac:dyDescent="0.25"/>
    <row r="44834" x14ac:dyDescent="0.25"/>
    <row r="44835" x14ac:dyDescent="0.25"/>
    <row r="44836" x14ac:dyDescent="0.25"/>
    <row r="44837" x14ac:dyDescent="0.25"/>
    <row r="44838" x14ac:dyDescent="0.25"/>
    <row r="44839" x14ac:dyDescent="0.25"/>
    <row r="44840" x14ac:dyDescent="0.25"/>
    <row r="44841" x14ac:dyDescent="0.25"/>
    <row r="44842" x14ac:dyDescent="0.25"/>
    <row r="44843" x14ac:dyDescent="0.25"/>
    <row r="44844" x14ac:dyDescent="0.25"/>
    <row r="44845" x14ac:dyDescent="0.25"/>
    <row r="44846" x14ac:dyDescent="0.25"/>
    <row r="44847" x14ac:dyDescent="0.25"/>
    <row r="44848" x14ac:dyDescent="0.25"/>
    <row r="44849" x14ac:dyDescent="0.25"/>
    <row r="44850" x14ac:dyDescent="0.25"/>
    <row r="44851" x14ac:dyDescent="0.25"/>
    <row r="44852" x14ac:dyDescent="0.25"/>
    <row r="44853" x14ac:dyDescent="0.25"/>
    <row r="44854" x14ac:dyDescent="0.25"/>
    <row r="44855" x14ac:dyDescent="0.25"/>
    <row r="44856" x14ac:dyDescent="0.25"/>
    <row r="44857" x14ac:dyDescent="0.25"/>
    <row r="44858" x14ac:dyDescent="0.25"/>
    <row r="44859" x14ac:dyDescent="0.25"/>
    <row r="44860" x14ac:dyDescent="0.25"/>
    <row r="44861" x14ac:dyDescent="0.25"/>
    <row r="44862" x14ac:dyDescent="0.25"/>
    <row r="44863" x14ac:dyDescent="0.25"/>
    <row r="44864" x14ac:dyDescent="0.25"/>
    <row r="44865" x14ac:dyDescent="0.25"/>
    <row r="44866" x14ac:dyDescent="0.25"/>
    <row r="44867" x14ac:dyDescent="0.25"/>
    <row r="44868" x14ac:dyDescent="0.25"/>
    <row r="44869" x14ac:dyDescent="0.25"/>
    <row r="44870" x14ac:dyDescent="0.25"/>
    <row r="44871" x14ac:dyDescent="0.25"/>
    <row r="44872" x14ac:dyDescent="0.25"/>
    <row r="44873" x14ac:dyDescent="0.25"/>
    <row r="44874" x14ac:dyDescent="0.25"/>
    <row r="44875" x14ac:dyDescent="0.25"/>
    <row r="44876" x14ac:dyDescent="0.25"/>
    <row r="44877" x14ac:dyDescent="0.25"/>
    <row r="44878" x14ac:dyDescent="0.25"/>
    <row r="44879" x14ac:dyDescent="0.25"/>
    <row r="44880" x14ac:dyDescent="0.25"/>
    <row r="44881" x14ac:dyDescent="0.25"/>
    <row r="44882" x14ac:dyDescent="0.25"/>
    <row r="44883" x14ac:dyDescent="0.25"/>
    <row r="44884" x14ac:dyDescent="0.25"/>
    <row r="44885" x14ac:dyDescent="0.25"/>
    <row r="44886" x14ac:dyDescent="0.25"/>
    <row r="44887" x14ac:dyDescent="0.25"/>
    <row r="44888" x14ac:dyDescent="0.25"/>
    <row r="44889" x14ac:dyDescent="0.25"/>
    <row r="44890" x14ac:dyDescent="0.25"/>
    <row r="44891" x14ac:dyDescent="0.25"/>
    <row r="44892" x14ac:dyDescent="0.25"/>
    <row r="44893" x14ac:dyDescent="0.25"/>
    <row r="44894" x14ac:dyDescent="0.25"/>
    <row r="44895" x14ac:dyDescent="0.25"/>
    <row r="44896" x14ac:dyDescent="0.25"/>
    <row r="44897" x14ac:dyDescent="0.25"/>
    <row r="44898" x14ac:dyDescent="0.25"/>
    <row r="44899" x14ac:dyDescent="0.25"/>
    <row r="44900" x14ac:dyDescent="0.25"/>
    <row r="44901" x14ac:dyDescent="0.25"/>
    <row r="44902" x14ac:dyDescent="0.25"/>
    <row r="44903" x14ac:dyDescent="0.25"/>
    <row r="44904" x14ac:dyDescent="0.25"/>
    <row r="44905" x14ac:dyDescent="0.25"/>
    <row r="44906" x14ac:dyDescent="0.25"/>
    <row r="44907" x14ac:dyDescent="0.25"/>
    <row r="44908" x14ac:dyDescent="0.25"/>
    <row r="44909" x14ac:dyDescent="0.25"/>
    <row r="44910" x14ac:dyDescent="0.25"/>
    <row r="44911" x14ac:dyDescent="0.25"/>
    <row r="44912" x14ac:dyDescent="0.25"/>
    <row r="44913" x14ac:dyDescent="0.25"/>
    <row r="44914" x14ac:dyDescent="0.25"/>
    <row r="44915" x14ac:dyDescent="0.25"/>
    <row r="44916" x14ac:dyDescent="0.25"/>
    <row r="44917" x14ac:dyDescent="0.25"/>
    <row r="44918" x14ac:dyDescent="0.25"/>
    <row r="44919" x14ac:dyDescent="0.25"/>
    <row r="44920" x14ac:dyDescent="0.25"/>
    <row r="44921" x14ac:dyDescent="0.25"/>
    <row r="44922" x14ac:dyDescent="0.25"/>
    <row r="44923" x14ac:dyDescent="0.25"/>
    <row r="44924" x14ac:dyDescent="0.25"/>
    <row r="44925" x14ac:dyDescent="0.25"/>
    <row r="44926" x14ac:dyDescent="0.25"/>
    <row r="44927" x14ac:dyDescent="0.25"/>
    <row r="44928" x14ac:dyDescent="0.25"/>
    <row r="44929" x14ac:dyDescent="0.25"/>
    <row r="44930" x14ac:dyDescent="0.25"/>
    <row r="44931" x14ac:dyDescent="0.25"/>
    <row r="44932" x14ac:dyDescent="0.25"/>
    <row r="44933" x14ac:dyDescent="0.25"/>
    <row r="44934" x14ac:dyDescent="0.25"/>
    <row r="44935" x14ac:dyDescent="0.25"/>
    <row r="44936" x14ac:dyDescent="0.25"/>
    <row r="44937" x14ac:dyDescent="0.25"/>
    <row r="44938" x14ac:dyDescent="0.25"/>
    <row r="44939" x14ac:dyDescent="0.25"/>
    <row r="44940" x14ac:dyDescent="0.25"/>
    <row r="44941" x14ac:dyDescent="0.25"/>
    <row r="44942" x14ac:dyDescent="0.25"/>
    <row r="44943" x14ac:dyDescent="0.25"/>
    <row r="44944" x14ac:dyDescent="0.25"/>
    <row r="44945" x14ac:dyDescent="0.25"/>
    <row r="44946" x14ac:dyDescent="0.25"/>
    <row r="44947" x14ac:dyDescent="0.25"/>
    <row r="44948" x14ac:dyDescent="0.25"/>
    <row r="44949" x14ac:dyDescent="0.25"/>
    <row r="44950" x14ac:dyDescent="0.25"/>
    <row r="44951" x14ac:dyDescent="0.25"/>
    <row r="44952" x14ac:dyDescent="0.25"/>
    <row r="44953" x14ac:dyDescent="0.25"/>
    <row r="44954" x14ac:dyDescent="0.25"/>
    <row r="44955" x14ac:dyDescent="0.25"/>
    <row r="44956" x14ac:dyDescent="0.25"/>
    <row r="44957" x14ac:dyDescent="0.25"/>
    <row r="44958" x14ac:dyDescent="0.25"/>
    <row r="44959" x14ac:dyDescent="0.25"/>
    <row r="44960" x14ac:dyDescent="0.25"/>
    <row r="44961" x14ac:dyDescent="0.25"/>
    <row r="44962" x14ac:dyDescent="0.25"/>
    <row r="44963" x14ac:dyDescent="0.25"/>
    <row r="44964" x14ac:dyDescent="0.25"/>
    <row r="44965" x14ac:dyDescent="0.25"/>
    <row r="44966" x14ac:dyDescent="0.25"/>
    <row r="44967" x14ac:dyDescent="0.25"/>
    <row r="44968" x14ac:dyDescent="0.25"/>
    <row r="44969" x14ac:dyDescent="0.25"/>
    <row r="44970" x14ac:dyDescent="0.25"/>
    <row r="44971" x14ac:dyDescent="0.25"/>
    <row r="44972" x14ac:dyDescent="0.25"/>
    <row r="44973" x14ac:dyDescent="0.25"/>
    <row r="44974" x14ac:dyDescent="0.25"/>
    <row r="44975" x14ac:dyDescent="0.25"/>
    <row r="44976" x14ac:dyDescent="0.25"/>
    <row r="44977" x14ac:dyDescent="0.25"/>
    <row r="44978" x14ac:dyDescent="0.25"/>
    <row r="44979" x14ac:dyDescent="0.25"/>
    <row r="44980" x14ac:dyDescent="0.25"/>
    <row r="44981" x14ac:dyDescent="0.25"/>
    <row r="44982" x14ac:dyDescent="0.25"/>
    <row r="44983" x14ac:dyDescent="0.25"/>
    <row r="44984" x14ac:dyDescent="0.25"/>
    <row r="44985" x14ac:dyDescent="0.25"/>
    <row r="44986" x14ac:dyDescent="0.25"/>
    <row r="44987" x14ac:dyDescent="0.25"/>
    <row r="44988" x14ac:dyDescent="0.25"/>
    <row r="44989" x14ac:dyDescent="0.25"/>
    <row r="44990" x14ac:dyDescent="0.25"/>
    <row r="44991" x14ac:dyDescent="0.25"/>
    <row r="44992" x14ac:dyDescent="0.25"/>
    <row r="44993" x14ac:dyDescent="0.25"/>
    <row r="44994" x14ac:dyDescent="0.25"/>
    <row r="44995" x14ac:dyDescent="0.25"/>
    <row r="44996" x14ac:dyDescent="0.25"/>
    <row r="44997" x14ac:dyDescent="0.25"/>
    <row r="44998" x14ac:dyDescent="0.25"/>
    <row r="44999" x14ac:dyDescent="0.25"/>
    <row r="45000" x14ac:dyDescent="0.25"/>
    <row r="45001" x14ac:dyDescent="0.25"/>
    <row r="45002" x14ac:dyDescent="0.25"/>
    <row r="45003" x14ac:dyDescent="0.25"/>
    <row r="45004" x14ac:dyDescent="0.25"/>
    <row r="45005" x14ac:dyDescent="0.25"/>
    <row r="45006" x14ac:dyDescent="0.25"/>
    <row r="45007" x14ac:dyDescent="0.25"/>
    <row r="45008" x14ac:dyDescent="0.25"/>
    <row r="45009" x14ac:dyDescent="0.25"/>
    <row r="45010" x14ac:dyDescent="0.25"/>
    <row r="45011" x14ac:dyDescent="0.25"/>
    <row r="45012" x14ac:dyDescent="0.25"/>
    <row r="45013" x14ac:dyDescent="0.25"/>
    <row r="45014" x14ac:dyDescent="0.25"/>
    <row r="45015" x14ac:dyDescent="0.25"/>
    <row r="45016" x14ac:dyDescent="0.25"/>
    <row r="45017" x14ac:dyDescent="0.25"/>
    <row r="45018" x14ac:dyDescent="0.25"/>
    <row r="45019" x14ac:dyDescent="0.25"/>
    <row r="45020" x14ac:dyDescent="0.25"/>
    <row r="45021" x14ac:dyDescent="0.25"/>
    <row r="45022" x14ac:dyDescent="0.25"/>
    <row r="45023" x14ac:dyDescent="0.25"/>
    <row r="45024" x14ac:dyDescent="0.25"/>
    <row r="45025" x14ac:dyDescent="0.25"/>
    <row r="45026" x14ac:dyDescent="0.25"/>
    <row r="45027" x14ac:dyDescent="0.25"/>
    <row r="45028" x14ac:dyDescent="0.25"/>
    <row r="45029" x14ac:dyDescent="0.25"/>
    <row r="45030" x14ac:dyDescent="0.25"/>
    <row r="45031" x14ac:dyDescent="0.25"/>
    <row r="45032" x14ac:dyDescent="0.25"/>
    <row r="45033" x14ac:dyDescent="0.25"/>
    <row r="45034" x14ac:dyDescent="0.25"/>
    <row r="45035" x14ac:dyDescent="0.25"/>
    <row r="45036" x14ac:dyDescent="0.25"/>
    <row r="45037" x14ac:dyDescent="0.25"/>
    <row r="45038" x14ac:dyDescent="0.25"/>
    <row r="45039" x14ac:dyDescent="0.25"/>
    <row r="45040" x14ac:dyDescent="0.25"/>
    <row r="45041" x14ac:dyDescent="0.25"/>
    <row r="45042" x14ac:dyDescent="0.25"/>
    <row r="45043" x14ac:dyDescent="0.25"/>
    <row r="45044" x14ac:dyDescent="0.25"/>
    <row r="45045" x14ac:dyDescent="0.25"/>
    <row r="45046" x14ac:dyDescent="0.25"/>
    <row r="45047" x14ac:dyDescent="0.25"/>
    <row r="45048" x14ac:dyDescent="0.25"/>
    <row r="45049" x14ac:dyDescent="0.25"/>
    <row r="45050" x14ac:dyDescent="0.25"/>
    <row r="45051" x14ac:dyDescent="0.25"/>
    <row r="45052" x14ac:dyDescent="0.25"/>
    <row r="45053" x14ac:dyDescent="0.25"/>
    <row r="45054" x14ac:dyDescent="0.25"/>
    <row r="45055" x14ac:dyDescent="0.25"/>
    <row r="45056" x14ac:dyDescent="0.25"/>
    <row r="45057" x14ac:dyDescent="0.25"/>
    <row r="45058" x14ac:dyDescent="0.25"/>
    <row r="45059" x14ac:dyDescent="0.25"/>
    <row r="45060" x14ac:dyDescent="0.25"/>
    <row r="45061" x14ac:dyDescent="0.25"/>
    <row r="45062" x14ac:dyDescent="0.25"/>
    <row r="45063" x14ac:dyDescent="0.25"/>
    <row r="45064" x14ac:dyDescent="0.25"/>
    <row r="45065" x14ac:dyDescent="0.25"/>
    <row r="45066" x14ac:dyDescent="0.25"/>
    <row r="45067" x14ac:dyDescent="0.25"/>
    <row r="45068" x14ac:dyDescent="0.25"/>
    <row r="45069" x14ac:dyDescent="0.25"/>
    <row r="45070" x14ac:dyDescent="0.25"/>
    <row r="45071" x14ac:dyDescent="0.25"/>
    <row r="45072" x14ac:dyDescent="0.25"/>
    <row r="45073" x14ac:dyDescent="0.25"/>
    <row r="45074" x14ac:dyDescent="0.25"/>
    <row r="45075" x14ac:dyDescent="0.25"/>
    <row r="45076" x14ac:dyDescent="0.25"/>
    <row r="45077" x14ac:dyDescent="0.25"/>
    <row r="45078" x14ac:dyDescent="0.25"/>
    <row r="45079" x14ac:dyDescent="0.25"/>
    <row r="45080" x14ac:dyDescent="0.25"/>
    <row r="45081" x14ac:dyDescent="0.25"/>
    <row r="45082" x14ac:dyDescent="0.25"/>
    <row r="45083" x14ac:dyDescent="0.25"/>
    <row r="45084" x14ac:dyDescent="0.25"/>
    <row r="45085" x14ac:dyDescent="0.25"/>
    <row r="45086" x14ac:dyDescent="0.25"/>
    <row r="45087" x14ac:dyDescent="0.25"/>
    <row r="45088" x14ac:dyDescent="0.25"/>
    <row r="45089" x14ac:dyDescent="0.25"/>
    <row r="45090" x14ac:dyDescent="0.25"/>
    <row r="45091" x14ac:dyDescent="0.25"/>
    <row r="45092" x14ac:dyDescent="0.25"/>
    <row r="45093" x14ac:dyDescent="0.25"/>
    <row r="45094" x14ac:dyDescent="0.25"/>
    <row r="45095" x14ac:dyDescent="0.25"/>
    <row r="45096" x14ac:dyDescent="0.25"/>
    <row r="45097" x14ac:dyDescent="0.25"/>
    <row r="45098" x14ac:dyDescent="0.25"/>
    <row r="45099" x14ac:dyDescent="0.25"/>
    <row r="45100" x14ac:dyDescent="0.25"/>
    <row r="45101" x14ac:dyDescent="0.25"/>
    <row r="45102" x14ac:dyDescent="0.25"/>
    <row r="45103" x14ac:dyDescent="0.25"/>
    <row r="45104" x14ac:dyDescent="0.25"/>
    <row r="45105" x14ac:dyDescent="0.25"/>
    <row r="45106" x14ac:dyDescent="0.25"/>
    <row r="45107" x14ac:dyDescent="0.25"/>
    <row r="45108" x14ac:dyDescent="0.25"/>
    <row r="45109" x14ac:dyDescent="0.25"/>
    <row r="45110" x14ac:dyDescent="0.25"/>
    <row r="45111" x14ac:dyDescent="0.25"/>
    <row r="45112" x14ac:dyDescent="0.25"/>
    <row r="45113" x14ac:dyDescent="0.25"/>
    <row r="45114" x14ac:dyDescent="0.25"/>
    <row r="45115" x14ac:dyDescent="0.25"/>
    <row r="45116" x14ac:dyDescent="0.25"/>
    <row r="45117" x14ac:dyDescent="0.25"/>
    <row r="45118" x14ac:dyDescent="0.25"/>
    <row r="45119" x14ac:dyDescent="0.25"/>
    <row r="45120" x14ac:dyDescent="0.25"/>
    <row r="45121" x14ac:dyDescent="0.25"/>
    <row r="45122" x14ac:dyDescent="0.25"/>
    <row r="45123" x14ac:dyDescent="0.25"/>
    <row r="45124" x14ac:dyDescent="0.25"/>
    <row r="45125" x14ac:dyDescent="0.25"/>
    <row r="45126" x14ac:dyDescent="0.25"/>
    <row r="45127" x14ac:dyDescent="0.25"/>
    <row r="45128" x14ac:dyDescent="0.25"/>
    <row r="45129" x14ac:dyDescent="0.25"/>
    <row r="45130" x14ac:dyDescent="0.25"/>
    <row r="45131" x14ac:dyDescent="0.25"/>
    <row r="45132" x14ac:dyDescent="0.25"/>
    <row r="45133" x14ac:dyDescent="0.25"/>
    <row r="45134" x14ac:dyDescent="0.25"/>
    <row r="45135" x14ac:dyDescent="0.25"/>
    <row r="45136" x14ac:dyDescent="0.25"/>
    <row r="45137" x14ac:dyDescent="0.25"/>
    <row r="45138" x14ac:dyDescent="0.25"/>
    <row r="45139" x14ac:dyDescent="0.25"/>
    <row r="45140" x14ac:dyDescent="0.25"/>
    <row r="45141" x14ac:dyDescent="0.25"/>
    <row r="45142" x14ac:dyDescent="0.25"/>
    <row r="45143" x14ac:dyDescent="0.25"/>
    <row r="45144" x14ac:dyDescent="0.25"/>
    <row r="45145" x14ac:dyDescent="0.25"/>
    <row r="45146" x14ac:dyDescent="0.25"/>
    <row r="45147" x14ac:dyDescent="0.25"/>
    <row r="45148" x14ac:dyDescent="0.25"/>
    <row r="45149" x14ac:dyDescent="0.25"/>
    <row r="45150" x14ac:dyDescent="0.25"/>
    <row r="45151" x14ac:dyDescent="0.25"/>
    <row r="45152" x14ac:dyDescent="0.25"/>
    <row r="45153" x14ac:dyDescent="0.25"/>
    <row r="45154" x14ac:dyDescent="0.25"/>
    <row r="45155" x14ac:dyDescent="0.25"/>
    <row r="45156" x14ac:dyDescent="0.25"/>
    <row r="45157" x14ac:dyDescent="0.25"/>
    <row r="45158" x14ac:dyDescent="0.25"/>
    <row r="45159" x14ac:dyDescent="0.25"/>
    <row r="45160" x14ac:dyDescent="0.25"/>
    <row r="45161" x14ac:dyDescent="0.25"/>
    <row r="45162" x14ac:dyDescent="0.25"/>
    <row r="45163" x14ac:dyDescent="0.25"/>
    <row r="45164" x14ac:dyDescent="0.25"/>
    <row r="45165" x14ac:dyDescent="0.25"/>
    <row r="45166" x14ac:dyDescent="0.25"/>
    <row r="45167" x14ac:dyDescent="0.25"/>
    <row r="45168" x14ac:dyDescent="0.25"/>
    <row r="45169" x14ac:dyDescent="0.25"/>
    <row r="45170" x14ac:dyDescent="0.25"/>
    <row r="45171" x14ac:dyDescent="0.25"/>
    <row r="45172" x14ac:dyDescent="0.25"/>
    <row r="45173" x14ac:dyDescent="0.25"/>
    <row r="45174" x14ac:dyDescent="0.25"/>
    <row r="45175" x14ac:dyDescent="0.25"/>
    <row r="45176" x14ac:dyDescent="0.25"/>
    <row r="45177" x14ac:dyDescent="0.25"/>
    <row r="45178" x14ac:dyDescent="0.25"/>
    <row r="45179" x14ac:dyDescent="0.25"/>
    <row r="45180" x14ac:dyDescent="0.25"/>
    <row r="45181" x14ac:dyDescent="0.25"/>
    <row r="45182" x14ac:dyDescent="0.25"/>
    <row r="45183" x14ac:dyDescent="0.25"/>
    <row r="45184" x14ac:dyDescent="0.25"/>
    <row r="45185" x14ac:dyDescent="0.25"/>
    <row r="45186" x14ac:dyDescent="0.25"/>
    <row r="45187" x14ac:dyDescent="0.25"/>
    <row r="45188" x14ac:dyDescent="0.25"/>
    <row r="45189" x14ac:dyDescent="0.25"/>
    <row r="45190" x14ac:dyDescent="0.25"/>
    <row r="45191" x14ac:dyDescent="0.25"/>
    <row r="45192" x14ac:dyDescent="0.25"/>
    <row r="45193" x14ac:dyDescent="0.25"/>
    <row r="45194" x14ac:dyDescent="0.25"/>
    <row r="45195" x14ac:dyDescent="0.25"/>
    <row r="45196" x14ac:dyDescent="0.25"/>
    <row r="45197" x14ac:dyDescent="0.25"/>
    <row r="45198" x14ac:dyDescent="0.25"/>
    <row r="45199" x14ac:dyDescent="0.25"/>
    <row r="45200" x14ac:dyDescent="0.25"/>
    <row r="45201" x14ac:dyDescent="0.25"/>
    <row r="45202" x14ac:dyDescent="0.25"/>
    <row r="45203" x14ac:dyDescent="0.25"/>
    <row r="45204" x14ac:dyDescent="0.25"/>
    <row r="45205" x14ac:dyDescent="0.25"/>
    <row r="45206" x14ac:dyDescent="0.25"/>
    <row r="45207" x14ac:dyDescent="0.25"/>
    <row r="45208" x14ac:dyDescent="0.25"/>
    <row r="45209" x14ac:dyDescent="0.25"/>
    <row r="45210" x14ac:dyDescent="0.25"/>
    <row r="45211" x14ac:dyDescent="0.25"/>
    <row r="45212" x14ac:dyDescent="0.25"/>
    <row r="45213" x14ac:dyDescent="0.25"/>
    <row r="45214" x14ac:dyDescent="0.25"/>
    <row r="45215" x14ac:dyDescent="0.25"/>
    <row r="45216" x14ac:dyDescent="0.25"/>
    <row r="45217" x14ac:dyDescent="0.25"/>
    <row r="45218" x14ac:dyDescent="0.25"/>
    <row r="45219" x14ac:dyDescent="0.25"/>
    <row r="45220" x14ac:dyDescent="0.25"/>
    <row r="45221" x14ac:dyDescent="0.25"/>
    <row r="45222" x14ac:dyDescent="0.25"/>
    <row r="45223" x14ac:dyDescent="0.25"/>
    <row r="45224" x14ac:dyDescent="0.25"/>
    <row r="45225" x14ac:dyDescent="0.25"/>
    <row r="45226" x14ac:dyDescent="0.25"/>
    <row r="45227" x14ac:dyDescent="0.25"/>
    <row r="45228" x14ac:dyDescent="0.25"/>
    <row r="45229" x14ac:dyDescent="0.25"/>
    <row r="45230" x14ac:dyDescent="0.25"/>
    <row r="45231" x14ac:dyDescent="0.25"/>
    <row r="45232" x14ac:dyDescent="0.25"/>
    <row r="45233" x14ac:dyDescent="0.25"/>
    <row r="45234" x14ac:dyDescent="0.25"/>
    <row r="45235" x14ac:dyDescent="0.25"/>
    <row r="45236" x14ac:dyDescent="0.25"/>
    <row r="45237" x14ac:dyDescent="0.25"/>
    <row r="45238" x14ac:dyDescent="0.25"/>
    <row r="45239" x14ac:dyDescent="0.25"/>
    <row r="45240" x14ac:dyDescent="0.25"/>
    <row r="45241" x14ac:dyDescent="0.25"/>
    <row r="45242" x14ac:dyDescent="0.25"/>
    <row r="45243" x14ac:dyDescent="0.25"/>
    <row r="45244" x14ac:dyDescent="0.25"/>
    <row r="45245" x14ac:dyDescent="0.25"/>
    <row r="45246" x14ac:dyDescent="0.25"/>
    <row r="45247" x14ac:dyDescent="0.25"/>
    <row r="45248" x14ac:dyDescent="0.25"/>
    <row r="45249" x14ac:dyDescent="0.25"/>
    <row r="45250" x14ac:dyDescent="0.25"/>
    <row r="45251" x14ac:dyDescent="0.25"/>
    <row r="45252" x14ac:dyDescent="0.25"/>
    <row r="45253" x14ac:dyDescent="0.25"/>
    <row r="45254" x14ac:dyDescent="0.25"/>
    <row r="45255" x14ac:dyDescent="0.25"/>
    <row r="45256" x14ac:dyDescent="0.25"/>
    <row r="45257" x14ac:dyDescent="0.25"/>
    <row r="45258" x14ac:dyDescent="0.25"/>
    <row r="45259" x14ac:dyDescent="0.25"/>
    <row r="45260" x14ac:dyDescent="0.25"/>
    <row r="45261" x14ac:dyDescent="0.25"/>
    <row r="45262" x14ac:dyDescent="0.25"/>
    <row r="45263" x14ac:dyDescent="0.25"/>
    <row r="45264" x14ac:dyDescent="0.25"/>
    <row r="45265" x14ac:dyDescent="0.25"/>
    <row r="45266" x14ac:dyDescent="0.25"/>
    <row r="45267" x14ac:dyDescent="0.25"/>
    <row r="45268" x14ac:dyDescent="0.25"/>
    <row r="45269" x14ac:dyDescent="0.25"/>
    <row r="45270" x14ac:dyDescent="0.25"/>
    <row r="45271" x14ac:dyDescent="0.25"/>
    <row r="45272" x14ac:dyDescent="0.25"/>
    <row r="45273" x14ac:dyDescent="0.25"/>
    <row r="45274" x14ac:dyDescent="0.25"/>
    <row r="45275" x14ac:dyDescent="0.25"/>
    <row r="45276" x14ac:dyDescent="0.25"/>
    <row r="45277" x14ac:dyDescent="0.25"/>
    <row r="45278" x14ac:dyDescent="0.25"/>
    <row r="45279" x14ac:dyDescent="0.25"/>
    <row r="45280" x14ac:dyDescent="0.25"/>
    <row r="45281" x14ac:dyDescent="0.25"/>
    <row r="45282" x14ac:dyDescent="0.25"/>
    <row r="45283" x14ac:dyDescent="0.25"/>
    <row r="45284" x14ac:dyDescent="0.25"/>
    <row r="45285" x14ac:dyDescent="0.25"/>
    <row r="45286" x14ac:dyDescent="0.25"/>
    <row r="45287" x14ac:dyDescent="0.25"/>
    <row r="45288" x14ac:dyDescent="0.25"/>
    <row r="45289" x14ac:dyDescent="0.25"/>
    <row r="45290" x14ac:dyDescent="0.25"/>
    <row r="45291" x14ac:dyDescent="0.25"/>
    <row r="45292" x14ac:dyDescent="0.25"/>
    <row r="45293" x14ac:dyDescent="0.25"/>
    <row r="45294" x14ac:dyDescent="0.25"/>
    <row r="45295" x14ac:dyDescent="0.25"/>
    <row r="45296" x14ac:dyDescent="0.25"/>
    <row r="45297" x14ac:dyDescent="0.25"/>
    <row r="45298" x14ac:dyDescent="0.25"/>
    <row r="45299" x14ac:dyDescent="0.25"/>
    <row r="45300" x14ac:dyDescent="0.25"/>
    <row r="45301" x14ac:dyDescent="0.25"/>
    <row r="45302" x14ac:dyDescent="0.25"/>
    <row r="45303" x14ac:dyDescent="0.25"/>
    <row r="45304" x14ac:dyDescent="0.25"/>
    <row r="45305" x14ac:dyDescent="0.25"/>
    <row r="45306" x14ac:dyDescent="0.25"/>
    <row r="45307" x14ac:dyDescent="0.25"/>
    <row r="45308" x14ac:dyDescent="0.25"/>
    <row r="45309" x14ac:dyDescent="0.25"/>
    <row r="45310" x14ac:dyDescent="0.25"/>
    <row r="45311" x14ac:dyDescent="0.25"/>
    <row r="45312" x14ac:dyDescent="0.25"/>
    <row r="45313" x14ac:dyDescent="0.25"/>
    <row r="45314" x14ac:dyDescent="0.25"/>
    <row r="45315" x14ac:dyDescent="0.25"/>
    <row r="45316" x14ac:dyDescent="0.25"/>
    <row r="45317" x14ac:dyDescent="0.25"/>
    <row r="45318" x14ac:dyDescent="0.25"/>
    <row r="45319" x14ac:dyDescent="0.25"/>
    <row r="45320" x14ac:dyDescent="0.25"/>
    <row r="45321" x14ac:dyDescent="0.25"/>
    <row r="45322" x14ac:dyDescent="0.25"/>
    <row r="45323" x14ac:dyDescent="0.25"/>
    <row r="45324" x14ac:dyDescent="0.25"/>
    <row r="45325" x14ac:dyDescent="0.25"/>
    <row r="45326" x14ac:dyDescent="0.25"/>
    <row r="45327" x14ac:dyDescent="0.25"/>
    <row r="45328" x14ac:dyDescent="0.25"/>
    <row r="45329" x14ac:dyDescent="0.25"/>
    <row r="45330" x14ac:dyDescent="0.25"/>
    <row r="45331" x14ac:dyDescent="0.25"/>
    <row r="45332" x14ac:dyDescent="0.25"/>
    <row r="45333" x14ac:dyDescent="0.25"/>
    <row r="45334" x14ac:dyDescent="0.25"/>
    <row r="45335" x14ac:dyDescent="0.25"/>
    <row r="45336" x14ac:dyDescent="0.25"/>
    <row r="45337" x14ac:dyDescent="0.25"/>
    <row r="45338" x14ac:dyDescent="0.25"/>
    <row r="45339" x14ac:dyDescent="0.25"/>
    <row r="45340" x14ac:dyDescent="0.25"/>
    <row r="45341" x14ac:dyDescent="0.25"/>
    <row r="45342" x14ac:dyDescent="0.25"/>
    <row r="45343" x14ac:dyDescent="0.25"/>
    <row r="45344" x14ac:dyDescent="0.25"/>
    <row r="45345" x14ac:dyDescent="0.25"/>
    <row r="45346" x14ac:dyDescent="0.25"/>
    <row r="45347" x14ac:dyDescent="0.25"/>
    <row r="45348" x14ac:dyDescent="0.25"/>
    <row r="45349" x14ac:dyDescent="0.25"/>
    <row r="45350" x14ac:dyDescent="0.25"/>
    <row r="45351" x14ac:dyDescent="0.25"/>
    <row r="45352" x14ac:dyDescent="0.25"/>
    <row r="45353" x14ac:dyDescent="0.25"/>
    <row r="45354" x14ac:dyDescent="0.25"/>
    <row r="45355" x14ac:dyDescent="0.25"/>
    <row r="45356" x14ac:dyDescent="0.25"/>
    <row r="45357" x14ac:dyDescent="0.25"/>
    <row r="45358" x14ac:dyDescent="0.25"/>
    <row r="45359" x14ac:dyDescent="0.25"/>
    <row r="45360" x14ac:dyDescent="0.25"/>
    <row r="45361" x14ac:dyDescent="0.25"/>
    <row r="45362" x14ac:dyDescent="0.25"/>
    <row r="45363" x14ac:dyDescent="0.25"/>
    <row r="45364" x14ac:dyDescent="0.25"/>
    <row r="45365" x14ac:dyDescent="0.25"/>
    <row r="45366" x14ac:dyDescent="0.25"/>
    <row r="45367" x14ac:dyDescent="0.25"/>
    <row r="45368" x14ac:dyDescent="0.25"/>
    <row r="45369" x14ac:dyDescent="0.25"/>
    <row r="45370" x14ac:dyDescent="0.25"/>
    <row r="45371" x14ac:dyDescent="0.25"/>
    <row r="45372" x14ac:dyDescent="0.25"/>
    <row r="45373" x14ac:dyDescent="0.25"/>
    <row r="45374" x14ac:dyDescent="0.25"/>
    <row r="45375" x14ac:dyDescent="0.25"/>
    <row r="45376" x14ac:dyDescent="0.25"/>
    <row r="45377" x14ac:dyDescent="0.25"/>
    <row r="45378" x14ac:dyDescent="0.25"/>
    <row r="45379" x14ac:dyDescent="0.25"/>
    <row r="45380" x14ac:dyDescent="0.25"/>
    <row r="45381" x14ac:dyDescent="0.25"/>
    <row r="45382" x14ac:dyDescent="0.25"/>
    <row r="45383" x14ac:dyDescent="0.25"/>
    <row r="45384" x14ac:dyDescent="0.25"/>
    <row r="45385" x14ac:dyDescent="0.25"/>
    <row r="45386" x14ac:dyDescent="0.25"/>
    <row r="45387" x14ac:dyDescent="0.25"/>
    <row r="45388" x14ac:dyDescent="0.25"/>
    <row r="45389" x14ac:dyDescent="0.25"/>
    <row r="45390" x14ac:dyDescent="0.25"/>
    <row r="45391" x14ac:dyDescent="0.25"/>
    <row r="45392" x14ac:dyDescent="0.25"/>
    <row r="45393" x14ac:dyDescent="0.25"/>
    <row r="45394" x14ac:dyDescent="0.25"/>
    <row r="45395" x14ac:dyDescent="0.25"/>
    <row r="45396" x14ac:dyDescent="0.25"/>
    <row r="45397" x14ac:dyDescent="0.25"/>
    <row r="45398" x14ac:dyDescent="0.25"/>
    <row r="45399" x14ac:dyDescent="0.25"/>
    <row r="45400" x14ac:dyDescent="0.25"/>
    <row r="45401" x14ac:dyDescent="0.25"/>
    <row r="45402" x14ac:dyDescent="0.25"/>
    <row r="45403" x14ac:dyDescent="0.25"/>
    <row r="45404" x14ac:dyDescent="0.25"/>
    <row r="45405" x14ac:dyDescent="0.25"/>
    <row r="45406" x14ac:dyDescent="0.25"/>
    <row r="45407" x14ac:dyDescent="0.25"/>
    <row r="45408" x14ac:dyDescent="0.25"/>
    <row r="45409" x14ac:dyDescent="0.25"/>
    <row r="45410" x14ac:dyDescent="0.25"/>
    <row r="45411" x14ac:dyDescent="0.25"/>
    <row r="45412" x14ac:dyDescent="0.25"/>
    <row r="45413" x14ac:dyDescent="0.25"/>
    <row r="45414" x14ac:dyDescent="0.25"/>
    <row r="45415" x14ac:dyDescent="0.25"/>
    <row r="45416" x14ac:dyDescent="0.25"/>
    <row r="45417" x14ac:dyDescent="0.25"/>
    <row r="45418" x14ac:dyDescent="0.25"/>
    <row r="45419" x14ac:dyDescent="0.25"/>
    <row r="45420" x14ac:dyDescent="0.25"/>
    <row r="45421" x14ac:dyDescent="0.25"/>
    <row r="45422" x14ac:dyDescent="0.25"/>
    <row r="45423" x14ac:dyDescent="0.25"/>
    <row r="45424" x14ac:dyDescent="0.25"/>
    <row r="45425" x14ac:dyDescent="0.25"/>
    <row r="45426" x14ac:dyDescent="0.25"/>
    <row r="45427" x14ac:dyDescent="0.25"/>
    <row r="45428" x14ac:dyDescent="0.25"/>
    <row r="45429" x14ac:dyDescent="0.25"/>
    <row r="45430" x14ac:dyDescent="0.25"/>
    <row r="45431" x14ac:dyDescent="0.25"/>
    <row r="45432" x14ac:dyDescent="0.25"/>
    <row r="45433" x14ac:dyDescent="0.25"/>
    <row r="45434" x14ac:dyDescent="0.25"/>
    <row r="45435" x14ac:dyDescent="0.25"/>
    <row r="45436" x14ac:dyDescent="0.25"/>
    <row r="45437" x14ac:dyDescent="0.25"/>
    <row r="45438" x14ac:dyDescent="0.25"/>
    <row r="45439" x14ac:dyDescent="0.25"/>
    <row r="45440" x14ac:dyDescent="0.25"/>
    <row r="45441" x14ac:dyDescent="0.25"/>
    <row r="45442" x14ac:dyDescent="0.25"/>
    <row r="45443" x14ac:dyDescent="0.25"/>
    <row r="45444" x14ac:dyDescent="0.25"/>
    <row r="45445" x14ac:dyDescent="0.25"/>
    <row r="45446" x14ac:dyDescent="0.25"/>
    <row r="45447" x14ac:dyDescent="0.25"/>
    <row r="45448" x14ac:dyDescent="0.25"/>
    <row r="45449" x14ac:dyDescent="0.25"/>
    <row r="45450" x14ac:dyDescent="0.25"/>
    <row r="45451" x14ac:dyDescent="0.25"/>
    <row r="45452" x14ac:dyDescent="0.25"/>
    <row r="45453" x14ac:dyDescent="0.25"/>
    <row r="45454" x14ac:dyDescent="0.25"/>
    <row r="45455" x14ac:dyDescent="0.25"/>
    <row r="45456" x14ac:dyDescent="0.25"/>
    <row r="45457" x14ac:dyDescent="0.25"/>
    <row r="45458" x14ac:dyDescent="0.25"/>
    <row r="45459" x14ac:dyDescent="0.25"/>
    <row r="45460" x14ac:dyDescent="0.25"/>
    <row r="45461" x14ac:dyDescent="0.25"/>
    <row r="45462" x14ac:dyDescent="0.25"/>
    <row r="45463" x14ac:dyDescent="0.25"/>
    <row r="45464" x14ac:dyDescent="0.25"/>
    <row r="45465" x14ac:dyDescent="0.25"/>
    <row r="45466" x14ac:dyDescent="0.25"/>
    <row r="45467" x14ac:dyDescent="0.25"/>
    <row r="45468" x14ac:dyDescent="0.25"/>
    <row r="45469" x14ac:dyDescent="0.25"/>
    <row r="45470" x14ac:dyDescent="0.25"/>
    <row r="45471" x14ac:dyDescent="0.25"/>
    <row r="45472" x14ac:dyDescent="0.25"/>
    <row r="45473" x14ac:dyDescent="0.25"/>
    <row r="45474" x14ac:dyDescent="0.25"/>
    <row r="45475" x14ac:dyDescent="0.25"/>
    <row r="45476" x14ac:dyDescent="0.25"/>
    <row r="45477" x14ac:dyDescent="0.25"/>
    <row r="45478" x14ac:dyDescent="0.25"/>
    <row r="45479" x14ac:dyDescent="0.25"/>
    <row r="45480" x14ac:dyDescent="0.25"/>
    <row r="45481" x14ac:dyDescent="0.25"/>
    <row r="45482" x14ac:dyDescent="0.25"/>
    <row r="45483" x14ac:dyDescent="0.25"/>
    <row r="45484" x14ac:dyDescent="0.25"/>
    <row r="45485" x14ac:dyDescent="0.25"/>
    <row r="45486" x14ac:dyDescent="0.25"/>
    <row r="45487" x14ac:dyDescent="0.25"/>
    <row r="45488" x14ac:dyDescent="0.25"/>
    <row r="45489" x14ac:dyDescent="0.25"/>
    <row r="45490" x14ac:dyDescent="0.25"/>
    <row r="45491" x14ac:dyDescent="0.25"/>
    <row r="45492" x14ac:dyDescent="0.25"/>
    <row r="45493" x14ac:dyDescent="0.25"/>
    <row r="45494" x14ac:dyDescent="0.25"/>
    <row r="45495" x14ac:dyDescent="0.25"/>
    <row r="45496" x14ac:dyDescent="0.25"/>
    <row r="45497" x14ac:dyDescent="0.25"/>
    <row r="45498" x14ac:dyDescent="0.25"/>
    <row r="45499" x14ac:dyDescent="0.25"/>
    <row r="45500" x14ac:dyDescent="0.25"/>
    <row r="45501" x14ac:dyDescent="0.25"/>
    <row r="45502" x14ac:dyDescent="0.25"/>
    <row r="45503" x14ac:dyDescent="0.25"/>
    <row r="45504" x14ac:dyDescent="0.25"/>
    <row r="45505" x14ac:dyDescent="0.25"/>
    <row r="45506" x14ac:dyDescent="0.25"/>
    <row r="45507" x14ac:dyDescent="0.25"/>
    <row r="45508" x14ac:dyDescent="0.25"/>
    <row r="45509" x14ac:dyDescent="0.25"/>
    <row r="45510" x14ac:dyDescent="0.25"/>
    <row r="45511" x14ac:dyDescent="0.25"/>
    <row r="45512" x14ac:dyDescent="0.25"/>
    <row r="45513" x14ac:dyDescent="0.25"/>
    <row r="45514" x14ac:dyDescent="0.25"/>
    <row r="45515" x14ac:dyDescent="0.25"/>
    <row r="45516" x14ac:dyDescent="0.25"/>
    <row r="45517" x14ac:dyDescent="0.25"/>
    <row r="45518" x14ac:dyDescent="0.25"/>
    <row r="45519" x14ac:dyDescent="0.25"/>
    <row r="45520" x14ac:dyDescent="0.25"/>
    <row r="45521" x14ac:dyDescent="0.25"/>
    <row r="45522" x14ac:dyDescent="0.25"/>
    <row r="45523" x14ac:dyDescent="0.25"/>
    <row r="45524" x14ac:dyDescent="0.25"/>
    <row r="45525" x14ac:dyDescent="0.25"/>
    <row r="45526" x14ac:dyDescent="0.25"/>
    <row r="45527" x14ac:dyDescent="0.25"/>
    <row r="45528" x14ac:dyDescent="0.25"/>
    <row r="45529" x14ac:dyDescent="0.25"/>
    <row r="45530" x14ac:dyDescent="0.25"/>
    <row r="45531" x14ac:dyDescent="0.25"/>
    <row r="45532" x14ac:dyDescent="0.25"/>
    <row r="45533" x14ac:dyDescent="0.25"/>
    <row r="45534" x14ac:dyDescent="0.25"/>
    <row r="45535" x14ac:dyDescent="0.25"/>
    <row r="45536" x14ac:dyDescent="0.25"/>
    <row r="45537" x14ac:dyDescent="0.25"/>
    <row r="45538" x14ac:dyDescent="0.25"/>
    <row r="45539" x14ac:dyDescent="0.25"/>
    <row r="45540" x14ac:dyDescent="0.25"/>
    <row r="45541" x14ac:dyDescent="0.25"/>
    <row r="45542" x14ac:dyDescent="0.25"/>
    <row r="45543" x14ac:dyDescent="0.25"/>
    <row r="45544" x14ac:dyDescent="0.25"/>
    <row r="45545" x14ac:dyDescent="0.25"/>
    <row r="45546" x14ac:dyDescent="0.25"/>
    <row r="45547" x14ac:dyDescent="0.25"/>
    <row r="45548" x14ac:dyDescent="0.25"/>
    <row r="45549" x14ac:dyDescent="0.25"/>
    <row r="45550" x14ac:dyDescent="0.25"/>
    <row r="45551" x14ac:dyDescent="0.25"/>
    <row r="45552" x14ac:dyDescent="0.25"/>
    <row r="45553" x14ac:dyDescent="0.25"/>
    <row r="45554" x14ac:dyDescent="0.25"/>
    <row r="45555" x14ac:dyDescent="0.25"/>
    <row r="45556" x14ac:dyDescent="0.25"/>
    <row r="45557" x14ac:dyDescent="0.25"/>
    <row r="45558" x14ac:dyDescent="0.25"/>
    <row r="45559" x14ac:dyDescent="0.25"/>
    <row r="45560" x14ac:dyDescent="0.25"/>
    <row r="45561" x14ac:dyDescent="0.25"/>
    <row r="45562" x14ac:dyDescent="0.25"/>
    <row r="45563" x14ac:dyDescent="0.25"/>
    <row r="45564" x14ac:dyDescent="0.25"/>
    <row r="45565" x14ac:dyDescent="0.25"/>
    <row r="45566" x14ac:dyDescent="0.25"/>
    <row r="45567" x14ac:dyDescent="0.25"/>
    <row r="45568" x14ac:dyDescent="0.25"/>
    <row r="45569" x14ac:dyDescent="0.25"/>
    <row r="45570" x14ac:dyDescent="0.25"/>
    <row r="45571" x14ac:dyDescent="0.25"/>
    <row r="45572" x14ac:dyDescent="0.25"/>
    <row r="45573" x14ac:dyDescent="0.25"/>
    <row r="45574" x14ac:dyDescent="0.25"/>
    <row r="45575" x14ac:dyDescent="0.25"/>
    <row r="45576" x14ac:dyDescent="0.25"/>
    <row r="45577" x14ac:dyDescent="0.25"/>
    <row r="45578" x14ac:dyDescent="0.25"/>
    <row r="45579" x14ac:dyDescent="0.25"/>
    <row r="45580" x14ac:dyDescent="0.25"/>
    <row r="45581" x14ac:dyDescent="0.25"/>
    <row r="45582" x14ac:dyDescent="0.25"/>
    <row r="45583" x14ac:dyDescent="0.25"/>
    <row r="45584" x14ac:dyDescent="0.25"/>
    <row r="45585" x14ac:dyDescent="0.25"/>
    <row r="45586" x14ac:dyDescent="0.25"/>
    <row r="45587" x14ac:dyDescent="0.25"/>
    <row r="45588" x14ac:dyDescent="0.25"/>
    <row r="45589" x14ac:dyDescent="0.25"/>
    <row r="45590" x14ac:dyDescent="0.25"/>
    <row r="45591" x14ac:dyDescent="0.25"/>
    <row r="45592" x14ac:dyDescent="0.25"/>
    <row r="45593" x14ac:dyDescent="0.25"/>
    <row r="45594" x14ac:dyDescent="0.25"/>
    <row r="45595" x14ac:dyDescent="0.25"/>
    <row r="45596" x14ac:dyDescent="0.25"/>
    <row r="45597" x14ac:dyDescent="0.25"/>
    <row r="45598" x14ac:dyDescent="0.25"/>
    <row r="45599" x14ac:dyDescent="0.25"/>
    <row r="45600" x14ac:dyDescent="0.25"/>
    <row r="45601" x14ac:dyDescent="0.25"/>
    <row r="45602" x14ac:dyDescent="0.25"/>
    <row r="45603" x14ac:dyDescent="0.25"/>
    <row r="45604" x14ac:dyDescent="0.25"/>
    <row r="45605" x14ac:dyDescent="0.25"/>
    <row r="45606" x14ac:dyDescent="0.25"/>
    <row r="45607" x14ac:dyDescent="0.25"/>
    <row r="45608" x14ac:dyDescent="0.25"/>
    <row r="45609" x14ac:dyDescent="0.25"/>
    <row r="45610" x14ac:dyDescent="0.25"/>
    <row r="45611" x14ac:dyDescent="0.25"/>
    <row r="45612" x14ac:dyDescent="0.25"/>
    <row r="45613" x14ac:dyDescent="0.25"/>
    <row r="45614" x14ac:dyDescent="0.25"/>
    <row r="45615" x14ac:dyDescent="0.25"/>
    <row r="45616" x14ac:dyDescent="0.25"/>
    <row r="45617" x14ac:dyDescent="0.25"/>
    <row r="45618" x14ac:dyDescent="0.25"/>
    <row r="45619" x14ac:dyDescent="0.25"/>
    <row r="45620" x14ac:dyDescent="0.25"/>
    <row r="45621" x14ac:dyDescent="0.25"/>
    <row r="45622" x14ac:dyDescent="0.25"/>
    <row r="45623" x14ac:dyDescent="0.25"/>
    <row r="45624" x14ac:dyDescent="0.25"/>
    <row r="45625" x14ac:dyDescent="0.25"/>
    <row r="45626" x14ac:dyDescent="0.25"/>
    <row r="45627" x14ac:dyDescent="0.25"/>
    <row r="45628" x14ac:dyDescent="0.25"/>
    <row r="45629" x14ac:dyDescent="0.25"/>
    <row r="45630" x14ac:dyDescent="0.25"/>
    <row r="45631" x14ac:dyDescent="0.25"/>
    <row r="45632" x14ac:dyDescent="0.25"/>
    <row r="45633" x14ac:dyDescent="0.25"/>
    <row r="45634" x14ac:dyDescent="0.25"/>
    <row r="45635" x14ac:dyDescent="0.25"/>
    <row r="45636" x14ac:dyDescent="0.25"/>
    <row r="45637" x14ac:dyDescent="0.25"/>
    <row r="45638" x14ac:dyDescent="0.25"/>
    <row r="45639" x14ac:dyDescent="0.25"/>
    <row r="45640" x14ac:dyDescent="0.25"/>
    <row r="45641" x14ac:dyDescent="0.25"/>
    <row r="45642" x14ac:dyDescent="0.25"/>
    <row r="45643" x14ac:dyDescent="0.25"/>
    <row r="45644" x14ac:dyDescent="0.25"/>
    <row r="45645" x14ac:dyDescent="0.25"/>
    <row r="45646" x14ac:dyDescent="0.25"/>
    <row r="45647" x14ac:dyDescent="0.25"/>
    <row r="45648" x14ac:dyDescent="0.25"/>
    <row r="45649" x14ac:dyDescent="0.25"/>
    <row r="45650" x14ac:dyDescent="0.25"/>
    <row r="45651" x14ac:dyDescent="0.25"/>
    <row r="45652" x14ac:dyDescent="0.25"/>
    <row r="45653" x14ac:dyDescent="0.25"/>
    <row r="45654" x14ac:dyDescent="0.25"/>
    <row r="45655" x14ac:dyDescent="0.25"/>
    <row r="45656" x14ac:dyDescent="0.25"/>
    <row r="45657" x14ac:dyDescent="0.25"/>
    <row r="45658" x14ac:dyDescent="0.25"/>
    <row r="45659" x14ac:dyDescent="0.25"/>
    <row r="45660" x14ac:dyDescent="0.25"/>
    <row r="45661" x14ac:dyDescent="0.25"/>
    <row r="45662" x14ac:dyDescent="0.25"/>
    <row r="45663" x14ac:dyDescent="0.25"/>
    <row r="45664" x14ac:dyDescent="0.25"/>
    <row r="45665" x14ac:dyDescent="0.25"/>
    <row r="45666" x14ac:dyDescent="0.25"/>
    <row r="45667" x14ac:dyDescent="0.25"/>
    <row r="45668" x14ac:dyDescent="0.25"/>
    <row r="45669" x14ac:dyDescent="0.25"/>
    <row r="45670" x14ac:dyDescent="0.25"/>
    <row r="45671" x14ac:dyDescent="0.25"/>
    <row r="45672" x14ac:dyDescent="0.25"/>
    <row r="45673" x14ac:dyDescent="0.25"/>
    <row r="45674" x14ac:dyDescent="0.25"/>
    <row r="45675" x14ac:dyDescent="0.25"/>
    <row r="45676" x14ac:dyDescent="0.25"/>
    <row r="45677" x14ac:dyDescent="0.25"/>
    <row r="45678" x14ac:dyDescent="0.25"/>
    <row r="45679" x14ac:dyDescent="0.25"/>
    <row r="45680" x14ac:dyDescent="0.25"/>
    <row r="45681" x14ac:dyDescent="0.25"/>
    <row r="45682" x14ac:dyDescent="0.25"/>
    <row r="45683" x14ac:dyDescent="0.25"/>
    <row r="45684" x14ac:dyDescent="0.25"/>
    <row r="45685" x14ac:dyDescent="0.25"/>
    <row r="45686" x14ac:dyDescent="0.25"/>
    <row r="45687" x14ac:dyDescent="0.25"/>
    <row r="45688" x14ac:dyDescent="0.25"/>
    <row r="45689" x14ac:dyDescent="0.25"/>
    <row r="45690" x14ac:dyDescent="0.25"/>
    <row r="45691" x14ac:dyDescent="0.25"/>
    <row r="45692" x14ac:dyDescent="0.25"/>
    <row r="45693" x14ac:dyDescent="0.25"/>
    <row r="45694" x14ac:dyDescent="0.25"/>
    <row r="45695" x14ac:dyDescent="0.25"/>
    <row r="45696" x14ac:dyDescent="0.25"/>
    <row r="45697" x14ac:dyDescent="0.25"/>
    <row r="45698" x14ac:dyDescent="0.25"/>
    <row r="45699" x14ac:dyDescent="0.25"/>
    <row r="45700" x14ac:dyDescent="0.25"/>
    <row r="45701" x14ac:dyDescent="0.25"/>
    <row r="45702" x14ac:dyDescent="0.25"/>
    <row r="45703" x14ac:dyDescent="0.25"/>
    <row r="45704" x14ac:dyDescent="0.25"/>
    <row r="45705" x14ac:dyDescent="0.25"/>
    <row r="45706" x14ac:dyDescent="0.25"/>
    <row r="45707" x14ac:dyDescent="0.25"/>
    <row r="45708" x14ac:dyDescent="0.25"/>
    <row r="45709" x14ac:dyDescent="0.25"/>
    <row r="45710" x14ac:dyDescent="0.25"/>
    <row r="45711" x14ac:dyDescent="0.25"/>
    <row r="45712" x14ac:dyDescent="0.25"/>
    <row r="45713" x14ac:dyDescent="0.25"/>
    <row r="45714" x14ac:dyDescent="0.25"/>
    <row r="45715" x14ac:dyDescent="0.25"/>
    <row r="45716" x14ac:dyDescent="0.25"/>
    <row r="45717" x14ac:dyDescent="0.25"/>
    <row r="45718" x14ac:dyDescent="0.25"/>
    <row r="45719" x14ac:dyDescent="0.25"/>
    <row r="45720" x14ac:dyDescent="0.25"/>
    <row r="45721" x14ac:dyDescent="0.25"/>
    <row r="45722" x14ac:dyDescent="0.25"/>
    <row r="45723" x14ac:dyDescent="0.25"/>
    <row r="45724" x14ac:dyDescent="0.25"/>
    <row r="45725" x14ac:dyDescent="0.25"/>
    <row r="45726" x14ac:dyDescent="0.25"/>
    <row r="45727" x14ac:dyDescent="0.25"/>
    <row r="45728" x14ac:dyDescent="0.25"/>
    <row r="45729" x14ac:dyDescent="0.25"/>
    <row r="45730" x14ac:dyDescent="0.25"/>
    <row r="45731" x14ac:dyDescent="0.25"/>
    <row r="45732" x14ac:dyDescent="0.25"/>
    <row r="45733" x14ac:dyDescent="0.25"/>
    <row r="45734" x14ac:dyDescent="0.25"/>
    <row r="45735" x14ac:dyDescent="0.25"/>
    <row r="45736" x14ac:dyDescent="0.25"/>
    <row r="45737" x14ac:dyDescent="0.25"/>
    <row r="45738" x14ac:dyDescent="0.25"/>
    <row r="45739" x14ac:dyDescent="0.25"/>
    <row r="45740" x14ac:dyDescent="0.25"/>
    <row r="45741" x14ac:dyDescent="0.25"/>
    <row r="45742" x14ac:dyDescent="0.25"/>
    <row r="45743" x14ac:dyDescent="0.25"/>
    <row r="45744" x14ac:dyDescent="0.25"/>
    <row r="45745" x14ac:dyDescent="0.25"/>
    <row r="45746" x14ac:dyDescent="0.25"/>
    <row r="45747" x14ac:dyDescent="0.25"/>
    <row r="45748" x14ac:dyDescent="0.25"/>
    <row r="45749" x14ac:dyDescent="0.25"/>
    <row r="45750" x14ac:dyDescent="0.25"/>
    <row r="45751" x14ac:dyDescent="0.25"/>
    <row r="45752" x14ac:dyDescent="0.25"/>
    <row r="45753" x14ac:dyDescent="0.25"/>
    <row r="45754" x14ac:dyDescent="0.25"/>
    <row r="45755" x14ac:dyDescent="0.25"/>
    <row r="45756" x14ac:dyDescent="0.25"/>
    <row r="45757" x14ac:dyDescent="0.25"/>
    <row r="45758" x14ac:dyDescent="0.25"/>
    <row r="45759" x14ac:dyDescent="0.25"/>
    <row r="45760" x14ac:dyDescent="0.25"/>
    <row r="45761" x14ac:dyDescent="0.25"/>
    <row r="45762" x14ac:dyDescent="0.25"/>
    <row r="45763" x14ac:dyDescent="0.25"/>
    <row r="45764" x14ac:dyDescent="0.25"/>
    <row r="45765" x14ac:dyDescent="0.25"/>
    <row r="45766" x14ac:dyDescent="0.25"/>
    <row r="45767" x14ac:dyDescent="0.25"/>
    <row r="45768" x14ac:dyDescent="0.25"/>
    <row r="45769" x14ac:dyDescent="0.25"/>
    <row r="45770" x14ac:dyDescent="0.25"/>
    <row r="45771" x14ac:dyDescent="0.25"/>
    <row r="45772" x14ac:dyDescent="0.25"/>
    <row r="45773" x14ac:dyDescent="0.25"/>
    <row r="45774" x14ac:dyDescent="0.25"/>
    <row r="45775" x14ac:dyDescent="0.25"/>
    <row r="45776" x14ac:dyDescent="0.25"/>
    <row r="45777" x14ac:dyDescent="0.25"/>
    <row r="45778" x14ac:dyDescent="0.25"/>
    <row r="45779" x14ac:dyDescent="0.25"/>
    <row r="45780" x14ac:dyDescent="0.25"/>
    <row r="45781" x14ac:dyDescent="0.25"/>
    <row r="45782" x14ac:dyDescent="0.25"/>
    <row r="45783" x14ac:dyDescent="0.25"/>
    <row r="45784" x14ac:dyDescent="0.25"/>
    <row r="45785" x14ac:dyDescent="0.25"/>
    <row r="45786" x14ac:dyDescent="0.25"/>
    <row r="45787" x14ac:dyDescent="0.25"/>
    <row r="45788" x14ac:dyDescent="0.25"/>
    <row r="45789" x14ac:dyDescent="0.25"/>
    <row r="45790" x14ac:dyDescent="0.25"/>
    <row r="45791" x14ac:dyDescent="0.25"/>
    <row r="45792" x14ac:dyDescent="0.25"/>
    <row r="45793" x14ac:dyDescent="0.25"/>
    <row r="45794" x14ac:dyDescent="0.25"/>
    <row r="45795" x14ac:dyDescent="0.25"/>
    <row r="45796" x14ac:dyDescent="0.25"/>
    <row r="45797" x14ac:dyDescent="0.25"/>
    <row r="45798" x14ac:dyDescent="0.25"/>
    <row r="45799" x14ac:dyDescent="0.25"/>
    <row r="45800" x14ac:dyDescent="0.25"/>
    <row r="45801" x14ac:dyDescent="0.25"/>
    <row r="45802" x14ac:dyDescent="0.25"/>
    <row r="45803" x14ac:dyDescent="0.25"/>
    <row r="45804" x14ac:dyDescent="0.25"/>
    <row r="45805" x14ac:dyDescent="0.25"/>
    <row r="45806" x14ac:dyDescent="0.25"/>
    <row r="45807" x14ac:dyDescent="0.25"/>
    <row r="45808" x14ac:dyDescent="0.25"/>
    <row r="45809" x14ac:dyDescent="0.25"/>
    <row r="45810" x14ac:dyDescent="0.25"/>
    <row r="45811" x14ac:dyDescent="0.25"/>
    <row r="45812" x14ac:dyDescent="0.25"/>
    <row r="45813" x14ac:dyDescent="0.25"/>
    <row r="45814" x14ac:dyDescent="0.25"/>
    <row r="45815" x14ac:dyDescent="0.25"/>
    <row r="45816" x14ac:dyDescent="0.25"/>
    <row r="45817" x14ac:dyDescent="0.25"/>
    <row r="45818" x14ac:dyDescent="0.25"/>
    <row r="45819" x14ac:dyDescent="0.25"/>
    <row r="45820" x14ac:dyDescent="0.25"/>
    <row r="45821" x14ac:dyDescent="0.25"/>
    <row r="45822" x14ac:dyDescent="0.25"/>
    <row r="45823" x14ac:dyDescent="0.25"/>
    <row r="45824" x14ac:dyDescent="0.25"/>
    <row r="45825" x14ac:dyDescent="0.25"/>
    <row r="45826" x14ac:dyDescent="0.25"/>
    <row r="45827" x14ac:dyDescent="0.25"/>
    <row r="45828" x14ac:dyDescent="0.25"/>
    <row r="45829" x14ac:dyDescent="0.25"/>
    <row r="45830" x14ac:dyDescent="0.25"/>
    <row r="45831" x14ac:dyDescent="0.25"/>
    <row r="45832" x14ac:dyDescent="0.25"/>
    <row r="45833" x14ac:dyDescent="0.25"/>
    <row r="45834" x14ac:dyDescent="0.25"/>
    <row r="45835" x14ac:dyDescent="0.25"/>
    <row r="45836" x14ac:dyDescent="0.25"/>
    <row r="45837" x14ac:dyDescent="0.25"/>
    <row r="45838" x14ac:dyDescent="0.25"/>
    <row r="45839" x14ac:dyDescent="0.25"/>
    <row r="45840" x14ac:dyDescent="0.25"/>
    <row r="45841" x14ac:dyDescent="0.25"/>
    <row r="45842" x14ac:dyDescent="0.25"/>
    <row r="45843" x14ac:dyDescent="0.25"/>
    <row r="45844" x14ac:dyDescent="0.25"/>
    <row r="45845" x14ac:dyDescent="0.25"/>
    <row r="45846" x14ac:dyDescent="0.25"/>
    <row r="45847" x14ac:dyDescent="0.25"/>
    <row r="45848" x14ac:dyDescent="0.25"/>
    <row r="45849" x14ac:dyDescent="0.25"/>
    <row r="45850" x14ac:dyDescent="0.25"/>
    <row r="45851" x14ac:dyDescent="0.25"/>
    <row r="45852" x14ac:dyDescent="0.25"/>
    <row r="45853" x14ac:dyDescent="0.25"/>
    <row r="45854" x14ac:dyDescent="0.25"/>
    <row r="45855" x14ac:dyDescent="0.25"/>
    <row r="45856" x14ac:dyDescent="0.25"/>
    <row r="45857" x14ac:dyDescent="0.25"/>
    <row r="45858" x14ac:dyDescent="0.25"/>
    <row r="45859" x14ac:dyDescent="0.25"/>
    <row r="45860" x14ac:dyDescent="0.25"/>
    <row r="45861" x14ac:dyDescent="0.25"/>
    <row r="45862" x14ac:dyDescent="0.25"/>
    <row r="45863" x14ac:dyDescent="0.25"/>
    <row r="45864" x14ac:dyDescent="0.25"/>
    <row r="45865" x14ac:dyDescent="0.25"/>
    <row r="45866" x14ac:dyDescent="0.25"/>
    <row r="45867" x14ac:dyDescent="0.25"/>
    <row r="45868" x14ac:dyDescent="0.25"/>
    <row r="45869" x14ac:dyDescent="0.25"/>
    <row r="45870" x14ac:dyDescent="0.25"/>
    <row r="45871" x14ac:dyDescent="0.25"/>
    <row r="45872" x14ac:dyDescent="0.25"/>
    <row r="45873" x14ac:dyDescent="0.25"/>
    <row r="45874" x14ac:dyDescent="0.25"/>
    <row r="45875" x14ac:dyDescent="0.25"/>
    <row r="45876" x14ac:dyDescent="0.25"/>
    <row r="45877" x14ac:dyDescent="0.25"/>
    <row r="45878" x14ac:dyDescent="0.25"/>
    <row r="45879" x14ac:dyDescent="0.25"/>
    <row r="45880" x14ac:dyDescent="0.25"/>
    <row r="45881" x14ac:dyDescent="0.25"/>
    <row r="45882" x14ac:dyDescent="0.25"/>
    <row r="45883" x14ac:dyDescent="0.25"/>
    <row r="45884" x14ac:dyDescent="0.25"/>
    <row r="45885" x14ac:dyDescent="0.25"/>
    <row r="45886" x14ac:dyDescent="0.25"/>
    <row r="45887" x14ac:dyDescent="0.25"/>
    <row r="45888" x14ac:dyDescent="0.25"/>
    <row r="45889" x14ac:dyDescent="0.25"/>
    <row r="45890" x14ac:dyDescent="0.25"/>
    <row r="45891" x14ac:dyDescent="0.25"/>
    <row r="45892" x14ac:dyDescent="0.25"/>
    <row r="45893" x14ac:dyDescent="0.25"/>
    <row r="45894" x14ac:dyDescent="0.25"/>
    <row r="45895" x14ac:dyDescent="0.25"/>
    <row r="45896" x14ac:dyDescent="0.25"/>
    <row r="45897" x14ac:dyDescent="0.25"/>
    <row r="45898" x14ac:dyDescent="0.25"/>
    <row r="45899" x14ac:dyDescent="0.25"/>
    <row r="45900" x14ac:dyDescent="0.25"/>
    <row r="45901" x14ac:dyDescent="0.25"/>
    <row r="45902" x14ac:dyDescent="0.25"/>
    <row r="45903" x14ac:dyDescent="0.25"/>
    <row r="45904" x14ac:dyDescent="0.25"/>
    <row r="45905" x14ac:dyDescent="0.25"/>
    <row r="45906" x14ac:dyDescent="0.25"/>
    <row r="45907" x14ac:dyDescent="0.25"/>
    <row r="45908" x14ac:dyDescent="0.25"/>
    <row r="45909" x14ac:dyDescent="0.25"/>
    <row r="45910" x14ac:dyDescent="0.25"/>
    <row r="45911" x14ac:dyDescent="0.25"/>
    <row r="45912" x14ac:dyDescent="0.25"/>
    <row r="45913" x14ac:dyDescent="0.25"/>
    <row r="45914" x14ac:dyDescent="0.25"/>
    <row r="45915" x14ac:dyDescent="0.25"/>
    <row r="45916" x14ac:dyDescent="0.25"/>
    <row r="45917" x14ac:dyDescent="0.25"/>
    <row r="45918" x14ac:dyDescent="0.25"/>
    <row r="45919" x14ac:dyDescent="0.25"/>
    <row r="45920" x14ac:dyDescent="0.25"/>
    <row r="45921" x14ac:dyDescent="0.25"/>
    <row r="45922" x14ac:dyDescent="0.25"/>
    <row r="45923" x14ac:dyDescent="0.25"/>
    <row r="45924" x14ac:dyDescent="0.25"/>
    <row r="45925" x14ac:dyDescent="0.25"/>
    <row r="45926" x14ac:dyDescent="0.25"/>
    <row r="45927" x14ac:dyDescent="0.25"/>
    <row r="45928" x14ac:dyDescent="0.25"/>
    <row r="45929" x14ac:dyDescent="0.25"/>
    <row r="45930" x14ac:dyDescent="0.25"/>
    <row r="45931" x14ac:dyDescent="0.25"/>
    <row r="45932" x14ac:dyDescent="0.25"/>
    <row r="45933" x14ac:dyDescent="0.25"/>
    <row r="45934" x14ac:dyDescent="0.25"/>
    <row r="45935" x14ac:dyDescent="0.25"/>
    <row r="45936" x14ac:dyDescent="0.25"/>
    <row r="45937" x14ac:dyDescent="0.25"/>
    <row r="45938" x14ac:dyDescent="0.25"/>
    <row r="45939" x14ac:dyDescent="0.25"/>
    <row r="45940" x14ac:dyDescent="0.25"/>
    <row r="45941" x14ac:dyDescent="0.25"/>
    <row r="45942" x14ac:dyDescent="0.25"/>
    <row r="45943" x14ac:dyDescent="0.25"/>
    <row r="45944" x14ac:dyDescent="0.25"/>
    <row r="45945" x14ac:dyDescent="0.25"/>
    <row r="45946" x14ac:dyDescent="0.25"/>
    <row r="45947" x14ac:dyDescent="0.25"/>
    <row r="45948" x14ac:dyDescent="0.25"/>
    <row r="45949" x14ac:dyDescent="0.25"/>
    <row r="45950" x14ac:dyDescent="0.25"/>
    <row r="45951" x14ac:dyDescent="0.25"/>
    <row r="45952" x14ac:dyDescent="0.25"/>
    <row r="45953" x14ac:dyDescent="0.25"/>
    <row r="45954" x14ac:dyDescent="0.25"/>
    <row r="45955" x14ac:dyDescent="0.25"/>
    <row r="45956" x14ac:dyDescent="0.25"/>
    <row r="45957" x14ac:dyDescent="0.25"/>
    <row r="45958" x14ac:dyDescent="0.25"/>
    <row r="45959" x14ac:dyDescent="0.25"/>
    <row r="45960" x14ac:dyDescent="0.25"/>
    <row r="45961" x14ac:dyDescent="0.25"/>
    <row r="45962" x14ac:dyDescent="0.25"/>
    <row r="45963" x14ac:dyDescent="0.25"/>
    <row r="45964" x14ac:dyDescent="0.25"/>
    <row r="45965" x14ac:dyDescent="0.25"/>
    <row r="45966" x14ac:dyDescent="0.25"/>
    <row r="45967" x14ac:dyDescent="0.25"/>
    <row r="45968" x14ac:dyDescent="0.25"/>
    <row r="45969" x14ac:dyDescent="0.25"/>
    <row r="45970" x14ac:dyDescent="0.25"/>
    <row r="45971" x14ac:dyDescent="0.25"/>
    <row r="45972" x14ac:dyDescent="0.25"/>
    <row r="45973" x14ac:dyDescent="0.25"/>
    <row r="45974" x14ac:dyDescent="0.25"/>
    <row r="45975" x14ac:dyDescent="0.25"/>
    <row r="45976" x14ac:dyDescent="0.25"/>
    <row r="45977" x14ac:dyDescent="0.25"/>
    <row r="45978" x14ac:dyDescent="0.25"/>
    <row r="45979" x14ac:dyDescent="0.25"/>
    <row r="45980" x14ac:dyDescent="0.25"/>
    <row r="45981" x14ac:dyDescent="0.25"/>
    <row r="45982" x14ac:dyDescent="0.25"/>
    <row r="45983" x14ac:dyDescent="0.25"/>
    <row r="45984" x14ac:dyDescent="0.25"/>
    <row r="45985" x14ac:dyDescent="0.25"/>
    <row r="45986" x14ac:dyDescent="0.25"/>
    <row r="45987" x14ac:dyDescent="0.25"/>
    <row r="45988" x14ac:dyDescent="0.25"/>
    <row r="45989" x14ac:dyDescent="0.25"/>
    <row r="45990" x14ac:dyDescent="0.25"/>
    <row r="45991" x14ac:dyDescent="0.25"/>
    <row r="45992" x14ac:dyDescent="0.25"/>
    <row r="45993" x14ac:dyDescent="0.25"/>
    <row r="45994" x14ac:dyDescent="0.25"/>
    <row r="45995" x14ac:dyDescent="0.25"/>
    <row r="45996" x14ac:dyDescent="0.25"/>
    <row r="45997" x14ac:dyDescent="0.25"/>
    <row r="45998" x14ac:dyDescent="0.25"/>
    <row r="45999" x14ac:dyDescent="0.25"/>
    <row r="46000" x14ac:dyDescent="0.25"/>
    <row r="46001" x14ac:dyDescent="0.25"/>
    <row r="46002" x14ac:dyDescent="0.25"/>
    <row r="46003" x14ac:dyDescent="0.25"/>
    <row r="46004" x14ac:dyDescent="0.25"/>
    <row r="46005" x14ac:dyDescent="0.25"/>
    <row r="46006" x14ac:dyDescent="0.25"/>
    <row r="46007" x14ac:dyDescent="0.25"/>
    <row r="46008" x14ac:dyDescent="0.25"/>
    <row r="46009" x14ac:dyDescent="0.25"/>
    <row r="46010" x14ac:dyDescent="0.25"/>
    <row r="46011" x14ac:dyDescent="0.25"/>
    <row r="46012" x14ac:dyDescent="0.25"/>
    <row r="46013" x14ac:dyDescent="0.25"/>
    <row r="46014" x14ac:dyDescent="0.25"/>
    <row r="46015" x14ac:dyDescent="0.25"/>
    <row r="46016" x14ac:dyDescent="0.25"/>
    <row r="46017" x14ac:dyDescent="0.25"/>
    <row r="46018" x14ac:dyDescent="0.25"/>
    <row r="46019" x14ac:dyDescent="0.25"/>
    <row r="46020" x14ac:dyDescent="0.25"/>
    <row r="46021" x14ac:dyDescent="0.25"/>
    <row r="46022" x14ac:dyDescent="0.25"/>
    <row r="46023" x14ac:dyDescent="0.25"/>
    <row r="46024" x14ac:dyDescent="0.25"/>
    <row r="46025" x14ac:dyDescent="0.25"/>
    <row r="46026" x14ac:dyDescent="0.25"/>
    <row r="46027" x14ac:dyDescent="0.25"/>
    <row r="46028" x14ac:dyDescent="0.25"/>
    <row r="46029" x14ac:dyDescent="0.25"/>
    <row r="46030" x14ac:dyDescent="0.25"/>
    <row r="46031" x14ac:dyDescent="0.25"/>
    <row r="46032" x14ac:dyDescent="0.25"/>
    <row r="46033" x14ac:dyDescent="0.25"/>
    <row r="46034" x14ac:dyDescent="0.25"/>
    <row r="46035" x14ac:dyDescent="0.25"/>
    <row r="46036" x14ac:dyDescent="0.25"/>
    <row r="46037" x14ac:dyDescent="0.25"/>
    <row r="46038" x14ac:dyDescent="0.25"/>
    <row r="46039" x14ac:dyDescent="0.25"/>
    <row r="46040" x14ac:dyDescent="0.25"/>
    <row r="46041" x14ac:dyDescent="0.25"/>
    <row r="46042" x14ac:dyDescent="0.25"/>
    <row r="46043" x14ac:dyDescent="0.25"/>
    <row r="46044" x14ac:dyDescent="0.25"/>
    <row r="46045" x14ac:dyDescent="0.25"/>
    <row r="46046" x14ac:dyDescent="0.25"/>
    <row r="46047" x14ac:dyDescent="0.25"/>
    <row r="46048" x14ac:dyDescent="0.25"/>
    <row r="46049" x14ac:dyDescent="0.25"/>
    <row r="46050" x14ac:dyDescent="0.25"/>
    <row r="46051" x14ac:dyDescent="0.25"/>
    <row r="46052" x14ac:dyDescent="0.25"/>
    <row r="46053" x14ac:dyDescent="0.25"/>
    <row r="46054" x14ac:dyDescent="0.25"/>
    <row r="46055" x14ac:dyDescent="0.25"/>
    <row r="46056" x14ac:dyDescent="0.25"/>
    <row r="46057" x14ac:dyDescent="0.25"/>
    <row r="46058" x14ac:dyDescent="0.25"/>
    <row r="46059" x14ac:dyDescent="0.25"/>
    <row r="46060" x14ac:dyDescent="0.25"/>
    <row r="46061" x14ac:dyDescent="0.25"/>
    <row r="46062" x14ac:dyDescent="0.25"/>
    <row r="46063" x14ac:dyDescent="0.25"/>
    <row r="46064" x14ac:dyDescent="0.25"/>
    <row r="46065" x14ac:dyDescent="0.25"/>
    <row r="46066" x14ac:dyDescent="0.25"/>
    <row r="46067" x14ac:dyDescent="0.25"/>
    <row r="46068" x14ac:dyDescent="0.25"/>
    <row r="46069" x14ac:dyDescent="0.25"/>
    <row r="46070" x14ac:dyDescent="0.25"/>
    <row r="46071" x14ac:dyDescent="0.25"/>
    <row r="46072" x14ac:dyDescent="0.25"/>
    <row r="46073" x14ac:dyDescent="0.25"/>
    <row r="46074" x14ac:dyDescent="0.25"/>
    <row r="46075" x14ac:dyDescent="0.25"/>
    <row r="46076" x14ac:dyDescent="0.25"/>
    <row r="46077" x14ac:dyDescent="0.25"/>
    <row r="46078" x14ac:dyDescent="0.25"/>
    <row r="46079" x14ac:dyDescent="0.25"/>
    <row r="46080" x14ac:dyDescent="0.25"/>
    <row r="46081" x14ac:dyDescent="0.25"/>
    <row r="46082" x14ac:dyDescent="0.25"/>
    <row r="46083" x14ac:dyDescent="0.25"/>
    <row r="46084" x14ac:dyDescent="0.25"/>
    <row r="46085" x14ac:dyDescent="0.25"/>
    <row r="46086" x14ac:dyDescent="0.25"/>
    <row r="46087" x14ac:dyDescent="0.25"/>
    <row r="46088" x14ac:dyDescent="0.25"/>
    <row r="46089" x14ac:dyDescent="0.25"/>
    <row r="46090" x14ac:dyDescent="0.25"/>
    <row r="46091" x14ac:dyDescent="0.25"/>
    <row r="46092" x14ac:dyDescent="0.25"/>
    <row r="46093" x14ac:dyDescent="0.25"/>
    <row r="46094" x14ac:dyDescent="0.25"/>
    <row r="46095" x14ac:dyDescent="0.25"/>
    <row r="46096" x14ac:dyDescent="0.25"/>
    <row r="46097" x14ac:dyDescent="0.25"/>
    <row r="46098" x14ac:dyDescent="0.25"/>
    <row r="46099" x14ac:dyDescent="0.25"/>
    <row r="46100" x14ac:dyDescent="0.25"/>
    <row r="46101" x14ac:dyDescent="0.25"/>
    <row r="46102" x14ac:dyDescent="0.25"/>
    <row r="46103" x14ac:dyDescent="0.25"/>
    <row r="46104" x14ac:dyDescent="0.25"/>
    <row r="46105" x14ac:dyDescent="0.25"/>
    <row r="46106" x14ac:dyDescent="0.25"/>
    <row r="46107" x14ac:dyDescent="0.25"/>
    <row r="46108" x14ac:dyDescent="0.25"/>
    <row r="46109" x14ac:dyDescent="0.25"/>
    <row r="46110" x14ac:dyDescent="0.25"/>
    <row r="46111" x14ac:dyDescent="0.25"/>
    <row r="46112" x14ac:dyDescent="0.25"/>
    <row r="46113" x14ac:dyDescent="0.25"/>
    <row r="46114" x14ac:dyDescent="0.25"/>
    <row r="46115" x14ac:dyDescent="0.25"/>
    <row r="46116" x14ac:dyDescent="0.25"/>
    <row r="46117" x14ac:dyDescent="0.25"/>
    <row r="46118" x14ac:dyDescent="0.25"/>
    <row r="46119" x14ac:dyDescent="0.25"/>
    <row r="46120" x14ac:dyDescent="0.25"/>
    <row r="46121" x14ac:dyDescent="0.25"/>
    <row r="46122" x14ac:dyDescent="0.25"/>
    <row r="46123" x14ac:dyDescent="0.25"/>
    <row r="46124" x14ac:dyDescent="0.25"/>
    <row r="46125" x14ac:dyDescent="0.25"/>
    <row r="46126" x14ac:dyDescent="0.25"/>
    <row r="46127" x14ac:dyDescent="0.25"/>
    <row r="46128" x14ac:dyDescent="0.25"/>
    <row r="46129" x14ac:dyDescent="0.25"/>
    <row r="46130" x14ac:dyDescent="0.25"/>
    <row r="46131" x14ac:dyDescent="0.25"/>
    <row r="46132" x14ac:dyDescent="0.25"/>
    <row r="46133" x14ac:dyDescent="0.25"/>
    <row r="46134" x14ac:dyDescent="0.25"/>
    <row r="46135" x14ac:dyDescent="0.25"/>
    <row r="46136" x14ac:dyDescent="0.25"/>
    <row r="46137" x14ac:dyDescent="0.25"/>
    <row r="46138" x14ac:dyDescent="0.25"/>
    <row r="46139" x14ac:dyDescent="0.25"/>
    <row r="46140" x14ac:dyDescent="0.25"/>
    <row r="46141" x14ac:dyDescent="0.25"/>
    <row r="46142" x14ac:dyDescent="0.25"/>
    <row r="46143" x14ac:dyDescent="0.25"/>
    <row r="46144" x14ac:dyDescent="0.25"/>
    <row r="46145" x14ac:dyDescent="0.25"/>
    <row r="46146" x14ac:dyDescent="0.25"/>
    <row r="46147" x14ac:dyDescent="0.25"/>
    <row r="46148" x14ac:dyDescent="0.25"/>
    <row r="46149" x14ac:dyDescent="0.25"/>
    <row r="46150" x14ac:dyDescent="0.25"/>
    <row r="46151" x14ac:dyDescent="0.25"/>
    <row r="46152" x14ac:dyDescent="0.25"/>
    <row r="46153" x14ac:dyDescent="0.25"/>
    <row r="46154" x14ac:dyDescent="0.25"/>
    <row r="46155" x14ac:dyDescent="0.25"/>
    <row r="46156" x14ac:dyDescent="0.25"/>
    <row r="46157" x14ac:dyDescent="0.25"/>
    <row r="46158" x14ac:dyDescent="0.25"/>
    <row r="46159" x14ac:dyDescent="0.25"/>
    <row r="46160" x14ac:dyDescent="0.25"/>
    <row r="46161" x14ac:dyDescent="0.25"/>
    <row r="46162" x14ac:dyDescent="0.25"/>
    <row r="46163" x14ac:dyDescent="0.25"/>
    <row r="46164" x14ac:dyDescent="0.25"/>
    <row r="46165" x14ac:dyDescent="0.25"/>
    <row r="46166" x14ac:dyDescent="0.25"/>
    <row r="46167" x14ac:dyDescent="0.25"/>
    <row r="46168" x14ac:dyDescent="0.25"/>
    <row r="46169" x14ac:dyDescent="0.25"/>
    <row r="46170" x14ac:dyDescent="0.25"/>
    <row r="46171" x14ac:dyDescent="0.25"/>
    <row r="46172" x14ac:dyDescent="0.25"/>
    <row r="46173" x14ac:dyDescent="0.25"/>
    <row r="46174" x14ac:dyDescent="0.25"/>
    <row r="46175" x14ac:dyDescent="0.25"/>
    <row r="46176" x14ac:dyDescent="0.25"/>
    <row r="46177" x14ac:dyDescent="0.25"/>
    <row r="46178" x14ac:dyDescent="0.25"/>
    <row r="46179" x14ac:dyDescent="0.25"/>
    <row r="46180" x14ac:dyDescent="0.25"/>
    <row r="46181" x14ac:dyDescent="0.25"/>
    <row r="46182" x14ac:dyDescent="0.25"/>
    <row r="46183" x14ac:dyDescent="0.25"/>
    <row r="46184" x14ac:dyDescent="0.25"/>
    <row r="46185" x14ac:dyDescent="0.25"/>
    <row r="46186" x14ac:dyDescent="0.25"/>
    <row r="46187" x14ac:dyDescent="0.25"/>
    <row r="46188" x14ac:dyDescent="0.25"/>
    <row r="46189" x14ac:dyDescent="0.25"/>
    <row r="46190" x14ac:dyDescent="0.25"/>
    <row r="46191" x14ac:dyDescent="0.25"/>
    <row r="46192" x14ac:dyDescent="0.25"/>
    <row r="46193" x14ac:dyDescent="0.25"/>
    <row r="46194" x14ac:dyDescent="0.25"/>
    <row r="46195" x14ac:dyDescent="0.25"/>
    <row r="46196" x14ac:dyDescent="0.25"/>
    <row r="46197" x14ac:dyDescent="0.25"/>
    <row r="46198" x14ac:dyDescent="0.25"/>
    <row r="46199" x14ac:dyDescent="0.25"/>
    <row r="46200" x14ac:dyDescent="0.25"/>
    <row r="46201" x14ac:dyDescent="0.25"/>
    <row r="46202" x14ac:dyDescent="0.25"/>
    <row r="46203" x14ac:dyDescent="0.25"/>
    <row r="46204" x14ac:dyDescent="0.25"/>
    <row r="46205" x14ac:dyDescent="0.25"/>
    <row r="46206" x14ac:dyDescent="0.25"/>
    <row r="46207" x14ac:dyDescent="0.25"/>
    <row r="46208" x14ac:dyDescent="0.25"/>
    <row r="46209" x14ac:dyDescent="0.25"/>
    <row r="46210" x14ac:dyDescent="0.25"/>
    <row r="46211" x14ac:dyDescent="0.25"/>
    <row r="46212" x14ac:dyDescent="0.25"/>
    <row r="46213" x14ac:dyDescent="0.25"/>
    <row r="46214" x14ac:dyDescent="0.25"/>
    <row r="46215" x14ac:dyDescent="0.25"/>
    <row r="46216" x14ac:dyDescent="0.25"/>
    <row r="46217" x14ac:dyDescent="0.25"/>
    <row r="46218" x14ac:dyDescent="0.25"/>
    <row r="46219" x14ac:dyDescent="0.25"/>
    <row r="46220" x14ac:dyDescent="0.25"/>
    <row r="46221" x14ac:dyDescent="0.25"/>
    <row r="46222" x14ac:dyDescent="0.25"/>
    <row r="46223" x14ac:dyDescent="0.25"/>
    <row r="46224" x14ac:dyDescent="0.25"/>
    <row r="46225" x14ac:dyDescent="0.25"/>
    <row r="46226" x14ac:dyDescent="0.25"/>
    <row r="46227" x14ac:dyDescent="0.25"/>
    <row r="46228" x14ac:dyDescent="0.25"/>
    <row r="46229" x14ac:dyDescent="0.25"/>
    <row r="46230" x14ac:dyDescent="0.25"/>
    <row r="46231" x14ac:dyDescent="0.25"/>
    <row r="46232" x14ac:dyDescent="0.25"/>
    <row r="46233" x14ac:dyDescent="0.25"/>
    <row r="46234" x14ac:dyDescent="0.25"/>
    <row r="46235" x14ac:dyDescent="0.25"/>
    <row r="46236" x14ac:dyDescent="0.25"/>
    <row r="46237" x14ac:dyDescent="0.25"/>
    <row r="46238" x14ac:dyDescent="0.25"/>
    <row r="46239" x14ac:dyDescent="0.25"/>
    <row r="46240" x14ac:dyDescent="0.25"/>
    <row r="46241" x14ac:dyDescent="0.25"/>
    <row r="46242" x14ac:dyDescent="0.25"/>
    <row r="46243" x14ac:dyDescent="0.25"/>
    <row r="46244" x14ac:dyDescent="0.25"/>
    <row r="46245" x14ac:dyDescent="0.25"/>
    <row r="46246" x14ac:dyDescent="0.25"/>
    <row r="46247" x14ac:dyDescent="0.25"/>
    <row r="46248" x14ac:dyDescent="0.25"/>
    <row r="46249" x14ac:dyDescent="0.25"/>
    <row r="46250" x14ac:dyDescent="0.25"/>
    <row r="46251" x14ac:dyDescent="0.25"/>
    <row r="46252" x14ac:dyDescent="0.25"/>
    <row r="46253" x14ac:dyDescent="0.25"/>
    <row r="46254" x14ac:dyDescent="0.25"/>
    <row r="46255" x14ac:dyDescent="0.25"/>
    <row r="46256" x14ac:dyDescent="0.25"/>
    <row r="46257" x14ac:dyDescent="0.25"/>
    <row r="46258" x14ac:dyDescent="0.25"/>
    <row r="46259" x14ac:dyDescent="0.25"/>
    <row r="46260" x14ac:dyDescent="0.25"/>
    <row r="46261" x14ac:dyDescent="0.25"/>
    <row r="46262" x14ac:dyDescent="0.25"/>
    <row r="46263" x14ac:dyDescent="0.25"/>
    <row r="46264" x14ac:dyDescent="0.25"/>
    <row r="46265" x14ac:dyDescent="0.25"/>
    <row r="46266" x14ac:dyDescent="0.25"/>
    <row r="46267" x14ac:dyDescent="0.25"/>
    <row r="46268" x14ac:dyDescent="0.25"/>
    <row r="46269" x14ac:dyDescent="0.25"/>
    <row r="46270" x14ac:dyDescent="0.25"/>
    <row r="46271" x14ac:dyDescent="0.25"/>
    <row r="46272" x14ac:dyDescent="0.25"/>
    <row r="46273" x14ac:dyDescent="0.25"/>
    <row r="46274" x14ac:dyDescent="0.25"/>
    <row r="46275" x14ac:dyDescent="0.25"/>
    <row r="46276" x14ac:dyDescent="0.25"/>
    <row r="46277" x14ac:dyDescent="0.25"/>
    <row r="46278" x14ac:dyDescent="0.25"/>
    <row r="46279" x14ac:dyDescent="0.25"/>
    <row r="46280" x14ac:dyDescent="0.25"/>
    <row r="46281" x14ac:dyDescent="0.25"/>
    <row r="46282" x14ac:dyDescent="0.25"/>
    <row r="46283" x14ac:dyDescent="0.25"/>
    <row r="46284" x14ac:dyDescent="0.25"/>
    <row r="46285" x14ac:dyDescent="0.25"/>
    <row r="46286" x14ac:dyDescent="0.25"/>
    <row r="46287" x14ac:dyDescent="0.25"/>
    <row r="46288" x14ac:dyDescent="0.25"/>
    <row r="46289" x14ac:dyDescent="0.25"/>
    <row r="46290" x14ac:dyDescent="0.25"/>
    <row r="46291" x14ac:dyDescent="0.25"/>
    <row r="46292" x14ac:dyDescent="0.25"/>
    <row r="46293" x14ac:dyDescent="0.25"/>
    <row r="46294" x14ac:dyDescent="0.25"/>
    <row r="46295" x14ac:dyDescent="0.25"/>
    <row r="46296" x14ac:dyDescent="0.25"/>
    <row r="46297" x14ac:dyDescent="0.25"/>
    <row r="46298" x14ac:dyDescent="0.25"/>
    <row r="46299" x14ac:dyDescent="0.25"/>
    <row r="46300" x14ac:dyDescent="0.25"/>
    <row r="46301" x14ac:dyDescent="0.25"/>
    <row r="46302" x14ac:dyDescent="0.25"/>
    <row r="46303" x14ac:dyDescent="0.25"/>
    <row r="46304" x14ac:dyDescent="0.25"/>
    <row r="46305" x14ac:dyDescent="0.25"/>
    <row r="46306" x14ac:dyDescent="0.25"/>
    <row r="46307" x14ac:dyDescent="0.25"/>
    <row r="46308" x14ac:dyDescent="0.25"/>
    <row r="46309" x14ac:dyDescent="0.25"/>
    <row r="46310" x14ac:dyDescent="0.25"/>
    <row r="46311" x14ac:dyDescent="0.25"/>
    <row r="46312" x14ac:dyDescent="0.25"/>
    <row r="46313" x14ac:dyDescent="0.25"/>
    <row r="46314" x14ac:dyDescent="0.25"/>
    <row r="46315" x14ac:dyDescent="0.25"/>
    <row r="46316" x14ac:dyDescent="0.25"/>
    <row r="46317" x14ac:dyDescent="0.25"/>
    <row r="46318" x14ac:dyDescent="0.25"/>
    <row r="46319" x14ac:dyDescent="0.25"/>
    <row r="46320" x14ac:dyDescent="0.25"/>
    <row r="46321" x14ac:dyDescent="0.25"/>
    <row r="46322" x14ac:dyDescent="0.25"/>
    <row r="46323" x14ac:dyDescent="0.25"/>
    <row r="46324" x14ac:dyDescent="0.25"/>
    <row r="46325" x14ac:dyDescent="0.25"/>
    <row r="46326" x14ac:dyDescent="0.25"/>
    <row r="46327" x14ac:dyDescent="0.25"/>
    <row r="46328" x14ac:dyDescent="0.25"/>
    <row r="46329" x14ac:dyDescent="0.25"/>
    <row r="46330" x14ac:dyDescent="0.25"/>
    <row r="46331" x14ac:dyDescent="0.25"/>
    <row r="46332" x14ac:dyDescent="0.25"/>
    <row r="46333" x14ac:dyDescent="0.25"/>
    <row r="46334" x14ac:dyDescent="0.25"/>
    <row r="46335" x14ac:dyDescent="0.25"/>
    <row r="46336" x14ac:dyDescent="0.25"/>
    <row r="46337" x14ac:dyDescent="0.25"/>
    <row r="46338" x14ac:dyDescent="0.25"/>
    <row r="46339" x14ac:dyDescent="0.25"/>
    <row r="46340" x14ac:dyDescent="0.25"/>
    <row r="46341" x14ac:dyDescent="0.25"/>
    <row r="46342" x14ac:dyDescent="0.25"/>
    <row r="46343" x14ac:dyDescent="0.25"/>
    <row r="46344" x14ac:dyDescent="0.25"/>
    <row r="46345" x14ac:dyDescent="0.25"/>
    <row r="46346" x14ac:dyDescent="0.25"/>
    <row r="46347" x14ac:dyDescent="0.25"/>
    <row r="46348" x14ac:dyDescent="0.25"/>
    <row r="46349" x14ac:dyDescent="0.25"/>
    <row r="46350" x14ac:dyDescent="0.25"/>
    <row r="46351" x14ac:dyDescent="0.25"/>
    <row r="46352" x14ac:dyDescent="0.25"/>
    <row r="46353" x14ac:dyDescent="0.25"/>
    <row r="46354" x14ac:dyDescent="0.25"/>
    <row r="46355" x14ac:dyDescent="0.25"/>
    <row r="46356" x14ac:dyDescent="0.25"/>
    <row r="46357" x14ac:dyDescent="0.25"/>
    <row r="46358" x14ac:dyDescent="0.25"/>
    <row r="46359" x14ac:dyDescent="0.25"/>
    <row r="46360" x14ac:dyDescent="0.25"/>
    <row r="46361" x14ac:dyDescent="0.25"/>
    <row r="46362" x14ac:dyDescent="0.25"/>
    <row r="46363" x14ac:dyDescent="0.25"/>
    <row r="46364" x14ac:dyDescent="0.25"/>
    <row r="46365" x14ac:dyDescent="0.25"/>
    <row r="46366" x14ac:dyDescent="0.25"/>
    <row r="46367" x14ac:dyDescent="0.25"/>
    <row r="46368" x14ac:dyDescent="0.25"/>
    <row r="46369" x14ac:dyDescent="0.25"/>
    <row r="46370" x14ac:dyDescent="0.25"/>
    <row r="46371" x14ac:dyDescent="0.25"/>
    <row r="46372" x14ac:dyDescent="0.25"/>
    <row r="46373" x14ac:dyDescent="0.25"/>
    <row r="46374" x14ac:dyDescent="0.25"/>
    <row r="46375" x14ac:dyDescent="0.25"/>
    <row r="46376" x14ac:dyDescent="0.25"/>
    <row r="46377" x14ac:dyDescent="0.25"/>
    <row r="46378" x14ac:dyDescent="0.25"/>
    <row r="46379" x14ac:dyDescent="0.25"/>
    <row r="46380" x14ac:dyDescent="0.25"/>
    <row r="46381" x14ac:dyDescent="0.25"/>
    <row r="46382" x14ac:dyDescent="0.25"/>
    <row r="46383" x14ac:dyDescent="0.25"/>
    <row r="46384" x14ac:dyDescent="0.25"/>
    <row r="46385" x14ac:dyDescent="0.25"/>
    <row r="46386" x14ac:dyDescent="0.25"/>
    <row r="46387" x14ac:dyDescent="0.25"/>
    <row r="46388" x14ac:dyDescent="0.25"/>
    <row r="46389" x14ac:dyDescent="0.25"/>
    <row r="46390" x14ac:dyDescent="0.25"/>
    <row r="46391" x14ac:dyDescent="0.25"/>
    <row r="46392" x14ac:dyDescent="0.25"/>
    <row r="46393" x14ac:dyDescent="0.25"/>
    <row r="46394" x14ac:dyDescent="0.25"/>
    <row r="46395" x14ac:dyDescent="0.25"/>
    <row r="46396" x14ac:dyDescent="0.25"/>
    <row r="46397" x14ac:dyDescent="0.25"/>
    <row r="46398" x14ac:dyDescent="0.25"/>
    <row r="46399" x14ac:dyDescent="0.25"/>
    <row r="46400" x14ac:dyDescent="0.25"/>
    <row r="46401" x14ac:dyDescent="0.25"/>
    <row r="46402" x14ac:dyDescent="0.25"/>
    <row r="46403" x14ac:dyDescent="0.25"/>
    <row r="46404" x14ac:dyDescent="0.25"/>
    <row r="46405" x14ac:dyDescent="0.25"/>
    <row r="46406" x14ac:dyDescent="0.25"/>
    <row r="46407" x14ac:dyDescent="0.25"/>
    <row r="46408" x14ac:dyDescent="0.25"/>
    <row r="46409" x14ac:dyDescent="0.25"/>
    <row r="46410" x14ac:dyDescent="0.25"/>
    <row r="46411" x14ac:dyDescent="0.25"/>
    <row r="46412" x14ac:dyDescent="0.25"/>
    <row r="46413" x14ac:dyDescent="0.25"/>
    <row r="46414" x14ac:dyDescent="0.25"/>
    <row r="46415" x14ac:dyDescent="0.25"/>
    <row r="46416" x14ac:dyDescent="0.25"/>
    <row r="46417" x14ac:dyDescent="0.25"/>
    <row r="46418" x14ac:dyDescent="0.25"/>
    <row r="46419" x14ac:dyDescent="0.25"/>
    <row r="46420" x14ac:dyDescent="0.25"/>
    <row r="46421" x14ac:dyDescent="0.25"/>
    <row r="46422" x14ac:dyDescent="0.25"/>
    <row r="46423" x14ac:dyDescent="0.25"/>
    <row r="46424" x14ac:dyDescent="0.25"/>
    <row r="46425" x14ac:dyDescent="0.25"/>
    <row r="46426" x14ac:dyDescent="0.25"/>
    <row r="46427" x14ac:dyDescent="0.25"/>
    <row r="46428" x14ac:dyDescent="0.25"/>
    <row r="46429" x14ac:dyDescent="0.25"/>
    <row r="46430" x14ac:dyDescent="0.25"/>
    <row r="46431" x14ac:dyDescent="0.25"/>
    <row r="46432" x14ac:dyDescent="0.25"/>
    <row r="46433" x14ac:dyDescent="0.25"/>
    <row r="46434" x14ac:dyDescent="0.25"/>
    <row r="46435" x14ac:dyDescent="0.25"/>
    <row r="46436" x14ac:dyDescent="0.25"/>
    <row r="46437" x14ac:dyDescent="0.25"/>
    <row r="46438" x14ac:dyDescent="0.25"/>
    <row r="46439" x14ac:dyDescent="0.25"/>
    <row r="46440" x14ac:dyDescent="0.25"/>
    <row r="46441" x14ac:dyDescent="0.25"/>
    <row r="46442" x14ac:dyDescent="0.25"/>
    <row r="46443" x14ac:dyDescent="0.25"/>
    <row r="46444" x14ac:dyDescent="0.25"/>
    <row r="46445" x14ac:dyDescent="0.25"/>
    <row r="46446" x14ac:dyDescent="0.25"/>
    <row r="46447" x14ac:dyDescent="0.25"/>
    <row r="46448" x14ac:dyDescent="0.25"/>
    <row r="46449" x14ac:dyDescent="0.25"/>
    <row r="46450" x14ac:dyDescent="0.25"/>
    <row r="46451" x14ac:dyDescent="0.25"/>
    <row r="46452" x14ac:dyDescent="0.25"/>
    <row r="46453" x14ac:dyDescent="0.25"/>
    <row r="46454" x14ac:dyDescent="0.25"/>
    <row r="46455" x14ac:dyDescent="0.25"/>
    <row r="46456" x14ac:dyDescent="0.25"/>
    <row r="46457" x14ac:dyDescent="0.25"/>
    <row r="46458" x14ac:dyDescent="0.25"/>
    <row r="46459" x14ac:dyDescent="0.25"/>
    <row r="46460" x14ac:dyDescent="0.25"/>
    <row r="46461" x14ac:dyDescent="0.25"/>
    <row r="46462" x14ac:dyDescent="0.25"/>
    <row r="46463" x14ac:dyDescent="0.25"/>
    <row r="46464" x14ac:dyDescent="0.25"/>
    <row r="46465" x14ac:dyDescent="0.25"/>
    <row r="46466" x14ac:dyDescent="0.25"/>
    <row r="46467" x14ac:dyDescent="0.25"/>
    <row r="46468" x14ac:dyDescent="0.25"/>
    <row r="46469" x14ac:dyDescent="0.25"/>
    <row r="46470" x14ac:dyDescent="0.25"/>
    <row r="46471" x14ac:dyDescent="0.25"/>
    <row r="46472" x14ac:dyDescent="0.25"/>
    <row r="46473" x14ac:dyDescent="0.25"/>
    <row r="46474" x14ac:dyDescent="0.25"/>
    <row r="46475" x14ac:dyDescent="0.25"/>
    <row r="46476" x14ac:dyDescent="0.25"/>
    <row r="46477" x14ac:dyDescent="0.25"/>
    <row r="46478" x14ac:dyDescent="0.25"/>
    <row r="46479" x14ac:dyDescent="0.25"/>
    <row r="46480" x14ac:dyDescent="0.25"/>
    <row r="46481" x14ac:dyDescent="0.25"/>
    <row r="46482" x14ac:dyDescent="0.25"/>
    <row r="46483" x14ac:dyDescent="0.25"/>
    <row r="46484" x14ac:dyDescent="0.25"/>
    <row r="46485" x14ac:dyDescent="0.25"/>
    <row r="46486" x14ac:dyDescent="0.25"/>
    <row r="46487" x14ac:dyDescent="0.25"/>
    <row r="46488" x14ac:dyDescent="0.25"/>
    <row r="46489" x14ac:dyDescent="0.25"/>
    <row r="46490" x14ac:dyDescent="0.25"/>
    <row r="46491" x14ac:dyDescent="0.25"/>
    <row r="46492" x14ac:dyDescent="0.25"/>
    <row r="46493" x14ac:dyDescent="0.25"/>
    <row r="46494" x14ac:dyDescent="0.25"/>
    <row r="46495" x14ac:dyDescent="0.25"/>
    <row r="46496" x14ac:dyDescent="0.25"/>
    <row r="46497" x14ac:dyDescent="0.25"/>
    <row r="46498" x14ac:dyDescent="0.25"/>
    <row r="46499" x14ac:dyDescent="0.25"/>
    <row r="46500" x14ac:dyDescent="0.25"/>
    <row r="46501" x14ac:dyDescent="0.25"/>
    <row r="46502" x14ac:dyDescent="0.25"/>
    <row r="46503" x14ac:dyDescent="0.25"/>
    <row r="46504" x14ac:dyDescent="0.25"/>
    <row r="46505" x14ac:dyDescent="0.25"/>
    <row r="46506" x14ac:dyDescent="0.25"/>
    <row r="46507" x14ac:dyDescent="0.25"/>
    <row r="46508" x14ac:dyDescent="0.25"/>
    <row r="46509" x14ac:dyDescent="0.25"/>
    <row r="46510" x14ac:dyDescent="0.25"/>
    <row r="46511" x14ac:dyDescent="0.25"/>
    <row r="46512" x14ac:dyDescent="0.25"/>
    <row r="46513" x14ac:dyDescent="0.25"/>
    <row r="46514" x14ac:dyDescent="0.25"/>
    <row r="46515" x14ac:dyDescent="0.25"/>
    <row r="46516" x14ac:dyDescent="0.25"/>
    <row r="46517" x14ac:dyDescent="0.25"/>
    <row r="46518" x14ac:dyDescent="0.25"/>
    <row r="46519" x14ac:dyDescent="0.25"/>
    <row r="46520" x14ac:dyDescent="0.25"/>
    <row r="46521" x14ac:dyDescent="0.25"/>
    <row r="46522" x14ac:dyDescent="0.25"/>
    <row r="46523" x14ac:dyDescent="0.25"/>
    <row r="46524" x14ac:dyDescent="0.25"/>
    <row r="46525" x14ac:dyDescent="0.25"/>
    <row r="46526" x14ac:dyDescent="0.25"/>
    <row r="46527" x14ac:dyDescent="0.25"/>
    <row r="46528" x14ac:dyDescent="0.25"/>
    <row r="46529" x14ac:dyDescent="0.25"/>
    <row r="46530" x14ac:dyDescent="0.25"/>
    <row r="46531" x14ac:dyDescent="0.25"/>
    <row r="46532" x14ac:dyDescent="0.25"/>
    <row r="46533" x14ac:dyDescent="0.25"/>
    <row r="46534" x14ac:dyDescent="0.25"/>
    <row r="46535" x14ac:dyDescent="0.25"/>
    <row r="46536" x14ac:dyDescent="0.25"/>
    <row r="46537" x14ac:dyDescent="0.25"/>
    <row r="46538" x14ac:dyDescent="0.25"/>
    <row r="46539" x14ac:dyDescent="0.25"/>
    <row r="46540" x14ac:dyDescent="0.25"/>
    <row r="46541" x14ac:dyDescent="0.25"/>
    <row r="46542" x14ac:dyDescent="0.25"/>
    <row r="46543" x14ac:dyDescent="0.25"/>
    <row r="46544" x14ac:dyDescent="0.25"/>
    <row r="46545" x14ac:dyDescent="0.25"/>
    <row r="46546" x14ac:dyDescent="0.25"/>
    <row r="46547" x14ac:dyDescent="0.25"/>
    <row r="46548" x14ac:dyDescent="0.25"/>
    <row r="46549" x14ac:dyDescent="0.25"/>
    <row r="46550" x14ac:dyDescent="0.25"/>
    <row r="46551" x14ac:dyDescent="0.25"/>
    <row r="46552" x14ac:dyDescent="0.25"/>
    <row r="46553" x14ac:dyDescent="0.25"/>
    <row r="46554" x14ac:dyDescent="0.25"/>
    <row r="46555" x14ac:dyDescent="0.25"/>
    <row r="46556" x14ac:dyDescent="0.25"/>
    <row r="46557" x14ac:dyDescent="0.25"/>
    <row r="46558" x14ac:dyDescent="0.25"/>
    <row r="46559" x14ac:dyDescent="0.25"/>
    <row r="46560" x14ac:dyDescent="0.25"/>
    <row r="46561" x14ac:dyDescent="0.25"/>
    <row r="46562" x14ac:dyDescent="0.25"/>
    <row r="46563" x14ac:dyDescent="0.25"/>
    <row r="46564" x14ac:dyDescent="0.25"/>
    <row r="46565" x14ac:dyDescent="0.25"/>
    <row r="46566" x14ac:dyDescent="0.25"/>
    <row r="46567" x14ac:dyDescent="0.25"/>
    <row r="46568" x14ac:dyDescent="0.25"/>
    <row r="46569" x14ac:dyDescent="0.25"/>
    <row r="46570" x14ac:dyDescent="0.25"/>
    <row r="46571" x14ac:dyDescent="0.25"/>
    <row r="46572" x14ac:dyDescent="0.25"/>
    <row r="46573" x14ac:dyDescent="0.25"/>
    <row r="46574" x14ac:dyDescent="0.25"/>
    <row r="46575" x14ac:dyDescent="0.25"/>
    <row r="46576" x14ac:dyDescent="0.25"/>
    <row r="46577" x14ac:dyDescent="0.25"/>
    <row r="46578" x14ac:dyDescent="0.25"/>
    <row r="46579" x14ac:dyDescent="0.25"/>
    <row r="46580" x14ac:dyDescent="0.25"/>
    <row r="46581" x14ac:dyDescent="0.25"/>
    <row r="46582" x14ac:dyDescent="0.25"/>
    <row r="46583" x14ac:dyDescent="0.25"/>
    <row r="46584" x14ac:dyDescent="0.25"/>
    <row r="46585" x14ac:dyDescent="0.25"/>
    <row r="46586" x14ac:dyDescent="0.25"/>
    <row r="46587" x14ac:dyDescent="0.25"/>
    <row r="46588" x14ac:dyDescent="0.25"/>
    <row r="46589" x14ac:dyDescent="0.25"/>
    <row r="46590" x14ac:dyDescent="0.25"/>
    <row r="46591" x14ac:dyDescent="0.25"/>
    <row r="46592" x14ac:dyDescent="0.25"/>
    <row r="46593" x14ac:dyDescent="0.25"/>
    <row r="46594" x14ac:dyDescent="0.25"/>
    <row r="46595" x14ac:dyDescent="0.25"/>
    <row r="46596" x14ac:dyDescent="0.25"/>
    <row r="46597" x14ac:dyDescent="0.25"/>
    <row r="46598" x14ac:dyDescent="0.25"/>
    <row r="46599" x14ac:dyDescent="0.25"/>
    <row r="46600" x14ac:dyDescent="0.25"/>
    <row r="46601" x14ac:dyDescent="0.25"/>
    <row r="46602" x14ac:dyDescent="0.25"/>
    <row r="46603" x14ac:dyDescent="0.25"/>
    <row r="46604" x14ac:dyDescent="0.25"/>
    <row r="46605" x14ac:dyDescent="0.25"/>
    <row r="46606" x14ac:dyDescent="0.25"/>
    <row r="46607" x14ac:dyDescent="0.25"/>
    <row r="46608" x14ac:dyDescent="0.25"/>
    <row r="46609" x14ac:dyDescent="0.25"/>
    <row r="46610" x14ac:dyDescent="0.25"/>
    <row r="46611" x14ac:dyDescent="0.25"/>
    <row r="46612" x14ac:dyDescent="0.25"/>
    <row r="46613" x14ac:dyDescent="0.25"/>
    <row r="46614" x14ac:dyDescent="0.25"/>
    <row r="46615" x14ac:dyDescent="0.25"/>
    <row r="46616" x14ac:dyDescent="0.25"/>
    <row r="46617" x14ac:dyDescent="0.25"/>
    <row r="46618" x14ac:dyDescent="0.25"/>
    <row r="46619" x14ac:dyDescent="0.25"/>
    <row r="46620" x14ac:dyDescent="0.25"/>
    <row r="46621" x14ac:dyDescent="0.25"/>
    <row r="46622" x14ac:dyDescent="0.25"/>
    <row r="46623" x14ac:dyDescent="0.25"/>
    <row r="46624" x14ac:dyDescent="0.25"/>
    <row r="46625" x14ac:dyDescent="0.25"/>
    <row r="46626" x14ac:dyDescent="0.25"/>
    <row r="46627" x14ac:dyDescent="0.25"/>
    <row r="46628" x14ac:dyDescent="0.25"/>
    <row r="46629" x14ac:dyDescent="0.25"/>
    <row r="46630" x14ac:dyDescent="0.25"/>
    <row r="46631" x14ac:dyDescent="0.25"/>
    <row r="46632" x14ac:dyDescent="0.25"/>
    <row r="46633" x14ac:dyDescent="0.25"/>
    <row r="46634" x14ac:dyDescent="0.25"/>
    <row r="46635" x14ac:dyDescent="0.25"/>
    <row r="46636" x14ac:dyDescent="0.25"/>
    <row r="46637" x14ac:dyDescent="0.25"/>
    <row r="46638" x14ac:dyDescent="0.25"/>
    <row r="46639" x14ac:dyDescent="0.25"/>
    <row r="46640" x14ac:dyDescent="0.25"/>
    <row r="46641" x14ac:dyDescent="0.25"/>
    <row r="46642" x14ac:dyDescent="0.25"/>
    <row r="46643" x14ac:dyDescent="0.25"/>
    <row r="46644" x14ac:dyDescent="0.25"/>
    <row r="46645" x14ac:dyDescent="0.25"/>
    <row r="46646" x14ac:dyDescent="0.25"/>
    <row r="46647" x14ac:dyDescent="0.25"/>
    <row r="46648" x14ac:dyDescent="0.25"/>
    <row r="46649" x14ac:dyDescent="0.25"/>
    <row r="46650" x14ac:dyDescent="0.25"/>
    <row r="46651" x14ac:dyDescent="0.25"/>
    <row r="46652" x14ac:dyDescent="0.25"/>
    <row r="46653" x14ac:dyDescent="0.25"/>
    <row r="46654" x14ac:dyDescent="0.25"/>
    <row r="46655" x14ac:dyDescent="0.25"/>
    <row r="46656" x14ac:dyDescent="0.25"/>
    <row r="46657" x14ac:dyDescent="0.25"/>
    <row r="46658" x14ac:dyDescent="0.25"/>
    <row r="46659" x14ac:dyDescent="0.25"/>
    <row r="46660" x14ac:dyDescent="0.25"/>
    <row r="46661" x14ac:dyDescent="0.25"/>
    <row r="46662" x14ac:dyDescent="0.25"/>
    <row r="46663" x14ac:dyDescent="0.25"/>
    <row r="46664" x14ac:dyDescent="0.25"/>
    <row r="46665" x14ac:dyDescent="0.25"/>
    <row r="46666" x14ac:dyDescent="0.25"/>
    <row r="46667" x14ac:dyDescent="0.25"/>
    <row r="46668" x14ac:dyDescent="0.25"/>
    <row r="46669" x14ac:dyDescent="0.25"/>
    <row r="46670" x14ac:dyDescent="0.25"/>
    <row r="46671" x14ac:dyDescent="0.25"/>
    <row r="46672" x14ac:dyDescent="0.25"/>
    <row r="46673" x14ac:dyDescent="0.25"/>
    <row r="46674" x14ac:dyDescent="0.25"/>
    <row r="46675" x14ac:dyDescent="0.25"/>
    <row r="46676" x14ac:dyDescent="0.25"/>
    <row r="46677" x14ac:dyDescent="0.25"/>
    <row r="46678" x14ac:dyDescent="0.25"/>
    <row r="46679" x14ac:dyDescent="0.25"/>
    <row r="46680" x14ac:dyDescent="0.25"/>
    <row r="46681" x14ac:dyDescent="0.25"/>
    <row r="46682" x14ac:dyDescent="0.25"/>
    <row r="46683" x14ac:dyDescent="0.25"/>
    <row r="46684" x14ac:dyDescent="0.25"/>
    <row r="46685" x14ac:dyDescent="0.25"/>
    <row r="46686" x14ac:dyDescent="0.25"/>
    <row r="46687" x14ac:dyDescent="0.25"/>
    <row r="46688" x14ac:dyDescent="0.25"/>
    <row r="46689" x14ac:dyDescent="0.25"/>
    <row r="46690" x14ac:dyDescent="0.25"/>
    <row r="46691" x14ac:dyDescent="0.25"/>
    <row r="46692" x14ac:dyDescent="0.25"/>
    <row r="46693" x14ac:dyDescent="0.25"/>
    <row r="46694" x14ac:dyDescent="0.25"/>
    <row r="46695" x14ac:dyDescent="0.25"/>
    <row r="46696" x14ac:dyDescent="0.25"/>
    <row r="46697" x14ac:dyDescent="0.25"/>
    <row r="46698" x14ac:dyDescent="0.25"/>
    <row r="46699" x14ac:dyDescent="0.25"/>
    <row r="46700" x14ac:dyDescent="0.25"/>
    <row r="46701" x14ac:dyDescent="0.25"/>
    <row r="46702" x14ac:dyDescent="0.25"/>
    <row r="46703" x14ac:dyDescent="0.25"/>
    <row r="46704" x14ac:dyDescent="0.25"/>
    <row r="46705" x14ac:dyDescent="0.25"/>
    <row r="46706" x14ac:dyDescent="0.25"/>
    <row r="46707" x14ac:dyDescent="0.25"/>
    <row r="46708" x14ac:dyDescent="0.25"/>
    <row r="46709" x14ac:dyDescent="0.25"/>
    <row r="46710" x14ac:dyDescent="0.25"/>
    <row r="46711" x14ac:dyDescent="0.25"/>
    <row r="46712" x14ac:dyDescent="0.25"/>
    <row r="46713" x14ac:dyDescent="0.25"/>
    <row r="46714" x14ac:dyDescent="0.25"/>
    <row r="46715" x14ac:dyDescent="0.25"/>
    <row r="46716" x14ac:dyDescent="0.25"/>
    <row r="46717" x14ac:dyDescent="0.25"/>
    <row r="46718" x14ac:dyDescent="0.25"/>
    <row r="46719" x14ac:dyDescent="0.25"/>
    <row r="46720" x14ac:dyDescent="0.25"/>
    <row r="46721" x14ac:dyDescent="0.25"/>
    <row r="46722" x14ac:dyDescent="0.25"/>
    <row r="46723" x14ac:dyDescent="0.25"/>
    <row r="46724" x14ac:dyDescent="0.25"/>
    <row r="46725" x14ac:dyDescent="0.25"/>
    <row r="46726" x14ac:dyDescent="0.25"/>
    <row r="46727" x14ac:dyDescent="0.25"/>
    <row r="46728" x14ac:dyDescent="0.25"/>
    <row r="46729" x14ac:dyDescent="0.25"/>
    <row r="46730" x14ac:dyDescent="0.25"/>
    <row r="46731" x14ac:dyDescent="0.25"/>
    <row r="46732" x14ac:dyDescent="0.25"/>
    <row r="46733" x14ac:dyDescent="0.25"/>
    <row r="46734" x14ac:dyDescent="0.25"/>
    <row r="46735" x14ac:dyDescent="0.25"/>
    <row r="46736" x14ac:dyDescent="0.25"/>
    <row r="46737" x14ac:dyDescent="0.25"/>
    <row r="46738" x14ac:dyDescent="0.25"/>
    <row r="46739" x14ac:dyDescent="0.25"/>
    <row r="46740" x14ac:dyDescent="0.25"/>
    <row r="46741" x14ac:dyDescent="0.25"/>
    <row r="46742" x14ac:dyDescent="0.25"/>
    <row r="46743" x14ac:dyDescent="0.25"/>
    <row r="46744" x14ac:dyDescent="0.25"/>
    <row r="46745" x14ac:dyDescent="0.25"/>
    <row r="46746" x14ac:dyDescent="0.25"/>
    <row r="46747" x14ac:dyDescent="0.25"/>
    <row r="46748" x14ac:dyDescent="0.25"/>
    <row r="46749" x14ac:dyDescent="0.25"/>
    <row r="46750" x14ac:dyDescent="0.25"/>
    <row r="46751" x14ac:dyDescent="0.25"/>
    <row r="46752" x14ac:dyDescent="0.25"/>
    <row r="46753" x14ac:dyDescent="0.25"/>
    <row r="46754" x14ac:dyDescent="0.25"/>
    <row r="46755" x14ac:dyDescent="0.25"/>
    <row r="46756" x14ac:dyDescent="0.25"/>
    <row r="46757" x14ac:dyDescent="0.25"/>
    <row r="46758" x14ac:dyDescent="0.25"/>
    <row r="46759" x14ac:dyDescent="0.25"/>
    <row r="46760" x14ac:dyDescent="0.25"/>
    <row r="46761" x14ac:dyDescent="0.25"/>
    <row r="46762" x14ac:dyDescent="0.25"/>
    <row r="46763" x14ac:dyDescent="0.25"/>
    <row r="46764" x14ac:dyDescent="0.25"/>
    <row r="46765" x14ac:dyDescent="0.25"/>
    <row r="46766" x14ac:dyDescent="0.25"/>
    <row r="46767" x14ac:dyDescent="0.25"/>
    <row r="46768" x14ac:dyDescent="0.25"/>
    <row r="46769" x14ac:dyDescent="0.25"/>
    <row r="46770" x14ac:dyDescent="0.25"/>
    <row r="46771" x14ac:dyDescent="0.25"/>
    <row r="46772" x14ac:dyDescent="0.25"/>
    <row r="46773" x14ac:dyDescent="0.25"/>
    <row r="46774" x14ac:dyDescent="0.25"/>
    <row r="46775" x14ac:dyDescent="0.25"/>
    <row r="46776" x14ac:dyDescent="0.25"/>
    <row r="46777" x14ac:dyDescent="0.25"/>
    <row r="46778" x14ac:dyDescent="0.25"/>
    <row r="46779" x14ac:dyDescent="0.25"/>
    <row r="46780" x14ac:dyDescent="0.25"/>
    <row r="46781" x14ac:dyDescent="0.25"/>
    <row r="46782" x14ac:dyDescent="0.25"/>
    <row r="46783" x14ac:dyDescent="0.25"/>
    <row r="46784" x14ac:dyDescent="0.25"/>
    <row r="46785" x14ac:dyDescent="0.25"/>
    <row r="46786" x14ac:dyDescent="0.25"/>
    <row r="46787" x14ac:dyDescent="0.25"/>
    <row r="46788" x14ac:dyDescent="0.25"/>
    <row r="46789" x14ac:dyDescent="0.25"/>
    <row r="46790" x14ac:dyDescent="0.25"/>
    <row r="46791" x14ac:dyDescent="0.25"/>
    <row r="46792" x14ac:dyDescent="0.25"/>
    <row r="46793" x14ac:dyDescent="0.25"/>
    <row r="46794" x14ac:dyDescent="0.25"/>
    <row r="46795" x14ac:dyDescent="0.25"/>
    <row r="46796" x14ac:dyDescent="0.25"/>
    <row r="46797" x14ac:dyDescent="0.25"/>
    <row r="46798" x14ac:dyDescent="0.25"/>
    <row r="46799" x14ac:dyDescent="0.25"/>
    <row r="46800" x14ac:dyDescent="0.25"/>
    <row r="46801" x14ac:dyDescent="0.25"/>
    <row r="46802" x14ac:dyDescent="0.25"/>
    <row r="46803" x14ac:dyDescent="0.25"/>
    <row r="46804" x14ac:dyDescent="0.25"/>
    <row r="46805" x14ac:dyDescent="0.25"/>
    <row r="46806" x14ac:dyDescent="0.25"/>
    <row r="46807" x14ac:dyDescent="0.25"/>
    <row r="46808" x14ac:dyDescent="0.25"/>
    <row r="46809" x14ac:dyDescent="0.25"/>
    <row r="46810" x14ac:dyDescent="0.25"/>
    <row r="46811" x14ac:dyDescent="0.25"/>
    <row r="46812" x14ac:dyDescent="0.25"/>
    <row r="46813" x14ac:dyDescent="0.25"/>
    <row r="46814" x14ac:dyDescent="0.25"/>
    <row r="46815" x14ac:dyDescent="0.25"/>
    <row r="46816" x14ac:dyDescent="0.25"/>
    <row r="46817" x14ac:dyDescent="0.25"/>
    <row r="46818" x14ac:dyDescent="0.25"/>
    <row r="46819" x14ac:dyDescent="0.25"/>
    <row r="46820" x14ac:dyDescent="0.25"/>
    <row r="46821" x14ac:dyDescent="0.25"/>
    <row r="46822" x14ac:dyDescent="0.25"/>
    <row r="46823" x14ac:dyDescent="0.25"/>
    <row r="46824" x14ac:dyDescent="0.25"/>
    <row r="46825" x14ac:dyDescent="0.25"/>
    <row r="46826" x14ac:dyDescent="0.25"/>
    <row r="46827" x14ac:dyDescent="0.25"/>
    <row r="46828" x14ac:dyDescent="0.25"/>
    <row r="46829" x14ac:dyDescent="0.25"/>
    <row r="46830" x14ac:dyDescent="0.25"/>
    <row r="46831" x14ac:dyDescent="0.25"/>
    <row r="46832" x14ac:dyDescent="0.25"/>
    <row r="46833" x14ac:dyDescent="0.25"/>
    <row r="46834" x14ac:dyDescent="0.25"/>
    <row r="46835" x14ac:dyDescent="0.25"/>
    <row r="46836" x14ac:dyDescent="0.25"/>
    <row r="46837" x14ac:dyDescent="0.25"/>
    <row r="46838" x14ac:dyDescent="0.25"/>
    <row r="46839" x14ac:dyDescent="0.25"/>
    <row r="46840" x14ac:dyDescent="0.25"/>
    <row r="46841" x14ac:dyDescent="0.25"/>
    <row r="46842" x14ac:dyDescent="0.25"/>
    <row r="46843" x14ac:dyDescent="0.25"/>
    <row r="46844" x14ac:dyDescent="0.25"/>
    <row r="46845" x14ac:dyDescent="0.25"/>
    <row r="46846" x14ac:dyDescent="0.25"/>
    <row r="46847" x14ac:dyDescent="0.25"/>
    <row r="46848" x14ac:dyDescent="0.25"/>
    <row r="46849" x14ac:dyDescent="0.25"/>
    <row r="46850" x14ac:dyDescent="0.25"/>
    <row r="46851" x14ac:dyDescent="0.25"/>
    <row r="46852" x14ac:dyDescent="0.25"/>
    <row r="46853" x14ac:dyDescent="0.25"/>
    <row r="46854" x14ac:dyDescent="0.25"/>
    <row r="46855" x14ac:dyDescent="0.25"/>
    <row r="46856" x14ac:dyDescent="0.25"/>
    <row r="46857" x14ac:dyDescent="0.25"/>
    <row r="46858" x14ac:dyDescent="0.25"/>
    <row r="46859" x14ac:dyDescent="0.25"/>
    <row r="46860" x14ac:dyDescent="0.25"/>
    <row r="46861" x14ac:dyDescent="0.25"/>
    <row r="46862" x14ac:dyDescent="0.25"/>
    <row r="46863" x14ac:dyDescent="0.25"/>
    <row r="46864" x14ac:dyDescent="0.25"/>
    <row r="46865" x14ac:dyDescent="0.25"/>
    <row r="46866" x14ac:dyDescent="0.25"/>
    <row r="46867" x14ac:dyDescent="0.25"/>
    <row r="46868" x14ac:dyDescent="0.25"/>
    <row r="46869" x14ac:dyDescent="0.25"/>
    <row r="46870" x14ac:dyDescent="0.25"/>
    <row r="46871" x14ac:dyDescent="0.25"/>
    <row r="46872" x14ac:dyDescent="0.25"/>
    <row r="46873" x14ac:dyDescent="0.25"/>
    <row r="46874" x14ac:dyDescent="0.25"/>
    <row r="46875" x14ac:dyDescent="0.25"/>
    <row r="46876" x14ac:dyDescent="0.25"/>
    <row r="46877" x14ac:dyDescent="0.25"/>
    <row r="46878" x14ac:dyDescent="0.25"/>
    <row r="46879" x14ac:dyDescent="0.25"/>
    <row r="46880" x14ac:dyDescent="0.25"/>
    <row r="46881" x14ac:dyDescent="0.25"/>
    <row r="46882" x14ac:dyDescent="0.25"/>
    <row r="46883" x14ac:dyDescent="0.25"/>
    <row r="46884" x14ac:dyDescent="0.25"/>
    <row r="46885" x14ac:dyDescent="0.25"/>
    <row r="46886" x14ac:dyDescent="0.25"/>
    <row r="46887" x14ac:dyDescent="0.25"/>
    <row r="46888" x14ac:dyDescent="0.25"/>
    <row r="46889" x14ac:dyDescent="0.25"/>
    <row r="46890" x14ac:dyDescent="0.25"/>
    <row r="46891" x14ac:dyDescent="0.25"/>
    <row r="46892" x14ac:dyDescent="0.25"/>
    <row r="46893" x14ac:dyDescent="0.25"/>
    <row r="46894" x14ac:dyDescent="0.25"/>
    <row r="46895" x14ac:dyDescent="0.25"/>
    <row r="46896" x14ac:dyDescent="0.25"/>
    <row r="46897" x14ac:dyDescent="0.25"/>
    <row r="46898" x14ac:dyDescent="0.25"/>
    <row r="46899" x14ac:dyDescent="0.25"/>
    <row r="46900" x14ac:dyDescent="0.25"/>
    <row r="46901" x14ac:dyDescent="0.25"/>
    <row r="46902" x14ac:dyDescent="0.25"/>
    <row r="46903" x14ac:dyDescent="0.25"/>
    <row r="46904" x14ac:dyDescent="0.25"/>
    <row r="46905" x14ac:dyDescent="0.25"/>
    <row r="46906" x14ac:dyDescent="0.25"/>
    <row r="46907" x14ac:dyDescent="0.25"/>
    <row r="46908" x14ac:dyDescent="0.25"/>
    <row r="46909" x14ac:dyDescent="0.25"/>
    <row r="46910" x14ac:dyDescent="0.25"/>
    <row r="46911" x14ac:dyDescent="0.25"/>
    <row r="46912" x14ac:dyDescent="0.25"/>
    <row r="46913" x14ac:dyDescent="0.25"/>
    <row r="46914" x14ac:dyDescent="0.25"/>
    <row r="46915" x14ac:dyDescent="0.25"/>
    <row r="46916" x14ac:dyDescent="0.25"/>
    <row r="46917" x14ac:dyDescent="0.25"/>
    <row r="46918" x14ac:dyDescent="0.25"/>
    <row r="46919" x14ac:dyDescent="0.25"/>
    <row r="46920" x14ac:dyDescent="0.25"/>
    <row r="46921" x14ac:dyDescent="0.25"/>
    <row r="46922" x14ac:dyDescent="0.25"/>
    <row r="46923" x14ac:dyDescent="0.25"/>
    <row r="46924" x14ac:dyDescent="0.25"/>
    <row r="46925" x14ac:dyDescent="0.25"/>
    <row r="46926" x14ac:dyDescent="0.25"/>
    <row r="46927" x14ac:dyDescent="0.25"/>
    <row r="46928" x14ac:dyDescent="0.25"/>
    <row r="46929" x14ac:dyDescent="0.25"/>
    <row r="46930" x14ac:dyDescent="0.25"/>
    <row r="46931" x14ac:dyDescent="0.25"/>
    <row r="46932" x14ac:dyDescent="0.25"/>
    <row r="46933" x14ac:dyDescent="0.25"/>
    <row r="46934" x14ac:dyDescent="0.25"/>
    <row r="46935" x14ac:dyDescent="0.25"/>
    <row r="46936" x14ac:dyDescent="0.25"/>
    <row r="46937" x14ac:dyDescent="0.25"/>
    <row r="46938" x14ac:dyDescent="0.25"/>
    <row r="46939" x14ac:dyDescent="0.25"/>
    <row r="46940" x14ac:dyDescent="0.25"/>
    <row r="46941" x14ac:dyDescent="0.25"/>
    <row r="46942" x14ac:dyDescent="0.25"/>
    <row r="46943" x14ac:dyDescent="0.25"/>
    <row r="46944" x14ac:dyDescent="0.25"/>
    <row r="46945" x14ac:dyDescent="0.25"/>
    <row r="46946" x14ac:dyDescent="0.25"/>
    <row r="46947" x14ac:dyDescent="0.25"/>
    <row r="46948" x14ac:dyDescent="0.25"/>
    <row r="46949" x14ac:dyDescent="0.25"/>
    <row r="46950" x14ac:dyDescent="0.25"/>
    <row r="46951" x14ac:dyDescent="0.25"/>
    <row r="46952" x14ac:dyDescent="0.25"/>
    <row r="46953" x14ac:dyDescent="0.25"/>
    <row r="46954" x14ac:dyDescent="0.25"/>
    <row r="46955" x14ac:dyDescent="0.25"/>
    <row r="46956" x14ac:dyDescent="0.25"/>
    <row r="46957" x14ac:dyDescent="0.25"/>
    <row r="46958" x14ac:dyDescent="0.25"/>
    <row r="46959" x14ac:dyDescent="0.25"/>
    <row r="46960" x14ac:dyDescent="0.25"/>
    <row r="46961" x14ac:dyDescent="0.25"/>
    <row r="46962" x14ac:dyDescent="0.25"/>
    <row r="46963" x14ac:dyDescent="0.25"/>
    <row r="46964" x14ac:dyDescent="0.25"/>
    <row r="46965" x14ac:dyDescent="0.25"/>
    <row r="46966" x14ac:dyDescent="0.25"/>
    <row r="46967" x14ac:dyDescent="0.25"/>
    <row r="46968" x14ac:dyDescent="0.25"/>
    <row r="46969" x14ac:dyDescent="0.25"/>
    <row r="46970" x14ac:dyDescent="0.25"/>
    <row r="46971" x14ac:dyDescent="0.25"/>
    <row r="46972" x14ac:dyDescent="0.25"/>
    <row r="46973" x14ac:dyDescent="0.25"/>
    <row r="46974" x14ac:dyDescent="0.25"/>
    <row r="46975" x14ac:dyDescent="0.25"/>
    <row r="46976" x14ac:dyDescent="0.25"/>
    <row r="46977" x14ac:dyDescent="0.25"/>
    <row r="46978" x14ac:dyDescent="0.25"/>
    <row r="46979" x14ac:dyDescent="0.25"/>
    <row r="46980" x14ac:dyDescent="0.25"/>
    <row r="46981" x14ac:dyDescent="0.25"/>
    <row r="46982" x14ac:dyDescent="0.25"/>
    <row r="46983" x14ac:dyDescent="0.25"/>
    <row r="46984" x14ac:dyDescent="0.25"/>
    <row r="46985" x14ac:dyDescent="0.25"/>
    <row r="46986" x14ac:dyDescent="0.25"/>
    <row r="46987" x14ac:dyDescent="0.25"/>
    <row r="46988" x14ac:dyDescent="0.25"/>
    <row r="46989" x14ac:dyDescent="0.25"/>
    <row r="46990" x14ac:dyDescent="0.25"/>
    <row r="46991" x14ac:dyDescent="0.25"/>
    <row r="46992" x14ac:dyDescent="0.25"/>
    <row r="46993" x14ac:dyDescent="0.25"/>
    <row r="46994" x14ac:dyDescent="0.25"/>
    <row r="46995" x14ac:dyDescent="0.25"/>
    <row r="46996" x14ac:dyDescent="0.25"/>
    <row r="46997" x14ac:dyDescent="0.25"/>
    <row r="46998" x14ac:dyDescent="0.25"/>
    <row r="46999" x14ac:dyDescent="0.25"/>
    <row r="47000" x14ac:dyDescent="0.25"/>
    <row r="47001" x14ac:dyDescent="0.25"/>
    <row r="47002" x14ac:dyDescent="0.25"/>
    <row r="47003" x14ac:dyDescent="0.25"/>
    <row r="47004" x14ac:dyDescent="0.25"/>
    <row r="47005" x14ac:dyDescent="0.25"/>
    <row r="47006" x14ac:dyDescent="0.25"/>
    <row r="47007" x14ac:dyDescent="0.25"/>
    <row r="47008" x14ac:dyDescent="0.25"/>
    <row r="47009" x14ac:dyDescent="0.25"/>
    <row r="47010" x14ac:dyDescent="0.25"/>
    <row r="47011" x14ac:dyDescent="0.25"/>
    <row r="47012" x14ac:dyDescent="0.25"/>
    <row r="47013" x14ac:dyDescent="0.25"/>
    <row r="47014" x14ac:dyDescent="0.25"/>
    <row r="47015" x14ac:dyDescent="0.25"/>
    <row r="47016" x14ac:dyDescent="0.25"/>
    <row r="47017" x14ac:dyDescent="0.25"/>
    <row r="47018" x14ac:dyDescent="0.25"/>
    <row r="47019" x14ac:dyDescent="0.25"/>
    <row r="47020" x14ac:dyDescent="0.25"/>
    <row r="47021" x14ac:dyDescent="0.25"/>
    <row r="47022" x14ac:dyDescent="0.25"/>
    <row r="47023" x14ac:dyDescent="0.25"/>
    <row r="47024" x14ac:dyDescent="0.25"/>
    <row r="47025" x14ac:dyDescent="0.25"/>
    <row r="47026" x14ac:dyDescent="0.25"/>
    <row r="47027" x14ac:dyDescent="0.25"/>
    <row r="47028" x14ac:dyDescent="0.25"/>
    <row r="47029" x14ac:dyDescent="0.25"/>
    <row r="47030" x14ac:dyDescent="0.25"/>
    <row r="47031" x14ac:dyDescent="0.25"/>
    <row r="47032" x14ac:dyDescent="0.25"/>
    <row r="47033" x14ac:dyDescent="0.25"/>
    <row r="47034" x14ac:dyDescent="0.25"/>
    <row r="47035" x14ac:dyDescent="0.25"/>
    <row r="47036" x14ac:dyDescent="0.25"/>
    <row r="47037" x14ac:dyDescent="0.25"/>
    <row r="47038" x14ac:dyDescent="0.25"/>
    <row r="47039" x14ac:dyDescent="0.25"/>
    <row r="47040" x14ac:dyDescent="0.25"/>
    <row r="47041" x14ac:dyDescent="0.25"/>
    <row r="47042" x14ac:dyDescent="0.25"/>
    <row r="47043" x14ac:dyDescent="0.25"/>
    <row r="47044" x14ac:dyDescent="0.25"/>
    <row r="47045" x14ac:dyDescent="0.25"/>
    <row r="47046" x14ac:dyDescent="0.25"/>
    <row r="47047" x14ac:dyDescent="0.25"/>
    <row r="47048" x14ac:dyDescent="0.25"/>
    <row r="47049" x14ac:dyDescent="0.25"/>
    <row r="47050" x14ac:dyDescent="0.25"/>
    <row r="47051" x14ac:dyDescent="0.25"/>
    <row r="47052" x14ac:dyDescent="0.25"/>
    <row r="47053" x14ac:dyDescent="0.25"/>
    <row r="47054" x14ac:dyDescent="0.25"/>
    <row r="47055" x14ac:dyDescent="0.25"/>
    <row r="47056" x14ac:dyDescent="0.25"/>
    <row r="47057" x14ac:dyDescent="0.25"/>
    <row r="47058" x14ac:dyDescent="0.25"/>
    <row r="47059" x14ac:dyDescent="0.25"/>
    <row r="47060" x14ac:dyDescent="0.25"/>
    <row r="47061" x14ac:dyDescent="0.25"/>
    <row r="47062" x14ac:dyDescent="0.25"/>
    <row r="47063" x14ac:dyDescent="0.25"/>
    <row r="47064" x14ac:dyDescent="0.25"/>
    <row r="47065" x14ac:dyDescent="0.25"/>
    <row r="47066" x14ac:dyDescent="0.25"/>
    <row r="47067" x14ac:dyDescent="0.25"/>
    <row r="47068" x14ac:dyDescent="0.25"/>
    <row r="47069" x14ac:dyDescent="0.25"/>
    <row r="47070" x14ac:dyDescent="0.25"/>
    <row r="47071" x14ac:dyDescent="0.25"/>
    <row r="47072" x14ac:dyDescent="0.25"/>
    <row r="47073" x14ac:dyDescent="0.25"/>
    <row r="47074" x14ac:dyDescent="0.25"/>
    <row r="47075" x14ac:dyDescent="0.25"/>
    <row r="47076" x14ac:dyDescent="0.25"/>
    <row r="47077" x14ac:dyDescent="0.25"/>
    <row r="47078" x14ac:dyDescent="0.25"/>
    <row r="47079" x14ac:dyDescent="0.25"/>
    <row r="47080" x14ac:dyDescent="0.25"/>
    <row r="47081" x14ac:dyDescent="0.25"/>
    <row r="47082" x14ac:dyDescent="0.25"/>
    <row r="47083" x14ac:dyDescent="0.25"/>
    <row r="47084" x14ac:dyDescent="0.25"/>
    <row r="47085" x14ac:dyDescent="0.25"/>
    <row r="47086" x14ac:dyDescent="0.25"/>
    <row r="47087" x14ac:dyDescent="0.25"/>
    <row r="47088" x14ac:dyDescent="0.25"/>
    <row r="47089" x14ac:dyDescent="0.25"/>
    <row r="47090" x14ac:dyDescent="0.25"/>
    <row r="47091" x14ac:dyDescent="0.25"/>
    <row r="47092" x14ac:dyDescent="0.25"/>
    <row r="47093" x14ac:dyDescent="0.25"/>
    <row r="47094" x14ac:dyDescent="0.25"/>
    <row r="47095" x14ac:dyDescent="0.25"/>
    <row r="47096" x14ac:dyDescent="0.25"/>
    <row r="47097" x14ac:dyDescent="0.25"/>
    <row r="47098" x14ac:dyDescent="0.25"/>
    <row r="47099" x14ac:dyDescent="0.25"/>
    <row r="47100" x14ac:dyDescent="0.25"/>
    <row r="47101" x14ac:dyDescent="0.25"/>
    <row r="47102" x14ac:dyDescent="0.25"/>
    <row r="47103" x14ac:dyDescent="0.25"/>
    <row r="47104" x14ac:dyDescent="0.25"/>
    <row r="47105" x14ac:dyDescent="0.25"/>
    <row r="47106" x14ac:dyDescent="0.25"/>
    <row r="47107" x14ac:dyDescent="0.25"/>
    <row r="47108" x14ac:dyDescent="0.25"/>
    <row r="47109" x14ac:dyDescent="0.25"/>
    <row r="47110" x14ac:dyDescent="0.25"/>
    <row r="47111" x14ac:dyDescent="0.25"/>
    <row r="47112" x14ac:dyDescent="0.25"/>
    <row r="47113" x14ac:dyDescent="0.25"/>
    <row r="47114" x14ac:dyDescent="0.25"/>
    <row r="47115" x14ac:dyDescent="0.25"/>
    <row r="47116" x14ac:dyDescent="0.25"/>
    <row r="47117" x14ac:dyDescent="0.25"/>
    <row r="47118" x14ac:dyDescent="0.25"/>
    <row r="47119" x14ac:dyDescent="0.25"/>
    <row r="47120" x14ac:dyDescent="0.25"/>
    <row r="47121" x14ac:dyDescent="0.25"/>
    <row r="47122" x14ac:dyDescent="0.25"/>
    <row r="47123" x14ac:dyDescent="0.25"/>
    <row r="47124" x14ac:dyDescent="0.25"/>
    <row r="47125" x14ac:dyDescent="0.25"/>
    <row r="47126" x14ac:dyDescent="0.25"/>
    <row r="47127" x14ac:dyDescent="0.25"/>
    <row r="47128" x14ac:dyDescent="0.25"/>
    <row r="47129" x14ac:dyDescent="0.25"/>
    <row r="47130" x14ac:dyDescent="0.25"/>
    <row r="47131" x14ac:dyDescent="0.25"/>
    <row r="47132" x14ac:dyDescent="0.25"/>
    <row r="47133" x14ac:dyDescent="0.25"/>
    <row r="47134" x14ac:dyDescent="0.25"/>
    <row r="47135" x14ac:dyDescent="0.25"/>
    <row r="47136" x14ac:dyDescent="0.25"/>
    <row r="47137" x14ac:dyDescent="0.25"/>
    <row r="47138" x14ac:dyDescent="0.25"/>
    <row r="47139" x14ac:dyDescent="0.25"/>
    <row r="47140" x14ac:dyDescent="0.25"/>
    <row r="47141" x14ac:dyDescent="0.25"/>
    <row r="47142" x14ac:dyDescent="0.25"/>
    <row r="47143" x14ac:dyDescent="0.25"/>
    <row r="47144" x14ac:dyDescent="0.25"/>
    <row r="47145" x14ac:dyDescent="0.25"/>
    <row r="47146" x14ac:dyDescent="0.25"/>
    <row r="47147" x14ac:dyDescent="0.25"/>
    <row r="47148" x14ac:dyDescent="0.25"/>
    <row r="47149" x14ac:dyDescent="0.25"/>
    <row r="47150" x14ac:dyDescent="0.25"/>
    <row r="47151" x14ac:dyDescent="0.25"/>
    <row r="47152" x14ac:dyDescent="0.25"/>
    <row r="47153" x14ac:dyDescent="0.25"/>
    <row r="47154" x14ac:dyDescent="0.25"/>
    <row r="47155" x14ac:dyDescent="0.25"/>
    <row r="47156" x14ac:dyDescent="0.25"/>
    <row r="47157" x14ac:dyDescent="0.25"/>
    <row r="47158" x14ac:dyDescent="0.25"/>
    <row r="47159" x14ac:dyDescent="0.25"/>
    <row r="47160" x14ac:dyDescent="0.25"/>
    <row r="47161" x14ac:dyDescent="0.25"/>
    <row r="47162" x14ac:dyDescent="0.25"/>
    <row r="47163" x14ac:dyDescent="0.25"/>
    <row r="47164" x14ac:dyDescent="0.25"/>
    <row r="47165" x14ac:dyDescent="0.25"/>
    <row r="47166" x14ac:dyDescent="0.25"/>
    <row r="47167" x14ac:dyDescent="0.25"/>
    <row r="47168" x14ac:dyDescent="0.25"/>
    <row r="47169" x14ac:dyDescent="0.25"/>
    <row r="47170" x14ac:dyDescent="0.25"/>
    <row r="47171" x14ac:dyDescent="0.25"/>
    <row r="47172" x14ac:dyDescent="0.25"/>
    <row r="47173" x14ac:dyDescent="0.25"/>
    <row r="47174" x14ac:dyDescent="0.25"/>
    <row r="47175" x14ac:dyDescent="0.25"/>
    <row r="47176" x14ac:dyDescent="0.25"/>
    <row r="47177" x14ac:dyDescent="0.25"/>
    <row r="47178" x14ac:dyDescent="0.25"/>
    <row r="47179" x14ac:dyDescent="0.25"/>
    <row r="47180" x14ac:dyDescent="0.25"/>
    <row r="47181" x14ac:dyDescent="0.25"/>
    <row r="47182" x14ac:dyDescent="0.25"/>
    <row r="47183" x14ac:dyDescent="0.25"/>
    <row r="47184" x14ac:dyDescent="0.25"/>
    <row r="47185" x14ac:dyDescent="0.25"/>
    <row r="47186" x14ac:dyDescent="0.25"/>
    <row r="47187" x14ac:dyDescent="0.25"/>
    <row r="47188" x14ac:dyDescent="0.25"/>
    <row r="47189" x14ac:dyDescent="0.25"/>
    <row r="47190" x14ac:dyDescent="0.25"/>
    <row r="47191" x14ac:dyDescent="0.25"/>
    <row r="47192" x14ac:dyDescent="0.25"/>
    <row r="47193" x14ac:dyDescent="0.25"/>
    <row r="47194" x14ac:dyDescent="0.25"/>
    <row r="47195" x14ac:dyDescent="0.25"/>
    <row r="47196" x14ac:dyDescent="0.25"/>
    <row r="47197" x14ac:dyDescent="0.25"/>
    <row r="47198" x14ac:dyDescent="0.25"/>
    <row r="47199" x14ac:dyDescent="0.25"/>
    <row r="47200" x14ac:dyDescent="0.25"/>
    <row r="47201" x14ac:dyDescent="0.25"/>
    <row r="47202" x14ac:dyDescent="0.25"/>
    <row r="47203" x14ac:dyDescent="0.25"/>
    <row r="47204" x14ac:dyDescent="0.25"/>
    <row r="47205" x14ac:dyDescent="0.25"/>
    <row r="47206" x14ac:dyDescent="0.25"/>
    <row r="47207" x14ac:dyDescent="0.25"/>
    <row r="47208" x14ac:dyDescent="0.25"/>
    <row r="47209" x14ac:dyDescent="0.25"/>
    <row r="47210" x14ac:dyDescent="0.25"/>
    <row r="47211" x14ac:dyDescent="0.25"/>
    <row r="47212" x14ac:dyDescent="0.25"/>
    <row r="47213" x14ac:dyDescent="0.25"/>
    <row r="47214" x14ac:dyDescent="0.25"/>
    <row r="47215" x14ac:dyDescent="0.25"/>
    <row r="47216" x14ac:dyDescent="0.25"/>
    <row r="47217" x14ac:dyDescent="0.25"/>
    <row r="47218" x14ac:dyDescent="0.25"/>
    <row r="47219" x14ac:dyDescent="0.25"/>
    <row r="47220" x14ac:dyDescent="0.25"/>
    <row r="47221" x14ac:dyDescent="0.25"/>
    <row r="47222" x14ac:dyDescent="0.25"/>
    <row r="47223" x14ac:dyDescent="0.25"/>
    <row r="47224" x14ac:dyDescent="0.25"/>
    <row r="47225" x14ac:dyDescent="0.25"/>
    <row r="47226" x14ac:dyDescent="0.25"/>
    <row r="47227" x14ac:dyDescent="0.25"/>
    <row r="47228" x14ac:dyDescent="0.25"/>
    <row r="47229" x14ac:dyDescent="0.25"/>
    <row r="47230" x14ac:dyDescent="0.25"/>
    <row r="47231" x14ac:dyDescent="0.25"/>
    <row r="47232" x14ac:dyDescent="0.25"/>
    <row r="47233" x14ac:dyDescent="0.25"/>
    <row r="47234" x14ac:dyDescent="0.25"/>
    <row r="47235" x14ac:dyDescent="0.25"/>
    <row r="47236" x14ac:dyDescent="0.25"/>
    <row r="47237" x14ac:dyDescent="0.25"/>
    <row r="47238" x14ac:dyDescent="0.25"/>
    <row r="47239" x14ac:dyDescent="0.25"/>
    <row r="47240" x14ac:dyDescent="0.25"/>
    <row r="47241" x14ac:dyDescent="0.25"/>
    <row r="47242" x14ac:dyDescent="0.25"/>
    <row r="47243" x14ac:dyDescent="0.25"/>
    <row r="47244" x14ac:dyDescent="0.25"/>
    <row r="47245" x14ac:dyDescent="0.25"/>
    <row r="47246" x14ac:dyDescent="0.25"/>
    <row r="47247" x14ac:dyDescent="0.25"/>
    <row r="47248" x14ac:dyDescent="0.25"/>
    <row r="47249" x14ac:dyDescent="0.25"/>
    <row r="47250" x14ac:dyDescent="0.25"/>
    <row r="47251" x14ac:dyDescent="0.25"/>
    <row r="47252" x14ac:dyDescent="0.25"/>
    <row r="47253" x14ac:dyDescent="0.25"/>
    <row r="47254" x14ac:dyDescent="0.25"/>
    <row r="47255" x14ac:dyDescent="0.25"/>
    <row r="47256" x14ac:dyDescent="0.25"/>
    <row r="47257" x14ac:dyDescent="0.25"/>
    <row r="47258" x14ac:dyDescent="0.25"/>
    <row r="47259" x14ac:dyDescent="0.25"/>
    <row r="47260" x14ac:dyDescent="0.25"/>
    <row r="47261" x14ac:dyDescent="0.25"/>
    <row r="47262" x14ac:dyDescent="0.25"/>
    <row r="47263" x14ac:dyDescent="0.25"/>
    <row r="47264" x14ac:dyDescent="0.25"/>
    <row r="47265" x14ac:dyDescent="0.25"/>
    <row r="47266" x14ac:dyDescent="0.25"/>
    <row r="47267" x14ac:dyDescent="0.25"/>
    <row r="47268" x14ac:dyDescent="0.25"/>
    <row r="47269" x14ac:dyDescent="0.25"/>
    <row r="47270" x14ac:dyDescent="0.25"/>
    <row r="47271" x14ac:dyDescent="0.25"/>
    <row r="47272" x14ac:dyDescent="0.25"/>
    <row r="47273" x14ac:dyDescent="0.25"/>
    <row r="47274" x14ac:dyDescent="0.25"/>
    <row r="47275" x14ac:dyDescent="0.25"/>
    <row r="47276" x14ac:dyDescent="0.25"/>
    <row r="47277" x14ac:dyDescent="0.25"/>
    <row r="47278" x14ac:dyDescent="0.25"/>
    <row r="47279" x14ac:dyDescent="0.25"/>
    <row r="47280" x14ac:dyDescent="0.25"/>
    <row r="47281" x14ac:dyDescent="0.25"/>
    <row r="47282" x14ac:dyDescent="0.25"/>
    <row r="47283" x14ac:dyDescent="0.25"/>
    <row r="47284" x14ac:dyDescent="0.25"/>
    <row r="47285" x14ac:dyDescent="0.25"/>
    <row r="47286" x14ac:dyDescent="0.25"/>
    <row r="47287" x14ac:dyDescent="0.25"/>
    <row r="47288" x14ac:dyDescent="0.25"/>
    <row r="47289" x14ac:dyDescent="0.25"/>
    <row r="47290" x14ac:dyDescent="0.25"/>
    <row r="47291" x14ac:dyDescent="0.25"/>
    <row r="47292" x14ac:dyDescent="0.25"/>
    <row r="47293" x14ac:dyDescent="0.25"/>
    <row r="47294" x14ac:dyDescent="0.25"/>
    <row r="47295" x14ac:dyDescent="0.25"/>
    <row r="47296" x14ac:dyDescent="0.25"/>
    <row r="47297" x14ac:dyDescent="0.25"/>
    <row r="47298" x14ac:dyDescent="0.25"/>
    <row r="47299" x14ac:dyDescent="0.25"/>
    <row r="47300" x14ac:dyDescent="0.25"/>
    <row r="47301" x14ac:dyDescent="0.25"/>
    <row r="47302" x14ac:dyDescent="0.25"/>
    <row r="47303" x14ac:dyDescent="0.25"/>
    <row r="47304" x14ac:dyDescent="0.25"/>
    <row r="47305" x14ac:dyDescent="0.25"/>
    <row r="47306" x14ac:dyDescent="0.25"/>
    <row r="47307" x14ac:dyDescent="0.25"/>
    <row r="47308" x14ac:dyDescent="0.25"/>
    <row r="47309" x14ac:dyDescent="0.25"/>
    <row r="47310" x14ac:dyDescent="0.25"/>
    <row r="47311" x14ac:dyDescent="0.25"/>
    <row r="47312" x14ac:dyDescent="0.25"/>
    <row r="47313" x14ac:dyDescent="0.25"/>
    <row r="47314" x14ac:dyDescent="0.25"/>
    <row r="47315" x14ac:dyDescent="0.25"/>
    <row r="47316" x14ac:dyDescent="0.25"/>
    <row r="47317" x14ac:dyDescent="0.25"/>
    <row r="47318" x14ac:dyDescent="0.25"/>
    <row r="47319" x14ac:dyDescent="0.25"/>
    <row r="47320" x14ac:dyDescent="0.25"/>
    <row r="47321" x14ac:dyDescent="0.25"/>
    <row r="47322" x14ac:dyDescent="0.25"/>
    <row r="47323" x14ac:dyDescent="0.25"/>
    <row r="47324" x14ac:dyDescent="0.25"/>
    <row r="47325" x14ac:dyDescent="0.25"/>
    <row r="47326" x14ac:dyDescent="0.25"/>
    <row r="47327" x14ac:dyDescent="0.25"/>
    <row r="47328" x14ac:dyDescent="0.25"/>
    <row r="47329" x14ac:dyDescent="0.25"/>
    <row r="47330" x14ac:dyDescent="0.25"/>
    <row r="47331" x14ac:dyDescent="0.25"/>
    <row r="47332" x14ac:dyDescent="0.25"/>
    <row r="47333" x14ac:dyDescent="0.25"/>
    <row r="47334" x14ac:dyDescent="0.25"/>
    <row r="47335" x14ac:dyDescent="0.25"/>
    <row r="47336" x14ac:dyDescent="0.25"/>
    <row r="47337" x14ac:dyDescent="0.25"/>
    <row r="47338" x14ac:dyDescent="0.25"/>
    <row r="47339" x14ac:dyDescent="0.25"/>
    <row r="47340" x14ac:dyDescent="0.25"/>
    <row r="47341" x14ac:dyDescent="0.25"/>
    <row r="47342" x14ac:dyDescent="0.25"/>
    <row r="47343" x14ac:dyDescent="0.25"/>
    <row r="47344" x14ac:dyDescent="0.25"/>
    <row r="47345" x14ac:dyDescent="0.25"/>
    <row r="47346" x14ac:dyDescent="0.25"/>
    <row r="47347" x14ac:dyDescent="0.25"/>
    <row r="47348" x14ac:dyDescent="0.25"/>
    <row r="47349" x14ac:dyDescent="0.25"/>
    <row r="47350" x14ac:dyDescent="0.25"/>
    <row r="47351" x14ac:dyDescent="0.25"/>
    <row r="47352" x14ac:dyDescent="0.25"/>
    <row r="47353" x14ac:dyDescent="0.25"/>
    <row r="47354" x14ac:dyDescent="0.25"/>
    <row r="47355" x14ac:dyDescent="0.25"/>
    <row r="47356" x14ac:dyDescent="0.25"/>
    <row r="47357" x14ac:dyDescent="0.25"/>
    <row r="47358" x14ac:dyDescent="0.25"/>
    <row r="47359" x14ac:dyDescent="0.25"/>
    <row r="47360" x14ac:dyDescent="0.25"/>
    <row r="47361" x14ac:dyDescent="0.25"/>
    <row r="47362" x14ac:dyDescent="0.25"/>
    <row r="47363" x14ac:dyDescent="0.25"/>
    <row r="47364" x14ac:dyDescent="0.25"/>
    <row r="47365" x14ac:dyDescent="0.25"/>
    <row r="47366" x14ac:dyDescent="0.25"/>
    <row r="47367" x14ac:dyDescent="0.25"/>
    <row r="47368" x14ac:dyDescent="0.25"/>
    <row r="47369" x14ac:dyDescent="0.25"/>
    <row r="47370" x14ac:dyDescent="0.25"/>
    <row r="47371" x14ac:dyDescent="0.25"/>
    <row r="47372" x14ac:dyDescent="0.25"/>
    <row r="47373" x14ac:dyDescent="0.25"/>
    <row r="47374" x14ac:dyDescent="0.25"/>
    <row r="47375" x14ac:dyDescent="0.25"/>
    <row r="47376" x14ac:dyDescent="0.25"/>
    <row r="47377" x14ac:dyDescent="0.25"/>
    <row r="47378" x14ac:dyDescent="0.25"/>
    <row r="47379" x14ac:dyDescent="0.25"/>
    <row r="47380" x14ac:dyDescent="0.25"/>
    <row r="47381" x14ac:dyDescent="0.25"/>
    <row r="47382" x14ac:dyDescent="0.25"/>
    <row r="47383" x14ac:dyDescent="0.25"/>
    <row r="47384" x14ac:dyDescent="0.25"/>
    <row r="47385" x14ac:dyDescent="0.25"/>
    <row r="47386" x14ac:dyDescent="0.25"/>
    <row r="47387" x14ac:dyDescent="0.25"/>
    <row r="47388" x14ac:dyDescent="0.25"/>
    <row r="47389" x14ac:dyDescent="0.25"/>
    <row r="47390" x14ac:dyDescent="0.25"/>
    <row r="47391" x14ac:dyDescent="0.25"/>
    <row r="47392" x14ac:dyDescent="0.25"/>
    <row r="47393" x14ac:dyDescent="0.25"/>
    <row r="47394" x14ac:dyDescent="0.25"/>
    <row r="47395" x14ac:dyDescent="0.25"/>
    <row r="47396" x14ac:dyDescent="0.25"/>
    <row r="47397" x14ac:dyDescent="0.25"/>
    <row r="47398" x14ac:dyDescent="0.25"/>
    <row r="47399" x14ac:dyDescent="0.25"/>
    <row r="47400" x14ac:dyDescent="0.25"/>
    <row r="47401" x14ac:dyDescent="0.25"/>
    <row r="47402" x14ac:dyDescent="0.25"/>
    <row r="47403" x14ac:dyDescent="0.25"/>
    <row r="47404" x14ac:dyDescent="0.25"/>
    <row r="47405" x14ac:dyDescent="0.25"/>
    <row r="47406" x14ac:dyDescent="0.25"/>
    <row r="47407" x14ac:dyDescent="0.25"/>
    <row r="47408" x14ac:dyDescent="0.25"/>
    <row r="47409" x14ac:dyDescent="0.25"/>
    <row r="47410" x14ac:dyDescent="0.25"/>
    <row r="47411" x14ac:dyDescent="0.25"/>
    <row r="47412" x14ac:dyDescent="0.25"/>
    <row r="47413" x14ac:dyDescent="0.25"/>
    <row r="47414" x14ac:dyDescent="0.25"/>
    <row r="47415" x14ac:dyDescent="0.25"/>
    <row r="47416" x14ac:dyDescent="0.25"/>
    <row r="47417" x14ac:dyDescent="0.25"/>
    <row r="47418" x14ac:dyDescent="0.25"/>
    <row r="47419" x14ac:dyDescent="0.25"/>
    <row r="47420" x14ac:dyDescent="0.25"/>
    <row r="47421" x14ac:dyDescent="0.25"/>
    <row r="47422" x14ac:dyDescent="0.25"/>
    <row r="47423" x14ac:dyDescent="0.25"/>
    <row r="47424" x14ac:dyDescent="0.25"/>
    <row r="47425" x14ac:dyDescent="0.25"/>
    <row r="47426" x14ac:dyDescent="0.25"/>
    <row r="47427" x14ac:dyDescent="0.25"/>
    <row r="47428" x14ac:dyDescent="0.25"/>
    <row r="47429" x14ac:dyDescent="0.25"/>
    <row r="47430" x14ac:dyDescent="0.25"/>
    <row r="47431" x14ac:dyDescent="0.25"/>
    <row r="47432" x14ac:dyDescent="0.25"/>
    <row r="47433" x14ac:dyDescent="0.25"/>
    <row r="47434" x14ac:dyDescent="0.25"/>
    <row r="47435" x14ac:dyDescent="0.25"/>
    <row r="47436" x14ac:dyDescent="0.25"/>
    <row r="47437" x14ac:dyDescent="0.25"/>
    <row r="47438" x14ac:dyDescent="0.25"/>
    <row r="47439" x14ac:dyDescent="0.25"/>
    <row r="47440" x14ac:dyDescent="0.25"/>
    <row r="47441" x14ac:dyDescent="0.25"/>
    <row r="47442" x14ac:dyDescent="0.25"/>
    <row r="47443" x14ac:dyDescent="0.25"/>
    <row r="47444" x14ac:dyDescent="0.25"/>
    <row r="47445" x14ac:dyDescent="0.25"/>
    <row r="47446" x14ac:dyDescent="0.25"/>
    <row r="47447" x14ac:dyDescent="0.25"/>
    <row r="47448" x14ac:dyDescent="0.25"/>
    <row r="47449" x14ac:dyDescent="0.25"/>
    <row r="47450" x14ac:dyDescent="0.25"/>
    <row r="47451" x14ac:dyDescent="0.25"/>
    <row r="47452" x14ac:dyDescent="0.25"/>
    <row r="47453" x14ac:dyDescent="0.25"/>
    <row r="47454" x14ac:dyDescent="0.25"/>
    <row r="47455" x14ac:dyDescent="0.25"/>
    <row r="47456" x14ac:dyDescent="0.25"/>
    <row r="47457" x14ac:dyDescent="0.25"/>
    <row r="47458" x14ac:dyDescent="0.25"/>
    <row r="47459" x14ac:dyDescent="0.25"/>
    <row r="47460" x14ac:dyDescent="0.25"/>
    <row r="47461" x14ac:dyDescent="0.25"/>
    <row r="47462" x14ac:dyDescent="0.25"/>
    <row r="47463" x14ac:dyDescent="0.25"/>
    <row r="47464" x14ac:dyDescent="0.25"/>
    <row r="47465" x14ac:dyDescent="0.25"/>
    <row r="47466" x14ac:dyDescent="0.25"/>
    <row r="47467" x14ac:dyDescent="0.25"/>
    <row r="47468" x14ac:dyDescent="0.25"/>
    <row r="47469" x14ac:dyDescent="0.25"/>
    <row r="47470" x14ac:dyDescent="0.25"/>
    <row r="47471" x14ac:dyDescent="0.25"/>
    <row r="47472" x14ac:dyDescent="0.25"/>
    <row r="47473" x14ac:dyDescent="0.25"/>
    <row r="47474" x14ac:dyDescent="0.25"/>
    <row r="47475" x14ac:dyDescent="0.25"/>
    <row r="47476" x14ac:dyDescent="0.25"/>
    <row r="47477" x14ac:dyDescent="0.25"/>
    <row r="47478" x14ac:dyDescent="0.25"/>
    <row r="47479" x14ac:dyDescent="0.25"/>
    <row r="47480" x14ac:dyDescent="0.25"/>
    <row r="47481" x14ac:dyDescent="0.25"/>
    <row r="47482" x14ac:dyDescent="0.25"/>
    <row r="47483" x14ac:dyDescent="0.25"/>
    <row r="47484" x14ac:dyDescent="0.25"/>
    <row r="47485" x14ac:dyDescent="0.25"/>
    <row r="47486" x14ac:dyDescent="0.25"/>
    <row r="47487" x14ac:dyDescent="0.25"/>
    <row r="47488" x14ac:dyDescent="0.25"/>
    <row r="47489" x14ac:dyDescent="0.25"/>
    <row r="47490" x14ac:dyDescent="0.25"/>
    <row r="47491" x14ac:dyDescent="0.25"/>
    <row r="47492" x14ac:dyDescent="0.25"/>
    <row r="47493" x14ac:dyDescent="0.25"/>
    <row r="47494" x14ac:dyDescent="0.25"/>
    <row r="47495" x14ac:dyDescent="0.25"/>
    <row r="47496" x14ac:dyDescent="0.25"/>
    <row r="47497" x14ac:dyDescent="0.25"/>
    <row r="47498" x14ac:dyDescent="0.25"/>
    <row r="47499" x14ac:dyDescent="0.25"/>
    <row r="47500" x14ac:dyDescent="0.25"/>
    <row r="47501" x14ac:dyDescent="0.25"/>
    <row r="47502" x14ac:dyDescent="0.25"/>
    <row r="47503" x14ac:dyDescent="0.25"/>
    <row r="47504" x14ac:dyDescent="0.25"/>
    <row r="47505" x14ac:dyDescent="0.25"/>
    <row r="47506" x14ac:dyDescent="0.25"/>
    <row r="47507" x14ac:dyDescent="0.25"/>
    <row r="47508" x14ac:dyDescent="0.25"/>
    <row r="47509" x14ac:dyDescent="0.25"/>
    <row r="47510" x14ac:dyDescent="0.25"/>
    <row r="47511" x14ac:dyDescent="0.25"/>
    <row r="47512" x14ac:dyDescent="0.25"/>
    <row r="47513" x14ac:dyDescent="0.25"/>
    <row r="47514" x14ac:dyDescent="0.25"/>
    <row r="47515" x14ac:dyDescent="0.25"/>
    <row r="47516" x14ac:dyDescent="0.25"/>
    <row r="47517" x14ac:dyDescent="0.25"/>
    <row r="47518" x14ac:dyDescent="0.25"/>
    <row r="47519" x14ac:dyDescent="0.25"/>
    <row r="47520" x14ac:dyDescent="0.25"/>
    <row r="47521" x14ac:dyDescent="0.25"/>
    <row r="47522" x14ac:dyDescent="0.25"/>
    <row r="47523" x14ac:dyDescent="0.25"/>
    <row r="47524" x14ac:dyDescent="0.25"/>
    <row r="47525" x14ac:dyDescent="0.25"/>
    <row r="47526" x14ac:dyDescent="0.25"/>
    <row r="47527" x14ac:dyDescent="0.25"/>
    <row r="47528" x14ac:dyDescent="0.25"/>
    <row r="47529" x14ac:dyDescent="0.25"/>
    <row r="47530" x14ac:dyDescent="0.25"/>
    <row r="47531" x14ac:dyDescent="0.25"/>
    <row r="47532" x14ac:dyDescent="0.25"/>
    <row r="47533" x14ac:dyDescent="0.25"/>
    <row r="47534" x14ac:dyDescent="0.25"/>
    <row r="47535" x14ac:dyDescent="0.25"/>
    <row r="47536" x14ac:dyDescent="0.25"/>
    <row r="47537" x14ac:dyDescent="0.25"/>
    <row r="47538" x14ac:dyDescent="0.25"/>
    <row r="47539" x14ac:dyDescent="0.25"/>
    <row r="47540" x14ac:dyDescent="0.25"/>
    <row r="47541" x14ac:dyDescent="0.25"/>
    <row r="47542" x14ac:dyDescent="0.25"/>
    <row r="47543" x14ac:dyDescent="0.25"/>
    <row r="47544" x14ac:dyDescent="0.25"/>
    <row r="47545" x14ac:dyDescent="0.25"/>
    <row r="47546" x14ac:dyDescent="0.25"/>
    <row r="47547" x14ac:dyDescent="0.25"/>
    <row r="47548" x14ac:dyDescent="0.25"/>
    <row r="47549" x14ac:dyDescent="0.25"/>
    <row r="47550" x14ac:dyDescent="0.25"/>
    <row r="47551" x14ac:dyDescent="0.25"/>
    <row r="47552" x14ac:dyDescent="0.25"/>
    <row r="47553" x14ac:dyDescent="0.25"/>
    <row r="47554" x14ac:dyDescent="0.25"/>
    <row r="47555" x14ac:dyDescent="0.25"/>
    <row r="47556" x14ac:dyDescent="0.25"/>
    <row r="47557" x14ac:dyDescent="0.25"/>
    <row r="47558" x14ac:dyDescent="0.25"/>
    <row r="47559" x14ac:dyDescent="0.25"/>
    <row r="47560" x14ac:dyDescent="0.25"/>
    <row r="47561" x14ac:dyDescent="0.25"/>
    <row r="47562" x14ac:dyDescent="0.25"/>
    <row r="47563" x14ac:dyDescent="0.25"/>
    <row r="47564" x14ac:dyDescent="0.25"/>
    <row r="47565" x14ac:dyDescent="0.25"/>
    <row r="47566" x14ac:dyDescent="0.25"/>
    <row r="47567" x14ac:dyDescent="0.25"/>
    <row r="47568" x14ac:dyDescent="0.25"/>
    <row r="47569" x14ac:dyDescent="0.25"/>
    <row r="47570" x14ac:dyDescent="0.25"/>
    <row r="47571" x14ac:dyDescent="0.25"/>
    <row r="47572" x14ac:dyDescent="0.25"/>
    <row r="47573" x14ac:dyDescent="0.25"/>
    <row r="47574" x14ac:dyDescent="0.25"/>
    <row r="47575" x14ac:dyDescent="0.25"/>
    <row r="47576" x14ac:dyDescent="0.25"/>
    <row r="47577" x14ac:dyDescent="0.25"/>
    <row r="47578" x14ac:dyDescent="0.25"/>
    <row r="47579" x14ac:dyDescent="0.25"/>
    <row r="47580" x14ac:dyDescent="0.25"/>
    <row r="47581" x14ac:dyDescent="0.25"/>
    <row r="47582" x14ac:dyDescent="0.25"/>
    <row r="47583" x14ac:dyDescent="0.25"/>
    <row r="47584" x14ac:dyDescent="0.25"/>
    <row r="47585" x14ac:dyDescent="0.25"/>
    <row r="47586" x14ac:dyDescent="0.25"/>
    <row r="47587" x14ac:dyDescent="0.25"/>
    <row r="47588" x14ac:dyDescent="0.25"/>
    <row r="47589" x14ac:dyDescent="0.25"/>
    <row r="47590" x14ac:dyDescent="0.25"/>
    <row r="47591" x14ac:dyDescent="0.25"/>
    <row r="47592" x14ac:dyDescent="0.25"/>
    <row r="47593" x14ac:dyDescent="0.25"/>
    <row r="47594" x14ac:dyDescent="0.25"/>
    <row r="47595" x14ac:dyDescent="0.25"/>
    <row r="47596" x14ac:dyDescent="0.25"/>
    <row r="47597" x14ac:dyDescent="0.25"/>
    <row r="47598" x14ac:dyDescent="0.25"/>
    <row r="47599" x14ac:dyDescent="0.25"/>
    <row r="47600" x14ac:dyDescent="0.25"/>
    <row r="47601" x14ac:dyDescent="0.25"/>
    <row r="47602" x14ac:dyDescent="0.25"/>
    <row r="47603" x14ac:dyDescent="0.25"/>
    <row r="47604" x14ac:dyDescent="0.25"/>
    <row r="47605" x14ac:dyDescent="0.25"/>
    <row r="47606" x14ac:dyDescent="0.25"/>
    <row r="47607" x14ac:dyDescent="0.25"/>
    <row r="47608" x14ac:dyDescent="0.25"/>
    <row r="47609" x14ac:dyDescent="0.25"/>
    <row r="47610" x14ac:dyDescent="0.25"/>
    <row r="47611" x14ac:dyDescent="0.25"/>
    <row r="47612" x14ac:dyDescent="0.25"/>
    <row r="47613" x14ac:dyDescent="0.25"/>
    <row r="47614" x14ac:dyDescent="0.25"/>
    <row r="47615" x14ac:dyDescent="0.25"/>
    <row r="47616" x14ac:dyDescent="0.25"/>
    <row r="47617" x14ac:dyDescent="0.25"/>
    <row r="47618" x14ac:dyDescent="0.25"/>
    <row r="47619" x14ac:dyDescent="0.25"/>
    <row r="47620" x14ac:dyDescent="0.25"/>
    <row r="47621" x14ac:dyDescent="0.25"/>
    <row r="47622" x14ac:dyDescent="0.25"/>
    <row r="47623" x14ac:dyDescent="0.25"/>
    <row r="47624" x14ac:dyDescent="0.25"/>
    <row r="47625" x14ac:dyDescent="0.25"/>
    <row r="47626" x14ac:dyDescent="0.25"/>
    <row r="47627" x14ac:dyDescent="0.25"/>
    <row r="47628" x14ac:dyDescent="0.25"/>
    <row r="47629" x14ac:dyDescent="0.25"/>
    <row r="47630" x14ac:dyDescent="0.25"/>
    <row r="47631" x14ac:dyDescent="0.25"/>
    <row r="47632" x14ac:dyDescent="0.25"/>
    <row r="47633" x14ac:dyDescent="0.25"/>
    <row r="47634" x14ac:dyDescent="0.25"/>
    <row r="47635" x14ac:dyDescent="0.25"/>
    <row r="47636" x14ac:dyDescent="0.25"/>
    <row r="47637" x14ac:dyDescent="0.25"/>
    <row r="47638" x14ac:dyDescent="0.25"/>
    <row r="47639" x14ac:dyDescent="0.25"/>
    <row r="47640" x14ac:dyDescent="0.25"/>
    <row r="47641" x14ac:dyDescent="0.25"/>
    <row r="47642" x14ac:dyDescent="0.25"/>
    <row r="47643" x14ac:dyDescent="0.25"/>
    <row r="47644" x14ac:dyDescent="0.25"/>
    <row r="47645" x14ac:dyDescent="0.25"/>
    <row r="47646" x14ac:dyDescent="0.25"/>
    <row r="47647" x14ac:dyDescent="0.25"/>
    <row r="47648" x14ac:dyDescent="0.25"/>
    <row r="47649" x14ac:dyDescent="0.25"/>
    <row r="47650" x14ac:dyDescent="0.25"/>
    <row r="47651" x14ac:dyDescent="0.25"/>
    <row r="47652" x14ac:dyDescent="0.25"/>
    <row r="47653" x14ac:dyDescent="0.25"/>
    <row r="47654" x14ac:dyDescent="0.25"/>
    <row r="47655" x14ac:dyDescent="0.25"/>
    <row r="47656" x14ac:dyDescent="0.25"/>
    <row r="47657" x14ac:dyDescent="0.25"/>
    <row r="47658" x14ac:dyDescent="0.25"/>
    <row r="47659" x14ac:dyDescent="0.25"/>
    <row r="47660" x14ac:dyDescent="0.25"/>
    <row r="47661" x14ac:dyDescent="0.25"/>
    <row r="47662" x14ac:dyDescent="0.25"/>
    <row r="47663" x14ac:dyDescent="0.25"/>
    <row r="47664" x14ac:dyDescent="0.25"/>
    <row r="47665" x14ac:dyDescent="0.25"/>
    <row r="47666" x14ac:dyDescent="0.25"/>
    <row r="47667" x14ac:dyDescent="0.25"/>
    <row r="47668" x14ac:dyDescent="0.25"/>
    <row r="47669" x14ac:dyDescent="0.25"/>
    <row r="47670" x14ac:dyDescent="0.25"/>
    <row r="47671" x14ac:dyDescent="0.25"/>
    <row r="47672" x14ac:dyDescent="0.25"/>
    <row r="47673" x14ac:dyDescent="0.25"/>
    <row r="47674" x14ac:dyDescent="0.25"/>
    <row r="47675" x14ac:dyDescent="0.25"/>
    <row r="47676" x14ac:dyDescent="0.25"/>
    <row r="47677" x14ac:dyDescent="0.25"/>
    <row r="47678" x14ac:dyDescent="0.25"/>
    <row r="47679" x14ac:dyDescent="0.25"/>
    <row r="47680" x14ac:dyDescent="0.25"/>
    <row r="47681" x14ac:dyDescent="0.25"/>
    <row r="47682" x14ac:dyDescent="0.25"/>
    <row r="47683" x14ac:dyDescent="0.25"/>
    <row r="47684" x14ac:dyDescent="0.25"/>
    <row r="47685" x14ac:dyDescent="0.25"/>
    <row r="47686" x14ac:dyDescent="0.25"/>
    <row r="47687" x14ac:dyDescent="0.25"/>
    <row r="47688" x14ac:dyDescent="0.25"/>
    <row r="47689" x14ac:dyDescent="0.25"/>
    <row r="47690" x14ac:dyDescent="0.25"/>
    <row r="47691" x14ac:dyDescent="0.25"/>
    <row r="47692" x14ac:dyDescent="0.25"/>
    <row r="47693" x14ac:dyDescent="0.25"/>
    <row r="47694" x14ac:dyDescent="0.25"/>
    <row r="47695" x14ac:dyDescent="0.25"/>
    <row r="47696" x14ac:dyDescent="0.25"/>
    <row r="47697" x14ac:dyDescent="0.25"/>
    <row r="47698" x14ac:dyDescent="0.25"/>
    <row r="47699" x14ac:dyDescent="0.25"/>
    <row r="47700" x14ac:dyDescent="0.25"/>
    <row r="47701" x14ac:dyDescent="0.25"/>
    <row r="47702" x14ac:dyDescent="0.25"/>
    <row r="47703" x14ac:dyDescent="0.25"/>
    <row r="47704" x14ac:dyDescent="0.25"/>
    <row r="47705" x14ac:dyDescent="0.25"/>
    <row r="47706" x14ac:dyDescent="0.25"/>
    <row r="47707" x14ac:dyDescent="0.25"/>
    <row r="47708" x14ac:dyDescent="0.25"/>
    <row r="47709" x14ac:dyDescent="0.25"/>
    <row r="47710" x14ac:dyDescent="0.25"/>
    <row r="47711" x14ac:dyDescent="0.25"/>
    <row r="47712" x14ac:dyDescent="0.25"/>
    <row r="47713" x14ac:dyDescent="0.25"/>
    <row r="47714" x14ac:dyDescent="0.25"/>
    <row r="47715" x14ac:dyDescent="0.25"/>
    <row r="47716" x14ac:dyDescent="0.25"/>
    <row r="47717" x14ac:dyDescent="0.25"/>
    <row r="47718" x14ac:dyDescent="0.25"/>
    <row r="47719" x14ac:dyDescent="0.25"/>
    <row r="47720" x14ac:dyDescent="0.25"/>
    <row r="47721" x14ac:dyDescent="0.25"/>
    <row r="47722" x14ac:dyDescent="0.25"/>
    <row r="47723" x14ac:dyDescent="0.25"/>
    <row r="47724" x14ac:dyDescent="0.25"/>
    <row r="47725" x14ac:dyDescent="0.25"/>
    <row r="47726" x14ac:dyDescent="0.25"/>
    <row r="47727" x14ac:dyDescent="0.25"/>
    <row r="47728" x14ac:dyDescent="0.25"/>
    <row r="47729" x14ac:dyDescent="0.25"/>
    <row r="47730" x14ac:dyDescent="0.25"/>
    <row r="47731" x14ac:dyDescent="0.25"/>
    <row r="47732" x14ac:dyDescent="0.25"/>
    <row r="47733" x14ac:dyDescent="0.25"/>
    <row r="47734" x14ac:dyDescent="0.25"/>
    <row r="47735" x14ac:dyDescent="0.25"/>
    <row r="47736" x14ac:dyDescent="0.25"/>
    <row r="47737" x14ac:dyDescent="0.25"/>
    <row r="47738" x14ac:dyDescent="0.25"/>
    <row r="47739" x14ac:dyDescent="0.25"/>
    <row r="47740" x14ac:dyDescent="0.25"/>
    <row r="47741" x14ac:dyDescent="0.25"/>
    <row r="47742" x14ac:dyDescent="0.25"/>
    <row r="47743" x14ac:dyDescent="0.25"/>
    <row r="47744" x14ac:dyDescent="0.25"/>
    <row r="47745" x14ac:dyDescent="0.25"/>
    <row r="47746" x14ac:dyDescent="0.25"/>
    <row r="47747" x14ac:dyDescent="0.25"/>
    <row r="47748" x14ac:dyDescent="0.25"/>
    <row r="47749" x14ac:dyDescent="0.25"/>
    <row r="47750" x14ac:dyDescent="0.25"/>
    <row r="47751" x14ac:dyDescent="0.25"/>
    <row r="47752" x14ac:dyDescent="0.25"/>
    <row r="47753" x14ac:dyDescent="0.25"/>
    <row r="47754" x14ac:dyDescent="0.25"/>
    <row r="47755" x14ac:dyDescent="0.25"/>
    <row r="47756" x14ac:dyDescent="0.25"/>
    <row r="47757" x14ac:dyDescent="0.25"/>
    <row r="47758" x14ac:dyDescent="0.25"/>
    <row r="47759" x14ac:dyDescent="0.25"/>
    <row r="47760" x14ac:dyDescent="0.25"/>
    <row r="47761" x14ac:dyDescent="0.25"/>
    <row r="47762" x14ac:dyDescent="0.25"/>
    <row r="47763" x14ac:dyDescent="0.25"/>
    <row r="47764" x14ac:dyDescent="0.25"/>
    <row r="47765" x14ac:dyDescent="0.25"/>
    <row r="47766" x14ac:dyDescent="0.25"/>
    <row r="47767" x14ac:dyDescent="0.25"/>
    <row r="47768" x14ac:dyDescent="0.25"/>
    <row r="47769" x14ac:dyDescent="0.25"/>
    <row r="47770" x14ac:dyDescent="0.25"/>
    <row r="47771" x14ac:dyDescent="0.25"/>
    <row r="47772" x14ac:dyDescent="0.25"/>
    <row r="47773" x14ac:dyDescent="0.25"/>
    <row r="47774" x14ac:dyDescent="0.25"/>
    <row r="47775" x14ac:dyDescent="0.25"/>
    <row r="47776" x14ac:dyDescent="0.25"/>
    <row r="47777" x14ac:dyDescent="0.25"/>
    <row r="47778" x14ac:dyDescent="0.25"/>
    <row r="47779" x14ac:dyDescent="0.25"/>
    <row r="47780" x14ac:dyDescent="0.25"/>
    <row r="47781" x14ac:dyDescent="0.25"/>
    <row r="47782" x14ac:dyDescent="0.25"/>
    <row r="47783" x14ac:dyDescent="0.25"/>
    <row r="47784" x14ac:dyDescent="0.25"/>
    <row r="47785" x14ac:dyDescent="0.25"/>
    <row r="47786" x14ac:dyDescent="0.25"/>
    <row r="47787" x14ac:dyDescent="0.25"/>
    <row r="47788" x14ac:dyDescent="0.25"/>
    <row r="47789" x14ac:dyDescent="0.25"/>
    <row r="47790" x14ac:dyDescent="0.25"/>
    <row r="47791" x14ac:dyDescent="0.25"/>
    <row r="47792" x14ac:dyDescent="0.25"/>
    <row r="47793" x14ac:dyDescent="0.25"/>
    <row r="47794" x14ac:dyDescent="0.25"/>
    <row r="47795" x14ac:dyDescent="0.25"/>
    <row r="47796" x14ac:dyDescent="0.25"/>
    <row r="47797" x14ac:dyDescent="0.25"/>
    <row r="47798" x14ac:dyDescent="0.25"/>
    <row r="47799" x14ac:dyDescent="0.25"/>
    <row r="47800" x14ac:dyDescent="0.25"/>
    <row r="47801" x14ac:dyDescent="0.25"/>
    <row r="47802" x14ac:dyDescent="0.25"/>
    <row r="47803" x14ac:dyDescent="0.25"/>
    <row r="47804" x14ac:dyDescent="0.25"/>
    <row r="47805" x14ac:dyDescent="0.25"/>
    <row r="47806" x14ac:dyDescent="0.25"/>
    <row r="47807" x14ac:dyDescent="0.25"/>
    <row r="47808" x14ac:dyDescent="0.25"/>
    <row r="47809" x14ac:dyDescent="0.25"/>
    <row r="47810" x14ac:dyDescent="0.25"/>
    <row r="47811" x14ac:dyDescent="0.25"/>
    <row r="47812" x14ac:dyDescent="0.25"/>
    <row r="47813" x14ac:dyDescent="0.25"/>
    <row r="47814" x14ac:dyDescent="0.25"/>
    <row r="47815" x14ac:dyDescent="0.25"/>
    <row r="47816" x14ac:dyDescent="0.25"/>
    <row r="47817" x14ac:dyDescent="0.25"/>
    <row r="47818" x14ac:dyDescent="0.25"/>
    <row r="47819" x14ac:dyDescent="0.25"/>
    <row r="47820" x14ac:dyDescent="0.25"/>
    <row r="47821" x14ac:dyDescent="0.25"/>
    <row r="47822" x14ac:dyDescent="0.25"/>
    <row r="47823" x14ac:dyDescent="0.25"/>
    <row r="47824" x14ac:dyDescent="0.25"/>
    <row r="47825" x14ac:dyDescent="0.25"/>
    <row r="47826" x14ac:dyDescent="0.25"/>
    <row r="47827" x14ac:dyDescent="0.25"/>
    <row r="47828" x14ac:dyDescent="0.25"/>
    <row r="47829" x14ac:dyDescent="0.25"/>
    <row r="47830" x14ac:dyDescent="0.25"/>
    <row r="47831" x14ac:dyDescent="0.25"/>
    <row r="47832" x14ac:dyDescent="0.25"/>
    <row r="47833" x14ac:dyDescent="0.25"/>
    <row r="47834" x14ac:dyDescent="0.25"/>
    <row r="47835" x14ac:dyDescent="0.25"/>
    <row r="47836" x14ac:dyDescent="0.25"/>
    <row r="47837" x14ac:dyDescent="0.25"/>
    <row r="47838" x14ac:dyDescent="0.25"/>
    <row r="47839" x14ac:dyDescent="0.25"/>
    <row r="47840" x14ac:dyDescent="0.25"/>
    <row r="47841" x14ac:dyDescent="0.25"/>
    <row r="47842" x14ac:dyDescent="0.25"/>
    <row r="47843" x14ac:dyDescent="0.25"/>
    <row r="47844" x14ac:dyDescent="0.25"/>
    <row r="47845" x14ac:dyDescent="0.25"/>
    <row r="47846" x14ac:dyDescent="0.25"/>
    <row r="47847" x14ac:dyDescent="0.25"/>
    <row r="47848" x14ac:dyDescent="0.25"/>
    <row r="47849" x14ac:dyDescent="0.25"/>
    <row r="47850" x14ac:dyDescent="0.25"/>
    <row r="47851" x14ac:dyDescent="0.25"/>
    <row r="47852" x14ac:dyDescent="0.25"/>
    <row r="47853" x14ac:dyDescent="0.25"/>
    <row r="47854" x14ac:dyDescent="0.25"/>
    <row r="47855" x14ac:dyDescent="0.25"/>
    <row r="47856" x14ac:dyDescent="0.25"/>
    <row r="47857" x14ac:dyDescent="0.25"/>
    <row r="47858" x14ac:dyDescent="0.25"/>
    <row r="47859" x14ac:dyDescent="0.25"/>
    <row r="47860" x14ac:dyDescent="0.25"/>
    <row r="47861" x14ac:dyDescent="0.25"/>
    <row r="47862" x14ac:dyDescent="0.25"/>
    <row r="47863" x14ac:dyDescent="0.25"/>
    <row r="47864" x14ac:dyDescent="0.25"/>
    <row r="47865" x14ac:dyDescent="0.25"/>
    <row r="47866" x14ac:dyDescent="0.25"/>
    <row r="47867" x14ac:dyDescent="0.25"/>
    <row r="47868" x14ac:dyDescent="0.25"/>
    <row r="47869" x14ac:dyDescent="0.25"/>
    <row r="47870" x14ac:dyDescent="0.25"/>
    <row r="47871" x14ac:dyDescent="0.25"/>
    <row r="47872" x14ac:dyDescent="0.25"/>
    <row r="47873" x14ac:dyDescent="0.25"/>
    <row r="47874" x14ac:dyDescent="0.25"/>
    <row r="47875" x14ac:dyDescent="0.25"/>
    <row r="47876" x14ac:dyDescent="0.25"/>
    <row r="47877" x14ac:dyDescent="0.25"/>
    <row r="47878" x14ac:dyDescent="0.25"/>
    <row r="47879" x14ac:dyDescent="0.25"/>
    <row r="47880" x14ac:dyDescent="0.25"/>
    <row r="47881" x14ac:dyDescent="0.25"/>
    <row r="47882" x14ac:dyDescent="0.25"/>
    <row r="47883" x14ac:dyDescent="0.25"/>
    <row r="47884" x14ac:dyDescent="0.25"/>
    <row r="47885" x14ac:dyDescent="0.25"/>
    <row r="47886" x14ac:dyDescent="0.25"/>
    <row r="47887" x14ac:dyDescent="0.25"/>
    <row r="47888" x14ac:dyDescent="0.25"/>
    <row r="47889" x14ac:dyDescent="0.25"/>
    <row r="47890" x14ac:dyDescent="0.25"/>
    <row r="47891" x14ac:dyDescent="0.25"/>
    <row r="47892" x14ac:dyDescent="0.25"/>
    <row r="47893" x14ac:dyDescent="0.25"/>
    <row r="47894" x14ac:dyDescent="0.25"/>
    <row r="47895" x14ac:dyDescent="0.25"/>
    <row r="47896" x14ac:dyDescent="0.25"/>
    <row r="47897" x14ac:dyDescent="0.25"/>
    <row r="47898" x14ac:dyDescent="0.25"/>
    <row r="47899" x14ac:dyDescent="0.25"/>
    <row r="47900" x14ac:dyDescent="0.25"/>
    <row r="47901" x14ac:dyDescent="0.25"/>
    <row r="47902" x14ac:dyDescent="0.25"/>
    <row r="47903" x14ac:dyDescent="0.25"/>
    <row r="47904" x14ac:dyDescent="0.25"/>
    <row r="47905" x14ac:dyDescent="0.25"/>
    <row r="47906" x14ac:dyDescent="0.25"/>
    <row r="47907" x14ac:dyDescent="0.25"/>
    <row r="47908" x14ac:dyDescent="0.25"/>
    <row r="47909" x14ac:dyDescent="0.25"/>
    <row r="47910" x14ac:dyDescent="0.25"/>
    <row r="47911" x14ac:dyDescent="0.25"/>
    <row r="47912" x14ac:dyDescent="0.25"/>
    <row r="47913" x14ac:dyDescent="0.25"/>
    <row r="47914" x14ac:dyDescent="0.25"/>
    <row r="47915" x14ac:dyDescent="0.25"/>
    <row r="47916" x14ac:dyDescent="0.25"/>
    <row r="47917" x14ac:dyDescent="0.25"/>
    <row r="47918" x14ac:dyDescent="0.25"/>
    <row r="47919" x14ac:dyDescent="0.25"/>
    <row r="47920" x14ac:dyDescent="0.25"/>
    <row r="47921" x14ac:dyDescent="0.25"/>
    <row r="47922" x14ac:dyDescent="0.25"/>
    <row r="47923" x14ac:dyDescent="0.25"/>
    <row r="47924" x14ac:dyDescent="0.25"/>
    <row r="47925" x14ac:dyDescent="0.25"/>
    <row r="47926" x14ac:dyDescent="0.25"/>
    <row r="47927" x14ac:dyDescent="0.25"/>
    <row r="47928" x14ac:dyDescent="0.25"/>
    <row r="47929" x14ac:dyDescent="0.25"/>
    <row r="47930" x14ac:dyDescent="0.25"/>
    <row r="47931" x14ac:dyDescent="0.25"/>
    <row r="47932" x14ac:dyDescent="0.25"/>
    <row r="47933" x14ac:dyDescent="0.25"/>
    <row r="47934" x14ac:dyDescent="0.25"/>
    <row r="47935" x14ac:dyDescent="0.25"/>
    <row r="47936" x14ac:dyDescent="0.25"/>
    <row r="47937" x14ac:dyDescent="0.25"/>
    <row r="47938" x14ac:dyDescent="0.25"/>
    <row r="47939" x14ac:dyDescent="0.25"/>
    <row r="47940" x14ac:dyDescent="0.25"/>
    <row r="47941" x14ac:dyDescent="0.25"/>
    <row r="47942" x14ac:dyDescent="0.25"/>
    <row r="47943" x14ac:dyDescent="0.25"/>
    <row r="47944" x14ac:dyDescent="0.25"/>
    <row r="47945" x14ac:dyDescent="0.25"/>
    <row r="47946" x14ac:dyDescent="0.25"/>
    <row r="47947" x14ac:dyDescent="0.25"/>
    <row r="47948" x14ac:dyDescent="0.25"/>
    <row r="47949" x14ac:dyDescent="0.25"/>
    <row r="47950" x14ac:dyDescent="0.25"/>
    <row r="47951" x14ac:dyDescent="0.25"/>
    <row r="47952" x14ac:dyDescent="0.25"/>
    <row r="47953" x14ac:dyDescent="0.25"/>
    <row r="47954" x14ac:dyDescent="0.25"/>
    <row r="47955" x14ac:dyDescent="0.25"/>
    <row r="47956" x14ac:dyDescent="0.25"/>
    <row r="47957" x14ac:dyDescent="0.25"/>
    <row r="47958" x14ac:dyDescent="0.25"/>
    <row r="47959" x14ac:dyDescent="0.25"/>
    <row r="47960" x14ac:dyDescent="0.25"/>
    <row r="47961" x14ac:dyDescent="0.25"/>
    <row r="47962" x14ac:dyDescent="0.25"/>
    <row r="47963" x14ac:dyDescent="0.25"/>
    <row r="47964" x14ac:dyDescent="0.25"/>
    <row r="47965" x14ac:dyDescent="0.25"/>
    <row r="47966" x14ac:dyDescent="0.25"/>
    <row r="47967" x14ac:dyDescent="0.25"/>
    <row r="47968" x14ac:dyDescent="0.25"/>
    <row r="47969" x14ac:dyDescent="0.25"/>
    <row r="47970" x14ac:dyDescent="0.25"/>
    <row r="47971" x14ac:dyDescent="0.25"/>
    <row r="47972" x14ac:dyDescent="0.25"/>
    <row r="47973" x14ac:dyDescent="0.25"/>
    <row r="47974" x14ac:dyDescent="0.25"/>
    <row r="47975" x14ac:dyDescent="0.25"/>
    <row r="47976" x14ac:dyDescent="0.25"/>
    <row r="47977" x14ac:dyDescent="0.25"/>
    <row r="47978" x14ac:dyDescent="0.25"/>
    <row r="47979" x14ac:dyDescent="0.25"/>
    <row r="47980" x14ac:dyDescent="0.25"/>
    <row r="47981" x14ac:dyDescent="0.25"/>
    <row r="47982" x14ac:dyDescent="0.25"/>
    <row r="47983" x14ac:dyDescent="0.25"/>
    <row r="47984" x14ac:dyDescent="0.25"/>
    <row r="47985" x14ac:dyDescent="0.25"/>
    <row r="47986" x14ac:dyDescent="0.25"/>
    <row r="47987" x14ac:dyDescent="0.25"/>
    <row r="47988" x14ac:dyDescent="0.25"/>
    <row r="47989" x14ac:dyDescent="0.25"/>
    <row r="47990" x14ac:dyDescent="0.25"/>
    <row r="47991" x14ac:dyDescent="0.25"/>
    <row r="47992" x14ac:dyDescent="0.25"/>
    <row r="47993" x14ac:dyDescent="0.25"/>
    <row r="47994" x14ac:dyDescent="0.25"/>
    <row r="47995" x14ac:dyDescent="0.25"/>
    <row r="47996" x14ac:dyDescent="0.25"/>
    <row r="47997" x14ac:dyDescent="0.25"/>
    <row r="47998" x14ac:dyDescent="0.25"/>
    <row r="47999" x14ac:dyDescent="0.25"/>
    <row r="48000" x14ac:dyDescent="0.25"/>
    <row r="48001" x14ac:dyDescent="0.25"/>
    <row r="48002" x14ac:dyDescent="0.25"/>
    <row r="48003" x14ac:dyDescent="0.25"/>
    <row r="48004" x14ac:dyDescent="0.25"/>
    <row r="48005" x14ac:dyDescent="0.25"/>
    <row r="48006" x14ac:dyDescent="0.25"/>
    <row r="48007" x14ac:dyDescent="0.25"/>
    <row r="48008" x14ac:dyDescent="0.25"/>
    <row r="48009" x14ac:dyDescent="0.25"/>
    <row r="48010" x14ac:dyDescent="0.25"/>
    <row r="48011" x14ac:dyDescent="0.25"/>
    <row r="48012" x14ac:dyDescent="0.25"/>
    <row r="48013" x14ac:dyDescent="0.25"/>
    <row r="48014" x14ac:dyDescent="0.25"/>
    <row r="48015" x14ac:dyDescent="0.25"/>
    <row r="48016" x14ac:dyDescent="0.25"/>
    <row r="48017" x14ac:dyDescent="0.25"/>
    <row r="48018" x14ac:dyDescent="0.25"/>
    <row r="48019" x14ac:dyDescent="0.25"/>
    <row r="48020" x14ac:dyDescent="0.25"/>
    <row r="48021" x14ac:dyDescent="0.25"/>
    <row r="48022" x14ac:dyDescent="0.25"/>
    <row r="48023" x14ac:dyDescent="0.25"/>
    <row r="48024" x14ac:dyDescent="0.25"/>
    <row r="48025" x14ac:dyDescent="0.25"/>
    <row r="48026" x14ac:dyDescent="0.25"/>
    <row r="48027" x14ac:dyDescent="0.25"/>
    <row r="48028" x14ac:dyDescent="0.25"/>
    <row r="48029" x14ac:dyDescent="0.25"/>
    <row r="48030" x14ac:dyDescent="0.25"/>
    <row r="48031" x14ac:dyDescent="0.25"/>
    <row r="48032" x14ac:dyDescent="0.25"/>
    <row r="48033" x14ac:dyDescent="0.25"/>
    <row r="48034" x14ac:dyDescent="0.25"/>
    <row r="48035" x14ac:dyDescent="0.25"/>
    <row r="48036" x14ac:dyDescent="0.25"/>
    <row r="48037" x14ac:dyDescent="0.25"/>
    <row r="48038" x14ac:dyDescent="0.25"/>
    <row r="48039" x14ac:dyDescent="0.25"/>
    <row r="48040" x14ac:dyDescent="0.25"/>
    <row r="48041" x14ac:dyDescent="0.25"/>
    <row r="48042" x14ac:dyDescent="0.25"/>
    <row r="48043" x14ac:dyDescent="0.25"/>
    <row r="48044" x14ac:dyDescent="0.25"/>
    <row r="48045" x14ac:dyDescent="0.25"/>
    <row r="48046" x14ac:dyDescent="0.25"/>
    <row r="48047" x14ac:dyDescent="0.25"/>
    <row r="48048" x14ac:dyDescent="0.25"/>
    <row r="48049" x14ac:dyDescent="0.25"/>
    <row r="48050" x14ac:dyDescent="0.25"/>
    <row r="48051" x14ac:dyDescent="0.25"/>
    <row r="48052" x14ac:dyDescent="0.25"/>
    <row r="48053" x14ac:dyDescent="0.25"/>
    <row r="48054" x14ac:dyDescent="0.25"/>
    <row r="48055" x14ac:dyDescent="0.25"/>
    <row r="48056" x14ac:dyDescent="0.25"/>
    <row r="48057" x14ac:dyDescent="0.25"/>
    <row r="48058" x14ac:dyDescent="0.25"/>
    <row r="48059" x14ac:dyDescent="0.25"/>
    <row r="48060" x14ac:dyDescent="0.25"/>
    <row r="48061" x14ac:dyDescent="0.25"/>
    <row r="48062" x14ac:dyDescent="0.25"/>
    <row r="48063" x14ac:dyDescent="0.25"/>
    <row r="48064" x14ac:dyDescent="0.25"/>
    <row r="48065" x14ac:dyDescent="0.25"/>
    <row r="48066" x14ac:dyDescent="0.25"/>
    <row r="48067" x14ac:dyDescent="0.25"/>
    <row r="48068" x14ac:dyDescent="0.25"/>
    <row r="48069" x14ac:dyDescent="0.25"/>
    <row r="48070" x14ac:dyDescent="0.25"/>
    <row r="48071" x14ac:dyDescent="0.25"/>
    <row r="48072" x14ac:dyDescent="0.25"/>
    <row r="48073" x14ac:dyDescent="0.25"/>
    <row r="48074" x14ac:dyDescent="0.25"/>
    <row r="48075" x14ac:dyDescent="0.25"/>
    <row r="48076" x14ac:dyDescent="0.25"/>
    <row r="48077" x14ac:dyDescent="0.25"/>
    <row r="48078" x14ac:dyDescent="0.25"/>
    <row r="48079" x14ac:dyDescent="0.25"/>
    <row r="48080" x14ac:dyDescent="0.25"/>
    <row r="48081" x14ac:dyDescent="0.25"/>
    <row r="48082" x14ac:dyDescent="0.25"/>
    <row r="48083" x14ac:dyDescent="0.25"/>
    <row r="48084" x14ac:dyDescent="0.25"/>
    <row r="48085" x14ac:dyDescent="0.25"/>
    <row r="48086" x14ac:dyDescent="0.25"/>
    <row r="48087" x14ac:dyDescent="0.25"/>
    <row r="48088" x14ac:dyDescent="0.25"/>
    <row r="48089" x14ac:dyDescent="0.25"/>
    <row r="48090" x14ac:dyDescent="0.25"/>
    <row r="48091" x14ac:dyDescent="0.25"/>
    <row r="48092" x14ac:dyDescent="0.25"/>
    <row r="48093" x14ac:dyDescent="0.25"/>
    <row r="48094" x14ac:dyDescent="0.25"/>
    <row r="48095" x14ac:dyDescent="0.25"/>
    <row r="48096" x14ac:dyDescent="0.25"/>
    <row r="48097" x14ac:dyDescent="0.25"/>
    <row r="48098" x14ac:dyDescent="0.25"/>
    <row r="48099" x14ac:dyDescent="0.25"/>
    <row r="48100" x14ac:dyDescent="0.25"/>
    <row r="48101" x14ac:dyDescent="0.25"/>
    <row r="48102" x14ac:dyDescent="0.25"/>
    <row r="48103" x14ac:dyDescent="0.25"/>
    <row r="48104" x14ac:dyDescent="0.25"/>
    <row r="48105" x14ac:dyDescent="0.25"/>
    <row r="48106" x14ac:dyDescent="0.25"/>
    <row r="48107" x14ac:dyDescent="0.25"/>
    <row r="48108" x14ac:dyDescent="0.25"/>
    <row r="48109" x14ac:dyDescent="0.25"/>
    <row r="48110" x14ac:dyDescent="0.25"/>
    <row r="48111" x14ac:dyDescent="0.25"/>
    <row r="48112" x14ac:dyDescent="0.25"/>
    <row r="48113" x14ac:dyDescent="0.25"/>
    <row r="48114" x14ac:dyDescent="0.25"/>
    <row r="48115" x14ac:dyDescent="0.25"/>
    <row r="48116" x14ac:dyDescent="0.25"/>
    <row r="48117" x14ac:dyDescent="0.25"/>
    <row r="48118" x14ac:dyDescent="0.25"/>
    <row r="48119" x14ac:dyDescent="0.25"/>
    <row r="48120" x14ac:dyDescent="0.25"/>
    <row r="48121" x14ac:dyDescent="0.25"/>
    <row r="48122" x14ac:dyDescent="0.25"/>
    <row r="48123" x14ac:dyDescent="0.25"/>
    <row r="48124" x14ac:dyDescent="0.25"/>
    <row r="48125" x14ac:dyDescent="0.25"/>
    <row r="48126" x14ac:dyDescent="0.25"/>
    <row r="48127" x14ac:dyDescent="0.25"/>
    <row r="48128" x14ac:dyDescent="0.25"/>
    <row r="48129" x14ac:dyDescent="0.25"/>
    <row r="48130" x14ac:dyDescent="0.25"/>
    <row r="48131" x14ac:dyDescent="0.25"/>
    <row r="48132" x14ac:dyDescent="0.25"/>
    <row r="48133" x14ac:dyDescent="0.25"/>
    <row r="48134" x14ac:dyDescent="0.25"/>
    <row r="48135" x14ac:dyDescent="0.25"/>
    <row r="48136" x14ac:dyDescent="0.25"/>
    <row r="48137" x14ac:dyDescent="0.25"/>
    <row r="48138" x14ac:dyDescent="0.25"/>
    <row r="48139" x14ac:dyDescent="0.25"/>
    <row r="48140" x14ac:dyDescent="0.25"/>
    <row r="48141" x14ac:dyDescent="0.25"/>
    <row r="48142" x14ac:dyDescent="0.25"/>
    <row r="48143" x14ac:dyDescent="0.25"/>
    <row r="48144" x14ac:dyDescent="0.25"/>
    <row r="48145" x14ac:dyDescent="0.25"/>
    <row r="48146" x14ac:dyDescent="0.25"/>
    <row r="48147" x14ac:dyDescent="0.25"/>
    <row r="48148" x14ac:dyDescent="0.25"/>
    <row r="48149" x14ac:dyDescent="0.25"/>
    <row r="48150" x14ac:dyDescent="0.25"/>
    <row r="48151" x14ac:dyDescent="0.25"/>
    <row r="48152" x14ac:dyDescent="0.25"/>
    <row r="48153" x14ac:dyDescent="0.25"/>
    <row r="48154" x14ac:dyDescent="0.25"/>
    <row r="48155" x14ac:dyDescent="0.25"/>
    <row r="48156" x14ac:dyDescent="0.25"/>
    <row r="48157" x14ac:dyDescent="0.25"/>
    <row r="48158" x14ac:dyDescent="0.25"/>
    <row r="48159" x14ac:dyDescent="0.25"/>
    <row r="48160" x14ac:dyDescent="0.25"/>
    <row r="48161" x14ac:dyDescent="0.25"/>
    <row r="48162" x14ac:dyDescent="0.25"/>
    <row r="48163" x14ac:dyDescent="0.25"/>
    <row r="48164" x14ac:dyDescent="0.25"/>
    <row r="48165" x14ac:dyDescent="0.25"/>
    <row r="48166" x14ac:dyDescent="0.25"/>
    <row r="48167" x14ac:dyDescent="0.25"/>
    <row r="48168" x14ac:dyDescent="0.25"/>
    <row r="48169" x14ac:dyDescent="0.25"/>
    <row r="48170" x14ac:dyDescent="0.25"/>
    <row r="48171" x14ac:dyDescent="0.25"/>
    <row r="48172" x14ac:dyDescent="0.25"/>
    <row r="48173" x14ac:dyDescent="0.25"/>
    <row r="48174" x14ac:dyDescent="0.25"/>
    <row r="48175" x14ac:dyDescent="0.25"/>
    <row r="48176" x14ac:dyDescent="0.25"/>
    <row r="48177" x14ac:dyDescent="0.25"/>
    <row r="48178" x14ac:dyDescent="0.25"/>
    <row r="48179" x14ac:dyDescent="0.25"/>
    <row r="48180" x14ac:dyDescent="0.25"/>
    <row r="48181" x14ac:dyDescent="0.25"/>
    <row r="48182" x14ac:dyDescent="0.25"/>
    <row r="48183" x14ac:dyDescent="0.25"/>
    <row r="48184" x14ac:dyDescent="0.25"/>
    <row r="48185" x14ac:dyDescent="0.25"/>
    <row r="48186" x14ac:dyDescent="0.25"/>
    <row r="48187" x14ac:dyDescent="0.25"/>
    <row r="48188" x14ac:dyDescent="0.25"/>
    <row r="48189" x14ac:dyDescent="0.25"/>
    <row r="48190" x14ac:dyDescent="0.25"/>
    <row r="48191" x14ac:dyDescent="0.25"/>
    <row r="48192" x14ac:dyDescent="0.25"/>
    <row r="48193" x14ac:dyDescent="0.25"/>
    <row r="48194" x14ac:dyDescent="0.25"/>
    <row r="48195" x14ac:dyDescent="0.25"/>
    <row r="48196" x14ac:dyDescent="0.25"/>
    <row r="48197" x14ac:dyDescent="0.25"/>
    <row r="48198" x14ac:dyDescent="0.25"/>
    <row r="48199" x14ac:dyDescent="0.25"/>
    <row r="48200" x14ac:dyDescent="0.25"/>
    <row r="48201" x14ac:dyDescent="0.25"/>
    <row r="48202" x14ac:dyDescent="0.25"/>
    <row r="48203" x14ac:dyDescent="0.25"/>
    <row r="48204" x14ac:dyDescent="0.25"/>
    <row r="48205" x14ac:dyDescent="0.25"/>
    <row r="48206" x14ac:dyDescent="0.25"/>
    <row r="48207" x14ac:dyDescent="0.25"/>
    <row r="48208" x14ac:dyDescent="0.25"/>
    <row r="48209" x14ac:dyDescent="0.25"/>
    <row r="48210" x14ac:dyDescent="0.25"/>
    <row r="48211" x14ac:dyDescent="0.25"/>
    <row r="48212" x14ac:dyDescent="0.25"/>
    <row r="48213" x14ac:dyDescent="0.25"/>
    <row r="48214" x14ac:dyDescent="0.25"/>
    <row r="48215" x14ac:dyDescent="0.25"/>
    <row r="48216" x14ac:dyDescent="0.25"/>
    <row r="48217" x14ac:dyDescent="0.25"/>
    <row r="48218" x14ac:dyDescent="0.25"/>
    <row r="48219" x14ac:dyDescent="0.25"/>
    <row r="48220" x14ac:dyDescent="0.25"/>
    <row r="48221" x14ac:dyDescent="0.25"/>
    <row r="48222" x14ac:dyDescent="0.25"/>
    <row r="48223" x14ac:dyDescent="0.25"/>
    <row r="48224" x14ac:dyDescent="0.25"/>
    <row r="48225" x14ac:dyDescent="0.25"/>
    <row r="48226" x14ac:dyDescent="0.25"/>
    <row r="48227" x14ac:dyDescent="0.25"/>
    <row r="48228" x14ac:dyDescent="0.25"/>
    <row r="48229" x14ac:dyDescent="0.25"/>
    <row r="48230" x14ac:dyDescent="0.25"/>
    <row r="48231" x14ac:dyDescent="0.25"/>
    <row r="48232" x14ac:dyDescent="0.25"/>
    <row r="48233" x14ac:dyDescent="0.25"/>
    <row r="48234" x14ac:dyDescent="0.25"/>
    <row r="48235" x14ac:dyDescent="0.25"/>
    <row r="48236" x14ac:dyDescent="0.25"/>
    <row r="48237" x14ac:dyDescent="0.25"/>
    <row r="48238" x14ac:dyDescent="0.25"/>
    <row r="48239" x14ac:dyDescent="0.25"/>
    <row r="48240" x14ac:dyDescent="0.25"/>
    <row r="48241" x14ac:dyDescent="0.25"/>
    <row r="48242" x14ac:dyDescent="0.25"/>
    <row r="48243" x14ac:dyDescent="0.25"/>
    <row r="48244" x14ac:dyDescent="0.25"/>
    <row r="48245" x14ac:dyDescent="0.25"/>
    <row r="48246" x14ac:dyDescent="0.25"/>
    <row r="48247" x14ac:dyDescent="0.25"/>
    <row r="48248" x14ac:dyDescent="0.25"/>
    <row r="48249" x14ac:dyDescent="0.25"/>
    <row r="48250" x14ac:dyDescent="0.25"/>
    <row r="48251" x14ac:dyDescent="0.25"/>
    <row r="48252" x14ac:dyDescent="0.25"/>
    <row r="48253" x14ac:dyDescent="0.25"/>
    <row r="48254" x14ac:dyDescent="0.25"/>
    <row r="48255" x14ac:dyDescent="0.25"/>
    <row r="48256" x14ac:dyDescent="0.25"/>
    <row r="48257" x14ac:dyDescent="0.25"/>
    <row r="48258" x14ac:dyDescent="0.25"/>
    <row r="48259" x14ac:dyDescent="0.25"/>
    <row r="48260" x14ac:dyDescent="0.25"/>
    <row r="48261" x14ac:dyDescent="0.25"/>
    <row r="48262" x14ac:dyDescent="0.25"/>
    <row r="48263" x14ac:dyDescent="0.25"/>
    <row r="48264" x14ac:dyDescent="0.25"/>
    <row r="48265" x14ac:dyDescent="0.25"/>
    <row r="48266" x14ac:dyDescent="0.25"/>
    <row r="48267" x14ac:dyDescent="0.25"/>
    <row r="48268" x14ac:dyDescent="0.25"/>
    <row r="48269" x14ac:dyDescent="0.25"/>
    <row r="48270" x14ac:dyDescent="0.25"/>
    <row r="48271" x14ac:dyDescent="0.25"/>
    <row r="48272" x14ac:dyDescent="0.25"/>
    <row r="48273" x14ac:dyDescent="0.25"/>
    <row r="48274" x14ac:dyDescent="0.25"/>
    <row r="48275" x14ac:dyDescent="0.25"/>
    <row r="48276" x14ac:dyDescent="0.25"/>
    <row r="48277" x14ac:dyDescent="0.25"/>
    <row r="48278" x14ac:dyDescent="0.25"/>
    <row r="48279" x14ac:dyDescent="0.25"/>
    <row r="48280" x14ac:dyDescent="0.25"/>
    <row r="48281" x14ac:dyDescent="0.25"/>
    <row r="48282" x14ac:dyDescent="0.25"/>
    <row r="48283" x14ac:dyDescent="0.25"/>
    <row r="48284" x14ac:dyDescent="0.25"/>
    <row r="48285" x14ac:dyDescent="0.25"/>
    <row r="48286" x14ac:dyDescent="0.25"/>
    <row r="48287" x14ac:dyDescent="0.25"/>
    <row r="48288" x14ac:dyDescent="0.25"/>
    <row r="48289" x14ac:dyDescent="0.25"/>
    <row r="48290" x14ac:dyDescent="0.25"/>
    <row r="48291" x14ac:dyDescent="0.25"/>
    <row r="48292" x14ac:dyDescent="0.25"/>
    <row r="48293" x14ac:dyDescent="0.25"/>
    <row r="48294" x14ac:dyDescent="0.25"/>
    <row r="48295" x14ac:dyDescent="0.25"/>
    <row r="48296" x14ac:dyDescent="0.25"/>
    <row r="48297" x14ac:dyDescent="0.25"/>
    <row r="48298" x14ac:dyDescent="0.25"/>
    <row r="48299" x14ac:dyDescent="0.25"/>
    <row r="48300" x14ac:dyDescent="0.25"/>
    <row r="48301" x14ac:dyDescent="0.25"/>
    <row r="48302" x14ac:dyDescent="0.25"/>
    <row r="48303" x14ac:dyDescent="0.25"/>
    <row r="48304" x14ac:dyDescent="0.25"/>
    <row r="48305" x14ac:dyDescent="0.25"/>
    <row r="48306" x14ac:dyDescent="0.25"/>
    <row r="48307" x14ac:dyDescent="0.25"/>
    <row r="48308" x14ac:dyDescent="0.25"/>
    <row r="48309" x14ac:dyDescent="0.25"/>
    <row r="48310" x14ac:dyDescent="0.25"/>
    <row r="48311" x14ac:dyDescent="0.25"/>
    <row r="48312" x14ac:dyDescent="0.25"/>
    <row r="48313" x14ac:dyDescent="0.25"/>
    <row r="48314" x14ac:dyDescent="0.25"/>
    <row r="48315" x14ac:dyDescent="0.25"/>
    <row r="48316" x14ac:dyDescent="0.25"/>
    <row r="48317" x14ac:dyDescent="0.25"/>
    <row r="48318" x14ac:dyDescent="0.25"/>
    <row r="48319" x14ac:dyDescent="0.25"/>
    <row r="48320" x14ac:dyDescent="0.25"/>
    <row r="48321" x14ac:dyDescent="0.25"/>
    <row r="48322" x14ac:dyDescent="0.25"/>
    <row r="48323" x14ac:dyDescent="0.25"/>
    <row r="48324" x14ac:dyDescent="0.25"/>
    <row r="48325" x14ac:dyDescent="0.25"/>
    <row r="48326" x14ac:dyDescent="0.25"/>
    <row r="48327" x14ac:dyDescent="0.25"/>
    <row r="48328" x14ac:dyDescent="0.25"/>
    <row r="48329" x14ac:dyDescent="0.25"/>
    <row r="48330" x14ac:dyDescent="0.25"/>
    <row r="48331" x14ac:dyDescent="0.25"/>
    <row r="48332" x14ac:dyDescent="0.25"/>
    <row r="48333" x14ac:dyDescent="0.25"/>
    <row r="48334" x14ac:dyDescent="0.25"/>
    <row r="48335" x14ac:dyDescent="0.25"/>
    <row r="48336" x14ac:dyDescent="0.25"/>
    <row r="48337" x14ac:dyDescent="0.25"/>
    <row r="48338" x14ac:dyDescent="0.25"/>
    <row r="48339" x14ac:dyDescent="0.25"/>
    <row r="48340" x14ac:dyDescent="0.25"/>
    <row r="48341" x14ac:dyDescent="0.25"/>
    <row r="48342" x14ac:dyDescent="0.25"/>
    <row r="48343" x14ac:dyDescent="0.25"/>
    <row r="48344" x14ac:dyDescent="0.25"/>
    <row r="48345" x14ac:dyDescent="0.25"/>
    <row r="48346" x14ac:dyDescent="0.25"/>
    <row r="48347" x14ac:dyDescent="0.25"/>
    <row r="48348" x14ac:dyDescent="0.25"/>
    <row r="48349" x14ac:dyDescent="0.25"/>
    <row r="48350" x14ac:dyDescent="0.25"/>
    <row r="48351" x14ac:dyDescent="0.25"/>
    <row r="48352" x14ac:dyDescent="0.25"/>
    <row r="48353" x14ac:dyDescent="0.25"/>
    <row r="48354" x14ac:dyDescent="0.25"/>
    <row r="48355" x14ac:dyDescent="0.25"/>
    <row r="48356" x14ac:dyDescent="0.25"/>
    <row r="48357" x14ac:dyDescent="0.25"/>
    <row r="48358" x14ac:dyDescent="0.25"/>
    <row r="48359" x14ac:dyDescent="0.25"/>
    <row r="48360" x14ac:dyDescent="0.25"/>
    <row r="48361" x14ac:dyDescent="0.25"/>
    <row r="48362" x14ac:dyDescent="0.25"/>
    <row r="48363" x14ac:dyDescent="0.25"/>
    <row r="48364" x14ac:dyDescent="0.25"/>
    <row r="48365" x14ac:dyDescent="0.25"/>
    <row r="48366" x14ac:dyDescent="0.25"/>
    <row r="48367" x14ac:dyDescent="0.25"/>
    <row r="48368" x14ac:dyDescent="0.25"/>
    <row r="48369" x14ac:dyDescent="0.25"/>
    <row r="48370" x14ac:dyDescent="0.25"/>
    <row r="48371" x14ac:dyDescent="0.25"/>
    <row r="48372" x14ac:dyDescent="0.25"/>
    <row r="48373" x14ac:dyDescent="0.25"/>
    <row r="48374" x14ac:dyDescent="0.25"/>
    <row r="48375" x14ac:dyDescent="0.25"/>
    <row r="48376" x14ac:dyDescent="0.25"/>
    <row r="48377" x14ac:dyDescent="0.25"/>
    <row r="48378" x14ac:dyDescent="0.25"/>
    <row r="48379" x14ac:dyDescent="0.25"/>
    <row r="48380" x14ac:dyDescent="0.25"/>
    <row r="48381" x14ac:dyDescent="0.25"/>
    <row r="48382" x14ac:dyDescent="0.25"/>
    <row r="48383" x14ac:dyDescent="0.25"/>
    <row r="48384" x14ac:dyDescent="0.25"/>
    <row r="48385" x14ac:dyDescent="0.25"/>
    <row r="48386" x14ac:dyDescent="0.25"/>
    <row r="48387" x14ac:dyDescent="0.25"/>
    <row r="48388" x14ac:dyDescent="0.25"/>
    <row r="48389" x14ac:dyDescent="0.25"/>
    <row r="48390" x14ac:dyDescent="0.25"/>
    <row r="48391" x14ac:dyDescent="0.25"/>
    <row r="48392" x14ac:dyDescent="0.25"/>
    <row r="48393" x14ac:dyDescent="0.25"/>
    <row r="48394" x14ac:dyDescent="0.25"/>
    <row r="48395" x14ac:dyDescent="0.25"/>
    <row r="48396" x14ac:dyDescent="0.25"/>
    <row r="48397" x14ac:dyDescent="0.25"/>
    <row r="48398" x14ac:dyDescent="0.25"/>
    <row r="48399" x14ac:dyDescent="0.25"/>
    <row r="48400" x14ac:dyDescent="0.25"/>
    <row r="48401" x14ac:dyDescent="0.25"/>
    <row r="48402" x14ac:dyDescent="0.25"/>
    <row r="48403" x14ac:dyDescent="0.25"/>
    <row r="48404" x14ac:dyDescent="0.25"/>
    <row r="48405" x14ac:dyDescent="0.25"/>
    <row r="48406" x14ac:dyDescent="0.25"/>
    <row r="48407" x14ac:dyDescent="0.25"/>
    <row r="48408" x14ac:dyDescent="0.25"/>
    <row r="48409" x14ac:dyDescent="0.25"/>
    <row r="48410" x14ac:dyDescent="0.25"/>
    <row r="48411" x14ac:dyDescent="0.25"/>
    <row r="48412" x14ac:dyDescent="0.25"/>
    <row r="48413" x14ac:dyDescent="0.25"/>
    <row r="48414" x14ac:dyDescent="0.25"/>
    <row r="48415" x14ac:dyDescent="0.25"/>
    <row r="48416" x14ac:dyDescent="0.25"/>
    <row r="48417" x14ac:dyDescent="0.25"/>
    <row r="48418" x14ac:dyDescent="0.25"/>
    <row r="48419" x14ac:dyDescent="0.25"/>
    <row r="48420" x14ac:dyDescent="0.25"/>
    <row r="48421" x14ac:dyDescent="0.25"/>
    <row r="48422" x14ac:dyDescent="0.25"/>
    <row r="48423" x14ac:dyDescent="0.25"/>
    <row r="48424" x14ac:dyDescent="0.25"/>
    <row r="48425" x14ac:dyDescent="0.25"/>
    <row r="48426" x14ac:dyDescent="0.25"/>
    <row r="48427" x14ac:dyDescent="0.25"/>
    <row r="48428" x14ac:dyDescent="0.25"/>
    <row r="48429" x14ac:dyDescent="0.25"/>
    <row r="48430" x14ac:dyDescent="0.25"/>
    <row r="48431" x14ac:dyDescent="0.25"/>
    <row r="48432" x14ac:dyDescent="0.25"/>
    <row r="48433" x14ac:dyDescent="0.25"/>
    <row r="48434" x14ac:dyDescent="0.25"/>
    <row r="48435" x14ac:dyDescent="0.25"/>
    <row r="48436" x14ac:dyDescent="0.25"/>
    <row r="48437" x14ac:dyDescent="0.25"/>
    <row r="48438" x14ac:dyDescent="0.25"/>
    <row r="48439" x14ac:dyDescent="0.25"/>
    <row r="48440" x14ac:dyDescent="0.25"/>
    <row r="48441" x14ac:dyDescent="0.25"/>
    <row r="48442" x14ac:dyDescent="0.25"/>
    <row r="48443" x14ac:dyDescent="0.25"/>
    <row r="48444" x14ac:dyDescent="0.25"/>
    <row r="48445" x14ac:dyDescent="0.25"/>
    <row r="48446" x14ac:dyDescent="0.25"/>
    <row r="48447" x14ac:dyDescent="0.25"/>
    <row r="48448" x14ac:dyDescent="0.25"/>
    <row r="48449" x14ac:dyDescent="0.25"/>
    <row r="48450" x14ac:dyDescent="0.25"/>
    <row r="48451" x14ac:dyDescent="0.25"/>
    <row r="48452" x14ac:dyDescent="0.25"/>
    <row r="48453" x14ac:dyDescent="0.25"/>
    <row r="48454" x14ac:dyDescent="0.25"/>
    <row r="48455" x14ac:dyDescent="0.25"/>
    <row r="48456" x14ac:dyDescent="0.25"/>
    <row r="48457" x14ac:dyDescent="0.25"/>
    <row r="48458" x14ac:dyDescent="0.25"/>
    <row r="48459" x14ac:dyDescent="0.25"/>
    <row r="48460" x14ac:dyDescent="0.25"/>
    <row r="48461" x14ac:dyDescent="0.25"/>
    <row r="48462" x14ac:dyDescent="0.25"/>
    <row r="48463" x14ac:dyDescent="0.25"/>
    <row r="48464" x14ac:dyDescent="0.25"/>
    <row r="48465" x14ac:dyDescent="0.25"/>
    <row r="48466" x14ac:dyDescent="0.25"/>
    <row r="48467" x14ac:dyDescent="0.25"/>
    <row r="48468" x14ac:dyDescent="0.25"/>
    <row r="48469" x14ac:dyDescent="0.25"/>
    <row r="48470" x14ac:dyDescent="0.25"/>
    <row r="48471" x14ac:dyDescent="0.25"/>
    <row r="48472" x14ac:dyDescent="0.25"/>
    <row r="48473" x14ac:dyDescent="0.25"/>
    <row r="48474" x14ac:dyDescent="0.25"/>
    <row r="48475" x14ac:dyDescent="0.25"/>
    <row r="48476" x14ac:dyDescent="0.25"/>
    <row r="48477" x14ac:dyDescent="0.25"/>
    <row r="48478" x14ac:dyDescent="0.25"/>
    <row r="48479" x14ac:dyDescent="0.25"/>
    <row r="48480" x14ac:dyDescent="0.25"/>
    <row r="48481" x14ac:dyDescent="0.25"/>
    <row r="48482" x14ac:dyDescent="0.25"/>
    <row r="48483" x14ac:dyDescent="0.25"/>
    <row r="48484" x14ac:dyDescent="0.25"/>
    <row r="48485" x14ac:dyDescent="0.25"/>
    <row r="48486" x14ac:dyDescent="0.25"/>
    <row r="48487" x14ac:dyDescent="0.25"/>
    <row r="48488" x14ac:dyDescent="0.25"/>
    <row r="48489" x14ac:dyDescent="0.25"/>
    <row r="48490" x14ac:dyDescent="0.25"/>
    <row r="48491" x14ac:dyDescent="0.25"/>
    <row r="48492" x14ac:dyDescent="0.25"/>
    <row r="48493" x14ac:dyDescent="0.25"/>
    <row r="48494" x14ac:dyDescent="0.25"/>
    <row r="48495" x14ac:dyDescent="0.25"/>
    <row r="48496" x14ac:dyDescent="0.25"/>
    <row r="48497" x14ac:dyDescent="0.25"/>
    <row r="48498" x14ac:dyDescent="0.25"/>
    <row r="48499" x14ac:dyDescent="0.25"/>
    <row r="48500" x14ac:dyDescent="0.25"/>
    <row r="48501" x14ac:dyDescent="0.25"/>
    <row r="48502" x14ac:dyDescent="0.25"/>
    <row r="48503" x14ac:dyDescent="0.25"/>
    <row r="48504" x14ac:dyDescent="0.25"/>
    <row r="48505" x14ac:dyDescent="0.25"/>
    <row r="48506" x14ac:dyDescent="0.25"/>
    <row r="48507" x14ac:dyDescent="0.25"/>
    <row r="48508" x14ac:dyDescent="0.25"/>
    <row r="48509" x14ac:dyDescent="0.25"/>
    <row r="48510" x14ac:dyDescent="0.25"/>
    <row r="48511" x14ac:dyDescent="0.25"/>
    <row r="48512" x14ac:dyDescent="0.25"/>
    <row r="48513" x14ac:dyDescent="0.25"/>
    <row r="48514" x14ac:dyDescent="0.25"/>
    <row r="48515" x14ac:dyDescent="0.25"/>
    <row r="48516" x14ac:dyDescent="0.25"/>
    <row r="48517" x14ac:dyDescent="0.25"/>
    <row r="48518" x14ac:dyDescent="0.25"/>
    <row r="48519" x14ac:dyDescent="0.25"/>
    <row r="48520" x14ac:dyDescent="0.25"/>
    <row r="48521" x14ac:dyDescent="0.25"/>
    <row r="48522" x14ac:dyDescent="0.25"/>
    <row r="48523" x14ac:dyDescent="0.25"/>
    <row r="48524" x14ac:dyDescent="0.25"/>
    <row r="48525" x14ac:dyDescent="0.25"/>
    <row r="48526" x14ac:dyDescent="0.25"/>
    <row r="48527" x14ac:dyDescent="0.25"/>
    <row r="48528" x14ac:dyDescent="0.25"/>
    <row r="48529" x14ac:dyDescent="0.25"/>
    <row r="48530" x14ac:dyDescent="0.25"/>
    <row r="48531" x14ac:dyDescent="0.25"/>
    <row r="48532" x14ac:dyDescent="0.25"/>
    <row r="48533" x14ac:dyDescent="0.25"/>
    <row r="48534" x14ac:dyDescent="0.25"/>
    <row r="48535" x14ac:dyDescent="0.25"/>
    <row r="48536" x14ac:dyDescent="0.25"/>
    <row r="48537" x14ac:dyDescent="0.25"/>
    <row r="48538" x14ac:dyDescent="0.25"/>
    <row r="48539" x14ac:dyDescent="0.25"/>
    <row r="48540" x14ac:dyDescent="0.25"/>
    <row r="48541" x14ac:dyDescent="0.25"/>
    <row r="48542" x14ac:dyDescent="0.25"/>
    <row r="48543" x14ac:dyDescent="0.25"/>
    <row r="48544" x14ac:dyDescent="0.25"/>
    <row r="48545" x14ac:dyDescent="0.25"/>
    <row r="48546" x14ac:dyDescent="0.25"/>
    <row r="48547" x14ac:dyDescent="0.25"/>
    <row r="48548" x14ac:dyDescent="0.25"/>
    <row r="48549" x14ac:dyDescent="0.25"/>
    <row r="48550" x14ac:dyDescent="0.25"/>
    <row r="48551" x14ac:dyDescent="0.25"/>
    <row r="48552" x14ac:dyDescent="0.25"/>
    <row r="48553" x14ac:dyDescent="0.25"/>
    <row r="48554" x14ac:dyDescent="0.25"/>
    <row r="48555" x14ac:dyDescent="0.25"/>
    <row r="48556" x14ac:dyDescent="0.25"/>
    <row r="48557" x14ac:dyDescent="0.25"/>
    <row r="48558" x14ac:dyDescent="0.25"/>
    <row r="48559" x14ac:dyDescent="0.25"/>
    <row r="48560" x14ac:dyDescent="0.25"/>
    <row r="48561" x14ac:dyDescent="0.25"/>
    <row r="48562" x14ac:dyDescent="0.25"/>
    <row r="48563" x14ac:dyDescent="0.25"/>
    <row r="48564" x14ac:dyDescent="0.25"/>
    <row r="48565" x14ac:dyDescent="0.25"/>
    <row r="48566" x14ac:dyDescent="0.25"/>
    <row r="48567" x14ac:dyDescent="0.25"/>
    <row r="48568" x14ac:dyDescent="0.25"/>
    <row r="48569" x14ac:dyDescent="0.25"/>
    <row r="48570" x14ac:dyDescent="0.25"/>
    <row r="48571" x14ac:dyDescent="0.25"/>
    <row r="48572" x14ac:dyDescent="0.25"/>
    <row r="48573" x14ac:dyDescent="0.25"/>
    <row r="48574" x14ac:dyDescent="0.25"/>
    <row r="48575" x14ac:dyDescent="0.25"/>
    <row r="48576" x14ac:dyDescent="0.25"/>
    <row r="48577" x14ac:dyDescent="0.25"/>
    <row r="48578" x14ac:dyDescent="0.25"/>
    <row r="48579" x14ac:dyDescent="0.25"/>
    <row r="48580" x14ac:dyDescent="0.25"/>
    <row r="48581" x14ac:dyDescent="0.25"/>
    <row r="48582" x14ac:dyDescent="0.25"/>
    <row r="48583" x14ac:dyDescent="0.25"/>
    <row r="48584" x14ac:dyDescent="0.25"/>
    <row r="48585" x14ac:dyDescent="0.25"/>
    <row r="48586" x14ac:dyDescent="0.25"/>
    <row r="48587" x14ac:dyDescent="0.25"/>
    <row r="48588" x14ac:dyDescent="0.25"/>
    <row r="48589" x14ac:dyDescent="0.25"/>
    <row r="48590" x14ac:dyDescent="0.25"/>
    <row r="48591" x14ac:dyDescent="0.25"/>
    <row r="48592" x14ac:dyDescent="0.25"/>
    <row r="48593" x14ac:dyDescent="0.25"/>
    <row r="48594" x14ac:dyDescent="0.25"/>
    <row r="48595" x14ac:dyDescent="0.25"/>
    <row r="48596" x14ac:dyDescent="0.25"/>
    <row r="48597" x14ac:dyDescent="0.25"/>
    <row r="48598" x14ac:dyDescent="0.25"/>
    <row r="48599" x14ac:dyDescent="0.25"/>
    <row r="48600" x14ac:dyDescent="0.25"/>
    <row r="48601" x14ac:dyDescent="0.25"/>
    <row r="48602" x14ac:dyDescent="0.25"/>
    <row r="48603" x14ac:dyDescent="0.25"/>
    <row r="48604" x14ac:dyDescent="0.25"/>
    <row r="48605" x14ac:dyDescent="0.25"/>
    <row r="48606" x14ac:dyDescent="0.25"/>
    <row r="48607" x14ac:dyDescent="0.25"/>
    <row r="48608" x14ac:dyDescent="0.25"/>
    <row r="48609" x14ac:dyDescent="0.25"/>
    <row r="48610" x14ac:dyDescent="0.25"/>
    <row r="48611" x14ac:dyDescent="0.25"/>
    <row r="48612" x14ac:dyDescent="0.25"/>
    <row r="48613" x14ac:dyDescent="0.25"/>
    <row r="48614" x14ac:dyDescent="0.25"/>
    <row r="48615" x14ac:dyDescent="0.25"/>
    <row r="48616" x14ac:dyDescent="0.25"/>
    <row r="48617" x14ac:dyDescent="0.25"/>
    <row r="48618" x14ac:dyDescent="0.25"/>
    <row r="48619" x14ac:dyDescent="0.25"/>
    <row r="48620" x14ac:dyDescent="0.25"/>
    <row r="48621" x14ac:dyDescent="0.25"/>
    <row r="48622" x14ac:dyDescent="0.25"/>
    <row r="48623" x14ac:dyDescent="0.25"/>
    <row r="48624" x14ac:dyDescent="0.25"/>
    <row r="48625" x14ac:dyDescent="0.25"/>
    <row r="48626" x14ac:dyDescent="0.25"/>
    <row r="48627" x14ac:dyDescent="0.25"/>
    <row r="48628" x14ac:dyDescent="0.25"/>
    <row r="48629" x14ac:dyDescent="0.25"/>
    <row r="48630" x14ac:dyDescent="0.25"/>
    <row r="48631" x14ac:dyDescent="0.25"/>
    <row r="48632" x14ac:dyDescent="0.25"/>
    <row r="48633" x14ac:dyDescent="0.25"/>
    <row r="48634" x14ac:dyDescent="0.25"/>
    <row r="48635" x14ac:dyDescent="0.25"/>
    <row r="48636" x14ac:dyDescent="0.25"/>
    <row r="48637" x14ac:dyDescent="0.25"/>
    <row r="48638" x14ac:dyDescent="0.25"/>
    <row r="48639" x14ac:dyDescent="0.25"/>
    <row r="48640" x14ac:dyDescent="0.25"/>
    <row r="48641" x14ac:dyDescent="0.25"/>
    <row r="48642" x14ac:dyDescent="0.25"/>
    <row r="48643" x14ac:dyDescent="0.25"/>
    <row r="48644" x14ac:dyDescent="0.25"/>
    <row r="48645" x14ac:dyDescent="0.25"/>
    <row r="48646" x14ac:dyDescent="0.25"/>
    <row r="48647" x14ac:dyDescent="0.25"/>
    <row r="48648" x14ac:dyDescent="0.25"/>
    <row r="48649" x14ac:dyDescent="0.25"/>
    <row r="48650" x14ac:dyDescent="0.25"/>
    <row r="48651" x14ac:dyDescent="0.25"/>
    <row r="48652" x14ac:dyDescent="0.25"/>
    <row r="48653" x14ac:dyDescent="0.25"/>
    <row r="48654" x14ac:dyDescent="0.25"/>
    <row r="48655" x14ac:dyDescent="0.25"/>
    <row r="48656" x14ac:dyDescent="0.25"/>
    <row r="48657" x14ac:dyDescent="0.25"/>
    <row r="48658" x14ac:dyDescent="0.25"/>
    <row r="48659" x14ac:dyDescent="0.25"/>
    <row r="48660" x14ac:dyDescent="0.25"/>
    <row r="48661" x14ac:dyDescent="0.25"/>
    <row r="48662" x14ac:dyDescent="0.25"/>
    <row r="48663" x14ac:dyDescent="0.25"/>
    <row r="48664" x14ac:dyDescent="0.25"/>
    <row r="48665" x14ac:dyDescent="0.25"/>
    <row r="48666" x14ac:dyDescent="0.25"/>
    <row r="48667" x14ac:dyDescent="0.25"/>
    <row r="48668" x14ac:dyDescent="0.25"/>
    <row r="48669" x14ac:dyDescent="0.25"/>
    <row r="48670" x14ac:dyDescent="0.25"/>
    <row r="48671" x14ac:dyDescent="0.25"/>
    <row r="48672" x14ac:dyDescent="0.25"/>
    <row r="48673" x14ac:dyDescent="0.25"/>
    <row r="48674" x14ac:dyDescent="0.25"/>
    <row r="48675" x14ac:dyDescent="0.25"/>
    <row r="48676" x14ac:dyDescent="0.25"/>
    <row r="48677" x14ac:dyDescent="0.25"/>
    <row r="48678" x14ac:dyDescent="0.25"/>
    <row r="48679" x14ac:dyDescent="0.25"/>
    <row r="48680" x14ac:dyDescent="0.25"/>
    <row r="48681" x14ac:dyDescent="0.25"/>
    <row r="48682" x14ac:dyDescent="0.25"/>
    <row r="48683" x14ac:dyDescent="0.25"/>
    <row r="48684" x14ac:dyDescent="0.25"/>
    <row r="48685" x14ac:dyDescent="0.25"/>
    <row r="48686" x14ac:dyDescent="0.25"/>
    <row r="48687" x14ac:dyDescent="0.25"/>
    <row r="48688" x14ac:dyDescent="0.25"/>
    <row r="48689" x14ac:dyDescent="0.25"/>
    <row r="48690" x14ac:dyDescent="0.25"/>
    <row r="48691" x14ac:dyDescent="0.25"/>
    <row r="48692" x14ac:dyDescent="0.25"/>
    <row r="48693" x14ac:dyDescent="0.25"/>
    <row r="48694" x14ac:dyDescent="0.25"/>
    <row r="48695" x14ac:dyDescent="0.25"/>
    <row r="48696" x14ac:dyDescent="0.25"/>
    <row r="48697" x14ac:dyDescent="0.25"/>
    <row r="48698" x14ac:dyDescent="0.25"/>
    <row r="48699" x14ac:dyDescent="0.25"/>
    <row r="48700" x14ac:dyDescent="0.25"/>
    <row r="48701" x14ac:dyDescent="0.25"/>
    <row r="48702" x14ac:dyDescent="0.25"/>
    <row r="48703" x14ac:dyDescent="0.25"/>
    <row r="48704" x14ac:dyDescent="0.25"/>
    <row r="48705" x14ac:dyDescent="0.25"/>
    <row r="48706" x14ac:dyDescent="0.25"/>
    <row r="48707" x14ac:dyDescent="0.25"/>
    <row r="48708" x14ac:dyDescent="0.25"/>
    <row r="48709" x14ac:dyDescent="0.25"/>
    <row r="48710" x14ac:dyDescent="0.25"/>
    <row r="48711" x14ac:dyDescent="0.25"/>
    <row r="48712" x14ac:dyDescent="0.25"/>
    <row r="48713" x14ac:dyDescent="0.25"/>
    <row r="48714" x14ac:dyDescent="0.25"/>
    <row r="48715" x14ac:dyDescent="0.25"/>
    <row r="48716" x14ac:dyDescent="0.25"/>
    <row r="48717" x14ac:dyDescent="0.25"/>
    <row r="48718" x14ac:dyDescent="0.25"/>
    <row r="48719" x14ac:dyDescent="0.25"/>
    <row r="48720" x14ac:dyDescent="0.25"/>
    <row r="48721" x14ac:dyDescent="0.25"/>
    <row r="48722" x14ac:dyDescent="0.25"/>
    <row r="48723" x14ac:dyDescent="0.25"/>
    <row r="48724" x14ac:dyDescent="0.25"/>
    <row r="48725" x14ac:dyDescent="0.25"/>
    <row r="48726" x14ac:dyDescent="0.25"/>
    <row r="48727" x14ac:dyDescent="0.25"/>
    <row r="48728" x14ac:dyDescent="0.25"/>
    <row r="48729" x14ac:dyDescent="0.25"/>
    <row r="48730" x14ac:dyDescent="0.25"/>
    <row r="48731" x14ac:dyDescent="0.25"/>
    <row r="48732" x14ac:dyDescent="0.25"/>
    <row r="48733" x14ac:dyDescent="0.25"/>
    <row r="48734" x14ac:dyDescent="0.25"/>
    <row r="48735" x14ac:dyDescent="0.25"/>
    <row r="48736" x14ac:dyDescent="0.25"/>
    <row r="48737" x14ac:dyDescent="0.25"/>
    <row r="48738" x14ac:dyDescent="0.25"/>
    <row r="48739" x14ac:dyDescent="0.25"/>
    <row r="48740" x14ac:dyDescent="0.25"/>
    <row r="48741" x14ac:dyDescent="0.25"/>
    <row r="48742" x14ac:dyDescent="0.25"/>
    <row r="48743" x14ac:dyDescent="0.25"/>
    <row r="48744" x14ac:dyDescent="0.25"/>
    <row r="48745" x14ac:dyDescent="0.25"/>
    <row r="48746" x14ac:dyDescent="0.25"/>
    <row r="48747" x14ac:dyDescent="0.25"/>
    <row r="48748" x14ac:dyDescent="0.25"/>
    <row r="48749" x14ac:dyDescent="0.25"/>
    <row r="48750" x14ac:dyDescent="0.25"/>
    <row r="48751" x14ac:dyDescent="0.25"/>
    <row r="48752" x14ac:dyDescent="0.25"/>
    <row r="48753" x14ac:dyDescent="0.25"/>
    <row r="48754" x14ac:dyDescent="0.25"/>
    <row r="48755" x14ac:dyDescent="0.25"/>
    <row r="48756" x14ac:dyDescent="0.25"/>
    <row r="48757" x14ac:dyDescent="0.25"/>
    <row r="48758" x14ac:dyDescent="0.25"/>
    <row r="48759" x14ac:dyDescent="0.25"/>
    <row r="48760" x14ac:dyDescent="0.25"/>
    <row r="48761" x14ac:dyDescent="0.25"/>
    <row r="48762" x14ac:dyDescent="0.25"/>
    <row r="48763" x14ac:dyDescent="0.25"/>
    <row r="48764" x14ac:dyDescent="0.25"/>
    <row r="48765" x14ac:dyDescent="0.25"/>
    <row r="48766" x14ac:dyDescent="0.25"/>
    <row r="48767" x14ac:dyDescent="0.25"/>
    <row r="48768" x14ac:dyDescent="0.25"/>
    <row r="48769" x14ac:dyDescent="0.25"/>
    <row r="48770" x14ac:dyDescent="0.25"/>
    <row r="48771" x14ac:dyDescent="0.25"/>
    <row r="48772" x14ac:dyDescent="0.25"/>
    <row r="48773" x14ac:dyDescent="0.25"/>
    <row r="48774" x14ac:dyDescent="0.25"/>
    <row r="48775" x14ac:dyDescent="0.25"/>
    <row r="48776" x14ac:dyDescent="0.25"/>
    <row r="48777" x14ac:dyDescent="0.25"/>
    <row r="48778" x14ac:dyDescent="0.25"/>
    <row r="48779" x14ac:dyDescent="0.25"/>
    <row r="48780" x14ac:dyDescent="0.25"/>
    <row r="48781" x14ac:dyDescent="0.25"/>
    <row r="48782" x14ac:dyDescent="0.25"/>
    <row r="48783" x14ac:dyDescent="0.25"/>
    <row r="48784" x14ac:dyDescent="0.25"/>
    <row r="48785" x14ac:dyDescent="0.25"/>
    <row r="48786" x14ac:dyDescent="0.25"/>
    <row r="48787" x14ac:dyDescent="0.25"/>
    <row r="48788" x14ac:dyDescent="0.25"/>
    <row r="48789" x14ac:dyDescent="0.25"/>
    <row r="48790" x14ac:dyDescent="0.25"/>
    <row r="48791" x14ac:dyDescent="0.25"/>
    <row r="48792" x14ac:dyDescent="0.25"/>
    <row r="48793" x14ac:dyDescent="0.25"/>
    <row r="48794" x14ac:dyDescent="0.25"/>
    <row r="48795" x14ac:dyDescent="0.25"/>
    <row r="48796" x14ac:dyDescent="0.25"/>
    <row r="48797" x14ac:dyDescent="0.25"/>
    <row r="48798" x14ac:dyDescent="0.25"/>
    <row r="48799" x14ac:dyDescent="0.25"/>
    <row r="48800" x14ac:dyDescent="0.25"/>
    <row r="48801" x14ac:dyDescent="0.25"/>
    <row r="48802" x14ac:dyDescent="0.25"/>
    <row r="48803" x14ac:dyDescent="0.25"/>
    <row r="48804" x14ac:dyDescent="0.25"/>
    <row r="48805" x14ac:dyDescent="0.25"/>
    <row r="48806" x14ac:dyDescent="0.25"/>
    <row r="48807" x14ac:dyDescent="0.25"/>
    <row r="48808" x14ac:dyDescent="0.25"/>
    <row r="48809" x14ac:dyDescent="0.25"/>
    <row r="48810" x14ac:dyDescent="0.25"/>
    <row r="48811" x14ac:dyDescent="0.25"/>
    <row r="48812" x14ac:dyDescent="0.25"/>
    <row r="48813" x14ac:dyDescent="0.25"/>
    <row r="48814" x14ac:dyDescent="0.25"/>
    <row r="48815" x14ac:dyDescent="0.25"/>
    <row r="48816" x14ac:dyDescent="0.25"/>
    <row r="48817" x14ac:dyDescent="0.25"/>
    <row r="48818" x14ac:dyDescent="0.25"/>
    <row r="48819" x14ac:dyDescent="0.25"/>
    <row r="48820" x14ac:dyDescent="0.25"/>
    <row r="48821" x14ac:dyDescent="0.25"/>
    <row r="48822" x14ac:dyDescent="0.25"/>
    <row r="48823" x14ac:dyDescent="0.25"/>
    <row r="48824" x14ac:dyDescent="0.25"/>
    <row r="48825" x14ac:dyDescent="0.25"/>
    <row r="48826" x14ac:dyDescent="0.25"/>
    <row r="48827" x14ac:dyDescent="0.25"/>
    <row r="48828" x14ac:dyDescent="0.25"/>
    <row r="48829" x14ac:dyDescent="0.25"/>
    <row r="48830" x14ac:dyDescent="0.25"/>
    <row r="48831" x14ac:dyDescent="0.25"/>
    <row r="48832" x14ac:dyDescent="0.25"/>
    <row r="48833" x14ac:dyDescent="0.25"/>
    <row r="48834" x14ac:dyDescent="0.25"/>
    <row r="48835" x14ac:dyDescent="0.25"/>
    <row r="48836" x14ac:dyDescent="0.25"/>
    <row r="48837" x14ac:dyDescent="0.25"/>
    <row r="48838" x14ac:dyDescent="0.25"/>
    <row r="48839" x14ac:dyDescent="0.25"/>
    <row r="48840" x14ac:dyDescent="0.25"/>
    <row r="48841" x14ac:dyDescent="0.25"/>
    <row r="48842" x14ac:dyDescent="0.25"/>
    <row r="48843" x14ac:dyDescent="0.25"/>
    <row r="48844" x14ac:dyDescent="0.25"/>
    <row r="48845" x14ac:dyDescent="0.25"/>
    <row r="48846" x14ac:dyDescent="0.25"/>
    <row r="48847" x14ac:dyDescent="0.25"/>
    <row r="48848" x14ac:dyDescent="0.25"/>
    <row r="48849" x14ac:dyDescent="0.25"/>
    <row r="48850" x14ac:dyDescent="0.25"/>
    <row r="48851" x14ac:dyDescent="0.25"/>
    <row r="48852" x14ac:dyDescent="0.25"/>
    <row r="48853" x14ac:dyDescent="0.25"/>
    <row r="48854" x14ac:dyDescent="0.25"/>
    <row r="48855" x14ac:dyDescent="0.25"/>
    <row r="48856" x14ac:dyDescent="0.25"/>
    <row r="48857" x14ac:dyDescent="0.25"/>
    <row r="48858" x14ac:dyDescent="0.25"/>
    <row r="48859" x14ac:dyDescent="0.25"/>
    <row r="48860" x14ac:dyDescent="0.25"/>
    <row r="48861" x14ac:dyDescent="0.25"/>
    <row r="48862" x14ac:dyDescent="0.25"/>
    <row r="48863" x14ac:dyDescent="0.25"/>
    <row r="48864" x14ac:dyDescent="0.25"/>
    <row r="48865" x14ac:dyDescent="0.25"/>
    <row r="48866" x14ac:dyDescent="0.25"/>
    <row r="48867" x14ac:dyDescent="0.25"/>
    <row r="48868" x14ac:dyDescent="0.25"/>
    <row r="48869" x14ac:dyDescent="0.25"/>
    <row r="48870" x14ac:dyDescent="0.25"/>
    <row r="48871" x14ac:dyDescent="0.25"/>
    <row r="48872" x14ac:dyDescent="0.25"/>
    <row r="48873" x14ac:dyDescent="0.25"/>
    <row r="48874" x14ac:dyDescent="0.25"/>
    <row r="48875" x14ac:dyDescent="0.25"/>
    <row r="48876" x14ac:dyDescent="0.25"/>
    <row r="48877" x14ac:dyDescent="0.25"/>
    <row r="48878" x14ac:dyDescent="0.25"/>
    <row r="48879" x14ac:dyDescent="0.25"/>
    <row r="48880" x14ac:dyDescent="0.25"/>
    <row r="48881" x14ac:dyDescent="0.25"/>
    <row r="48882" x14ac:dyDescent="0.25"/>
    <row r="48883" x14ac:dyDescent="0.25"/>
    <row r="48884" x14ac:dyDescent="0.25"/>
    <row r="48885" x14ac:dyDescent="0.25"/>
    <row r="48886" x14ac:dyDescent="0.25"/>
    <row r="48887" x14ac:dyDescent="0.25"/>
    <row r="48888" x14ac:dyDescent="0.25"/>
    <row r="48889" x14ac:dyDescent="0.25"/>
    <row r="48890" x14ac:dyDescent="0.25"/>
    <row r="48891" x14ac:dyDescent="0.25"/>
    <row r="48892" x14ac:dyDescent="0.25"/>
    <row r="48893" x14ac:dyDescent="0.25"/>
    <row r="48894" x14ac:dyDescent="0.25"/>
    <row r="48895" x14ac:dyDescent="0.25"/>
    <row r="48896" x14ac:dyDescent="0.25"/>
    <row r="48897" x14ac:dyDescent="0.25"/>
    <row r="48898" x14ac:dyDescent="0.25"/>
    <row r="48899" x14ac:dyDescent="0.25"/>
    <row r="48900" x14ac:dyDescent="0.25"/>
    <row r="48901" x14ac:dyDescent="0.25"/>
    <row r="48902" x14ac:dyDescent="0.25"/>
    <row r="48903" x14ac:dyDescent="0.25"/>
    <row r="48904" x14ac:dyDescent="0.25"/>
    <row r="48905" x14ac:dyDescent="0.25"/>
    <row r="48906" x14ac:dyDescent="0.25"/>
    <row r="48907" x14ac:dyDescent="0.25"/>
    <row r="48908" x14ac:dyDescent="0.25"/>
    <row r="48909" x14ac:dyDescent="0.25"/>
    <row r="48910" x14ac:dyDescent="0.25"/>
    <row r="48911" x14ac:dyDescent="0.25"/>
    <row r="48912" x14ac:dyDescent="0.25"/>
    <row r="48913" x14ac:dyDescent="0.25"/>
    <row r="48914" x14ac:dyDescent="0.25"/>
    <row r="48915" x14ac:dyDescent="0.25"/>
    <row r="48916" x14ac:dyDescent="0.25"/>
    <row r="48917" x14ac:dyDescent="0.25"/>
    <row r="48918" x14ac:dyDescent="0.25"/>
    <row r="48919" x14ac:dyDescent="0.25"/>
    <row r="48920" x14ac:dyDescent="0.25"/>
    <row r="48921" x14ac:dyDescent="0.25"/>
    <row r="48922" x14ac:dyDescent="0.25"/>
    <row r="48923" x14ac:dyDescent="0.25"/>
    <row r="48924" x14ac:dyDescent="0.25"/>
    <row r="48925" x14ac:dyDescent="0.25"/>
    <row r="48926" x14ac:dyDescent="0.25"/>
    <row r="48927" x14ac:dyDescent="0.25"/>
    <row r="48928" x14ac:dyDescent="0.25"/>
    <row r="48929" x14ac:dyDescent="0.25"/>
    <row r="48930" x14ac:dyDescent="0.25"/>
    <row r="48931" x14ac:dyDescent="0.25"/>
    <row r="48932" x14ac:dyDescent="0.25"/>
    <row r="48933" x14ac:dyDescent="0.25"/>
    <row r="48934" x14ac:dyDescent="0.25"/>
    <row r="48935" x14ac:dyDescent="0.25"/>
    <row r="48936" x14ac:dyDescent="0.25"/>
    <row r="48937" x14ac:dyDescent="0.25"/>
    <row r="48938" x14ac:dyDescent="0.25"/>
    <row r="48939" x14ac:dyDescent="0.25"/>
    <row r="48940" x14ac:dyDescent="0.25"/>
    <row r="48941" x14ac:dyDescent="0.25"/>
    <row r="48942" x14ac:dyDescent="0.25"/>
    <row r="48943" x14ac:dyDescent="0.25"/>
    <row r="48944" x14ac:dyDescent="0.25"/>
    <row r="48945" x14ac:dyDescent="0.25"/>
    <row r="48946" x14ac:dyDescent="0.25"/>
    <row r="48947" x14ac:dyDescent="0.25"/>
    <row r="48948" x14ac:dyDescent="0.25"/>
    <row r="48949" x14ac:dyDescent="0.25"/>
    <row r="48950" x14ac:dyDescent="0.25"/>
    <row r="48951" x14ac:dyDescent="0.25"/>
    <row r="48952" x14ac:dyDescent="0.25"/>
    <row r="48953" x14ac:dyDescent="0.25"/>
    <row r="48954" x14ac:dyDescent="0.25"/>
    <row r="48955" x14ac:dyDescent="0.25"/>
    <row r="48956" x14ac:dyDescent="0.25"/>
    <row r="48957" x14ac:dyDescent="0.25"/>
    <row r="48958" x14ac:dyDescent="0.25"/>
    <row r="48959" x14ac:dyDescent="0.25"/>
    <row r="48960" x14ac:dyDescent="0.25"/>
    <row r="48961" x14ac:dyDescent="0.25"/>
    <row r="48962" x14ac:dyDescent="0.25"/>
    <row r="48963" x14ac:dyDescent="0.25"/>
    <row r="48964" x14ac:dyDescent="0.25"/>
    <row r="48965" x14ac:dyDescent="0.25"/>
    <row r="48966" x14ac:dyDescent="0.25"/>
    <row r="48967" x14ac:dyDescent="0.25"/>
    <row r="48968" x14ac:dyDescent="0.25"/>
    <row r="48969" x14ac:dyDescent="0.25"/>
    <row r="48970" x14ac:dyDescent="0.25"/>
    <row r="48971" x14ac:dyDescent="0.25"/>
    <row r="48972" x14ac:dyDescent="0.25"/>
    <row r="48973" x14ac:dyDescent="0.25"/>
    <row r="48974" x14ac:dyDescent="0.25"/>
    <row r="48975" x14ac:dyDescent="0.25"/>
    <row r="48976" x14ac:dyDescent="0.25"/>
    <row r="48977" x14ac:dyDescent="0.25"/>
    <row r="48978" x14ac:dyDescent="0.25"/>
    <row r="48979" x14ac:dyDescent="0.25"/>
    <row r="48980" x14ac:dyDescent="0.25"/>
    <row r="48981" x14ac:dyDescent="0.25"/>
    <row r="48982" x14ac:dyDescent="0.25"/>
    <row r="48983" x14ac:dyDescent="0.25"/>
    <row r="48984" x14ac:dyDescent="0.25"/>
    <row r="48985" x14ac:dyDescent="0.25"/>
    <row r="48986" x14ac:dyDescent="0.25"/>
    <row r="48987" x14ac:dyDescent="0.25"/>
    <row r="48988" x14ac:dyDescent="0.25"/>
    <row r="48989" x14ac:dyDescent="0.25"/>
    <row r="48990" x14ac:dyDescent="0.25"/>
    <row r="48991" x14ac:dyDescent="0.25"/>
    <row r="48992" x14ac:dyDescent="0.25"/>
    <row r="48993" x14ac:dyDescent="0.25"/>
    <row r="48994" x14ac:dyDescent="0.25"/>
    <row r="48995" x14ac:dyDescent="0.25"/>
    <row r="48996" x14ac:dyDescent="0.25"/>
    <row r="48997" x14ac:dyDescent="0.25"/>
    <row r="48998" x14ac:dyDescent="0.25"/>
    <row r="48999" x14ac:dyDescent="0.25"/>
    <row r="49000" x14ac:dyDescent="0.25"/>
    <row r="49001" x14ac:dyDescent="0.25"/>
    <row r="49002" x14ac:dyDescent="0.25"/>
    <row r="49003" x14ac:dyDescent="0.25"/>
    <row r="49004" x14ac:dyDescent="0.25"/>
    <row r="49005" x14ac:dyDescent="0.25"/>
    <row r="49006" x14ac:dyDescent="0.25"/>
    <row r="49007" x14ac:dyDescent="0.25"/>
    <row r="49008" x14ac:dyDescent="0.25"/>
    <row r="49009" x14ac:dyDescent="0.25"/>
    <row r="49010" x14ac:dyDescent="0.25"/>
    <row r="49011" x14ac:dyDescent="0.25"/>
    <row r="49012" x14ac:dyDescent="0.25"/>
    <row r="49013" x14ac:dyDescent="0.25"/>
    <row r="49014" x14ac:dyDescent="0.25"/>
    <row r="49015" x14ac:dyDescent="0.25"/>
    <row r="49016" x14ac:dyDescent="0.25"/>
    <row r="49017" x14ac:dyDescent="0.25"/>
    <row r="49018" x14ac:dyDescent="0.25"/>
    <row r="49019" x14ac:dyDescent="0.25"/>
    <row r="49020" x14ac:dyDescent="0.25"/>
    <row r="49021" x14ac:dyDescent="0.25"/>
    <row r="49022" x14ac:dyDescent="0.25"/>
    <row r="49023" x14ac:dyDescent="0.25"/>
    <row r="49024" x14ac:dyDescent="0.25"/>
    <row r="49025" x14ac:dyDescent="0.25"/>
    <row r="49026" x14ac:dyDescent="0.25"/>
    <row r="49027" x14ac:dyDescent="0.25"/>
    <row r="49028" x14ac:dyDescent="0.25"/>
    <row r="49029" x14ac:dyDescent="0.25"/>
    <row r="49030" x14ac:dyDescent="0.25"/>
    <row r="49031" x14ac:dyDescent="0.25"/>
    <row r="49032" x14ac:dyDescent="0.25"/>
    <row r="49033" x14ac:dyDescent="0.25"/>
    <row r="49034" x14ac:dyDescent="0.25"/>
    <row r="49035" x14ac:dyDescent="0.25"/>
    <row r="49036" x14ac:dyDescent="0.25"/>
    <row r="49037" x14ac:dyDescent="0.25"/>
    <row r="49038" x14ac:dyDescent="0.25"/>
    <row r="49039" x14ac:dyDescent="0.25"/>
    <row r="49040" x14ac:dyDescent="0.25"/>
    <row r="49041" x14ac:dyDescent="0.25"/>
    <row r="49042" x14ac:dyDescent="0.25"/>
    <row r="49043" x14ac:dyDescent="0.25"/>
    <row r="49044" x14ac:dyDescent="0.25"/>
    <row r="49045" x14ac:dyDescent="0.25"/>
    <row r="49046" x14ac:dyDescent="0.25"/>
    <row r="49047" x14ac:dyDescent="0.25"/>
    <row r="49048" x14ac:dyDescent="0.25"/>
    <row r="49049" x14ac:dyDescent="0.25"/>
    <row r="49050" x14ac:dyDescent="0.25"/>
    <row r="49051" x14ac:dyDescent="0.25"/>
    <row r="49052" x14ac:dyDescent="0.25"/>
    <row r="49053" x14ac:dyDescent="0.25"/>
    <row r="49054" x14ac:dyDescent="0.25"/>
    <row r="49055" x14ac:dyDescent="0.25"/>
    <row r="49056" x14ac:dyDescent="0.25"/>
    <row r="49057" x14ac:dyDescent="0.25"/>
    <row r="49058" x14ac:dyDescent="0.25"/>
    <row r="49059" x14ac:dyDescent="0.25"/>
    <row r="49060" x14ac:dyDescent="0.25"/>
    <row r="49061" x14ac:dyDescent="0.25"/>
    <row r="49062" x14ac:dyDescent="0.25"/>
    <row r="49063" x14ac:dyDescent="0.25"/>
    <row r="49064" x14ac:dyDescent="0.25"/>
    <row r="49065" x14ac:dyDescent="0.25"/>
    <row r="49066" x14ac:dyDescent="0.25"/>
    <row r="49067" x14ac:dyDescent="0.25"/>
    <row r="49068" x14ac:dyDescent="0.25"/>
    <row r="49069" x14ac:dyDescent="0.25"/>
    <row r="49070" x14ac:dyDescent="0.25"/>
    <row r="49071" x14ac:dyDescent="0.25"/>
    <row r="49072" x14ac:dyDescent="0.25"/>
    <row r="49073" x14ac:dyDescent="0.25"/>
    <row r="49074" x14ac:dyDescent="0.25"/>
    <row r="49075" x14ac:dyDescent="0.25"/>
    <row r="49076" x14ac:dyDescent="0.25"/>
    <row r="49077" x14ac:dyDescent="0.25"/>
    <row r="49078" x14ac:dyDescent="0.25"/>
    <row r="49079" x14ac:dyDescent="0.25"/>
    <row r="49080" x14ac:dyDescent="0.25"/>
    <row r="49081" x14ac:dyDescent="0.25"/>
    <row r="49082" x14ac:dyDescent="0.25"/>
    <row r="49083" x14ac:dyDescent="0.25"/>
    <row r="49084" x14ac:dyDescent="0.25"/>
    <row r="49085" x14ac:dyDescent="0.25"/>
    <row r="49086" x14ac:dyDescent="0.25"/>
    <row r="49087" x14ac:dyDescent="0.25"/>
    <row r="49088" x14ac:dyDescent="0.25"/>
    <row r="49089" x14ac:dyDescent="0.25"/>
    <row r="49090" x14ac:dyDescent="0.25"/>
    <row r="49091" x14ac:dyDescent="0.25"/>
    <row r="49092" x14ac:dyDescent="0.25"/>
    <row r="49093" x14ac:dyDescent="0.25"/>
    <row r="49094" x14ac:dyDescent="0.25"/>
    <row r="49095" x14ac:dyDescent="0.25"/>
    <row r="49096" x14ac:dyDescent="0.25"/>
    <row r="49097" x14ac:dyDescent="0.25"/>
    <row r="49098" x14ac:dyDescent="0.25"/>
    <row r="49099" x14ac:dyDescent="0.25"/>
    <row r="49100" x14ac:dyDescent="0.25"/>
    <row r="49101" x14ac:dyDescent="0.25"/>
    <row r="49102" x14ac:dyDescent="0.25"/>
    <row r="49103" x14ac:dyDescent="0.25"/>
    <row r="49104" x14ac:dyDescent="0.25"/>
    <row r="49105" x14ac:dyDescent="0.25"/>
    <row r="49106" x14ac:dyDescent="0.25"/>
    <row r="49107" x14ac:dyDescent="0.25"/>
    <row r="49108" x14ac:dyDescent="0.25"/>
    <row r="49109" x14ac:dyDescent="0.25"/>
    <row r="49110" x14ac:dyDescent="0.25"/>
    <row r="49111" x14ac:dyDescent="0.25"/>
    <row r="49112" x14ac:dyDescent="0.25"/>
    <row r="49113" x14ac:dyDescent="0.25"/>
    <row r="49114" x14ac:dyDescent="0.25"/>
    <row r="49115" x14ac:dyDescent="0.25"/>
    <row r="49116" x14ac:dyDescent="0.25"/>
    <row r="49117" x14ac:dyDescent="0.25"/>
    <row r="49118" x14ac:dyDescent="0.25"/>
    <row r="49119" x14ac:dyDescent="0.25"/>
    <row r="49120" x14ac:dyDescent="0.25"/>
    <row r="49121" x14ac:dyDescent="0.25"/>
    <row r="49122" x14ac:dyDescent="0.25"/>
    <row r="49123" x14ac:dyDescent="0.25"/>
    <row r="49124" x14ac:dyDescent="0.25"/>
    <row r="49125" x14ac:dyDescent="0.25"/>
    <row r="49126" x14ac:dyDescent="0.25"/>
    <row r="49127" x14ac:dyDescent="0.25"/>
    <row r="49128" x14ac:dyDescent="0.25"/>
    <row r="49129" x14ac:dyDescent="0.25"/>
    <row r="49130" x14ac:dyDescent="0.25"/>
    <row r="49131" x14ac:dyDescent="0.25"/>
    <row r="49132" x14ac:dyDescent="0.25"/>
    <row r="49133" x14ac:dyDescent="0.25"/>
    <row r="49134" x14ac:dyDescent="0.25"/>
    <row r="49135" x14ac:dyDescent="0.25"/>
    <row r="49136" x14ac:dyDescent="0.25"/>
    <row r="49137" x14ac:dyDescent="0.25"/>
    <row r="49138" x14ac:dyDescent="0.25"/>
    <row r="49139" x14ac:dyDescent="0.25"/>
    <row r="49140" x14ac:dyDescent="0.25"/>
    <row r="49141" x14ac:dyDescent="0.25"/>
    <row r="49142" x14ac:dyDescent="0.25"/>
    <row r="49143" x14ac:dyDescent="0.25"/>
    <row r="49144" x14ac:dyDescent="0.25"/>
    <row r="49145" x14ac:dyDescent="0.25"/>
    <row r="49146" x14ac:dyDescent="0.25"/>
    <row r="49147" x14ac:dyDescent="0.25"/>
    <row r="49148" x14ac:dyDescent="0.25"/>
    <row r="49149" x14ac:dyDescent="0.25"/>
    <row r="49150" x14ac:dyDescent="0.25"/>
    <row r="49151" x14ac:dyDescent="0.25"/>
    <row r="49152" x14ac:dyDescent="0.25"/>
    <row r="49153" x14ac:dyDescent="0.25"/>
    <row r="49154" x14ac:dyDescent="0.25"/>
    <row r="49155" x14ac:dyDescent="0.25"/>
    <row r="49156" x14ac:dyDescent="0.25"/>
    <row r="49157" x14ac:dyDescent="0.25"/>
    <row r="49158" x14ac:dyDescent="0.25"/>
    <row r="49159" x14ac:dyDescent="0.25"/>
    <row r="49160" x14ac:dyDescent="0.25"/>
    <row r="49161" x14ac:dyDescent="0.25"/>
    <row r="49162" x14ac:dyDescent="0.25"/>
    <row r="49163" x14ac:dyDescent="0.25"/>
    <row r="49164" x14ac:dyDescent="0.25"/>
    <row r="49165" x14ac:dyDescent="0.25"/>
    <row r="49166" x14ac:dyDescent="0.25"/>
    <row r="49167" x14ac:dyDescent="0.25"/>
    <row r="49168" x14ac:dyDescent="0.25"/>
    <row r="49169" x14ac:dyDescent="0.25"/>
    <row r="49170" x14ac:dyDescent="0.25"/>
    <row r="49171" x14ac:dyDescent="0.25"/>
    <row r="49172" x14ac:dyDescent="0.25"/>
    <row r="49173" x14ac:dyDescent="0.25"/>
    <row r="49174" x14ac:dyDescent="0.25"/>
    <row r="49175" x14ac:dyDescent="0.25"/>
    <row r="49176" x14ac:dyDescent="0.25"/>
    <row r="49177" x14ac:dyDescent="0.25"/>
    <row r="49178" x14ac:dyDescent="0.25"/>
    <row r="49179" x14ac:dyDescent="0.25"/>
    <row r="49180" x14ac:dyDescent="0.25"/>
    <row r="49181" x14ac:dyDescent="0.25"/>
    <row r="49182" x14ac:dyDescent="0.25"/>
    <row r="49183" x14ac:dyDescent="0.25"/>
    <row r="49184" x14ac:dyDescent="0.25"/>
    <row r="49185" x14ac:dyDescent="0.25"/>
    <row r="49186" x14ac:dyDescent="0.25"/>
    <row r="49187" x14ac:dyDescent="0.25"/>
    <row r="49188" x14ac:dyDescent="0.25"/>
    <row r="49189" x14ac:dyDescent="0.25"/>
    <row r="49190" x14ac:dyDescent="0.25"/>
    <row r="49191" x14ac:dyDescent="0.25"/>
    <row r="49192" x14ac:dyDescent="0.25"/>
    <row r="49193" x14ac:dyDescent="0.25"/>
    <row r="49194" x14ac:dyDescent="0.25"/>
    <row r="49195" x14ac:dyDescent="0.25"/>
    <row r="49196" x14ac:dyDescent="0.25"/>
    <row r="49197" x14ac:dyDescent="0.25"/>
    <row r="49198" x14ac:dyDescent="0.25"/>
    <row r="49199" x14ac:dyDescent="0.25"/>
    <row r="49200" x14ac:dyDescent="0.25"/>
    <row r="49201" x14ac:dyDescent="0.25"/>
    <row r="49202" x14ac:dyDescent="0.25"/>
    <row r="49203" x14ac:dyDescent="0.25"/>
    <row r="49204" x14ac:dyDescent="0.25"/>
    <row r="49205" x14ac:dyDescent="0.25"/>
    <row r="49206" x14ac:dyDescent="0.25"/>
    <row r="49207" x14ac:dyDescent="0.25"/>
    <row r="49208" x14ac:dyDescent="0.25"/>
    <row r="49209" x14ac:dyDescent="0.25"/>
    <row r="49210" x14ac:dyDescent="0.25"/>
    <row r="49211" x14ac:dyDescent="0.25"/>
    <row r="49212" x14ac:dyDescent="0.25"/>
    <row r="49213" x14ac:dyDescent="0.25"/>
    <row r="49214" x14ac:dyDescent="0.25"/>
    <row r="49215" x14ac:dyDescent="0.25"/>
    <row r="49216" x14ac:dyDescent="0.25"/>
    <row r="49217" x14ac:dyDescent="0.25"/>
    <row r="49218" x14ac:dyDescent="0.25"/>
    <row r="49219" x14ac:dyDescent="0.25"/>
    <row r="49220" x14ac:dyDescent="0.25"/>
    <row r="49221" x14ac:dyDescent="0.25"/>
    <row r="49222" x14ac:dyDescent="0.25"/>
    <row r="49223" x14ac:dyDescent="0.25"/>
    <row r="49224" x14ac:dyDescent="0.25"/>
    <row r="49225" x14ac:dyDescent="0.25"/>
    <row r="49226" x14ac:dyDescent="0.25"/>
    <row r="49227" x14ac:dyDescent="0.25"/>
    <row r="49228" x14ac:dyDescent="0.25"/>
    <row r="49229" x14ac:dyDescent="0.25"/>
    <row r="49230" x14ac:dyDescent="0.25"/>
    <row r="49231" x14ac:dyDescent="0.25"/>
    <row r="49232" x14ac:dyDescent="0.25"/>
    <row r="49233" x14ac:dyDescent="0.25"/>
    <row r="49234" x14ac:dyDescent="0.25"/>
    <row r="49235" x14ac:dyDescent="0.25"/>
    <row r="49236" x14ac:dyDescent="0.25"/>
    <row r="49237" x14ac:dyDescent="0.25"/>
    <row r="49238" x14ac:dyDescent="0.25"/>
    <row r="49239" x14ac:dyDescent="0.25"/>
    <row r="49240" x14ac:dyDescent="0.25"/>
    <row r="49241" x14ac:dyDescent="0.25"/>
    <row r="49242" x14ac:dyDescent="0.25"/>
    <row r="49243" x14ac:dyDescent="0.25"/>
    <row r="49244" x14ac:dyDescent="0.25"/>
    <row r="49245" x14ac:dyDescent="0.25"/>
    <row r="49246" x14ac:dyDescent="0.25"/>
    <row r="49247" x14ac:dyDescent="0.25"/>
    <row r="49248" x14ac:dyDescent="0.25"/>
    <row r="49249" x14ac:dyDescent="0.25"/>
    <row r="49250" x14ac:dyDescent="0.25"/>
    <row r="49251" x14ac:dyDescent="0.25"/>
    <row r="49252" x14ac:dyDescent="0.25"/>
    <row r="49253" x14ac:dyDescent="0.25"/>
    <row r="49254" x14ac:dyDescent="0.25"/>
    <row r="49255" x14ac:dyDescent="0.25"/>
    <row r="49256" x14ac:dyDescent="0.25"/>
    <row r="49257" x14ac:dyDescent="0.25"/>
    <row r="49258" x14ac:dyDescent="0.25"/>
    <row r="49259" x14ac:dyDescent="0.25"/>
    <row r="49260" x14ac:dyDescent="0.25"/>
    <row r="49261" x14ac:dyDescent="0.25"/>
    <row r="49262" x14ac:dyDescent="0.25"/>
    <row r="49263" x14ac:dyDescent="0.25"/>
    <row r="49264" x14ac:dyDescent="0.25"/>
    <row r="49265" x14ac:dyDescent="0.25"/>
    <row r="49266" x14ac:dyDescent="0.25"/>
    <row r="49267" x14ac:dyDescent="0.25"/>
    <row r="49268" x14ac:dyDescent="0.25"/>
    <row r="49269" x14ac:dyDescent="0.25"/>
    <row r="49270" x14ac:dyDescent="0.25"/>
    <row r="49271" x14ac:dyDescent="0.25"/>
    <row r="49272" x14ac:dyDescent="0.25"/>
    <row r="49273" x14ac:dyDescent="0.25"/>
    <row r="49274" x14ac:dyDescent="0.25"/>
    <row r="49275" x14ac:dyDescent="0.25"/>
    <row r="49276" x14ac:dyDescent="0.25"/>
    <row r="49277" x14ac:dyDescent="0.25"/>
    <row r="49278" x14ac:dyDescent="0.25"/>
    <row r="49279" x14ac:dyDescent="0.25"/>
    <row r="49280" x14ac:dyDescent="0.25"/>
    <row r="49281" x14ac:dyDescent="0.25"/>
    <row r="49282" x14ac:dyDescent="0.25"/>
    <row r="49283" x14ac:dyDescent="0.25"/>
    <row r="49284" x14ac:dyDescent="0.25"/>
    <row r="49285" x14ac:dyDescent="0.25"/>
    <row r="49286" x14ac:dyDescent="0.25"/>
    <row r="49287" x14ac:dyDescent="0.25"/>
    <row r="49288" x14ac:dyDescent="0.25"/>
    <row r="49289" x14ac:dyDescent="0.25"/>
    <row r="49290" x14ac:dyDescent="0.25"/>
    <row r="49291" x14ac:dyDescent="0.25"/>
    <row r="49292" x14ac:dyDescent="0.25"/>
    <row r="49293" x14ac:dyDescent="0.25"/>
    <row r="49294" x14ac:dyDescent="0.25"/>
    <row r="49295" x14ac:dyDescent="0.25"/>
    <row r="49296" x14ac:dyDescent="0.25"/>
    <row r="49297" x14ac:dyDescent="0.25"/>
    <row r="49298" x14ac:dyDescent="0.25"/>
    <row r="49299" x14ac:dyDescent="0.25"/>
    <row r="49300" x14ac:dyDescent="0.25"/>
    <row r="49301" x14ac:dyDescent="0.25"/>
    <row r="49302" x14ac:dyDescent="0.25"/>
    <row r="49303" x14ac:dyDescent="0.25"/>
    <row r="49304" x14ac:dyDescent="0.25"/>
    <row r="49305" x14ac:dyDescent="0.25"/>
    <row r="49306" x14ac:dyDescent="0.25"/>
    <row r="49307" x14ac:dyDescent="0.25"/>
    <row r="49308" x14ac:dyDescent="0.25"/>
    <row r="49309" x14ac:dyDescent="0.25"/>
    <row r="49310" x14ac:dyDescent="0.25"/>
    <row r="49311" x14ac:dyDescent="0.25"/>
    <row r="49312" x14ac:dyDescent="0.25"/>
    <row r="49313" x14ac:dyDescent="0.25"/>
    <row r="49314" x14ac:dyDescent="0.25"/>
    <row r="49315" x14ac:dyDescent="0.25"/>
    <row r="49316" x14ac:dyDescent="0.25"/>
    <row r="49317" x14ac:dyDescent="0.25"/>
    <row r="49318" x14ac:dyDescent="0.25"/>
    <row r="49319" x14ac:dyDescent="0.25"/>
    <row r="49320" x14ac:dyDescent="0.25"/>
    <row r="49321" x14ac:dyDescent="0.25"/>
    <row r="49322" x14ac:dyDescent="0.25"/>
    <row r="49323" x14ac:dyDescent="0.25"/>
    <row r="49324" x14ac:dyDescent="0.25"/>
    <row r="49325" x14ac:dyDescent="0.25"/>
    <row r="49326" x14ac:dyDescent="0.25"/>
    <row r="49327" x14ac:dyDescent="0.25"/>
    <row r="49328" x14ac:dyDescent="0.25"/>
    <row r="49329" x14ac:dyDescent="0.25"/>
    <row r="49330" x14ac:dyDescent="0.25"/>
    <row r="49331" x14ac:dyDescent="0.25"/>
    <row r="49332" x14ac:dyDescent="0.25"/>
    <row r="49333" x14ac:dyDescent="0.25"/>
    <row r="49334" x14ac:dyDescent="0.25"/>
    <row r="49335" x14ac:dyDescent="0.25"/>
    <row r="49336" x14ac:dyDescent="0.25"/>
    <row r="49337" x14ac:dyDescent="0.25"/>
    <row r="49338" x14ac:dyDescent="0.25"/>
    <row r="49339" x14ac:dyDescent="0.25"/>
    <row r="49340" x14ac:dyDescent="0.25"/>
    <row r="49341" x14ac:dyDescent="0.25"/>
    <row r="49342" x14ac:dyDescent="0.25"/>
    <row r="49343" x14ac:dyDescent="0.25"/>
    <row r="49344" x14ac:dyDescent="0.25"/>
    <row r="49345" x14ac:dyDescent="0.25"/>
    <row r="49346" x14ac:dyDescent="0.25"/>
    <row r="49347" x14ac:dyDescent="0.25"/>
    <row r="49348" x14ac:dyDescent="0.25"/>
    <row r="49349" x14ac:dyDescent="0.25"/>
    <row r="49350" x14ac:dyDescent="0.25"/>
    <row r="49351" x14ac:dyDescent="0.25"/>
    <row r="49352" x14ac:dyDescent="0.25"/>
    <row r="49353" x14ac:dyDescent="0.25"/>
    <row r="49354" x14ac:dyDescent="0.25"/>
    <row r="49355" x14ac:dyDescent="0.25"/>
    <row r="49356" x14ac:dyDescent="0.25"/>
    <row r="49357" x14ac:dyDescent="0.25"/>
    <row r="49358" x14ac:dyDescent="0.25"/>
    <row r="49359" x14ac:dyDescent="0.25"/>
    <row r="49360" x14ac:dyDescent="0.25"/>
    <row r="49361" x14ac:dyDescent="0.25"/>
    <row r="49362" x14ac:dyDescent="0.25"/>
    <row r="49363" x14ac:dyDescent="0.25"/>
    <row r="49364" x14ac:dyDescent="0.25"/>
    <row r="49365" x14ac:dyDescent="0.25"/>
    <row r="49366" x14ac:dyDescent="0.25"/>
    <row r="49367" x14ac:dyDescent="0.25"/>
    <row r="49368" x14ac:dyDescent="0.25"/>
    <row r="49369" x14ac:dyDescent="0.25"/>
    <row r="49370" x14ac:dyDescent="0.25"/>
    <row r="49371" x14ac:dyDescent="0.25"/>
    <row r="49372" x14ac:dyDescent="0.25"/>
    <row r="49373" x14ac:dyDescent="0.25"/>
    <row r="49374" x14ac:dyDescent="0.25"/>
    <row r="49375" x14ac:dyDescent="0.25"/>
    <row r="49376" x14ac:dyDescent="0.25"/>
    <row r="49377" x14ac:dyDescent="0.25"/>
    <row r="49378" x14ac:dyDescent="0.25"/>
    <row r="49379" x14ac:dyDescent="0.25"/>
    <row r="49380" x14ac:dyDescent="0.25"/>
    <row r="49381" x14ac:dyDescent="0.25"/>
    <row r="49382" x14ac:dyDescent="0.25"/>
    <row r="49383" x14ac:dyDescent="0.25"/>
    <row r="49384" x14ac:dyDescent="0.25"/>
    <row r="49385" x14ac:dyDescent="0.25"/>
    <row r="49386" x14ac:dyDescent="0.25"/>
    <row r="49387" x14ac:dyDescent="0.25"/>
    <row r="49388" x14ac:dyDescent="0.25"/>
    <row r="49389" x14ac:dyDescent="0.25"/>
    <row r="49390" x14ac:dyDescent="0.25"/>
    <row r="49391" x14ac:dyDescent="0.25"/>
    <row r="49392" x14ac:dyDescent="0.25"/>
    <row r="49393" x14ac:dyDescent="0.25"/>
    <row r="49394" x14ac:dyDescent="0.25"/>
    <row r="49395" x14ac:dyDescent="0.25"/>
    <row r="49396" x14ac:dyDescent="0.25"/>
    <row r="49397" x14ac:dyDescent="0.25"/>
    <row r="49398" x14ac:dyDescent="0.25"/>
    <row r="49399" x14ac:dyDescent="0.25"/>
    <row r="49400" x14ac:dyDescent="0.25"/>
    <row r="49401" x14ac:dyDescent="0.25"/>
    <row r="49402" x14ac:dyDescent="0.25"/>
    <row r="49403" x14ac:dyDescent="0.25"/>
    <row r="49404" x14ac:dyDescent="0.25"/>
    <row r="49405" x14ac:dyDescent="0.25"/>
    <row r="49406" x14ac:dyDescent="0.25"/>
    <row r="49407" x14ac:dyDescent="0.25"/>
    <row r="49408" x14ac:dyDescent="0.25"/>
    <row r="49409" x14ac:dyDescent="0.25"/>
    <row r="49410" x14ac:dyDescent="0.25"/>
    <row r="49411" x14ac:dyDescent="0.25"/>
    <row r="49412" x14ac:dyDescent="0.25"/>
    <row r="49413" x14ac:dyDescent="0.25"/>
    <row r="49414" x14ac:dyDescent="0.25"/>
    <row r="49415" x14ac:dyDescent="0.25"/>
    <row r="49416" x14ac:dyDescent="0.25"/>
    <row r="49417" x14ac:dyDescent="0.25"/>
    <row r="49418" x14ac:dyDescent="0.25"/>
    <row r="49419" x14ac:dyDescent="0.25"/>
    <row r="49420" x14ac:dyDescent="0.25"/>
    <row r="49421" x14ac:dyDescent="0.25"/>
    <row r="49422" x14ac:dyDescent="0.25"/>
    <row r="49423" x14ac:dyDescent="0.25"/>
    <row r="49424" x14ac:dyDescent="0.25"/>
    <row r="49425" x14ac:dyDescent="0.25"/>
    <row r="49426" x14ac:dyDescent="0.25"/>
    <row r="49427" x14ac:dyDescent="0.25"/>
    <row r="49428" x14ac:dyDescent="0.25"/>
    <row r="49429" x14ac:dyDescent="0.25"/>
    <row r="49430" x14ac:dyDescent="0.25"/>
    <row r="49431" x14ac:dyDescent="0.25"/>
    <row r="49432" x14ac:dyDescent="0.25"/>
    <row r="49433" x14ac:dyDescent="0.25"/>
    <row r="49434" x14ac:dyDescent="0.25"/>
    <row r="49435" x14ac:dyDescent="0.25"/>
    <row r="49436" x14ac:dyDescent="0.25"/>
    <row r="49437" x14ac:dyDescent="0.25"/>
    <row r="49438" x14ac:dyDescent="0.25"/>
    <row r="49439" x14ac:dyDescent="0.25"/>
    <row r="49440" x14ac:dyDescent="0.25"/>
    <row r="49441" x14ac:dyDescent="0.25"/>
    <row r="49442" x14ac:dyDescent="0.25"/>
    <row r="49443" x14ac:dyDescent="0.25"/>
    <row r="49444" x14ac:dyDescent="0.25"/>
    <row r="49445" x14ac:dyDescent="0.25"/>
    <row r="49446" x14ac:dyDescent="0.25"/>
    <row r="49447" x14ac:dyDescent="0.25"/>
    <row r="49448" x14ac:dyDescent="0.25"/>
    <row r="49449" x14ac:dyDescent="0.25"/>
    <row r="49450" x14ac:dyDescent="0.25"/>
    <row r="49451" x14ac:dyDescent="0.25"/>
    <row r="49452" x14ac:dyDescent="0.25"/>
    <row r="49453" x14ac:dyDescent="0.25"/>
    <row r="49454" x14ac:dyDescent="0.25"/>
    <row r="49455" x14ac:dyDescent="0.25"/>
    <row r="49456" x14ac:dyDescent="0.25"/>
    <row r="49457" x14ac:dyDescent="0.25"/>
    <row r="49458" x14ac:dyDescent="0.25"/>
    <row r="49459" x14ac:dyDescent="0.25"/>
    <row r="49460" x14ac:dyDescent="0.25"/>
    <row r="49461" x14ac:dyDescent="0.25"/>
    <row r="49462" x14ac:dyDescent="0.25"/>
    <row r="49463" x14ac:dyDescent="0.25"/>
    <row r="49464" x14ac:dyDescent="0.25"/>
    <row r="49465" x14ac:dyDescent="0.25"/>
    <row r="49466" x14ac:dyDescent="0.25"/>
    <row r="49467" x14ac:dyDescent="0.25"/>
    <row r="49468" x14ac:dyDescent="0.25"/>
    <row r="49469" x14ac:dyDescent="0.25"/>
    <row r="49470" x14ac:dyDescent="0.25"/>
    <row r="49471" x14ac:dyDescent="0.25"/>
    <row r="49472" x14ac:dyDescent="0.25"/>
    <row r="49473" x14ac:dyDescent="0.25"/>
    <row r="49474" x14ac:dyDescent="0.25"/>
    <row r="49475" x14ac:dyDescent="0.25"/>
    <row r="49476" x14ac:dyDescent="0.25"/>
    <row r="49477" x14ac:dyDescent="0.25"/>
    <row r="49478" x14ac:dyDescent="0.25"/>
    <row r="49479" x14ac:dyDescent="0.25"/>
    <row r="49480" x14ac:dyDescent="0.25"/>
    <row r="49481" x14ac:dyDescent="0.25"/>
    <row r="49482" x14ac:dyDescent="0.25"/>
    <row r="49483" x14ac:dyDescent="0.25"/>
    <row r="49484" x14ac:dyDescent="0.25"/>
    <row r="49485" x14ac:dyDescent="0.25"/>
    <row r="49486" x14ac:dyDescent="0.25"/>
    <row r="49487" x14ac:dyDescent="0.25"/>
    <row r="49488" x14ac:dyDescent="0.25"/>
    <row r="49489" x14ac:dyDescent="0.25"/>
    <row r="49490" x14ac:dyDescent="0.25"/>
    <row r="49491" x14ac:dyDescent="0.25"/>
    <row r="49492" x14ac:dyDescent="0.25"/>
    <row r="49493" x14ac:dyDescent="0.25"/>
    <row r="49494" x14ac:dyDescent="0.25"/>
    <row r="49495" x14ac:dyDescent="0.25"/>
    <row r="49496" x14ac:dyDescent="0.25"/>
    <row r="49497" x14ac:dyDescent="0.25"/>
    <row r="49498" x14ac:dyDescent="0.25"/>
    <row r="49499" x14ac:dyDescent="0.25"/>
    <row r="49500" x14ac:dyDescent="0.25"/>
    <row r="49501" x14ac:dyDescent="0.25"/>
    <row r="49502" x14ac:dyDescent="0.25"/>
    <row r="49503" x14ac:dyDescent="0.25"/>
    <row r="49504" x14ac:dyDescent="0.25"/>
    <row r="49505" x14ac:dyDescent="0.25"/>
    <row r="49506" x14ac:dyDescent="0.25"/>
    <row r="49507" x14ac:dyDescent="0.25"/>
    <row r="49508" x14ac:dyDescent="0.25"/>
    <row r="49509" x14ac:dyDescent="0.25"/>
    <row r="49510" x14ac:dyDescent="0.25"/>
    <row r="49511" x14ac:dyDescent="0.25"/>
    <row r="49512" x14ac:dyDescent="0.25"/>
    <row r="49513" x14ac:dyDescent="0.25"/>
    <row r="49514" x14ac:dyDescent="0.25"/>
    <row r="49515" x14ac:dyDescent="0.25"/>
    <row r="49516" x14ac:dyDescent="0.25"/>
    <row r="49517" x14ac:dyDescent="0.25"/>
    <row r="49518" x14ac:dyDescent="0.25"/>
    <row r="49519" x14ac:dyDescent="0.25"/>
    <row r="49520" x14ac:dyDescent="0.25"/>
    <row r="49521" x14ac:dyDescent="0.25"/>
    <row r="49522" x14ac:dyDescent="0.25"/>
    <row r="49523" x14ac:dyDescent="0.25"/>
    <row r="49524" x14ac:dyDescent="0.25"/>
    <row r="49525" x14ac:dyDescent="0.25"/>
    <row r="49526" x14ac:dyDescent="0.25"/>
    <row r="49527" x14ac:dyDescent="0.25"/>
    <row r="49528" x14ac:dyDescent="0.25"/>
    <row r="49529" x14ac:dyDescent="0.25"/>
    <row r="49530" x14ac:dyDescent="0.25"/>
    <row r="49531" x14ac:dyDescent="0.25"/>
    <row r="49532" x14ac:dyDescent="0.25"/>
    <row r="49533" x14ac:dyDescent="0.25"/>
    <row r="49534" x14ac:dyDescent="0.25"/>
    <row r="49535" x14ac:dyDescent="0.25"/>
    <row r="49536" x14ac:dyDescent="0.25"/>
    <row r="49537" x14ac:dyDescent="0.25"/>
    <row r="49538" x14ac:dyDescent="0.25"/>
    <row r="49539" x14ac:dyDescent="0.25"/>
    <row r="49540" x14ac:dyDescent="0.25"/>
    <row r="49541" x14ac:dyDescent="0.25"/>
    <row r="49542" x14ac:dyDescent="0.25"/>
    <row r="49543" x14ac:dyDescent="0.25"/>
    <row r="49544" x14ac:dyDescent="0.25"/>
    <row r="49545" x14ac:dyDescent="0.25"/>
    <row r="49546" x14ac:dyDescent="0.25"/>
    <row r="49547" x14ac:dyDescent="0.25"/>
    <row r="49548" x14ac:dyDescent="0.25"/>
    <row r="49549" x14ac:dyDescent="0.25"/>
    <row r="49550" x14ac:dyDescent="0.25"/>
    <row r="49551" x14ac:dyDescent="0.25"/>
    <row r="49552" x14ac:dyDescent="0.25"/>
    <row r="49553" x14ac:dyDescent="0.25"/>
    <row r="49554" x14ac:dyDescent="0.25"/>
    <row r="49555" x14ac:dyDescent="0.25"/>
    <row r="49556" x14ac:dyDescent="0.25"/>
    <row r="49557" x14ac:dyDescent="0.25"/>
    <row r="49558" x14ac:dyDescent="0.25"/>
    <row r="49559" x14ac:dyDescent="0.25"/>
    <row r="49560" x14ac:dyDescent="0.25"/>
    <row r="49561" x14ac:dyDescent="0.25"/>
    <row r="49562" x14ac:dyDescent="0.25"/>
    <row r="49563" x14ac:dyDescent="0.25"/>
    <row r="49564" x14ac:dyDescent="0.25"/>
    <row r="49565" x14ac:dyDescent="0.25"/>
    <row r="49566" x14ac:dyDescent="0.25"/>
    <row r="49567" x14ac:dyDescent="0.25"/>
    <row r="49568" x14ac:dyDescent="0.25"/>
    <row r="49569" x14ac:dyDescent="0.25"/>
    <row r="49570" x14ac:dyDescent="0.25"/>
    <row r="49571" x14ac:dyDescent="0.25"/>
    <row r="49572" x14ac:dyDescent="0.25"/>
    <row r="49573" x14ac:dyDescent="0.25"/>
    <row r="49574" x14ac:dyDescent="0.25"/>
    <row r="49575" x14ac:dyDescent="0.25"/>
    <row r="49576" x14ac:dyDescent="0.25"/>
    <row r="49577" x14ac:dyDescent="0.25"/>
    <row r="49578" x14ac:dyDescent="0.25"/>
    <row r="49579" x14ac:dyDescent="0.25"/>
    <row r="49580" x14ac:dyDescent="0.25"/>
    <row r="49581" x14ac:dyDescent="0.25"/>
    <row r="49582" x14ac:dyDescent="0.25"/>
    <row r="49583" x14ac:dyDescent="0.25"/>
    <row r="49584" x14ac:dyDescent="0.25"/>
    <row r="49585" x14ac:dyDescent="0.25"/>
    <row r="49586" x14ac:dyDescent="0.25"/>
    <row r="49587" x14ac:dyDescent="0.25"/>
    <row r="49588" x14ac:dyDescent="0.25"/>
    <row r="49589" x14ac:dyDescent="0.25"/>
    <row r="49590" x14ac:dyDescent="0.25"/>
    <row r="49591" x14ac:dyDescent="0.25"/>
    <row r="49592" x14ac:dyDescent="0.25"/>
    <row r="49593" x14ac:dyDescent="0.25"/>
    <row r="49594" x14ac:dyDescent="0.25"/>
    <row r="49595" x14ac:dyDescent="0.25"/>
    <row r="49596" x14ac:dyDescent="0.25"/>
    <row r="49597" x14ac:dyDescent="0.25"/>
    <row r="49598" x14ac:dyDescent="0.25"/>
    <row r="49599" x14ac:dyDescent="0.25"/>
    <row r="49600" x14ac:dyDescent="0.25"/>
    <row r="49601" x14ac:dyDescent="0.25"/>
    <row r="49602" x14ac:dyDescent="0.25"/>
    <row r="49603" x14ac:dyDescent="0.25"/>
    <row r="49604" x14ac:dyDescent="0.25"/>
    <row r="49605" x14ac:dyDescent="0.25"/>
    <row r="49606" x14ac:dyDescent="0.25"/>
    <row r="49607" x14ac:dyDescent="0.25"/>
    <row r="49608" x14ac:dyDescent="0.25"/>
    <row r="49609" x14ac:dyDescent="0.25"/>
    <row r="49610" x14ac:dyDescent="0.25"/>
    <row r="49611" x14ac:dyDescent="0.25"/>
    <row r="49612" x14ac:dyDescent="0.25"/>
    <row r="49613" x14ac:dyDescent="0.25"/>
    <row r="49614" x14ac:dyDescent="0.25"/>
    <row r="49615" x14ac:dyDescent="0.25"/>
    <row r="49616" x14ac:dyDescent="0.25"/>
    <row r="49617" x14ac:dyDescent="0.25"/>
    <row r="49618" x14ac:dyDescent="0.25"/>
    <row r="49619" x14ac:dyDescent="0.25"/>
    <row r="49620" x14ac:dyDescent="0.25"/>
    <row r="49621" x14ac:dyDescent="0.25"/>
    <row r="49622" x14ac:dyDescent="0.25"/>
    <row r="49623" x14ac:dyDescent="0.25"/>
    <row r="49624" x14ac:dyDescent="0.25"/>
    <row r="49625" x14ac:dyDescent="0.25"/>
    <row r="49626" x14ac:dyDescent="0.25"/>
    <row r="49627" x14ac:dyDescent="0.25"/>
    <row r="49628" x14ac:dyDescent="0.25"/>
    <row r="49629" x14ac:dyDescent="0.25"/>
    <row r="49630" x14ac:dyDescent="0.25"/>
    <row r="49631" x14ac:dyDescent="0.25"/>
    <row r="49632" x14ac:dyDescent="0.25"/>
    <row r="49633" x14ac:dyDescent="0.25"/>
    <row r="49634" x14ac:dyDescent="0.25"/>
    <row r="49635" x14ac:dyDescent="0.25"/>
    <row r="49636" x14ac:dyDescent="0.25"/>
    <row r="49637" x14ac:dyDescent="0.25"/>
    <row r="49638" x14ac:dyDescent="0.25"/>
    <row r="49639" x14ac:dyDescent="0.25"/>
    <row r="49640" x14ac:dyDescent="0.25"/>
    <row r="49641" x14ac:dyDescent="0.25"/>
    <row r="49642" x14ac:dyDescent="0.25"/>
    <row r="49643" x14ac:dyDescent="0.25"/>
    <row r="49644" x14ac:dyDescent="0.25"/>
    <row r="49645" x14ac:dyDescent="0.25"/>
    <row r="49646" x14ac:dyDescent="0.25"/>
    <row r="49647" x14ac:dyDescent="0.25"/>
    <row r="49648" x14ac:dyDescent="0.25"/>
    <row r="49649" x14ac:dyDescent="0.25"/>
    <row r="49650" x14ac:dyDescent="0.25"/>
    <row r="49651" x14ac:dyDescent="0.25"/>
    <row r="49652" x14ac:dyDescent="0.25"/>
    <row r="49653" x14ac:dyDescent="0.25"/>
    <row r="49654" x14ac:dyDescent="0.25"/>
    <row r="49655" x14ac:dyDescent="0.25"/>
    <row r="49656" x14ac:dyDescent="0.25"/>
    <row r="49657" x14ac:dyDescent="0.25"/>
    <row r="49658" x14ac:dyDescent="0.25"/>
    <row r="49659" x14ac:dyDescent="0.25"/>
    <row r="49660" x14ac:dyDescent="0.25"/>
    <row r="49661" x14ac:dyDescent="0.25"/>
    <row r="49662" x14ac:dyDescent="0.25"/>
    <row r="49663" x14ac:dyDescent="0.25"/>
    <row r="49664" x14ac:dyDescent="0.25"/>
    <row r="49665" x14ac:dyDescent="0.25"/>
    <row r="49666" x14ac:dyDescent="0.25"/>
    <row r="49667" x14ac:dyDescent="0.25"/>
    <row r="49668" x14ac:dyDescent="0.25"/>
    <row r="49669" x14ac:dyDescent="0.25"/>
    <row r="49670" x14ac:dyDescent="0.25"/>
    <row r="49671" x14ac:dyDescent="0.25"/>
    <row r="49672" x14ac:dyDescent="0.25"/>
    <row r="49673" x14ac:dyDescent="0.25"/>
    <row r="49674" x14ac:dyDescent="0.25"/>
    <row r="49675" x14ac:dyDescent="0.25"/>
    <row r="49676" x14ac:dyDescent="0.25"/>
    <row r="49677" x14ac:dyDescent="0.25"/>
    <row r="49678" x14ac:dyDescent="0.25"/>
    <row r="49679" x14ac:dyDescent="0.25"/>
    <row r="49680" x14ac:dyDescent="0.25"/>
    <row r="49681" x14ac:dyDescent="0.25"/>
    <row r="49682" x14ac:dyDescent="0.25"/>
    <row r="49683" x14ac:dyDescent="0.25"/>
    <row r="49684" x14ac:dyDescent="0.25"/>
    <row r="49685" x14ac:dyDescent="0.25"/>
    <row r="49686" x14ac:dyDescent="0.25"/>
    <row r="49687" x14ac:dyDescent="0.25"/>
    <row r="49688" x14ac:dyDescent="0.25"/>
    <row r="49689" x14ac:dyDescent="0.25"/>
    <row r="49690" x14ac:dyDescent="0.25"/>
    <row r="49691" x14ac:dyDescent="0.25"/>
    <row r="49692" x14ac:dyDescent="0.25"/>
    <row r="49693" x14ac:dyDescent="0.25"/>
    <row r="49694" x14ac:dyDescent="0.25"/>
    <row r="49695" x14ac:dyDescent="0.25"/>
    <row r="49696" x14ac:dyDescent="0.25"/>
    <row r="49697" x14ac:dyDescent="0.25"/>
    <row r="49698" x14ac:dyDescent="0.25"/>
    <row r="49699" x14ac:dyDescent="0.25"/>
    <row r="49700" x14ac:dyDescent="0.25"/>
    <row r="49701" x14ac:dyDescent="0.25"/>
    <row r="49702" x14ac:dyDescent="0.25"/>
    <row r="49703" x14ac:dyDescent="0.25"/>
    <row r="49704" x14ac:dyDescent="0.25"/>
    <row r="49705" x14ac:dyDescent="0.25"/>
    <row r="49706" x14ac:dyDescent="0.25"/>
    <row r="49707" x14ac:dyDescent="0.25"/>
    <row r="49708" x14ac:dyDescent="0.25"/>
    <row r="49709" x14ac:dyDescent="0.25"/>
    <row r="49710" x14ac:dyDescent="0.25"/>
    <row r="49711" x14ac:dyDescent="0.25"/>
    <row r="49712" x14ac:dyDescent="0.25"/>
    <row r="49713" x14ac:dyDescent="0.25"/>
    <row r="49714" x14ac:dyDescent="0.25"/>
    <row r="49715" x14ac:dyDescent="0.25"/>
    <row r="49716" x14ac:dyDescent="0.25"/>
    <row r="49717" x14ac:dyDescent="0.25"/>
    <row r="49718" x14ac:dyDescent="0.25"/>
    <row r="49719" x14ac:dyDescent="0.25"/>
    <row r="49720" x14ac:dyDescent="0.25"/>
    <row r="49721" x14ac:dyDescent="0.25"/>
    <row r="49722" x14ac:dyDescent="0.25"/>
    <row r="49723" x14ac:dyDescent="0.25"/>
    <row r="49724" x14ac:dyDescent="0.25"/>
    <row r="49725" x14ac:dyDescent="0.25"/>
    <row r="49726" x14ac:dyDescent="0.25"/>
    <row r="49727" x14ac:dyDescent="0.25"/>
    <row r="49728" x14ac:dyDescent="0.25"/>
    <row r="49729" x14ac:dyDescent="0.25"/>
    <row r="49730" x14ac:dyDescent="0.25"/>
    <row r="49731" x14ac:dyDescent="0.25"/>
    <row r="49732" x14ac:dyDescent="0.25"/>
    <row r="49733" x14ac:dyDescent="0.25"/>
    <row r="49734" x14ac:dyDescent="0.25"/>
    <row r="49735" x14ac:dyDescent="0.25"/>
    <row r="49736" x14ac:dyDescent="0.25"/>
    <row r="49737" x14ac:dyDescent="0.25"/>
    <row r="49738" x14ac:dyDescent="0.25"/>
    <row r="49739" x14ac:dyDescent="0.25"/>
    <row r="49740" x14ac:dyDescent="0.25"/>
    <row r="49741" x14ac:dyDescent="0.25"/>
    <row r="49742" x14ac:dyDescent="0.25"/>
    <row r="49743" x14ac:dyDescent="0.25"/>
    <row r="49744" x14ac:dyDescent="0.25"/>
    <row r="49745" x14ac:dyDescent="0.25"/>
    <row r="49746" x14ac:dyDescent="0.25"/>
    <row r="49747" x14ac:dyDescent="0.25"/>
    <row r="49748" x14ac:dyDescent="0.25"/>
    <row r="49749" x14ac:dyDescent="0.25"/>
    <row r="49750" x14ac:dyDescent="0.25"/>
    <row r="49751" x14ac:dyDescent="0.25"/>
    <row r="49752" x14ac:dyDescent="0.25"/>
    <row r="49753" x14ac:dyDescent="0.25"/>
    <row r="49754" x14ac:dyDescent="0.25"/>
    <row r="49755" x14ac:dyDescent="0.25"/>
    <row r="49756" x14ac:dyDescent="0.25"/>
    <row r="49757" x14ac:dyDescent="0.25"/>
    <row r="49758" x14ac:dyDescent="0.25"/>
    <row r="49759" x14ac:dyDescent="0.25"/>
    <row r="49760" x14ac:dyDescent="0.25"/>
    <row r="49761" x14ac:dyDescent="0.25"/>
    <row r="49762" x14ac:dyDescent="0.25"/>
    <row r="49763" x14ac:dyDescent="0.25"/>
    <row r="49764" x14ac:dyDescent="0.25"/>
    <row r="49765" x14ac:dyDescent="0.25"/>
    <row r="49766" x14ac:dyDescent="0.25"/>
    <row r="49767" x14ac:dyDescent="0.25"/>
    <row r="49768" x14ac:dyDescent="0.25"/>
    <row r="49769" x14ac:dyDescent="0.25"/>
    <row r="49770" x14ac:dyDescent="0.25"/>
    <row r="49771" x14ac:dyDescent="0.25"/>
    <row r="49772" x14ac:dyDescent="0.25"/>
    <row r="49773" x14ac:dyDescent="0.25"/>
    <row r="49774" x14ac:dyDescent="0.25"/>
    <row r="49775" x14ac:dyDescent="0.25"/>
    <row r="49776" x14ac:dyDescent="0.25"/>
    <row r="49777" x14ac:dyDescent="0.25"/>
    <row r="49778" x14ac:dyDescent="0.25"/>
    <row r="49779" x14ac:dyDescent="0.25"/>
    <row r="49780" x14ac:dyDescent="0.25"/>
    <row r="49781" x14ac:dyDescent="0.25"/>
    <row r="49782" x14ac:dyDescent="0.25"/>
    <row r="49783" x14ac:dyDescent="0.25"/>
    <row r="49784" x14ac:dyDescent="0.25"/>
    <row r="49785" x14ac:dyDescent="0.25"/>
    <row r="49786" x14ac:dyDescent="0.25"/>
    <row r="49787" x14ac:dyDescent="0.25"/>
    <row r="49788" x14ac:dyDescent="0.25"/>
    <row r="49789" x14ac:dyDescent="0.25"/>
    <row r="49790" x14ac:dyDescent="0.25"/>
    <row r="49791" x14ac:dyDescent="0.25"/>
    <row r="49792" x14ac:dyDescent="0.25"/>
    <row r="49793" x14ac:dyDescent="0.25"/>
    <row r="49794" x14ac:dyDescent="0.25"/>
    <row r="49795" x14ac:dyDescent="0.25"/>
    <row r="49796" x14ac:dyDescent="0.25"/>
    <row r="49797" x14ac:dyDescent="0.25"/>
    <row r="49798" x14ac:dyDescent="0.25"/>
    <row r="49799" x14ac:dyDescent="0.25"/>
    <row r="49800" x14ac:dyDescent="0.25"/>
    <row r="49801" x14ac:dyDescent="0.25"/>
    <row r="49802" x14ac:dyDescent="0.25"/>
    <row r="49803" x14ac:dyDescent="0.25"/>
    <row r="49804" x14ac:dyDescent="0.25"/>
    <row r="49805" x14ac:dyDescent="0.25"/>
    <row r="49806" x14ac:dyDescent="0.25"/>
    <row r="49807" x14ac:dyDescent="0.25"/>
    <row r="49808" x14ac:dyDescent="0.25"/>
    <row r="49809" x14ac:dyDescent="0.25"/>
    <row r="49810" x14ac:dyDescent="0.25"/>
    <row r="49811" x14ac:dyDescent="0.25"/>
    <row r="49812" x14ac:dyDescent="0.25"/>
    <row r="49813" x14ac:dyDescent="0.25"/>
    <row r="49814" x14ac:dyDescent="0.25"/>
    <row r="49815" x14ac:dyDescent="0.25"/>
    <row r="49816" x14ac:dyDescent="0.25"/>
    <row r="49817" x14ac:dyDescent="0.25"/>
    <row r="49818" x14ac:dyDescent="0.25"/>
    <row r="49819" x14ac:dyDescent="0.25"/>
    <row r="49820" x14ac:dyDescent="0.25"/>
    <row r="49821" x14ac:dyDescent="0.25"/>
    <row r="49822" x14ac:dyDescent="0.25"/>
    <row r="49823" x14ac:dyDescent="0.25"/>
    <row r="49824" x14ac:dyDescent="0.25"/>
    <row r="49825" x14ac:dyDescent="0.25"/>
    <row r="49826" x14ac:dyDescent="0.25"/>
    <row r="49827" x14ac:dyDescent="0.25"/>
    <row r="49828" x14ac:dyDescent="0.25"/>
    <row r="49829" x14ac:dyDescent="0.25"/>
    <row r="49830" x14ac:dyDescent="0.25"/>
    <row r="49831" x14ac:dyDescent="0.25"/>
    <row r="49832" x14ac:dyDescent="0.25"/>
    <row r="49833" x14ac:dyDescent="0.25"/>
    <row r="49834" x14ac:dyDescent="0.25"/>
    <row r="49835" x14ac:dyDescent="0.25"/>
    <row r="49836" x14ac:dyDescent="0.25"/>
    <row r="49837" x14ac:dyDescent="0.25"/>
    <row r="49838" x14ac:dyDescent="0.25"/>
    <row r="49839" x14ac:dyDescent="0.25"/>
    <row r="49840" x14ac:dyDescent="0.25"/>
    <row r="49841" x14ac:dyDescent="0.25"/>
    <row r="49842" x14ac:dyDescent="0.25"/>
    <row r="49843" x14ac:dyDescent="0.25"/>
    <row r="49844" x14ac:dyDescent="0.25"/>
    <row r="49845" x14ac:dyDescent="0.25"/>
    <row r="49846" x14ac:dyDescent="0.25"/>
    <row r="49847" x14ac:dyDescent="0.25"/>
    <row r="49848" x14ac:dyDescent="0.25"/>
    <row r="49849" x14ac:dyDescent="0.25"/>
    <row r="49850" x14ac:dyDescent="0.25"/>
    <row r="49851" x14ac:dyDescent="0.25"/>
    <row r="49852" x14ac:dyDescent="0.25"/>
    <row r="49853" x14ac:dyDescent="0.25"/>
    <row r="49854" x14ac:dyDescent="0.25"/>
    <row r="49855" x14ac:dyDescent="0.25"/>
    <row r="49856" x14ac:dyDescent="0.25"/>
    <row r="49857" x14ac:dyDescent="0.25"/>
    <row r="49858" x14ac:dyDescent="0.25"/>
    <row r="49859" x14ac:dyDescent="0.25"/>
    <row r="49860" x14ac:dyDescent="0.25"/>
    <row r="49861" x14ac:dyDescent="0.25"/>
    <row r="49862" x14ac:dyDescent="0.25"/>
    <row r="49863" x14ac:dyDescent="0.25"/>
    <row r="49864" x14ac:dyDescent="0.25"/>
    <row r="49865" x14ac:dyDescent="0.25"/>
    <row r="49866" x14ac:dyDescent="0.25"/>
    <row r="49867" x14ac:dyDescent="0.25"/>
    <row r="49868" x14ac:dyDescent="0.25"/>
    <row r="49869" x14ac:dyDescent="0.25"/>
    <row r="49870" x14ac:dyDescent="0.25"/>
    <row r="49871" x14ac:dyDescent="0.25"/>
    <row r="49872" x14ac:dyDescent="0.25"/>
    <row r="49873" x14ac:dyDescent="0.25"/>
    <row r="49874" x14ac:dyDescent="0.25"/>
    <row r="49875" x14ac:dyDescent="0.25"/>
    <row r="49876" x14ac:dyDescent="0.25"/>
    <row r="49877" x14ac:dyDescent="0.25"/>
    <row r="49878" x14ac:dyDescent="0.25"/>
    <row r="49879" x14ac:dyDescent="0.25"/>
    <row r="49880" x14ac:dyDescent="0.25"/>
    <row r="49881" x14ac:dyDescent="0.25"/>
    <row r="49882" x14ac:dyDescent="0.25"/>
    <row r="49883" x14ac:dyDescent="0.25"/>
    <row r="49884" x14ac:dyDescent="0.25"/>
    <row r="49885" x14ac:dyDescent="0.25"/>
    <row r="49886" x14ac:dyDescent="0.25"/>
    <row r="49887" x14ac:dyDescent="0.25"/>
    <row r="49888" x14ac:dyDescent="0.25"/>
    <row r="49889" x14ac:dyDescent="0.25"/>
    <row r="49890" x14ac:dyDescent="0.25"/>
    <row r="49891" x14ac:dyDescent="0.25"/>
    <row r="49892" x14ac:dyDescent="0.25"/>
    <row r="49893" x14ac:dyDescent="0.25"/>
    <row r="49894" x14ac:dyDescent="0.25"/>
    <row r="49895" x14ac:dyDescent="0.25"/>
    <row r="49896" x14ac:dyDescent="0.25"/>
    <row r="49897" x14ac:dyDescent="0.25"/>
    <row r="49898" x14ac:dyDescent="0.25"/>
    <row r="49899" x14ac:dyDescent="0.25"/>
    <row r="49900" x14ac:dyDescent="0.25"/>
    <row r="49901" x14ac:dyDescent="0.25"/>
    <row r="49902" x14ac:dyDescent="0.25"/>
    <row r="49903" x14ac:dyDescent="0.25"/>
    <row r="49904" x14ac:dyDescent="0.25"/>
    <row r="49905" x14ac:dyDescent="0.25"/>
    <row r="49906" x14ac:dyDescent="0.25"/>
    <row r="49907" x14ac:dyDescent="0.25"/>
    <row r="49908" x14ac:dyDescent="0.25"/>
    <row r="49909" x14ac:dyDescent="0.25"/>
    <row r="49910" x14ac:dyDescent="0.25"/>
    <row r="49911" x14ac:dyDescent="0.25"/>
    <row r="49912" x14ac:dyDescent="0.25"/>
    <row r="49913" x14ac:dyDescent="0.25"/>
    <row r="49914" x14ac:dyDescent="0.25"/>
    <row r="49915" x14ac:dyDescent="0.25"/>
    <row r="49916" x14ac:dyDescent="0.25"/>
    <row r="49917" x14ac:dyDescent="0.25"/>
    <row r="49918" x14ac:dyDescent="0.25"/>
    <row r="49919" x14ac:dyDescent="0.25"/>
    <row r="49920" x14ac:dyDescent="0.25"/>
    <row r="49921" x14ac:dyDescent="0.25"/>
    <row r="49922" x14ac:dyDescent="0.25"/>
    <row r="49923" x14ac:dyDescent="0.25"/>
    <row r="49924" x14ac:dyDescent="0.25"/>
    <row r="49925" x14ac:dyDescent="0.25"/>
    <row r="49926" x14ac:dyDescent="0.25"/>
    <row r="49927" x14ac:dyDescent="0.25"/>
    <row r="49928" x14ac:dyDescent="0.25"/>
    <row r="49929" x14ac:dyDescent="0.25"/>
    <row r="49930" x14ac:dyDescent="0.25"/>
    <row r="49931" x14ac:dyDescent="0.25"/>
    <row r="49932" x14ac:dyDescent="0.25"/>
    <row r="49933" x14ac:dyDescent="0.25"/>
    <row r="49934" x14ac:dyDescent="0.25"/>
    <row r="49935" x14ac:dyDescent="0.25"/>
    <row r="49936" x14ac:dyDescent="0.25"/>
    <row r="49937" x14ac:dyDescent="0.25"/>
    <row r="49938" x14ac:dyDescent="0.25"/>
    <row r="49939" x14ac:dyDescent="0.25"/>
    <row r="49940" x14ac:dyDescent="0.25"/>
    <row r="49941" x14ac:dyDescent="0.25"/>
    <row r="49942" x14ac:dyDescent="0.25"/>
    <row r="49943" x14ac:dyDescent="0.25"/>
    <row r="49944" x14ac:dyDescent="0.25"/>
    <row r="49945" x14ac:dyDescent="0.25"/>
    <row r="49946" x14ac:dyDescent="0.25"/>
    <row r="49947" x14ac:dyDescent="0.25"/>
    <row r="49948" x14ac:dyDescent="0.25"/>
    <row r="49949" x14ac:dyDescent="0.25"/>
    <row r="49950" x14ac:dyDescent="0.25"/>
    <row r="49951" x14ac:dyDescent="0.25"/>
    <row r="49952" x14ac:dyDescent="0.25"/>
    <row r="49953" x14ac:dyDescent="0.25"/>
    <row r="49954" x14ac:dyDescent="0.25"/>
    <row r="49955" x14ac:dyDescent="0.25"/>
    <row r="49956" x14ac:dyDescent="0.25"/>
    <row r="49957" x14ac:dyDescent="0.25"/>
    <row r="49958" x14ac:dyDescent="0.25"/>
    <row r="49959" x14ac:dyDescent="0.25"/>
    <row r="49960" x14ac:dyDescent="0.25"/>
    <row r="49961" x14ac:dyDescent="0.25"/>
    <row r="49962" x14ac:dyDescent="0.25"/>
    <row r="49963" x14ac:dyDescent="0.25"/>
    <row r="49964" x14ac:dyDescent="0.25"/>
    <row r="49965" x14ac:dyDescent="0.25"/>
    <row r="49966" x14ac:dyDescent="0.25"/>
    <row r="49967" x14ac:dyDescent="0.25"/>
    <row r="49968" x14ac:dyDescent="0.25"/>
    <row r="49969" x14ac:dyDescent="0.25"/>
    <row r="49970" x14ac:dyDescent="0.25"/>
    <row r="49971" x14ac:dyDescent="0.25"/>
    <row r="49972" x14ac:dyDescent="0.25"/>
    <row r="49973" x14ac:dyDescent="0.25"/>
    <row r="49974" x14ac:dyDescent="0.25"/>
    <row r="49975" x14ac:dyDescent="0.25"/>
    <row r="49976" x14ac:dyDescent="0.25"/>
    <row r="49977" x14ac:dyDescent="0.25"/>
    <row r="49978" x14ac:dyDescent="0.25"/>
    <row r="49979" x14ac:dyDescent="0.25"/>
    <row r="49980" x14ac:dyDescent="0.25"/>
    <row r="49981" x14ac:dyDescent="0.25"/>
    <row r="49982" x14ac:dyDescent="0.25"/>
    <row r="49983" x14ac:dyDescent="0.25"/>
    <row r="49984" x14ac:dyDescent="0.25"/>
    <row r="49985" x14ac:dyDescent="0.25"/>
    <row r="49986" x14ac:dyDescent="0.25"/>
    <row r="49987" x14ac:dyDescent="0.25"/>
    <row r="49988" x14ac:dyDescent="0.25"/>
    <row r="49989" x14ac:dyDescent="0.25"/>
    <row r="49990" x14ac:dyDescent="0.25"/>
    <row r="49991" x14ac:dyDescent="0.25"/>
    <row r="49992" x14ac:dyDescent="0.25"/>
    <row r="49993" x14ac:dyDescent="0.25"/>
    <row r="49994" x14ac:dyDescent="0.25"/>
    <row r="49995" x14ac:dyDescent="0.25"/>
    <row r="49996" x14ac:dyDescent="0.25"/>
    <row r="49997" x14ac:dyDescent="0.25"/>
    <row r="49998" x14ac:dyDescent="0.25"/>
    <row r="49999" x14ac:dyDescent="0.25"/>
    <row r="50000" x14ac:dyDescent="0.25"/>
    <row r="50001" x14ac:dyDescent="0.25"/>
    <row r="50002" x14ac:dyDescent="0.25"/>
    <row r="50003" x14ac:dyDescent="0.25"/>
    <row r="50004" x14ac:dyDescent="0.25"/>
    <row r="50005" x14ac:dyDescent="0.25"/>
    <row r="50006" x14ac:dyDescent="0.25"/>
    <row r="50007" x14ac:dyDescent="0.25"/>
    <row r="50008" x14ac:dyDescent="0.25"/>
    <row r="50009" x14ac:dyDescent="0.25"/>
    <row r="50010" x14ac:dyDescent="0.25"/>
    <row r="50011" x14ac:dyDescent="0.25"/>
    <row r="50012" x14ac:dyDescent="0.25"/>
    <row r="50013" x14ac:dyDescent="0.25"/>
    <row r="50014" x14ac:dyDescent="0.25"/>
    <row r="50015" x14ac:dyDescent="0.25"/>
    <row r="50016" x14ac:dyDescent="0.25"/>
    <row r="50017" x14ac:dyDescent="0.25"/>
    <row r="50018" x14ac:dyDescent="0.25"/>
    <row r="50019" x14ac:dyDescent="0.25"/>
    <row r="50020" x14ac:dyDescent="0.25"/>
    <row r="50021" x14ac:dyDescent="0.25"/>
    <row r="50022" x14ac:dyDescent="0.25"/>
    <row r="50023" x14ac:dyDescent="0.25"/>
    <row r="50024" x14ac:dyDescent="0.25"/>
    <row r="50025" x14ac:dyDescent="0.25"/>
    <row r="50026" x14ac:dyDescent="0.25"/>
    <row r="50027" x14ac:dyDescent="0.25"/>
    <row r="50028" x14ac:dyDescent="0.25"/>
    <row r="50029" x14ac:dyDescent="0.25"/>
    <row r="50030" x14ac:dyDescent="0.25"/>
    <row r="50031" x14ac:dyDescent="0.25"/>
    <row r="50032" x14ac:dyDescent="0.25"/>
    <row r="50033" x14ac:dyDescent="0.25"/>
    <row r="50034" x14ac:dyDescent="0.25"/>
    <row r="50035" x14ac:dyDescent="0.25"/>
    <row r="50036" x14ac:dyDescent="0.25"/>
    <row r="50037" x14ac:dyDescent="0.25"/>
    <row r="50038" x14ac:dyDescent="0.25"/>
    <row r="50039" x14ac:dyDescent="0.25"/>
    <row r="50040" x14ac:dyDescent="0.25"/>
    <row r="50041" x14ac:dyDescent="0.25"/>
    <row r="50042" x14ac:dyDescent="0.25"/>
    <row r="50043" x14ac:dyDescent="0.25"/>
    <row r="50044" x14ac:dyDescent="0.25"/>
    <row r="50045" x14ac:dyDescent="0.25"/>
    <row r="50046" x14ac:dyDescent="0.25"/>
    <row r="50047" x14ac:dyDescent="0.25"/>
    <row r="50048" x14ac:dyDescent="0.25"/>
    <row r="50049" x14ac:dyDescent="0.25"/>
    <row r="50050" x14ac:dyDescent="0.25"/>
    <row r="50051" x14ac:dyDescent="0.25"/>
    <row r="50052" x14ac:dyDescent="0.25"/>
    <row r="50053" x14ac:dyDescent="0.25"/>
    <row r="50054" x14ac:dyDescent="0.25"/>
    <row r="50055" x14ac:dyDescent="0.25"/>
    <row r="50056" x14ac:dyDescent="0.25"/>
    <row r="50057" x14ac:dyDescent="0.25"/>
    <row r="50058" x14ac:dyDescent="0.25"/>
    <row r="50059" x14ac:dyDescent="0.25"/>
    <row r="50060" x14ac:dyDescent="0.25"/>
    <row r="50061" x14ac:dyDescent="0.25"/>
    <row r="50062" x14ac:dyDescent="0.25"/>
    <row r="50063" x14ac:dyDescent="0.25"/>
    <row r="50064" x14ac:dyDescent="0.25"/>
    <row r="50065" x14ac:dyDescent="0.25"/>
    <row r="50066" x14ac:dyDescent="0.25"/>
    <row r="50067" x14ac:dyDescent="0.25"/>
    <row r="50068" x14ac:dyDescent="0.25"/>
    <row r="50069" x14ac:dyDescent="0.25"/>
    <row r="50070" x14ac:dyDescent="0.25"/>
    <row r="50071" x14ac:dyDescent="0.25"/>
    <row r="50072" x14ac:dyDescent="0.25"/>
    <row r="50073" x14ac:dyDescent="0.25"/>
    <row r="50074" x14ac:dyDescent="0.25"/>
    <row r="50075" x14ac:dyDescent="0.25"/>
    <row r="50076" x14ac:dyDescent="0.25"/>
    <row r="50077" x14ac:dyDescent="0.25"/>
    <row r="50078" x14ac:dyDescent="0.25"/>
    <row r="50079" x14ac:dyDescent="0.25"/>
    <row r="50080" x14ac:dyDescent="0.25"/>
    <row r="50081" x14ac:dyDescent="0.25"/>
    <row r="50082" x14ac:dyDescent="0.25"/>
    <row r="50083" x14ac:dyDescent="0.25"/>
    <row r="50084" x14ac:dyDescent="0.25"/>
    <row r="50085" x14ac:dyDescent="0.25"/>
    <row r="50086" x14ac:dyDescent="0.25"/>
    <row r="50087" x14ac:dyDescent="0.25"/>
    <row r="50088" x14ac:dyDescent="0.25"/>
    <row r="50089" x14ac:dyDescent="0.25"/>
    <row r="50090" x14ac:dyDescent="0.25"/>
    <row r="50091" x14ac:dyDescent="0.25"/>
    <row r="50092" x14ac:dyDescent="0.25"/>
    <row r="50093" x14ac:dyDescent="0.25"/>
    <row r="50094" x14ac:dyDescent="0.25"/>
    <row r="50095" x14ac:dyDescent="0.25"/>
    <row r="50096" x14ac:dyDescent="0.25"/>
    <row r="50097" x14ac:dyDescent="0.25"/>
    <row r="50098" x14ac:dyDescent="0.25"/>
    <row r="50099" x14ac:dyDescent="0.25"/>
    <row r="50100" x14ac:dyDescent="0.25"/>
    <row r="50101" x14ac:dyDescent="0.25"/>
    <row r="50102" x14ac:dyDescent="0.25"/>
    <row r="50103" x14ac:dyDescent="0.25"/>
    <row r="50104" x14ac:dyDescent="0.25"/>
    <row r="50105" x14ac:dyDescent="0.25"/>
    <row r="50106" x14ac:dyDescent="0.25"/>
    <row r="50107" x14ac:dyDescent="0.25"/>
    <row r="50108" x14ac:dyDescent="0.25"/>
    <row r="50109" x14ac:dyDescent="0.25"/>
    <row r="50110" x14ac:dyDescent="0.25"/>
    <row r="50111" x14ac:dyDescent="0.25"/>
    <row r="50112" x14ac:dyDescent="0.25"/>
    <row r="50113" x14ac:dyDescent="0.25"/>
    <row r="50114" x14ac:dyDescent="0.25"/>
    <row r="50115" x14ac:dyDescent="0.25"/>
    <row r="50116" x14ac:dyDescent="0.25"/>
    <row r="50117" x14ac:dyDescent="0.25"/>
    <row r="50118" x14ac:dyDescent="0.25"/>
    <row r="50119" x14ac:dyDescent="0.25"/>
    <row r="50120" x14ac:dyDescent="0.25"/>
    <row r="50121" x14ac:dyDescent="0.25"/>
    <row r="50122" x14ac:dyDescent="0.25"/>
    <row r="50123" x14ac:dyDescent="0.25"/>
    <row r="50124" x14ac:dyDescent="0.25"/>
    <row r="50125" x14ac:dyDescent="0.25"/>
    <row r="50126" x14ac:dyDescent="0.25"/>
    <row r="50127" x14ac:dyDescent="0.25"/>
    <row r="50128" x14ac:dyDescent="0.25"/>
    <row r="50129" x14ac:dyDescent="0.25"/>
    <row r="50130" x14ac:dyDescent="0.25"/>
    <row r="50131" x14ac:dyDescent="0.25"/>
    <row r="50132" x14ac:dyDescent="0.25"/>
    <row r="50133" x14ac:dyDescent="0.25"/>
    <row r="50134" x14ac:dyDescent="0.25"/>
    <row r="50135" x14ac:dyDescent="0.25"/>
    <row r="50136" x14ac:dyDescent="0.25"/>
    <row r="50137" x14ac:dyDescent="0.25"/>
    <row r="50138" x14ac:dyDescent="0.25"/>
    <row r="50139" x14ac:dyDescent="0.25"/>
    <row r="50140" x14ac:dyDescent="0.25"/>
    <row r="50141" x14ac:dyDescent="0.25"/>
    <row r="50142" x14ac:dyDescent="0.25"/>
    <row r="50143" x14ac:dyDescent="0.25"/>
    <row r="50144" x14ac:dyDescent="0.25"/>
    <row r="50145" x14ac:dyDescent="0.25"/>
    <row r="50146" x14ac:dyDescent="0.25"/>
    <row r="50147" x14ac:dyDescent="0.25"/>
    <row r="50148" x14ac:dyDescent="0.25"/>
    <row r="50149" x14ac:dyDescent="0.25"/>
    <row r="50150" x14ac:dyDescent="0.25"/>
    <row r="50151" x14ac:dyDescent="0.25"/>
    <row r="50152" x14ac:dyDescent="0.25"/>
    <row r="50153" x14ac:dyDescent="0.25"/>
    <row r="50154" x14ac:dyDescent="0.25"/>
    <row r="50155" x14ac:dyDescent="0.25"/>
    <row r="50156" x14ac:dyDescent="0.25"/>
    <row r="50157" x14ac:dyDescent="0.25"/>
    <row r="50158" x14ac:dyDescent="0.25"/>
    <row r="50159" x14ac:dyDescent="0.25"/>
    <row r="50160" x14ac:dyDescent="0.25"/>
    <row r="50161" x14ac:dyDescent="0.25"/>
    <row r="50162" x14ac:dyDescent="0.25"/>
    <row r="50163" x14ac:dyDescent="0.25"/>
    <row r="50164" x14ac:dyDescent="0.25"/>
    <row r="50165" x14ac:dyDescent="0.25"/>
    <row r="50166" x14ac:dyDescent="0.25"/>
    <row r="50167" x14ac:dyDescent="0.25"/>
    <row r="50168" x14ac:dyDescent="0.25"/>
    <row r="50169" x14ac:dyDescent="0.25"/>
    <row r="50170" x14ac:dyDescent="0.25"/>
    <row r="50171" x14ac:dyDescent="0.25"/>
    <row r="50172" x14ac:dyDescent="0.25"/>
    <row r="50173" x14ac:dyDescent="0.25"/>
    <row r="50174" x14ac:dyDescent="0.25"/>
    <row r="50175" x14ac:dyDescent="0.25"/>
    <row r="50176" x14ac:dyDescent="0.25"/>
    <row r="50177" x14ac:dyDescent="0.25"/>
    <row r="50178" x14ac:dyDescent="0.25"/>
    <row r="50179" x14ac:dyDescent="0.25"/>
    <row r="50180" x14ac:dyDescent="0.25"/>
    <row r="50181" x14ac:dyDescent="0.25"/>
    <row r="50182" x14ac:dyDescent="0.25"/>
    <row r="50183" x14ac:dyDescent="0.25"/>
    <row r="50184" x14ac:dyDescent="0.25"/>
    <row r="50185" x14ac:dyDescent="0.25"/>
    <row r="50186" x14ac:dyDescent="0.25"/>
    <row r="50187" x14ac:dyDescent="0.25"/>
    <row r="50188" x14ac:dyDescent="0.25"/>
    <row r="50189" x14ac:dyDescent="0.25"/>
    <row r="50190" x14ac:dyDescent="0.25"/>
    <row r="50191" x14ac:dyDescent="0.25"/>
    <row r="50192" x14ac:dyDescent="0.25"/>
    <row r="50193" x14ac:dyDescent="0.25"/>
    <row r="50194" x14ac:dyDescent="0.25"/>
    <row r="50195" x14ac:dyDescent="0.25"/>
    <row r="50196" x14ac:dyDescent="0.25"/>
    <row r="50197" x14ac:dyDescent="0.25"/>
    <row r="50198" x14ac:dyDescent="0.25"/>
    <row r="50199" x14ac:dyDescent="0.25"/>
    <row r="50200" x14ac:dyDescent="0.25"/>
    <row r="50201" x14ac:dyDescent="0.25"/>
    <row r="50202" x14ac:dyDescent="0.25"/>
    <row r="50203" x14ac:dyDescent="0.25"/>
    <row r="50204" x14ac:dyDescent="0.25"/>
    <row r="50205" x14ac:dyDescent="0.25"/>
    <row r="50206" x14ac:dyDescent="0.25"/>
    <row r="50207" x14ac:dyDescent="0.25"/>
    <row r="50208" x14ac:dyDescent="0.25"/>
    <row r="50209" x14ac:dyDescent="0.25"/>
    <row r="50210" x14ac:dyDescent="0.25"/>
    <row r="50211" x14ac:dyDescent="0.25"/>
    <row r="50212" x14ac:dyDescent="0.25"/>
    <row r="50213" x14ac:dyDescent="0.25"/>
    <row r="50214" x14ac:dyDescent="0.25"/>
    <row r="50215" x14ac:dyDescent="0.25"/>
    <row r="50216" x14ac:dyDescent="0.25"/>
    <row r="50217" x14ac:dyDescent="0.25"/>
    <row r="50218" x14ac:dyDescent="0.25"/>
    <row r="50219" x14ac:dyDescent="0.25"/>
    <row r="50220" x14ac:dyDescent="0.25"/>
    <row r="50221" x14ac:dyDescent="0.25"/>
    <row r="50222" x14ac:dyDescent="0.25"/>
    <row r="50223" x14ac:dyDescent="0.25"/>
    <row r="50224" x14ac:dyDescent="0.25"/>
    <row r="50225" x14ac:dyDescent="0.25"/>
    <row r="50226" x14ac:dyDescent="0.25"/>
    <row r="50227" x14ac:dyDescent="0.25"/>
    <row r="50228" x14ac:dyDescent="0.25"/>
    <row r="50229" x14ac:dyDescent="0.25"/>
    <row r="50230" x14ac:dyDescent="0.25"/>
    <row r="50231" x14ac:dyDescent="0.25"/>
    <row r="50232" x14ac:dyDescent="0.25"/>
    <row r="50233" x14ac:dyDescent="0.25"/>
    <row r="50234" x14ac:dyDescent="0.25"/>
    <row r="50235" x14ac:dyDescent="0.25"/>
    <row r="50236" x14ac:dyDescent="0.25"/>
    <row r="50237" x14ac:dyDescent="0.25"/>
    <row r="50238" x14ac:dyDescent="0.25"/>
    <row r="50239" x14ac:dyDescent="0.25"/>
    <row r="50240" x14ac:dyDescent="0.25"/>
    <row r="50241" x14ac:dyDescent="0.25"/>
    <row r="50242" x14ac:dyDescent="0.25"/>
    <row r="50243" x14ac:dyDescent="0.25"/>
    <row r="50244" x14ac:dyDescent="0.25"/>
    <row r="50245" x14ac:dyDescent="0.25"/>
    <row r="50246" x14ac:dyDescent="0.25"/>
    <row r="50247" x14ac:dyDescent="0.25"/>
    <row r="50248" x14ac:dyDescent="0.25"/>
    <row r="50249" x14ac:dyDescent="0.25"/>
    <row r="50250" x14ac:dyDescent="0.25"/>
    <row r="50251" x14ac:dyDescent="0.25"/>
    <row r="50252" x14ac:dyDescent="0.25"/>
    <row r="50253" x14ac:dyDescent="0.25"/>
    <row r="50254" x14ac:dyDescent="0.25"/>
    <row r="50255" x14ac:dyDescent="0.25"/>
    <row r="50256" x14ac:dyDescent="0.25"/>
    <row r="50257" x14ac:dyDescent="0.25"/>
    <row r="50258" x14ac:dyDescent="0.25"/>
    <row r="50259" x14ac:dyDescent="0.25"/>
    <row r="50260" x14ac:dyDescent="0.25"/>
    <row r="50261" x14ac:dyDescent="0.25"/>
    <row r="50262" x14ac:dyDescent="0.25"/>
    <row r="50263" x14ac:dyDescent="0.25"/>
    <row r="50264" x14ac:dyDescent="0.25"/>
    <row r="50265" x14ac:dyDescent="0.25"/>
    <row r="50266" x14ac:dyDescent="0.25"/>
    <row r="50267" x14ac:dyDescent="0.25"/>
    <row r="50268" x14ac:dyDescent="0.25"/>
    <row r="50269" x14ac:dyDescent="0.25"/>
    <row r="50270" x14ac:dyDescent="0.25"/>
    <row r="50271" x14ac:dyDescent="0.25"/>
    <row r="50272" x14ac:dyDescent="0.25"/>
    <row r="50273" x14ac:dyDescent="0.25"/>
    <row r="50274" x14ac:dyDescent="0.25"/>
    <row r="50275" x14ac:dyDescent="0.25"/>
    <row r="50276" x14ac:dyDescent="0.25"/>
    <row r="50277" x14ac:dyDescent="0.25"/>
    <row r="50278" x14ac:dyDescent="0.25"/>
    <row r="50279" x14ac:dyDescent="0.25"/>
    <row r="50280" x14ac:dyDescent="0.25"/>
    <row r="50281" x14ac:dyDescent="0.25"/>
    <row r="50282" x14ac:dyDescent="0.25"/>
    <row r="50283" x14ac:dyDescent="0.25"/>
    <row r="50284" x14ac:dyDescent="0.25"/>
    <row r="50285" x14ac:dyDescent="0.25"/>
    <row r="50286" x14ac:dyDescent="0.25"/>
    <row r="50287" x14ac:dyDescent="0.25"/>
    <row r="50288" x14ac:dyDescent="0.25"/>
    <row r="50289" x14ac:dyDescent="0.25"/>
    <row r="50290" x14ac:dyDescent="0.25"/>
    <row r="50291" x14ac:dyDescent="0.25"/>
    <row r="50292" x14ac:dyDescent="0.25"/>
    <row r="50293" x14ac:dyDescent="0.25"/>
    <row r="50294" x14ac:dyDescent="0.25"/>
    <row r="50295" x14ac:dyDescent="0.25"/>
    <row r="50296" x14ac:dyDescent="0.25"/>
    <row r="50297" x14ac:dyDescent="0.25"/>
    <row r="50298" x14ac:dyDescent="0.25"/>
    <row r="50299" x14ac:dyDescent="0.25"/>
    <row r="50300" x14ac:dyDescent="0.25"/>
    <row r="50301" x14ac:dyDescent="0.25"/>
    <row r="50302" x14ac:dyDescent="0.25"/>
    <row r="50303" x14ac:dyDescent="0.25"/>
    <row r="50304" x14ac:dyDescent="0.25"/>
    <row r="50305" x14ac:dyDescent="0.25"/>
    <row r="50306" x14ac:dyDescent="0.25"/>
    <row r="50307" x14ac:dyDescent="0.25"/>
    <row r="50308" x14ac:dyDescent="0.25"/>
    <row r="50309" x14ac:dyDescent="0.25"/>
    <row r="50310" x14ac:dyDescent="0.25"/>
    <row r="50311" x14ac:dyDescent="0.25"/>
    <row r="50312" x14ac:dyDescent="0.25"/>
    <row r="50313" x14ac:dyDescent="0.25"/>
    <row r="50314" x14ac:dyDescent="0.25"/>
    <row r="50315" x14ac:dyDescent="0.25"/>
    <row r="50316" x14ac:dyDescent="0.25"/>
    <row r="50317" x14ac:dyDescent="0.25"/>
    <row r="50318" x14ac:dyDescent="0.25"/>
    <row r="50319" x14ac:dyDescent="0.25"/>
    <row r="50320" x14ac:dyDescent="0.25"/>
    <row r="50321" x14ac:dyDescent="0.25"/>
    <row r="50322" x14ac:dyDescent="0.25"/>
    <row r="50323" x14ac:dyDescent="0.25"/>
    <row r="50324" x14ac:dyDescent="0.25"/>
    <row r="50325" x14ac:dyDescent="0.25"/>
    <row r="50326" x14ac:dyDescent="0.25"/>
    <row r="50327" x14ac:dyDescent="0.25"/>
    <row r="50328" x14ac:dyDescent="0.25"/>
    <row r="50329" x14ac:dyDescent="0.25"/>
    <row r="50330" x14ac:dyDescent="0.25"/>
    <row r="50331" x14ac:dyDescent="0.25"/>
    <row r="50332" x14ac:dyDescent="0.25"/>
    <row r="50333" x14ac:dyDescent="0.25"/>
    <row r="50334" x14ac:dyDescent="0.25"/>
    <row r="50335" x14ac:dyDescent="0.25"/>
    <row r="50336" x14ac:dyDescent="0.25"/>
    <row r="50337" x14ac:dyDescent="0.25"/>
    <row r="50338" x14ac:dyDescent="0.25"/>
    <row r="50339" x14ac:dyDescent="0.25"/>
    <row r="50340" x14ac:dyDescent="0.25"/>
    <row r="50341" x14ac:dyDescent="0.25"/>
    <row r="50342" x14ac:dyDescent="0.25"/>
    <row r="50343" x14ac:dyDescent="0.25"/>
    <row r="50344" x14ac:dyDescent="0.25"/>
    <row r="50345" x14ac:dyDescent="0.25"/>
    <row r="50346" x14ac:dyDescent="0.25"/>
    <row r="50347" x14ac:dyDescent="0.25"/>
    <row r="50348" x14ac:dyDescent="0.25"/>
    <row r="50349" x14ac:dyDescent="0.25"/>
    <row r="50350" x14ac:dyDescent="0.25"/>
    <row r="50351" x14ac:dyDescent="0.25"/>
    <row r="50352" x14ac:dyDescent="0.25"/>
    <row r="50353" x14ac:dyDescent="0.25"/>
    <row r="50354" x14ac:dyDescent="0.25"/>
    <row r="50355" x14ac:dyDescent="0.25"/>
    <row r="50356" x14ac:dyDescent="0.25"/>
    <row r="50357" x14ac:dyDescent="0.25"/>
    <row r="50358" x14ac:dyDescent="0.25"/>
    <row r="50359" x14ac:dyDescent="0.25"/>
    <row r="50360" x14ac:dyDescent="0.25"/>
    <row r="50361" x14ac:dyDescent="0.25"/>
    <row r="50362" x14ac:dyDescent="0.25"/>
    <row r="50363" x14ac:dyDescent="0.25"/>
    <row r="50364" x14ac:dyDescent="0.25"/>
    <row r="50365" x14ac:dyDescent="0.25"/>
    <row r="50366" x14ac:dyDescent="0.25"/>
    <row r="50367" x14ac:dyDescent="0.25"/>
    <row r="50368" x14ac:dyDescent="0.25"/>
    <row r="50369" x14ac:dyDescent="0.25"/>
    <row r="50370" x14ac:dyDescent="0.25"/>
    <row r="50371" x14ac:dyDescent="0.25"/>
    <row r="50372" x14ac:dyDescent="0.25"/>
    <row r="50373" x14ac:dyDescent="0.25"/>
    <row r="50374" x14ac:dyDescent="0.25"/>
    <row r="50375" x14ac:dyDescent="0.25"/>
    <row r="50376" x14ac:dyDescent="0.25"/>
    <row r="50377" x14ac:dyDescent="0.25"/>
    <row r="50378" x14ac:dyDescent="0.25"/>
    <row r="50379" x14ac:dyDescent="0.25"/>
    <row r="50380" x14ac:dyDescent="0.25"/>
    <row r="50381" x14ac:dyDescent="0.25"/>
    <row r="50382" x14ac:dyDescent="0.25"/>
    <row r="50383" x14ac:dyDescent="0.25"/>
    <row r="50384" x14ac:dyDescent="0.25"/>
    <row r="50385" x14ac:dyDescent="0.25"/>
    <row r="50386" x14ac:dyDescent="0.25"/>
    <row r="50387" x14ac:dyDescent="0.25"/>
    <row r="50388" x14ac:dyDescent="0.25"/>
    <row r="50389" x14ac:dyDescent="0.25"/>
    <row r="50390" x14ac:dyDescent="0.25"/>
    <row r="50391" x14ac:dyDescent="0.25"/>
    <row r="50392" x14ac:dyDescent="0.25"/>
    <row r="50393" x14ac:dyDescent="0.25"/>
    <row r="50394" x14ac:dyDescent="0.25"/>
    <row r="50395" x14ac:dyDescent="0.25"/>
    <row r="50396" x14ac:dyDescent="0.25"/>
    <row r="50397" x14ac:dyDescent="0.25"/>
    <row r="50398" x14ac:dyDescent="0.25"/>
    <row r="50399" x14ac:dyDescent="0.25"/>
    <row r="50400" x14ac:dyDescent="0.25"/>
    <row r="50401" x14ac:dyDescent="0.25"/>
    <row r="50402" x14ac:dyDescent="0.25"/>
    <row r="50403" x14ac:dyDescent="0.25"/>
    <row r="50404" x14ac:dyDescent="0.25"/>
    <row r="50405" x14ac:dyDescent="0.25"/>
    <row r="50406" x14ac:dyDescent="0.25"/>
    <row r="50407" x14ac:dyDescent="0.25"/>
    <row r="50408" x14ac:dyDescent="0.25"/>
    <row r="50409" x14ac:dyDescent="0.25"/>
    <row r="50410" x14ac:dyDescent="0.25"/>
    <row r="50411" x14ac:dyDescent="0.25"/>
    <row r="50412" x14ac:dyDescent="0.25"/>
    <row r="50413" x14ac:dyDescent="0.25"/>
    <row r="50414" x14ac:dyDescent="0.25"/>
    <row r="50415" x14ac:dyDescent="0.25"/>
    <row r="50416" x14ac:dyDescent="0.25"/>
    <row r="50417" x14ac:dyDescent="0.25"/>
    <row r="50418" x14ac:dyDescent="0.25"/>
    <row r="50419" x14ac:dyDescent="0.25"/>
    <row r="50420" x14ac:dyDescent="0.25"/>
    <row r="50421" x14ac:dyDescent="0.25"/>
    <row r="50422" x14ac:dyDescent="0.25"/>
    <row r="50423" x14ac:dyDescent="0.25"/>
    <row r="50424" x14ac:dyDescent="0.25"/>
    <row r="50425" x14ac:dyDescent="0.25"/>
    <row r="50426" x14ac:dyDescent="0.25"/>
    <row r="50427" x14ac:dyDescent="0.25"/>
    <row r="50428" x14ac:dyDescent="0.25"/>
    <row r="50429" x14ac:dyDescent="0.25"/>
    <row r="50430" x14ac:dyDescent="0.25"/>
    <row r="50431" x14ac:dyDescent="0.25"/>
    <row r="50432" x14ac:dyDescent="0.25"/>
    <row r="50433" x14ac:dyDescent="0.25"/>
    <row r="50434" x14ac:dyDescent="0.25"/>
    <row r="50435" x14ac:dyDescent="0.25"/>
    <row r="50436" x14ac:dyDescent="0.25"/>
    <row r="50437" x14ac:dyDescent="0.25"/>
    <row r="50438" x14ac:dyDescent="0.25"/>
    <row r="50439" x14ac:dyDescent="0.25"/>
    <row r="50440" x14ac:dyDescent="0.25"/>
    <row r="50441" x14ac:dyDescent="0.25"/>
    <row r="50442" x14ac:dyDescent="0.25"/>
    <row r="50443" x14ac:dyDescent="0.25"/>
    <row r="50444" x14ac:dyDescent="0.25"/>
    <row r="50445" x14ac:dyDescent="0.25"/>
    <row r="50446" x14ac:dyDescent="0.25"/>
    <row r="50447" x14ac:dyDescent="0.25"/>
    <row r="50448" x14ac:dyDescent="0.25"/>
    <row r="50449" x14ac:dyDescent="0.25"/>
    <row r="50450" x14ac:dyDescent="0.25"/>
    <row r="50451" x14ac:dyDescent="0.25"/>
    <row r="50452" x14ac:dyDescent="0.25"/>
    <row r="50453" x14ac:dyDescent="0.25"/>
    <row r="50454" x14ac:dyDescent="0.25"/>
    <row r="50455" x14ac:dyDescent="0.25"/>
    <row r="50456" x14ac:dyDescent="0.25"/>
    <row r="50457" x14ac:dyDescent="0.25"/>
    <row r="50458" x14ac:dyDescent="0.25"/>
    <row r="50459" x14ac:dyDescent="0.25"/>
    <row r="50460" x14ac:dyDescent="0.25"/>
    <row r="50461" x14ac:dyDescent="0.25"/>
    <row r="50462" x14ac:dyDescent="0.25"/>
    <row r="50463" x14ac:dyDescent="0.25"/>
    <row r="50464" x14ac:dyDescent="0.25"/>
    <row r="50465" x14ac:dyDescent="0.25"/>
    <row r="50466" x14ac:dyDescent="0.25"/>
    <row r="50467" x14ac:dyDescent="0.25"/>
    <row r="50468" x14ac:dyDescent="0.25"/>
    <row r="50469" x14ac:dyDescent="0.25"/>
    <row r="50470" x14ac:dyDescent="0.25"/>
    <row r="50471" x14ac:dyDescent="0.25"/>
    <row r="50472" x14ac:dyDescent="0.25"/>
    <row r="50473" x14ac:dyDescent="0.25"/>
    <row r="50474" x14ac:dyDescent="0.25"/>
    <row r="50475" x14ac:dyDescent="0.25"/>
    <row r="50476" x14ac:dyDescent="0.25"/>
    <row r="50477" x14ac:dyDescent="0.25"/>
    <row r="50478" x14ac:dyDescent="0.25"/>
    <row r="50479" x14ac:dyDescent="0.25"/>
    <row r="50480" x14ac:dyDescent="0.25"/>
    <row r="50481" x14ac:dyDescent="0.25"/>
    <row r="50482" x14ac:dyDescent="0.25"/>
    <row r="50483" x14ac:dyDescent="0.25"/>
    <row r="50484" x14ac:dyDescent="0.25"/>
    <row r="50485" x14ac:dyDescent="0.25"/>
    <row r="50486" x14ac:dyDescent="0.25"/>
    <row r="50487" x14ac:dyDescent="0.25"/>
    <row r="50488" x14ac:dyDescent="0.25"/>
    <row r="50489" x14ac:dyDescent="0.25"/>
    <row r="50490" x14ac:dyDescent="0.25"/>
    <row r="50491" x14ac:dyDescent="0.25"/>
    <row r="50492" x14ac:dyDescent="0.25"/>
    <row r="50493" x14ac:dyDescent="0.25"/>
    <row r="50494" x14ac:dyDescent="0.25"/>
    <row r="50495" x14ac:dyDescent="0.25"/>
    <row r="50496" x14ac:dyDescent="0.25"/>
    <row r="50497" x14ac:dyDescent="0.25"/>
    <row r="50498" x14ac:dyDescent="0.25"/>
    <row r="50499" x14ac:dyDescent="0.25"/>
    <row r="50500" x14ac:dyDescent="0.25"/>
    <row r="50501" x14ac:dyDescent="0.25"/>
    <row r="50502" x14ac:dyDescent="0.25"/>
    <row r="50503" x14ac:dyDescent="0.25"/>
    <row r="50504" x14ac:dyDescent="0.25"/>
    <row r="50505" x14ac:dyDescent="0.25"/>
    <row r="50506" x14ac:dyDescent="0.25"/>
    <row r="50507" x14ac:dyDescent="0.25"/>
    <row r="50508" x14ac:dyDescent="0.25"/>
    <row r="50509" x14ac:dyDescent="0.25"/>
    <row r="50510" x14ac:dyDescent="0.25"/>
    <row r="50511" x14ac:dyDescent="0.25"/>
    <row r="50512" x14ac:dyDescent="0.25"/>
    <row r="50513" x14ac:dyDescent="0.25"/>
    <row r="50514" x14ac:dyDescent="0.25"/>
    <row r="50515" x14ac:dyDescent="0.25"/>
    <row r="50516" x14ac:dyDescent="0.25"/>
    <row r="50517" x14ac:dyDescent="0.25"/>
    <row r="50518" x14ac:dyDescent="0.25"/>
    <row r="50519" x14ac:dyDescent="0.25"/>
    <row r="50520" x14ac:dyDescent="0.25"/>
    <row r="50521" x14ac:dyDescent="0.25"/>
    <row r="50522" x14ac:dyDescent="0.25"/>
    <row r="50523" x14ac:dyDescent="0.25"/>
    <row r="50524" x14ac:dyDescent="0.25"/>
    <row r="50525" x14ac:dyDescent="0.25"/>
    <row r="50526" x14ac:dyDescent="0.25"/>
    <row r="50527" x14ac:dyDescent="0.25"/>
    <row r="50528" x14ac:dyDescent="0.25"/>
    <row r="50529" x14ac:dyDescent="0.25"/>
    <row r="50530" x14ac:dyDescent="0.25"/>
    <row r="50531" x14ac:dyDescent="0.25"/>
    <row r="50532" x14ac:dyDescent="0.25"/>
    <row r="50533" x14ac:dyDescent="0.25"/>
    <row r="50534" x14ac:dyDescent="0.25"/>
    <row r="50535" x14ac:dyDescent="0.25"/>
    <row r="50536" x14ac:dyDescent="0.25"/>
    <row r="50537" x14ac:dyDescent="0.25"/>
    <row r="50538" x14ac:dyDescent="0.25"/>
    <row r="50539" x14ac:dyDescent="0.25"/>
    <row r="50540" x14ac:dyDescent="0.25"/>
    <row r="50541" x14ac:dyDescent="0.25"/>
    <row r="50542" x14ac:dyDescent="0.25"/>
    <row r="50543" x14ac:dyDescent="0.25"/>
    <row r="50544" x14ac:dyDescent="0.25"/>
    <row r="50545" x14ac:dyDescent="0.25"/>
    <row r="50546" x14ac:dyDescent="0.25"/>
    <row r="50547" x14ac:dyDescent="0.25"/>
    <row r="50548" x14ac:dyDescent="0.25"/>
    <row r="50549" x14ac:dyDescent="0.25"/>
    <row r="50550" x14ac:dyDescent="0.25"/>
    <row r="50551" x14ac:dyDescent="0.25"/>
    <row r="50552" x14ac:dyDescent="0.25"/>
    <row r="50553" x14ac:dyDescent="0.25"/>
    <row r="50554" x14ac:dyDescent="0.25"/>
    <row r="50555" x14ac:dyDescent="0.25"/>
    <row r="50556" x14ac:dyDescent="0.25"/>
    <row r="50557" x14ac:dyDescent="0.25"/>
    <row r="50558" x14ac:dyDescent="0.25"/>
    <row r="50559" x14ac:dyDescent="0.25"/>
    <row r="50560" x14ac:dyDescent="0.25"/>
    <row r="50561" x14ac:dyDescent="0.25"/>
    <row r="50562" x14ac:dyDescent="0.25"/>
    <row r="50563" x14ac:dyDescent="0.25"/>
    <row r="50564" x14ac:dyDescent="0.25"/>
    <row r="50565" x14ac:dyDescent="0.25"/>
    <row r="50566" x14ac:dyDescent="0.25"/>
    <row r="50567" x14ac:dyDescent="0.25"/>
    <row r="50568" x14ac:dyDescent="0.25"/>
    <row r="50569" x14ac:dyDescent="0.25"/>
    <row r="50570" x14ac:dyDescent="0.25"/>
    <row r="50571" x14ac:dyDescent="0.25"/>
    <row r="50572" x14ac:dyDescent="0.25"/>
    <row r="50573" x14ac:dyDescent="0.25"/>
    <row r="50574" x14ac:dyDescent="0.25"/>
    <row r="50575" x14ac:dyDescent="0.25"/>
    <row r="50576" x14ac:dyDescent="0.25"/>
    <row r="50577" x14ac:dyDescent="0.25"/>
    <row r="50578" x14ac:dyDescent="0.25"/>
    <row r="50579" x14ac:dyDescent="0.25"/>
    <row r="50580" x14ac:dyDescent="0.25"/>
    <row r="50581" x14ac:dyDescent="0.25"/>
    <row r="50582" x14ac:dyDescent="0.25"/>
    <row r="50583" x14ac:dyDescent="0.25"/>
    <row r="50584" x14ac:dyDescent="0.25"/>
    <row r="50585" x14ac:dyDescent="0.25"/>
    <row r="50586" x14ac:dyDescent="0.25"/>
    <row r="50587" x14ac:dyDescent="0.25"/>
    <row r="50588" x14ac:dyDescent="0.25"/>
    <row r="50589" x14ac:dyDescent="0.25"/>
    <row r="50590" x14ac:dyDescent="0.25"/>
    <row r="50591" x14ac:dyDescent="0.25"/>
    <row r="50592" x14ac:dyDescent="0.25"/>
    <row r="50593" x14ac:dyDescent="0.25"/>
    <row r="50594" x14ac:dyDescent="0.25"/>
    <row r="50595" x14ac:dyDescent="0.25"/>
    <row r="50596" x14ac:dyDescent="0.25"/>
    <row r="50597" x14ac:dyDescent="0.25"/>
    <row r="50598" x14ac:dyDescent="0.25"/>
    <row r="50599" x14ac:dyDescent="0.25"/>
    <row r="50600" x14ac:dyDescent="0.25"/>
    <row r="50601" x14ac:dyDescent="0.25"/>
    <row r="50602" x14ac:dyDescent="0.25"/>
    <row r="50603" x14ac:dyDescent="0.25"/>
    <row r="50604" x14ac:dyDescent="0.25"/>
    <row r="50605" x14ac:dyDescent="0.25"/>
    <row r="50606" x14ac:dyDescent="0.25"/>
    <row r="50607" x14ac:dyDescent="0.25"/>
    <row r="50608" x14ac:dyDescent="0.25"/>
    <row r="50609" x14ac:dyDescent="0.25"/>
    <row r="50610" x14ac:dyDescent="0.25"/>
    <row r="50611" x14ac:dyDescent="0.25"/>
    <row r="50612" x14ac:dyDescent="0.25"/>
    <row r="50613" x14ac:dyDescent="0.25"/>
    <row r="50614" x14ac:dyDescent="0.25"/>
    <row r="50615" x14ac:dyDescent="0.25"/>
    <row r="50616" x14ac:dyDescent="0.25"/>
    <row r="50617" x14ac:dyDescent="0.25"/>
    <row r="50618" x14ac:dyDescent="0.25"/>
    <row r="50619" x14ac:dyDescent="0.25"/>
    <row r="50620" x14ac:dyDescent="0.25"/>
    <row r="50621" x14ac:dyDescent="0.25"/>
    <row r="50622" x14ac:dyDescent="0.25"/>
    <row r="50623" x14ac:dyDescent="0.25"/>
    <row r="50624" x14ac:dyDescent="0.25"/>
    <row r="50625" x14ac:dyDescent="0.25"/>
    <row r="50626" x14ac:dyDescent="0.25"/>
    <row r="50627" x14ac:dyDescent="0.25"/>
    <row r="50628" x14ac:dyDescent="0.25"/>
    <row r="50629" x14ac:dyDescent="0.25"/>
    <row r="50630" x14ac:dyDescent="0.25"/>
    <row r="50631" x14ac:dyDescent="0.25"/>
    <row r="50632" x14ac:dyDescent="0.25"/>
    <row r="50633" x14ac:dyDescent="0.25"/>
    <row r="50634" x14ac:dyDescent="0.25"/>
    <row r="50635" x14ac:dyDescent="0.25"/>
    <row r="50636" x14ac:dyDescent="0.25"/>
    <row r="50637" x14ac:dyDescent="0.25"/>
    <row r="50638" x14ac:dyDescent="0.25"/>
    <row r="50639" x14ac:dyDescent="0.25"/>
    <row r="50640" x14ac:dyDescent="0.25"/>
    <row r="50641" x14ac:dyDescent="0.25"/>
    <row r="50642" x14ac:dyDescent="0.25"/>
    <row r="50643" x14ac:dyDescent="0.25"/>
    <row r="50644" x14ac:dyDescent="0.25"/>
    <row r="50645" x14ac:dyDescent="0.25"/>
    <row r="50646" x14ac:dyDescent="0.25"/>
    <row r="50647" x14ac:dyDescent="0.25"/>
    <row r="50648" x14ac:dyDescent="0.25"/>
    <row r="50649" x14ac:dyDescent="0.25"/>
    <row r="50650" x14ac:dyDescent="0.25"/>
    <row r="50651" x14ac:dyDescent="0.25"/>
    <row r="50652" x14ac:dyDescent="0.25"/>
    <row r="50653" x14ac:dyDescent="0.25"/>
    <row r="50654" x14ac:dyDescent="0.25"/>
    <row r="50655" x14ac:dyDescent="0.25"/>
    <row r="50656" x14ac:dyDescent="0.25"/>
    <row r="50657" x14ac:dyDescent="0.25"/>
    <row r="50658" x14ac:dyDescent="0.25"/>
    <row r="50659" x14ac:dyDescent="0.25"/>
    <row r="50660" x14ac:dyDescent="0.25"/>
    <row r="50661" x14ac:dyDescent="0.25"/>
    <row r="50662" x14ac:dyDescent="0.25"/>
    <row r="50663" x14ac:dyDescent="0.25"/>
    <row r="50664" x14ac:dyDescent="0.25"/>
    <row r="50665" x14ac:dyDescent="0.25"/>
    <row r="50666" x14ac:dyDescent="0.25"/>
    <row r="50667" x14ac:dyDescent="0.25"/>
    <row r="50668" x14ac:dyDescent="0.25"/>
    <row r="50669" x14ac:dyDescent="0.25"/>
    <row r="50670" x14ac:dyDescent="0.25"/>
    <row r="50671" x14ac:dyDescent="0.25"/>
    <row r="50672" x14ac:dyDescent="0.25"/>
    <row r="50673" x14ac:dyDescent="0.25"/>
    <row r="50674" x14ac:dyDescent="0.25"/>
    <row r="50675" x14ac:dyDescent="0.25"/>
    <row r="50676" x14ac:dyDescent="0.25"/>
    <row r="50677" x14ac:dyDescent="0.25"/>
    <row r="50678" x14ac:dyDescent="0.25"/>
    <row r="50679" x14ac:dyDescent="0.25"/>
    <row r="50680" x14ac:dyDescent="0.25"/>
    <row r="50681" x14ac:dyDescent="0.25"/>
    <row r="50682" x14ac:dyDescent="0.25"/>
    <row r="50683" x14ac:dyDescent="0.25"/>
    <row r="50684" x14ac:dyDescent="0.25"/>
    <row r="50685" x14ac:dyDescent="0.25"/>
    <row r="50686" x14ac:dyDescent="0.25"/>
    <row r="50687" x14ac:dyDescent="0.25"/>
    <row r="50688" x14ac:dyDescent="0.25"/>
    <row r="50689" x14ac:dyDescent="0.25"/>
    <row r="50690" x14ac:dyDescent="0.25"/>
    <row r="50691" x14ac:dyDescent="0.25"/>
    <row r="50692" x14ac:dyDescent="0.25"/>
    <row r="50693" x14ac:dyDescent="0.25"/>
    <row r="50694" x14ac:dyDescent="0.25"/>
    <row r="50695" x14ac:dyDescent="0.25"/>
    <row r="50696" x14ac:dyDescent="0.25"/>
    <row r="50697" x14ac:dyDescent="0.25"/>
    <row r="50698" x14ac:dyDescent="0.25"/>
    <row r="50699" x14ac:dyDescent="0.25"/>
    <row r="50700" x14ac:dyDescent="0.25"/>
    <row r="50701" x14ac:dyDescent="0.25"/>
    <row r="50702" x14ac:dyDescent="0.25"/>
    <row r="50703" x14ac:dyDescent="0.25"/>
    <row r="50704" x14ac:dyDescent="0.25"/>
    <row r="50705" x14ac:dyDescent="0.25"/>
    <row r="50706" x14ac:dyDescent="0.25"/>
    <row r="50707" x14ac:dyDescent="0.25"/>
    <row r="50708" x14ac:dyDescent="0.25"/>
    <row r="50709" x14ac:dyDescent="0.25"/>
    <row r="50710" x14ac:dyDescent="0.25"/>
    <row r="50711" x14ac:dyDescent="0.25"/>
    <row r="50712" x14ac:dyDescent="0.25"/>
    <row r="50713" x14ac:dyDescent="0.25"/>
    <row r="50714" x14ac:dyDescent="0.25"/>
    <row r="50715" x14ac:dyDescent="0.25"/>
    <row r="50716" x14ac:dyDescent="0.25"/>
    <row r="50717" x14ac:dyDescent="0.25"/>
    <row r="50718" x14ac:dyDescent="0.25"/>
    <row r="50719" x14ac:dyDescent="0.25"/>
    <row r="50720" x14ac:dyDescent="0.25"/>
    <row r="50721" x14ac:dyDescent="0.25"/>
    <row r="50722" x14ac:dyDescent="0.25"/>
    <row r="50723" x14ac:dyDescent="0.25"/>
    <row r="50724" x14ac:dyDescent="0.25"/>
    <row r="50725" x14ac:dyDescent="0.25"/>
    <row r="50726" x14ac:dyDescent="0.25"/>
    <row r="50727" x14ac:dyDescent="0.25"/>
    <row r="50728" x14ac:dyDescent="0.25"/>
    <row r="50729" x14ac:dyDescent="0.25"/>
    <row r="50730" x14ac:dyDescent="0.25"/>
    <row r="50731" x14ac:dyDescent="0.25"/>
    <row r="50732" x14ac:dyDescent="0.25"/>
    <row r="50733" x14ac:dyDescent="0.25"/>
    <row r="50734" x14ac:dyDescent="0.25"/>
    <row r="50735" x14ac:dyDescent="0.25"/>
    <row r="50736" x14ac:dyDescent="0.25"/>
    <row r="50737" x14ac:dyDescent="0.25"/>
    <row r="50738" x14ac:dyDescent="0.25"/>
    <row r="50739" x14ac:dyDescent="0.25"/>
    <row r="50740" x14ac:dyDescent="0.25"/>
    <row r="50741" x14ac:dyDescent="0.25"/>
    <row r="50742" x14ac:dyDescent="0.25"/>
    <row r="50743" x14ac:dyDescent="0.25"/>
    <row r="50744" x14ac:dyDescent="0.25"/>
    <row r="50745" x14ac:dyDescent="0.25"/>
    <row r="50746" x14ac:dyDescent="0.25"/>
    <row r="50747" x14ac:dyDescent="0.25"/>
    <row r="50748" x14ac:dyDescent="0.25"/>
    <row r="50749" x14ac:dyDescent="0.25"/>
    <row r="50750" x14ac:dyDescent="0.25"/>
    <row r="50751" x14ac:dyDescent="0.25"/>
    <row r="50752" x14ac:dyDescent="0.25"/>
    <row r="50753" x14ac:dyDescent="0.25"/>
    <row r="50754" x14ac:dyDescent="0.25"/>
    <row r="50755" x14ac:dyDescent="0.25"/>
    <row r="50756" x14ac:dyDescent="0.25"/>
    <row r="50757" x14ac:dyDescent="0.25"/>
    <row r="50758" x14ac:dyDescent="0.25"/>
    <row r="50759" x14ac:dyDescent="0.25"/>
    <row r="50760" x14ac:dyDescent="0.25"/>
    <row r="50761" x14ac:dyDescent="0.25"/>
    <row r="50762" x14ac:dyDescent="0.25"/>
    <row r="50763" x14ac:dyDescent="0.25"/>
    <row r="50764" x14ac:dyDescent="0.25"/>
    <row r="50765" x14ac:dyDescent="0.25"/>
    <row r="50766" x14ac:dyDescent="0.25"/>
    <row r="50767" x14ac:dyDescent="0.25"/>
    <row r="50768" x14ac:dyDescent="0.25"/>
    <row r="50769" x14ac:dyDescent="0.25"/>
    <row r="50770" x14ac:dyDescent="0.25"/>
    <row r="50771" x14ac:dyDescent="0.25"/>
    <row r="50772" x14ac:dyDescent="0.25"/>
    <row r="50773" x14ac:dyDescent="0.25"/>
    <row r="50774" x14ac:dyDescent="0.25"/>
    <row r="50775" x14ac:dyDescent="0.25"/>
    <row r="50776" x14ac:dyDescent="0.25"/>
    <row r="50777" x14ac:dyDescent="0.25"/>
    <row r="50778" x14ac:dyDescent="0.25"/>
    <row r="50779" x14ac:dyDescent="0.25"/>
    <row r="50780" x14ac:dyDescent="0.25"/>
    <row r="50781" x14ac:dyDescent="0.25"/>
    <row r="50782" x14ac:dyDescent="0.25"/>
    <row r="50783" x14ac:dyDescent="0.25"/>
    <row r="50784" x14ac:dyDescent="0.25"/>
    <row r="50785" x14ac:dyDescent="0.25"/>
    <row r="50786" x14ac:dyDescent="0.25"/>
    <row r="50787" x14ac:dyDescent="0.25"/>
    <row r="50788" x14ac:dyDescent="0.25"/>
    <row r="50789" x14ac:dyDescent="0.25"/>
    <row r="50790" x14ac:dyDescent="0.25"/>
    <row r="50791" x14ac:dyDescent="0.25"/>
    <row r="50792" x14ac:dyDescent="0.25"/>
    <row r="50793" x14ac:dyDescent="0.25"/>
    <row r="50794" x14ac:dyDescent="0.25"/>
    <row r="50795" x14ac:dyDescent="0.25"/>
    <row r="50796" x14ac:dyDescent="0.25"/>
    <row r="50797" x14ac:dyDescent="0.25"/>
    <row r="50798" x14ac:dyDescent="0.25"/>
    <row r="50799" x14ac:dyDescent="0.25"/>
    <row r="50800" x14ac:dyDescent="0.25"/>
    <row r="50801" x14ac:dyDescent="0.25"/>
    <row r="50802" x14ac:dyDescent="0.25"/>
    <row r="50803" x14ac:dyDescent="0.25"/>
    <row r="50804" x14ac:dyDescent="0.25"/>
    <row r="50805" x14ac:dyDescent="0.25"/>
    <row r="50806" x14ac:dyDescent="0.25"/>
    <row r="50807" x14ac:dyDescent="0.25"/>
    <row r="50808" x14ac:dyDescent="0.25"/>
    <row r="50809" x14ac:dyDescent="0.25"/>
    <row r="50810" x14ac:dyDescent="0.25"/>
    <row r="50811" x14ac:dyDescent="0.25"/>
    <row r="50812" x14ac:dyDescent="0.25"/>
    <row r="50813" x14ac:dyDescent="0.25"/>
    <row r="50814" x14ac:dyDescent="0.25"/>
    <row r="50815" x14ac:dyDescent="0.25"/>
    <row r="50816" x14ac:dyDescent="0.25"/>
    <row r="50817" x14ac:dyDescent="0.25"/>
    <row r="50818" x14ac:dyDescent="0.25"/>
    <row r="50819" x14ac:dyDescent="0.25"/>
    <row r="50820" x14ac:dyDescent="0.25"/>
    <row r="50821" x14ac:dyDescent="0.25"/>
    <row r="50822" x14ac:dyDescent="0.25"/>
    <row r="50823" x14ac:dyDescent="0.25"/>
    <row r="50824" x14ac:dyDescent="0.25"/>
    <row r="50825" x14ac:dyDescent="0.25"/>
    <row r="50826" x14ac:dyDescent="0.25"/>
    <row r="50827" x14ac:dyDescent="0.25"/>
    <row r="50828" x14ac:dyDescent="0.25"/>
    <row r="50829" x14ac:dyDescent="0.25"/>
    <row r="50830" x14ac:dyDescent="0.25"/>
    <row r="50831" x14ac:dyDescent="0.25"/>
    <row r="50832" x14ac:dyDescent="0.25"/>
    <row r="50833" x14ac:dyDescent="0.25"/>
    <row r="50834" x14ac:dyDescent="0.25"/>
    <row r="50835" x14ac:dyDescent="0.25"/>
    <row r="50836" x14ac:dyDescent="0.25"/>
    <row r="50837" x14ac:dyDescent="0.25"/>
    <row r="50838" x14ac:dyDescent="0.25"/>
    <row r="50839" x14ac:dyDescent="0.25"/>
    <row r="50840" x14ac:dyDescent="0.25"/>
    <row r="50841" x14ac:dyDescent="0.25"/>
    <row r="50842" x14ac:dyDescent="0.25"/>
    <row r="50843" x14ac:dyDescent="0.25"/>
    <row r="50844" x14ac:dyDescent="0.25"/>
    <row r="50845" x14ac:dyDescent="0.25"/>
    <row r="50846" x14ac:dyDescent="0.25"/>
    <row r="50847" x14ac:dyDescent="0.25"/>
    <row r="50848" x14ac:dyDescent="0.25"/>
    <row r="50849" x14ac:dyDescent="0.25"/>
    <row r="50850" x14ac:dyDescent="0.25"/>
    <row r="50851" x14ac:dyDescent="0.25"/>
    <row r="50852" x14ac:dyDescent="0.25"/>
    <row r="50853" x14ac:dyDescent="0.25"/>
    <row r="50854" x14ac:dyDescent="0.25"/>
    <row r="50855" x14ac:dyDescent="0.25"/>
    <row r="50856" x14ac:dyDescent="0.25"/>
    <row r="50857" x14ac:dyDescent="0.25"/>
    <row r="50858" x14ac:dyDescent="0.25"/>
    <row r="50859" x14ac:dyDescent="0.25"/>
    <row r="50860" x14ac:dyDescent="0.25"/>
    <row r="50861" x14ac:dyDescent="0.25"/>
    <row r="50862" x14ac:dyDescent="0.25"/>
    <row r="50863" x14ac:dyDescent="0.25"/>
    <row r="50864" x14ac:dyDescent="0.25"/>
    <row r="50865" x14ac:dyDescent="0.25"/>
    <row r="50866" x14ac:dyDescent="0.25"/>
    <row r="50867" x14ac:dyDescent="0.25"/>
    <row r="50868" x14ac:dyDescent="0.25"/>
    <row r="50869" x14ac:dyDescent="0.25"/>
    <row r="50870" x14ac:dyDescent="0.25"/>
    <row r="50871" x14ac:dyDescent="0.25"/>
    <row r="50872" x14ac:dyDescent="0.25"/>
    <row r="50873" x14ac:dyDescent="0.25"/>
    <row r="50874" x14ac:dyDescent="0.25"/>
    <row r="50875" x14ac:dyDescent="0.25"/>
    <row r="50876" x14ac:dyDescent="0.25"/>
    <row r="50877" x14ac:dyDescent="0.25"/>
    <row r="50878" x14ac:dyDescent="0.25"/>
    <row r="50879" x14ac:dyDescent="0.25"/>
    <row r="50880" x14ac:dyDescent="0.25"/>
    <row r="50881" x14ac:dyDescent="0.25"/>
    <row r="50882" x14ac:dyDescent="0.25"/>
    <row r="50883" x14ac:dyDescent="0.25"/>
    <row r="50884" x14ac:dyDescent="0.25"/>
    <row r="50885" x14ac:dyDescent="0.25"/>
    <row r="50886" x14ac:dyDescent="0.25"/>
    <row r="50887" x14ac:dyDescent="0.25"/>
    <row r="50888" x14ac:dyDescent="0.25"/>
    <row r="50889" x14ac:dyDescent="0.25"/>
    <row r="50890" x14ac:dyDescent="0.25"/>
    <row r="50891" x14ac:dyDescent="0.25"/>
    <row r="50892" x14ac:dyDescent="0.25"/>
    <row r="50893" x14ac:dyDescent="0.25"/>
    <row r="50894" x14ac:dyDescent="0.25"/>
    <row r="50895" x14ac:dyDescent="0.25"/>
    <row r="50896" x14ac:dyDescent="0.25"/>
    <row r="50897" x14ac:dyDescent="0.25"/>
    <row r="50898" x14ac:dyDescent="0.25"/>
    <row r="50899" x14ac:dyDescent="0.25"/>
    <row r="50900" x14ac:dyDescent="0.25"/>
    <row r="50901" x14ac:dyDescent="0.25"/>
    <row r="50902" x14ac:dyDescent="0.25"/>
    <row r="50903" x14ac:dyDescent="0.25"/>
    <row r="50904" x14ac:dyDescent="0.25"/>
    <row r="50905" x14ac:dyDescent="0.25"/>
    <row r="50906" x14ac:dyDescent="0.25"/>
    <row r="50907" x14ac:dyDescent="0.25"/>
    <row r="50908" x14ac:dyDescent="0.25"/>
    <row r="50909" x14ac:dyDescent="0.25"/>
    <row r="50910" x14ac:dyDescent="0.25"/>
    <row r="50911" x14ac:dyDescent="0.25"/>
    <row r="50912" x14ac:dyDescent="0.25"/>
    <row r="50913" x14ac:dyDescent="0.25"/>
    <row r="50914" x14ac:dyDescent="0.25"/>
    <row r="50915" x14ac:dyDescent="0.25"/>
    <row r="50916" x14ac:dyDescent="0.25"/>
    <row r="50917" x14ac:dyDescent="0.25"/>
    <row r="50918" x14ac:dyDescent="0.25"/>
    <row r="50919" x14ac:dyDescent="0.25"/>
    <row r="50920" x14ac:dyDescent="0.25"/>
    <row r="50921" x14ac:dyDescent="0.25"/>
    <row r="50922" x14ac:dyDescent="0.25"/>
    <row r="50923" x14ac:dyDescent="0.25"/>
    <row r="50924" x14ac:dyDescent="0.25"/>
    <row r="50925" x14ac:dyDescent="0.25"/>
    <row r="50926" x14ac:dyDescent="0.25"/>
    <row r="50927" x14ac:dyDescent="0.25"/>
    <row r="50928" x14ac:dyDescent="0.25"/>
    <row r="50929" x14ac:dyDescent="0.25"/>
    <row r="50930" x14ac:dyDescent="0.25"/>
    <row r="50931" x14ac:dyDescent="0.25"/>
    <row r="50932" x14ac:dyDescent="0.25"/>
    <row r="50933" x14ac:dyDescent="0.25"/>
    <row r="50934" x14ac:dyDescent="0.25"/>
    <row r="50935" x14ac:dyDescent="0.25"/>
    <row r="50936" x14ac:dyDescent="0.25"/>
    <row r="50937" x14ac:dyDescent="0.25"/>
    <row r="50938" x14ac:dyDescent="0.25"/>
    <row r="50939" x14ac:dyDescent="0.25"/>
    <row r="50940" x14ac:dyDescent="0.25"/>
    <row r="50941" x14ac:dyDescent="0.25"/>
    <row r="50942" x14ac:dyDescent="0.25"/>
    <row r="50943" x14ac:dyDescent="0.25"/>
    <row r="50944" x14ac:dyDescent="0.25"/>
    <row r="50945" x14ac:dyDescent="0.25"/>
    <row r="50946" x14ac:dyDescent="0.25"/>
    <row r="50947" x14ac:dyDescent="0.25"/>
    <row r="50948" x14ac:dyDescent="0.25"/>
    <row r="50949" x14ac:dyDescent="0.25"/>
    <row r="50950" x14ac:dyDescent="0.25"/>
    <row r="50951" x14ac:dyDescent="0.25"/>
    <row r="50952" x14ac:dyDescent="0.25"/>
    <row r="50953" x14ac:dyDescent="0.25"/>
    <row r="50954" x14ac:dyDescent="0.25"/>
    <row r="50955" x14ac:dyDescent="0.25"/>
    <row r="50956" x14ac:dyDescent="0.25"/>
    <row r="50957" x14ac:dyDescent="0.25"/>
    <row r="50958" x14ac:dyDescent="0.25"/>
    <row r="50959" x14ac:dyDescent="0.25"/>
    <row r="50960" x14ac:dyDescent="0.25"/>
    <row r="50961" x14ac:dyDescent="0.25"/>
    <row r="50962" x14ac:dyDescent="0.25"/>
    <row r="50963" x14ac:dyDescent="0.25"/>
    <row r="50964" x14ac:dyDescent="0.25"/>
    <row r="50965" x14ac:dyDescent="0.25"/>
    <row r="50966" x14ac:dyDescent="0.25"/>
    <row r="50967" x14ac:dyDescent="0.25"/>
    <row r="50968" x14ac:dyDescent="0.25"/>
    <row r="50969" x14ac:dyDescent="0.25"/>
    <row r="50970" x14ac:dyDescent="0.25"/>
    <row r="50971" x14ac:dyDescent="0.25"/>
    <row r="50972" x14ac:dyDescent="0.25"/>
    <row r="50973" x14ac:dyDescent="0.25"/>
    <row r="50974" x14ac:dyDescent="0.25"/>
    <row r="50975" x14ac:dyDescent="0.25"/>
    <row r="50976" x14ac:dyDescent="0.25"/>
    <row r="50977" x14ac:dyDescent="0.25"/>
    <row r="50978" x14ac:dyDescent="0.25"/>
    <row r="50979" x14ac:dyDescent="0.25"/>
    <row r="50980" x14ac:dyDescent="0.25"/>
    <row r="50981" x14ac:dyDescent="0.25"/>
    <row r="50982" x14ac:dyDescent="0.25"/>
    <row r="50983" x14ac:dyDescent="0.25"/>
    <row r="50984" x14ac:dyDescent="0.25"/>
    <row r="50985" x14ac:dyDescent="0.25"/>
    <row r="50986" x14ac:dyDescent="0.25"/>
    <row r="50987" x14ac:dyDescent="0.25"/>
    <row r="50988" x14ac:dyDescent="0.25"/>
    <row r="50989" x14ac:dyDescent="0.25"/>
    <row r="50990" x14ac:dyDescent="0.25"/>
    <row r="50991" x14ac:dyDescent="0.25"/>
    <row r="50992" x14ac:dyDescent="0.25"/>
    <row r="50993" x14ac:dyDescent="0.25"/>
    <row r="50994" x14ac:dyDescent="0.25"/>
    <row r="50995" x14ac:dyDescent="0.25"/>
    <row r="50996" x14ac:dyDescent="0.25"/>
    <row r="50997" x14ac:dyDescent="0.25"/>
    <row r="50998" x14ac:dyDescent="0.25"/>
    <row r="50999" x14ac:dyDescent="0.25"/>
    <row r="51000" x14ac:dyDescent="0.25"/>
    <row r="51001" x14ac:dyDescent="0.25"/>
    <row r="51002" x14ac:dyDescent="0.25"/>
    <row r="51003" x14ac:dyDescent="0.25"/>
    <row r="51004" x14ac:dyDescent="0.25"/>
    <row r="51005" x14ac:dyDescent="0.25"/>
    <row r="51006" x14ac:dyDescent="0.25"/>
    <row r="51007" x14ac:dyDescent="0.25"/>
    <row r="51008" x14ac:dyDescent="0.25"/>
    <row r="51009" x14ac:dyDescent="0.25"/>
    <row r="51010" x14ac:dyDescent="0.25"/>
    <row r="51011" x14ac:dyDescent="0.25"/>
    <row r="51012" x14ac:dyDescent="0.25"/>
    <row r="51013" x14ac:dyDescent="0.25"/>
    <row r="51014" x14ac:dyDescent="0.25"/>
    <row r="51015" x14ac:dyDescent="0.25"/>
    <row r="51016" x14ac:dyDescent="0.25"/>
    <row r="51017" x14ac:dyDescent="0.25"/>
    <row r="51018" x14ac:dyDescent="0.25"/>
    <row r="51019" x14ac:dyDescent="0.25"/>
    <row r="51020" x14ac:dyDescent="0.25"/>
    <row r="51021" x14ac:dyDescent="0.25"/>
    <row r="51022" x14ac:dyDescent="0.25"/>
    <row r="51023" x14ac:dyDescent="0.25"/>
    <row r="51024" x14ac:dyDescent="0.25"/>
    <row r="51025" x14ac:dyDescent="0.25"/>
    <row r="51026" x14ac:dyDescent="0.25"/>
    <row r="51027" x14ac:dyDescent="0.25"/>
    <row r="51028" x14ac:dyDescent="0.25"/>
    <row r="51029" x14ac:dyDescent="0.25"/>
    <row r="51030" x14ac:dyDescent="0.25"/>
    <row r="51031" x14ac:dyDescent="0.25"/>
    <row r="51032" x14ac:dyDescent="0.25"/>
    <row r="51033" x14ac:dyDescent="0.25"/>
    <row r="51034" x14ac:dyDescent="0.25"/>
    <row r="51035" x14ac:dyDescent="0.25"/>
    <row r="51036" x14ac:dyDescent="0.25"/>
    <row r="51037" x14ac:dyDescent="0.25"/>
    <row r="51038" x14ac:dyDescent="0.25"/>
    <row r="51039" x14ac:dyDescent="0.25"/>
    <row r="51040" x14ac:dyDescent="0.25"/>
    <row r="51041" x14ac:dyDescent="0.25"/>
    <row r="51042" x14ac:dyDescent="0.25"/>
    <row r="51043" x14ac:dyDescent="0.25"/>
    <row r="51044" x14ac:dyDescent="0.25"/>
    <row r="51045" x14ac:dyDescent="0.25"/>
    <row r="51046" x14ac:dyDescent="0.25"/>
    <row r="51047" x14ac:dyDescent="0.25"/>
    <row r="51048" x14ac:dyDescent="0.25"/>
    <row r="51049" x14ac:dyDescent="0.25"/>
    <row r="51050" x14ac:dyDescent="0.25"/>
    <row r="51051" x14ac:dyDescent="0.25"/>
    <row r="51052" x14ac:dyDescent="0.25"/>
    <row r="51053" x14ac:dyDescent="0.25"/>
    <row r="51054" x14ac:dyDescent="0.25"/>
    <row r="51055" x14ac:dyDescent="0.25"/>
    <row r="51056" x14ac:dyDescent="0.25"/>
    <row r="51057" x14ac:dyDescent="0.25"/>
    <row r="51058" x14ac:dyDescent="0.25"/>
    <row r="51059" x14ac:dyDescent="0.25"/>
    <row r="51060" x14ac:dyDescent="0.25"/>
    <row r="51061" x14ac:dyDescent="0.25"/>
    <row r="51062" x14ac:dyDescent="0.25"/>
    <row r="51063" x14ac:dyDescent="0.25"/>
    <row r="51064" x14ac:dyDescent="0.25"/>
    <row r="51065" x14ac:dyDescent="0.25"/>
    <row r="51066" x14ac:dyDescent="0.25"/>
    <row r="51067" x14ac:dyDescent="0.25"/>
    <row r="51068" x14ac:dyDescent="0.25"/>
    <row r="51069" x14ac:dyDescent="0.25"/>
    <row r="51070" x14ac:dyDescent="0.25"/>
    <row r="51071" x14ac:dyDescent="0.25"/>
    <row r="51072" x14ac:dyDescent="0.25"/>
    <row r="51073" x14ac:dyDescent="0.25"/>
    <row r="51074" x14ac:dyDescent="0.25"/>
    <row r="51075" x14ac:dyDescent="0.25"/>
    <row r="51076" x14ac:dyDescent="0.25"/>
    <row r="51077" x14ac:dyDescent="0.25"/>
    <row r="51078" x14ac:dyDescent="0.25"/>
    <row r="51079" x14ac:dyDescent="0.25"/>
    <row r="51080" x14ac:dyDescent="0.25"/>
    <row r="51081" x14ac:dyDescent="0.25"/>
    <row r="51082" x14ac:dyDescent="0.25"/>
    <row r="51083" x14ac:dyDescent="0.25"/>
    <row r="51084" x14ac:dyDescent="0.25"/>
    <row r="51085" x14ac:dyDescent="0.25"/>
    <row r="51086" x14ac:dyDescent="0.25"/>
    <row r="51087" x14ac:dyDescent="0.25"/>
    <row r="51088" x14ac:dyDescent="0.25"/>
    <row r="51089" x14ac:dyDescent="0.25"/>
    <row r="51090" x14ac:dyDescent="0.25"/>
    <row r="51091" x14ac:dyDescent="0.25"/>
    <row r="51092" x14ac:dyDescent="0.25"/>
    <row r="51093" x14ac:dyDescent="0.25"/>
    <row r="51094" x14ac:dyDescent="0.25"/>
    <row r="51095" x14ac:dyDescent="0.25"/>
    <row r="51096" x14ac:dyDescent="0.25"/>
    <row r="51097" x14ac:dyDescent="0.25"/>
    <row r="51098" x14ac:dyDescent="0.25"/>
    <row r="51099" x14ac:dyDescent="0.25"/>
    <row r="51100" x14ac:dyDescent="0.25"/>
    <row r="51101" x14ac:dyDescent="0.25"/>
    <row r="51102" x14ac:dyDescent="0.25"/>
    <row r="51103" x14ac:dyDescent="0.25"/>
    <row r="51104" x14ac:dyDescent="0.25"/>
    <row r="51105" x14ac:dyDescent="0.25"/>
    <row r="51106" x14ac:dyDescent="0.25"/>
    <row r="51107" x14ac:dyDescent="0.25"/>
    <row r="51108" x14ac:dyDescent="0.25"/>
    <row r="51109" x14ac:dyDescent="0.25"/>
    <row r="51110" x14ac:dyDescent="0.25"/>
    <row r="51111" x14ac:dyDescent="0.25"/>
    <row r="51112" x14ac:dyDescent="0.25"/>
    <row r="51113" x14ac:dyDescent="0.25"/>
    <row r="51114" x14ac:dyDescent="0.25"/>
    <row r="51115" x14ac:dyDescent="0.25"/>
    <row r="51116" x14ac:dyDescent="0.25"/>
    <row r="51117" x14ac:dyDescent="0.25"/>
    <row r="51118" x14ac:dyDescent="0.25"/>
    <row r="51119" x14ac:dyDescent="0.25"/>
    <row r="51120" x14ac:dyDescent="0.25"/>
    <row r="51121" x14ac:dyDescent="0.25"/>
    <row r="51122" x14ac:dyDescent="0.25"/>
    <row r="51123" x14ac:dyDescent="0.25"/>
    <row r="51124" x14ac:dyDescent="0.25"/>
    <row r="51125" x14ac:dyDescent="0.25"/>
    <row r="51126" x14ac:dyDescent="0.25"/>
    <row r="51127" x14ac:dyDescent="0.25"/>
    <row r="51128" x14ac:dyDescent="0.25"/>
    <row r="51129" x14ac:dyDescent="0.25"/>
    <row r="51130" x14ac:dyDescent="0.25"/>
    <row r="51131" x14ac:dyDescent="0.25"/>
    <row r="51132" x14ac:dyDescent="0.25"/>
    <row r="51133" x14ac:dyDescent="0.25"/>
    <row r="51134" x14ac:dyDescent="0.25"/>
    <row r="51135" x14ac:dyDescent="0.25"/>
    <row r="51136" x14ac:dyDescent="0.25"/>
    <row r="51137" x14ac:dyDescent="0.25"/>
    <row r="51138" x14ac:dyDescent="0.25"/>
    <row r="51139" x14ac:dyDescent="0.25"/>
    <row r="51140" x14ac:dyDescent="0.25"/>
    <row r="51141" x14ac:dyDescent="0.25"/>
    <row r="51142" x14ac:dyDescent="0.25"/>
    <row r="51143" x14ac:dyDescent="0.25"/>
    <row r="51144" x14ac:dyDescent="0.25"/>
    <row r="51145" x14ac:dyDescent="0.25"/>
    <row r="51146" x14ac:dyDescent="0.25"/>
    <row r="51147" x14ac:dyDescent="0.25"/>
    <row r="51148" x14ac:dyDescent="0.25"/>
    <row r="51149" x14ac:dyDescent="0.25"/>
    <row r="51150" x14ac:dyDescent="0.25"/>
    <row r="51151" x14ac:dyDescent="0.25"/>
    <row r="51152" x14ac:dyDescent="0.25"/>
    <row r="51153" x14ac:dyDescent="0.25"/>
    <row r="51154" x14ac:dyDescent="0.25"/>
    <row r="51155" x14ac:dyDescent="0.25"/>
    <row r="51156" x14ac:dyDescent="0.25"/>
    <row r="51157" x14ac:dyDescent="0.25"/>
    <row r="51158" x14ac:dyDescent="0.25"/>
    <row r="51159" x14ac:dyDescent="0.25"/>
    <row r="51160" x14ac:dyDescent="0.25"/>
    <row r="51161" x14ac:dyDescent="0.25"/>
    <row r="51162" x14ac:dyDescent="0.25"/>
    <row r="51163" x14ac:dyDescent="0.25"/>
    <row r="51164" x14ac:dyDescent="0.25"/>
    <row r="51165" x14ac:dyDescent="0.25"/>
    <row r="51166" x14ac:dyDescent="0.25"/>
    <row r="51167" x14ac:dyDescent="0.25"/>
    <row r="51168" x14ac:dyDescent="0.25"/>
    <row r="51169" x14ac:dyDescent="0.25"/>
    <row r="51170" x14ac:dyDescent="0.25"/>
    <row r="51171" x14ac:dyDescent="0.25"/>
    <row r="51172" x14ac:dyDescent="0.25"/>
    <row r="51173" x14ac:dyDescent="0.25"/>
    <row r="51174" x14ac:dyDescent="0.25"/>
    <row r="51175" x14ac:dyDescent="0.25"/>
    <row r="51176" x14ac:dyDescent="0.25"/>
    <row r="51177" x14ac:dyDescent="0.25"/>
    <row r="51178" x14ac:dyDescent="0.25"/>
    <row r="51179" x14ac:dyDescent="0.25"/>
    <row r="51180" x14ac:dyDescent="0.25"/>
    <row r="51181" x14ac:dyDescent="0.25"/>
    <row r="51182" x14ac:dyDescent="0.25"/>
    <row r="51183" x14ac:dyDescent="0.25"/>
    <row r="51184" x14ac:dyDescent="0.25"/>
    <row r="51185" x14ac:dyDescent="0.25"/>
    <row r="51186" x14ac:dyDescent="0.25"/>
    <row r="51187" x14ac:dyDescent="0.25"/>
    <row r="51188" x14ac:dyDescent="0.25"/>
    <row r="51189" x14ac:dyDescent="0.25"/>
    <row r="51190" x14ac:dyDescent="0.25"/>
    <row r="51191" x14ac:dyDescent="0.25"/>
    <row r="51192" x14ac:dyDescent="0.25"/>
    <row r="51193" x14ac:dyDescent="0.25"/>
    <row r="51194" x14ac:dyDescent="0.25"/>
    <row r="51195" x14ac:dyDescent="0.25"/>
    <row r="51196" x14ac:dyDescent="0.25"/>
    <row r="51197" x14ac:dyDescent="0.25"/>
    <row r="51198" x14ac:dyDescent="0.25"/>
    <row r="51199" x14ac:dyDescent="0.25"/>
    <row r="51200" x14ac:dyDescent="0.25"/>
    <row r="51201" x14ac:dyDescent="0.25"/>
    <row r="51202" x14ac:dyDescent="0.25"/>
    <row r="51203" x14ac:dyDescent="0.25"/>
    <row r="51204" x14ac:dyDescent="0.25"/>
    <row r="51205" x14ac:dyDescent="0.25"/>
    <row r="51206" x14ac:dyDescent="0.25"/>
    <row r="51207" x14ac:dyDescent="0.25"/>
    <row r="51208" x14ac:dyDescent="0.25"/>
    <row r="51209" x14ac:dyDescent="0.25"/>
    <row r="51210" x14ac:dyDescent="0.25"/>
    <row r="51211" x14ac:dyDescent="0.25"/>
    <row r="51212" x14ac:dyDescent="0.25"/>
    <row r="51213" x14ac:dyDescent="0.25"/>
    <row r="51214" x14ac:dyDescent="0.25"/>
    <row r="51215" x14ac:dyDescent="0.25"/>
    <row r="51216" x14ac:dyDescent="0.25"/>
    <row r="51217" x14ac:dyDescent="0.25"/>
    <row r="51218" x14ac:dyDescent="0.25"/>
    <row r="51219" x14ac:dyDescent="0.25"/>
    <row r="51220" x14ac:dyDescent="0.25"/>
    <row r="51221" x14ac:dyDescent="0.25"/>
    <row r="51222" x14ac:dyDescent="0.25"/>
    <row r="51223" x14ac:dyDescent="0.25"/>
    <row r="51224" x14ac:dyDescent="0.25"/>
    <row r="51225" x14ac:dyDescent="0.25"/>
    <row r="51226" x14ac:dyDescent="0.25"/>
    <row r="51227" x14ac:dyDescent="0.25"/>
    <row r="51228" x14ac:dyDescent="0.25"/>
    <row r="51229" x14ac:dyDescent="0.25"/>
    <row r="51230" x14ac:dyDescent="0.25"/>
    <row r="51231" x14ac:dyDescent="0.25"/>
    <row r="51232" x14ac:dyDescent="0.25"/>
    <row r="51233" x14ac:dyDescent="0.25"/>
    <row r="51234" x14ac:dyDescent="0.25"/>
    <row r="51235" x14ac:dyDescent="0.25"/>
    <row r="51236" x14ac:dyDescent="0.25"/>
    <row r="51237" x14ac:dyDescent="0.25"/>
    <row r="51238" x14ac:dyDescent="0.25"/>
    <row r="51239" x14ac:dyDescent="0.25"/>
    <row r="51240" x14ac:dyDescent="0.25"/>
    <row r="51241" x14ac:dyDescent="0.25"/>
    <row r="51242" x14ac:dyDescent="0.25"/>
    <row r="51243" x14ac:dyDescent="0.25"/>
    <row r="51244" x14ac:dyDescent="0.25"/>
    <row r="51245" x14ac:dyDescent="0.25"/>
    <row r="51246" x14ac:dyDescent="0.25"/>
    <row r="51247" x14ac:dyDescent="0.25"/>
    <row r="51248" x14ac:dyDescent="0.25"/>
    <row r="51249" x14ac:dyDescent="0.25"/>
    <row r="51250" x14ac:dyDescent="0.25"/>
    <row r="51251" x14ac:dyDescent="0.25"/>
    <row r="51252" x14ac:dyDescent="0.25"/>
    <row r="51253" x14ac:dyDescent="0.25"/>
    <row r="51254" x14ac:dyDescent="0.25"/>
    <row r="51255" x14ac:dyDescent="0.25"/>
    <row r="51256" x14ac:dyDescent="0.25"/>
    <row r="51257" x14ac:dyDescent="0.25"/>
    <row r="51258" x14ac:dyDescent="0.25"/>
    <row r="51259" x14ac:dyDescent="0.25"/>
    <row r="51260" x14ac:dyDescent="0.25"/>
    <row r="51261" x14ac:dyDescent="0.25"/>
    <row r="51262" x14ac:dyDescent="0.25"/>
    <row r="51263" x14ac:dyDescent="0.25"/>
    <row r="51264" x14ac:dyDescent="0.25"/>
    <row r="51265" x14ac:dyDescent="0.25"/>
    <row r="51266" x14ac:dyDescent="0.25"/>
    <row r="51267" x14ac:dyDescent="0.25"/>
    <row r="51268" x14ac:dyDescent="0.25"/>
    <row r="51269" x14ac:dyDescent="0.25"/>
    <row r="51270" x14ac:dyDescent="0.25"/>
    <row r="51271" x14ac:dyDescent="0.25"/>
    <row r="51272" x14ac:dyDescent="0.25"/>
    <row r="51273" x14ac:dyDescent="0.25"/>
    <row r="51274" x14ac:dyDescent="0.25"/>
    <row r="51275" x14ac:dyDescent="0.25"/>
    <row r="51276" x14ac:dyDescent="0.25"/>
    <row r="51277" x14ac:dyDescent="0.25"/>
    <row r="51278" x14ac:dyDescent="0.25"/>
    <row r="51279" x14ac:dyDescent="0.25"/>
    <row r="51280" x14ac:dyDescent="0.25"/>
    <row r="51281" x14ac:dyDescent="0.25"/>
    <row r="51282" x14ac:dyDescent="0.25"/>
    <row r="51283" x14ac:dyDescent="0.25"/>
    <row r="51284" x14ac:dyDescent="0.25"/>
    <row r="51285" x14ac:dyDescent="0.25"/>
    <row r="51286" x14ac:dyDescent="0.25"/>
    <row r="51287" x14ac:dyDescent="0.25"/>
    <row r="51288" x14ac:dyDescent="0.25"/>
    <row r="51289" x14ac:dyDescent="0.25"/>
    <row r="51290" x14ac:dyDescent="0.25"/>
    <row r="51291" x14ac:dyDescent="0.25"/>
    <row r="51292" x14ac:dyDescent="0.25"/>
    <row r="51293" x14ac:dyDescent="0.25"/>
    <row r="51294" x14ac:dyDescent="0.25"/>
    <row r="51295" x14ac:dyDescent="0.25"/>
    <row r="51296" x14ac:dyDescent="0.25"/>
    <row r="51297" x14ac:dyDescent="0.25"/>
    <row r="51298" x14ac:dyDescent="0.25"/>
    <row r="51299" x14ac:dyDescent="0.25"/>
    <row r="51300" x14ac:dyDescent="0.25"/>
    <row r="51301" x14ac:dyDescent="0.25"/>
    <row r="51302" x14ac:dyDescent="0.25"/>
    <row r="51303" x14ac:dyDescent="0.25"/>
    <row r="51304" x14ac:dyDescent="0.25"/>
    <row r="51305" x14ac:dyDescent="0.25"/>
    <row r="51306" x14ac:dyDescent="0.25"/>
    <row r="51307" x14ac:dyDescent="0.25"/>
    <row r="51308" x14ac:dyDescent="0.25"/>
    <row r="51309" x14ac:dyDescent="0.25"/>
    <row r="51310" x14ac:dyDescent="0.25"/>
    <row r="51311" x14ac:dyDescent="0.25"/>
    <row r="51312" x14ac:dyDescent="0.25"/>
    <row r="51313" x14ac:dyDescent="0.25"/>
    <row r="51314" x14ac:dyDescent="0.25"/>
    <row r="51315" x14ac:dyDescent="0.25"/>
    <row r="51316" x14ac:dyDescent="0.25"/>
    <row r="51317" x14ac:dyDescent="0.25"/>
    <row r="51318" x14ac:dyDescent="0.25"/>
    <row r="51319" x14ac:dyDescent="0.25"/>
    <row r="51320" x14ac:dyDescent="0.25"/>
    <row r="51321" x14ac:dyDescent="0.25"/>
    <row r="51322" x14ac:dyDescent="0.25"/>
    <row r="51323" x14ac:dyDescent="0.25"/>
    <row r="51324" x14ac:dyDescent="0.25"/>
    <row r="51325" x14ac:dyDescent="0.25"/>
    <row r="51326" x14ac:dyDescent="0.25"/>
    <row r="51327" x14ac:dyDescent="0.25"/>
    <row r="51328" x14ac:dyDescent="0.25"/>
    <row r="51329" x14ac:dyDescent="0.25"/>
    <row r="51330" x14ac:dyDescent="0.25"/>
    <row r="51331" x14ac:dyDescent="0.25"/>
    <row r="51332" x14ac:dyDescent="0.25"/>
    <row r="51333" x14ac:dyDescent="0.25"/>
    <row r="51334" x14ac:dyDescent="0.25"/>
    <row r="51335" x14ac:dyDescent="0.25"/>
    <row r="51336" x14ac:dyDescent="0.25"/>
    <row r="51337" x14ac:dyDescent="0.25"/>
    <row r="51338" x14ac:dyDescent="0.25"/>
    <row r="51339" x14ac:dyDescent="0.25"/>
    <row r="51340" x14ac:dyDescent="0.25"/>
    <row r="51341" x14ac:dyDescent="0.25"/>
    <row r="51342" x14ac:dyDescent="0.25"/>
    <row r="51343" x14ac:dyDescent="0.25"/>
    <row r="51344" x14ac:dyDescent="0.25"/>
    <row r="51345" x14ac:dyDescent="0.25"/>
    <row r="51346" x14ac:dyDescent="0.25"/>
    <row r="51347" x14ac:dyDescent="0.25"/>
    <row r="51348" x14ac:dyDescent="0.25"/>
    <row r="51349" x14ac:dyDescent="0.25"/>
    <row r="51350" x14ac:dyDescent="0.25"/>
    <row r="51351" x14ac:dyDescent="0.25"/>
    <row r="51352" x14ac:dyDescent="0.25"/>
    <row r="51353" x14ac:dyDescent="0.25"/>
    <row r="51354" x14ac:dyDescent="0.25"/>
    <row r="51355" x14ac:dyDescent="0.25"/>
    <row r="51356" x14ac:dyDescent="0.25"/>
    <row r="51357" x14ac:dyDescent="0.25"/>
    <row r="51358" x14ac:dyDescent="0.25"/>
    <row r="51359" x14ac:dyDescent="0.25"/>
    <row r="51360" x14ac:dyDescent="0.25"/>
    <row r="51361" x14ac:dyDescent="0.25"/>
    <row r="51362" x14ac:dyDescent="0.25"/>
    <row r="51363" x14ac:dyDescent="0.25"/>
    <row r="51364" x14ac:dyDescent="0.25"/>
    <row r="51365" x14ac:dyDescent="0.25"/>
    <row r="51366" x14ac:dyDescent="0.25"/>
    <row r="51367" x14ac:dyDescent="0.25"/>
    <row r="51368" x14ac:dyDescent="0.25"/>
    <row r="51369" x14ac:dyDescent="0.25"/>
    <row r="51370" x14ac:dyDescent="0.25"/>
    <row r="51371" x14ac:dyDescent="0.25"/>
    <row r="51372" x14ac:dyDescent="0.25"/>
    <row r="51373" x14ac:dyDescent="0.25"/>
    <row r="51374" x14ac:dyDescent="0.25"/>
    <row r="51375" x14ac:dyDescent="0.25"/>
    <row r="51376" x14ac:dyDescent="0.25"/>
    <row r="51377" x14ac:dyDescent="0.25"/>
    <row r="51378" x14ac:dyDescent="0.25"/>
    <row r="51379" x14ac:dyDescent="0.25"/>
    <row r="51380" x14ac:dyDescent="0.25"/>
    <row r="51381" x14ac:dyDescent="0.25"/>
    <row r="51382" x14ac:dyDescent="0.25"/>
    <row r="51383" x14ac:dyDescent="0.25"/>
    <row r="51384" x14ac:dyDescent="0.25"/>
    <row r="51385" x14ac:dyDescent="0.25"/>
    <row r="51386" x14ac:dyDescent="0.25"/>
    <row r="51387" x14ac:dyDescent="0.25"/>
    <row r="51388" x14ac:dyDescent="0.25"/>
    <row r="51389" x14ac:dyDescent="0.25"/>
    <row r="51390" x14ac:dyDescent="0.25"/>
    <row r="51391" x14ac:dyDescent="0.25"/>
    <row r="51392" x14ac:dyDescent="0.25"/>
    <row r="51393" x14ac:dyDescent="0.25"/>
    <row r="51394" x14ac:dyDescent="0.25"/>
    <row r="51395" x14ac:dyDescent="0.25"/>
    <row r="51396" x14ac:dyDescent="0.25"/>
    <row r="51397" x14ac:dyDescent="0.25"/>
    <row r="51398" x14ac:dyDescent="0.25"/>
    <row r="51399" x14ac:dyDescent="0.25"/>
    <row r="51400" x14ac:dyDescent="0.25"/>
    <row r="51401" x14ac:dyDescent="0.25"/>
    <row r="51402" x14ac:dyDescent="0.25"/>
    <row r="51403" x14ac:dyDescent="0.25"/>
    <row r="51404" x14ac:dyDescent="0.25"/>
    <row r="51405" x14ac:dyDescent="0.25"/>
    <row r="51406" x14ac:dyDescent="0.25"/>
    <row r="51407" x14ac:dyDescent="0.25"/>
    <row r="51408" x14ac:dyDescent="0.25"/>
    <row r="51409" x14ac:dyDescent="0.25"/>
    <row r="51410" x14ac:dyDescent="0.25"/>
    <row r="51411" x14ac:dyDescent="0.25"/>
    <row r="51412" x14ac:dyDescent="0.25"/>
    <row r="51413" x14ac:dyDescent="0.25"/>
    <row r="51414" x14ac:dyDescent="0.25"/>
    <row r="51415" x14ac:dyDescent="0.25"/>
    <row r="51416" x14ac:dyDescent="0.25"/>
    <row r="51417" x14ac:dyDescent="0.25"/>
    <row r="51418" x14ac:dyDescent="0.25"/>
    <row r="51419" x14ac:dyDescent="0.25"/>
    <row r="51420" x14ac:dyDescent="0.25"/>
    <row r="51421" x14ac:dyDescent="0.25"/>
    <row r="51422" x14ac:dyDescent="0.25"/>
    <row r="51423" x14ac:dyDescent="0.25"/>
    <row r="51424" x14ac:dyDescent="0.25"/>
    <row r="51425" x14ac:dyDescent="0.25"/>
    <row r="51426" x14ac:dyDescent="0.25"/>
    <row r="51427" x14ac:dyDescent="0.25"/>
    <row r="51428" x14ac:dyDescent="0.25"/>
    <row r="51429" x14ac:dyDescent="0.25"/>
    <row r="51430" x14ac:dyDescent="0.25"/>
    <row r="51431" x14ac:dyDescent="0.25"/>
    <row r="51432" x14ac:dyDescent="0.25"/>
    <row r="51433" x14ac:dyDescent="0.25"/>
    <row r="51434" x14ac:dyDescent="0.25"/>
    <row r="51435" x14ac:dyDescent="0.25"/>
    <row r="51436" x14ac:dyDescent="0.25"/>
    <row r="51437" x14ac:dyDescent="0.25"/>
    <row r="51438" x14ac:dyDescent="0.25"/>
    <row r="51439" x14ac:dyDescent="0.25"/>
    <row r="51440" x14ac:dyDescent="0.25"/>
    <row r="51441" x14ac:dyDescent="0.25"/>
    <row r="51442" x14ac:dyDescent="0.25"/>
    <row r="51443" x14ac:dyDescent="0.25"/>
    <row r="51444" x14ac:dyDescent="0.25"/>
    <row r="51445" x14ac:dyDescent="0.25"/>
    <row r="51446" x14ac:dyDescent="0.25"/>
    <row r="51447" x14ac:dyDescent="0.25"/>
    <row r="51448" x14ac:dyDescent="0.25"/>
    <row r="51449" x14ac:dyDescent="0.25"/>
    <row r="51450" x14ac:dyDescent="0.25"/>
    <row r="51451" x14ac:dyDescent="0.25"/>
    <row r="51452" x14ac:dyDescent="0.25"/>
    <row r="51453" x14ac:dyDescent="0.25"/>
    <row r="51454" x14ac:dyDescent="0.25"/>
    <row r="51455" x14ac:dyDescent="0.25"/>
    <row r="51456" x14ac:dyDescent="0.25"/>
    <row r="51457" x14ac:dyDescent="0.25"/>
    <row r="51458" x14ac:dyDescent="0.25"/>
    <row r="51459" x14ac:dyDescent="0.25"/>
    <row r="51460" x14ac:dyDescent="0.25"/>
    <row r="51461" x14ac:dyDescent="0.25"/>
    <row r="51462" x14ac:dyDescent="0.25"/>
    <row r="51463" x14ac:dyDescent="0.25"/>
    <row r="51464" x14ac:dyDescent="0.25"/>
    <row r="51465" x14ac:dyDescent="0.25"/>
    <row r="51466" x14ac:dyDescent="0.25"/>
    <row r="51467" x14ac:dyDescent="0.25"/>
    <row r="51468" x14ac:dyDescent="0.25"/>
    <row r="51469" x14ac:dyDescent="0.25"/>
    <row r="51470" x14ac:dyDescent="0.25"/>
    <row r="51471" x14ac:dyDescent="0.25"/>
    <row r="51472" x14ac:dyDescent="0.25"/>
    <row r="51473" x14ac:dyDescent="0.25"/>
    <row r="51474" x14ac:dyDescent="0.25"/>
    <row r="51475" x14ac:dyDescent="0.25"/>
    <row r="51476" x14ac:dyDescent="0.25"/>
    <row r="51477" x14ac:dyDescent="0.25"/>
    <row r="51478" x14ac:dyDescent="0.25"/>
    <row r="51479" x14ac:dyDescent="0.25"/>
    <row r="51480" x14ac:dyDescent="0.25"/>
    <row r="51481" x14ac:dyDescent="0.25"/>
    <row r="51482" x14ac:dyDescent="0.25"/>
    <row r="51483" x14ac:dyDescent="0.25"/>
    <row r="51484" x14ac:dyDescent="0.25"/>
    <row r="51485" x14ac:dyDescent="0.25"/>
    <row r="51486" x14ac:dyDescent="0.25"/>
    <row r="51487" x14ac:dyDescent="0.25"/>
    <row r="51488" x14ac:dyDescent="0.25"/>
    <row r="51489" x14ac:dyDescent="0.25"/>
    <row r="51490" x14ac:dyDescent="0.25"/>
    <row r="51491" x14ac:dyDescent="0.25"/>
    <row r="51492" x14ac:dyDescent="0.25"/>
    <row r="51493" x14ac:dyDescent="0.25"/>
    <row r="51494" x14ac:dyDescent="0.25"/>
    <row r="51495" x14ac:dyDescent="0.25"/>
    <row r="51496" x14ac:dyDescent="0.25"/>
    <row r="51497" x14ac:dyDescent="0.25"/>
    <row r="51498" x14ac:dyDescent="0.25"/>
    <row r="51499" x14ac:dyDescent="0.25"/>
    <row r="51500" x14ac:dyDescent="0.25"/>
    <row r="51501" x14ac:dyDescent="0.25"/>
    <row r="51502" x14ac:dyDescent="0.25"/>
    <row r="51503" x14ac:dyDescent="0.25"/>
    <row r="51504" x14ac:dyDescent="0.25"/>
    <row r="51505" x14ac:dyDescent="0.25"/>
    <row r="51506" x14ac:dyDescent="0.25"/>
    <row r="51507" x14ac:dyDescent="0.25"/>
    <row r="51508" x14ac:dyDescent="0.25"/>
    <row r="51509" x14ac:dyDescent="0.25"/>
    <row r="51510" x14ac:dyDescent="0.25"/>
    <row r="51511" x14ac:dyDescent="0.25"/>
    <row r="51512" x14ac:dyDescent="0.25"/>
    <row r="51513" x14ac:dyDescent="0.25"/>
    <row r="51514" x14ac:dyDescent="0.25"/>
    <row r="51515" x14ac:dyDescent="0.25"/>
    <row r="51516" x14ac:dyDescent="0.25"/>
    <row r="51517" x14ac:dyDescent="0.25"/>
    <row r="51518" x14ac:dyDescent="0.25"/>
    <row r="51519" x14ac:dyDescent="0.25"/>
    <row r="51520" x14ac:dyDescent="0.25"/>
    <row r="51521" x14ac:dyDescent="0.25"/>
    <row r="51522" x14ac:dyDescent="0.25"/>
    <row r="51523" x14ac:dyDescent="0.25"/>
    <row r="51524" x14ac:dyDescent="0.25"/>
    <row r="51525" x14ac:dyDescent="0.25"/>
    <row r="51526" x14ac:dyDescent="0.25"/>
    <row r="51527" x14ac:dyDescent="0.25"/>
    <row r="51528" x14ac:dyDescent="0.25"/>
    <row r="51529" x14ac:dyDescent="0.25"/>
    <row r="51530" x14ac:dyDescent="0.25"/>
    <row r="51531" x14ac:dyDescent="0.25"/>
    <row r="51532" x14ac:dyDescent="0.25"/>
    <row r="51533" x14ac:dyDescent="0.25"/>
    <row r="51534" x14ac:dyDescent="0.25"/>
    <row r="51535" x14ac:dyDescent="0.25"/>
    <row r="51536" x14ac:dyDescent="0.25"/>
    <row r="51537" x14ac:dyDescent="0.25"/>
    <row r="51538" x14ac:dyDescent="0.25"/>
    <row r="51539" x14ac:dyDescent="0.25"/>
    <row r="51540" x14ac:dyDescent="0.25"/>
    <row r="51541" x14ac:dyDescent="0.25"/>
    <row r="51542" x14ac:dyDescent="0.25"/>
    <row r="51543" x14ac:dyDescent="0.25"/>
    <row r="51544" x14ac:dyDescent="0.25"/>
    <row r="51545" x14ac:dyDescent="0.25"/>
    <row r="51546" x14ac:dyDescent="0.25"/>
    <row r="51547" x14ac:dyDescent="0.25"/>
    <row r="51548" x14ac:dyDescent="0.25"/>
    <row r="51549" x14ac:dyDescent="0.25"/>
    <row r="51550" x14ac:dyDescent="0.25"/>
    <row r="51551" x14ac:dyDescent="0.25"/>
    <row r="51552" x14ac:dyDescent="0.25"/>
    <row r="51553" x14ac:dyDescent="0.25"/>
    <row r="51554" x14ac:dyDescent="0.25"/>
    <row r="51555" x14ac:dyDescent="0.25"/>
    <row r="51556" x14ac:dyDescent="0.25"/>
    <row r="51557" x14ac:dyDescent="0.25"/>
    <row r="51558" x14ac:dyDescent="0.25"/>
    <row r="51559" x14ac:dyDescent="0.25"/>
    <row r="51560" x14ac:dyDescent="0.25"/>
    <row r="51561" x14ac:dyDescent="0.25"/>
    <row r="51562" x14ac:dyDescent="0.25"/>
    <row r="51563" x14ac:dyDescent="0.25"/>
    <row r="51564" x14ac:dyDescent="0.25"/>
    <row r="51565" x14ac:dyDescent="0.25"/>
    <row r="51566" x14ac:dyDescent="0.25"/>
    <row r="51567" x14ac:dyDescent="0.25"/>
    <row r="51568" x14ac:dyDescent="0.25"/>
    <row r="51569" x14ac:dyDescent="0.25"/>
    <row r="51570" x14ac:dyDescent="0.25"/>
    <row r="51571" x14ac:dyDescent="0.25"/>
    <row r="51572" x14ac:dyDescent="0.25"/>
    <row r="51573" x14ac:dyDescent="0.25"/>
    <row r="51574" x14ac:dyDescent="0.25"/>
    <row r="51575" x14ac:dyDescent="0.25"/>
    <row r="51576" x14ac:dyDescent="0.25"/>
    <row r="51577" x14ac:dyDescent="0.25"/>
    <row r="51578" x14ac:dyDescent="0.25"/>
    <row r="51579" x14ac:dyDescent="0.25"/>
    <row r="51580" x14ac:dyDescent="0.25"/>
    <row r="51581" x14ac:dyDescent="0.25"/>
    <row r="51582" x14ac:dyDescent="0.25"/>
    <row r="51583" x14ac:dyDescent="0.25"/>
    <row r="51584" x14ac:dyDescent="0.25"/>
    <row r="51585" x14ac:dyDescent="0.25"/>
    <row r="51586" x14ac:dyDescent="0.25"/>
    <row r="51587" x14ac:dyDescent="0.25"/>
    <row r="51588" x14ac:dyDescent="0.25"/>
    <row r="51589" x14ac:dyDescent="0.25"/>
    <row r="51590" x14ac:dyDescent="0.25"/>
    <row r="51591" x14ac:dyDescent="0.25"/>
    <row r="51592" x14ac:dyDescent="0.25"/>
    <row r="51593" x14ac:dyDescent="0.25"/>
    <row r="51594" x14ac:dyDescent="0.25"/>
    <row r="51595" x14ac:dyDescent="0.25"/>
    <row r="51596" x14ac:dyDescent="0.25"/>
    <row r="51597" x14ac:dyDescent="0.25"/>
    <row r="51598" x14ac:dyDescent="0.25"/>
    <row r="51599" x14ac:dyDescent="0.25"/>
    <row r="51600" x14ac:dyDescent="0.25"/>
    <row r="51601" x14ac:dyDescent="0.25"/>
    <row r="51602" x14ac:dyDescent="0.25"/>
    <row r="51603" x14ac:dyDescent="0.25"/>
    <row r="51604" x14ac:dyDescent="0.25"/>
    <row r="51605" x14ac:dyDescent="0.25"/>
    <row r="51606" x14ac:dyDescent="0.25"/>
    <row r="51607" x14ac:dyDescent="0.25"/>
    <row r="51608" x14ac:dyDescent="0.25"/>
    <row r="51609" x14ac:dyDescent="0.25"/>
    <row r="51610" x14ac:dyDescent="0.25"/>
    <row r="51611" x14ac:dyDescent="0.25"/>
    <row r="51612" x14ac:dyDescent="0.25"/>
    <row r="51613" x14ac:dyDescent="0.25"/>
    <row r="51614" x14ac:dyDescent="0.25"/>
    <row r="51615" x14ac:dyDescent="0.25"/>
    <row r="51616" x14ac:dyDescent="0.25"/>
    <row r="51617" x14ac:dyDescent="0.25"/>
    <row r="51618" x14ac:dyDescent="0.25"/>
    <row r="51619" x14ac:dyDescent="0.25"/>
    <row r="51620" x14ac:dyDescent="0.25"/>
    <row r="51621" x14ac:dyDescent="0.25"/>
    <row r="51622" x14ac:dyDescent="0.25"/>
    <row r="51623" x14ac:dyDescent="0.25"/>
    <row r="51624" x14ac:dyDescent="0.25"/>
    <row r="51625" x14ac:dyDescent="0.25"/>
    <row r="51626" x14ac:dyDescent="0.25"/>
    <row r="51627" x14ac:dyDescent="0.25"/>
    <row r="51628" x14ac:dyDescent="0.25"/>
    <row r="51629" x14ac:dyDescent="0.25"/>
    <row r="51630" x14ac:dyDescent="0.25"/>
    <row r="51631" x14ac:dyDescent="0.25"/>
    <row r="51632" x14ac:dyDescent="0.25"/>
    <row r="51633" x14ac:dyDescent="0.25"/>
    <row r="51634" x14ac:dyDescent="0.25"/>
    <row r="51635" x14ac:dyDescent="0.25"/>
    <row r="51636" x14ac:dyDescent="0.25"/>
    <row r="51637" x14ac:dyDescent="0.25"/>
    <row r="51638" x14ac:dyDescent="0.25"/>
    <row r="51639" x14ac:dyDescent="0.25"/>
    <row r="51640" x14ac:dyDescent="0.25"/>
    <row r="51641" x14ac:dyDescent="0.25"/>
    <row r="51642" x14ac:dyDescent="0.25"/>
    <row r="51643" x14ac:dyDescent="0.25"/>
    <row r="51644" x14ac:dyDescent="0.25"/>
    <row r="51645" x14ac:dyDescent="0.25"/>
    <row r="51646" x14ac:dyDescent="0.25"/>
    <row r="51647" x14ac:dyDescent="0.25"/>
    <row r="51648" x14ac:dyDescent="0.25"/>
    <row r="51649" x14ac:dyDescent="0.25"/>
    <row r="51650" x14ac:dyDescent="0.25"/>
    <row r="51651" x14ac:dyDescent="0.25"/>
    <row r="51652" x14ac:dyDescent="0.25"/>
    <row r="51653" x14ac:dyDescent="0.25"/>
    <row r="51654" x14ac:dyDescent="0.25"/>
    <row r="51655" x14ac:dyDescent="0.25"/>
    <row r="51656" x14ac:dyDescent="0.25"/>
    <row r="51657" x14ac:dyDescent="0.25"/>
    <row r="51658" x14ac:dyDescent="0.25"/>
    <row r="51659" x14ac:dyDescent="0.25"/>
    <row r="51660" x14ac:dyDescent="0.25"/>
    <row r="51661" x14ac:dyDescent="0.25"/>
    <row r="51662" x14ac:dyDescent="0.25"/>
    <row r="51663" x14ac:dyDescent="0.25"/>
    <row r="51664" x14ac:dyDescent="0.25"/>
    <row r="51665" x14ac:dyDescent="0.25"/>
    <row r="51666" x14ac:dyDescent="0.25"/>
    <row r="51667" x14ac:dyDescent="0.25"/>
    <row r="51668" x14ac:dyDescent="0.25"/>
    <row r="51669" x14ac:dyDescent="0.25"/>
    <row r="51670" x14ac:dyDescent="0.25"/>
    <row r="51671" x14ac:dyDescent="0.25"/>
    <row r="51672" x14ac:dyDescent="0.25"/>
    <row r="51673" x14ac:dyDescent="0.25"/>
    <row r="51674" x14ac:dyDescent="0.25"/>
    <row r="51675" x14ac:dyDescent="0.25"/>
    <row r="51676" x14ac:dyDescent="0.25"/>
    <row r="51677" x14ac:dyDescent="0.25"/>
    <row r="51678" x14ac:dyDescent="0.25"/>
    <row r="51679" x14ac:dyDescent="0.25"/>
    <row r="51680" x14ac:dyDescent="0.25"/>
    <row r="51681" x14ac:dyDescent="0.25"/>
    <row r="51682" x14ac:dyDescent="0.25"/>
    <row r="51683" x14ac:dyDescent="0.25"/>
    <row r="51684" x14ac:dyDescent="0.25"/>
    <row r="51685" x14ac:dyDescent="0.25"/>
    <row r="51686" x14ac:dyDescent="0.25"/>
    <row r="51687" x14ac:dyDescent="0.25"/>
    <row r="51688" x14ac:dyDescent="0.25"/>
    <row r="51689" x14ac:dyDescent="0.25"/>
    <row r="51690" x14ac:dyDescent="0.25"/>
    <row r="51691" x14ac:dyDescent="0.25"/>
    <row r="51692" x14ac:dyDescent="0.25"/>
    <row r="51693" x14ac:dyDescent="0.25"/>
    <row r="51694" x14ac:dyDescent="0.25"/>
    <row r="51695" x14ac:dyDescent="0.25"/>
    <row r="51696" x14ac:dyDescent="0.25"/>
    <row r="51697" x14ac:dyDescent="0.25"/>
    <row r="51698" x14ac:dyDescent="0.25"/>
    <row r="51699" x14ac:dyDescent="0.25"/>
    <row r="51700" x14ac:dyDescent="0.25"/>
    <row r="51701" x14ac:dyDescent="0.25"/>
    <row r="51702" x14ac:dyDescent="0.25"/>
    <row r="51703" x14ac:dyDescent="0.25"/>
    <row r="51704" x14ac:dyDescent="0.25"/>
    <row r="51705" x14ac:dyDescent="0.25"/>
    <row r="51706" x14ac:dyDescent="0.25"/>
    <row r="51707" x14ac:dyDescent="0.25"/>
    <row r="51708" x14ac:dyDescent="0.25"/>
    <row r="51709" x14ac:dyDescent="0.25"/>
    <row r="51710" x14ac:dyDescent="0.25"/>
    <row r="51711" x14ac:dyDescent="0.25"/>
    <row r="51712" x14ac:dyDescent="0.25"/>
    <row r="51713" x14ac:dyDescent="0.25"/>
    <row r="51714" x14ac:dyDescent="0.25"/>
    <row r="51715" x14ac:dyDescent="0.25"/>
    <row r="51716" x14ac:dyDescent="0.25"/>
    <row r="51717" x14ac:dyDescent="0.25"/>
    <row r="51718" x14ac:dyDescent="0.25"/>
    <row r="51719" x14ac:dyDescent="0.25"/>
    <row r="51720" x14ac:dyDescent="0.25"/>
    <row r="51721" x14ac:dyDescent="0.25"/>
    <row r="51722" x14ac:dyDescent="0.25"/>
    <row r="51723" x14ac:dyDescent="0.25"/>
    <row r="51724" x14ac:dyDescent="0.25"/>
    <row r="51725" x14ac:dyDescent="0.25"/>
    <row r="51726" x14ac:dyDescent="0.25"/>
    <row r="51727" x14ac:dyDescent="0.25"/>
    <row r="51728" x14ac:dyDescent="0.25"/>
    <row r="51729" x14ac:dyDescent="0.25"/>
    <row r="51730" x14ac:dyDescent="0.25"/>
    <row r="51731" x14ac:dyDescent="0.25"/>
    <row r="51732" x14ac:dyDescent="0.25"/>
    <row r="51733" x14ac:dyDescent="0.25"/>
    <row r="51734" x14ac:dyDescent="0.25"/>
    <row r="51735" x14ac:dyDescent="0.25"/>
    <row r="51736" x14ac:dyDescent="0.25"/>
    <row r="51737" x14ac:dyDescent="0.25"/>
    <row r="51738" x14ac:dyDescent="0.25"/>
    <row r="51739" x14ac:dyDescent="0.25"/>
    <row r="51740" x14ac:dyDescent="0.25"/>
    <row r="51741" x14ac:dyDescent="0.25"/>
    <row r="51742" x14ac:dyDescent="0.25"/>
    <row r="51743" x14ac:dyDescent="0.25"/>
    <row r="51744" x14ac:dyDescent="0.25"/>
    <row r="51745" x14ac:dyDescent="0.25"/>
    <row r="51746" x14ac:dyDescent="0.25"/>
    <row r="51747" x14ac:dyDescent="0.25"/>
    <row r="51748" x14ac:dyDescent="0.25"/>
    <row r="51749" x14ac:dyDescent="0.25"/>
    <row r="51750" x14ac:dyDescent="0.25"/>
    <row r="51751" x14ac:dyDescent="0.25"/>
    <row r="51752" x14ac:dyDescent="0.25"/>
    <row r="51753" x14ac:dyDescent="0.25"/>
    <row r="51754" x14ac:dyDescent="0.25"/>
    <row r="51755" x14ac:dyDescent="0.25"/>
    <row r="51756" x14ac:dyDescent="0.25"/>
    <row r="51757" x14ac:dyDescent="0.25"/>
    <row r="51758" x14ac:dyDescent="0.25"/>
    <row r="51759" x14ac:dyDescent="0.25"/>
    <row r="51760" x14ac:dyDescent="0.25"/>
    <row r="51761" x14ac:dyDescent="0.25"/>
    <row r="51762" x14ac:dyDescent="0.25"/>
    <row r="51763" x14ac:dyDescent="0.25"/>
    <row r="51764" x14ac:dyDescent="0.25"/>
    <row r="51765" x14ac:dyDescent="0.25"/>
    <row r="51766" x14ac:dyDescent="0.25"/>
    <row r="51767" x14ac:dyDescent="0.25"/>
    <row r="51768" x14ac:dyDescent="0.25"/>
    <row r="51769" x14ac:dyDescent="0.25"/>
    <row r="51770" x14ac:dyDescent="0.25"/>
    <row r="51771" x14ac:dyDescent="0.25"/>
    <row r="51772" x14ac:dyDescent="0.25"/>
    <row r="51773" x14ac:dyDescent="0.25"/>
    <row r="51774" x14ac:dyDescent="0.25"/>
    <row r="51775" x14ac:dyDescent="0.25"/>
    <row r="51776" x14ac:dyDescent="0.25"/>
    <row r="51777" x14ac:dyDescent="0.25"/>
    <row r="51778" x14ac:dyDescent="0.25"/>
    <row r="51779" x14ac:dyDescent="0.25"/>
    <row r="51780" x14ac:dyDescent="0.25"/>
    <row r="51781" x14ac:dyDescent="0.25"/>
    <row r="51782" x14ac:dyDescent="0.25"/>
    <row r="51783" x14ac:dyDescent="0.25"/>
    <row r="51784" x14ac:dyDescent="0.25"/>
    <row r="51785" x14ac:dyDescent="0.25"/>
    <row r="51786" x14ac:dyDescent="0.25"/>
    <row r="51787" x14ac:dyDescent="0.25"/>
    <row r="51788" x14ac:dyDescent="0.25"/>
    <row r="51789" x14ac:dyDescent="0.25"/>
    <row r="51790" x14ac:dyDescent="0.25"/>
    <row r="51791" x14ac:dyDescent="0.25"/>
    <row r="51792" x14ac:dyDescent="0.25"/>
    <row r="51793" x14ac:dyDescent="0.25"/>
    <row r="51794" x14ac:dyDescent="0.25"/>
    <row r="51795" x14ac:dyDescent="0.25"/>
    <row r="51796" x14ac:dyDescent="0.25"/>
    <row r="51797" x14ac:dyDescent="0.25"/>
    <row r="51798" x14ac:dyDescent="0.25"/>
    <row r="51799" x14ac:dyDescent="0.25"/>
    <row r="51800" x14ac:dyDescent="0.25"/>
    <row r="51801" x14ac:dyDescent="0.25"/>
    <row r="51802" x14ac:dyDescent="0.25"/>
    <row r="51803" x14ac:dyDescent="0.25"/>
    <row r="51804" x14ac:dyDescent="0.25"/>
    <row r="51805" x14ac:dyDescent="0.25"/>
    <row r="51806" x14ac:dyDescent="0.25"/>
    <row r="51807" x14ac:dyDescent="0.25"/>
    <row r="51808" x14ac:dyDescent="0.25"/>
    <row r="51809" x14ac:dyDescent="0.25"/>
    <row r="51810" x14ac:dyDescent="0.25"/>
    <row r="51811" x14ac:dyDescent="0.25"/>
    <row r="51812" x14ac:dyDescent="0.25"/>
    <row r="51813" x14ac:dyDescent="0.25"/>
    <row r="51814" x14ac:dyDescent="0.25"/>
    <row r="51815" x14ac:dyDescent="0.25"/>
    <row r="51816" x14ac:dyDescent="0.25"/>
    <row r="51817" x14ac:dyDescent="0.25"/>
    <row r="51818" x14ac:dyDescent="0.25"/>
    <row r="51819" x14ac:dyDescent="0.25"/>
    <row r="51820" x14ac:dyDescent="0.25"/>
    <row r="51821" x14ac:dyDescent="0.25"/>
    <row r="51822" x14ac:dyDescent="0.25"/>
    <row r="51823" x14ac:dyDescent="0.25"/>
    <row r="51824" x14ac:dyDescent="0.25"/>
    <row r="51825" x14ac:dyDescent="0.25"/>
    <row r="51826" x14ac:dyDescent="0.25"/>
    <row r="51827" x14ac:dyDescent="0.25"/>
    <row r="51828" x14ac:dyDescent="0.25"/>
    <row r="51829" x14ac:dyDescent="0.25"/>
    <row r="51830" x14ac:dyDescent="0.25"/>
    <row r="51831" x14ac:dyDescent="0.25"/>
    <row r="51832" x14ac:dyDescent="0.25"/>
    <row r="51833" x14ac:dyDescent="0.25"/>
    <row r="51834" x14ac:dyDescent="0.25"/>
    <row r="51835" x14ac:dyDescent="0.25"/>
    <row r="51836" x14ac:dyDescent="0.25"/>
    <row r="51837" x14ac:dyDescent="0.25"/>
    <row r="51838" x14ac:dyDescent="0.25"/>
    <row r="51839" x14ac:dyDescent="0.25"/>
    <row r="51840" x14ac:dyDescent="0.25"/>
    <row r="51841" x14ac:dyDescent="0.25"/>
    <row r="51842" x14ac:dyDescent="0.25"/>
    <row r="51843" x14ac:dyDescent="0.25"/>
    <row r="51844" x14ac:dyDescent="0.25"/>
    <row r="51845" x14ac:dyDescent="0.25"/>
    <row r="51846" x14ac:dyDescent="0.25"/>
    <row r="51847" x14ac:dyDescent="0.25"/>
    <row r="51848" x14ac:dyDescent="0.25"/>
    <row r="51849" x14ac:dyDescent="0.25"/>
    <row r="51850" x14ac:dyDescent="0.25"/>
    <row r="51851" x14ac:dyDescent="0.25"/>
    <row r="51852" x14ac:dyDescent="0.25"/>
    <row r="51853" x14ac:dyDescent="0.25"/>
    <row r="51854" x14ac:dyDescent="0.25"/>
    <row r="51855" x14ac:dyDescent="0.25"/>
    <row r="51856" x14ac:dyDescent="0.25"/>
    <row r="51857" x14ac:dyDescent="0.25"/>
    <row r="51858" x14ac:dyDescent="0.25"/>
    <row r="51859" x14ac:dyDescent="0.25"/>
    <row r="51860" x14ac:dyDescent="0.25"/>
    <row r="51861" x14ac:dyDescent="0.25"/>
    <row r="51862" x14ac:dyDescent="0.25"/>
    <row r="51863" x14ac:dyDescent="0.25"/>
    <row r="51864" x14ac:dyDescent="0.25"/>
    <row r="51865" x14ac:dyDescent="0.25"/>
    <row r="51866" x14ac:dyDescent="0.25"/>
    <row r="51867" x14ac:dyDescent="0.25"/>
    <row r="51868" x14ac:dyDescent="0.25"/>
    <row r="51869" x14ac:dyDescent="0.25"/>
    <row r="51870" x14ac:dyDescent="0.25"/>
    <row r="51871" x14ac:dyDescent="0.25"/>
    <row r="51872" x14ac:dyDescent="0.25"/>
    <row r="51873" x14ac:dyDescent="0.25"/>
    <row r="51874" x14ac:dyDescent="0.25"/>
    <row r="51875" x14ac:dyDescent="0.25"/>
    <row r="51876" x14ac:dyDescent="0.25"/>
    <row r="51877" x14ac:dyDescent="0.25"/>
    <row r="51878" x14ac:dyDescent="0.25"/>
    <row r="51879" x14ac:dyDescent="0.25"/>
    <row r="51880" x14ac:dyDescent="0.25"/>
    <row r="51881" x14ac:dyDescent="0.25"/>
    <row r="51882" x14ac:dyDescent="0.25"/>
    <row r="51883" x14ac:dyDescent="0.25"/>
    <row r="51884" x14ac:dyDescent="0.25"/>
    <row r="51885" x14ac:dyDescent="0.25"/>
    <row r="51886" x14ac:dyDescent="0.25"/>
    <row r="51887" x14ac:dyDescent="0.25"/>
    <row r="51888" x14ac:dyDescent="0.25"/>
    <row r="51889" x14ac:dyDescent="0.25"/>
    <row r="51890" x14ac:dyDescent="0.25"/>
    <row r="51891" x14ac:dyDescent="0.25"/>
    <row r="51892" x14ac:dyDescent="0.25"/>
    <row r="51893" x14ac:dyDescent="0.25"/>
    <row r="51894" x14ac:dyDescent="0.25"/>
    <row r="51895" x14ac:dyDescent="0.25"/>
    <row r="51896" x14ac:dyDescent="0.25"/>
    <row r="51897" x14ac:dyDescent="0.25"/>
    <row r="51898" x14ac:dyDescent="0.25"/>
    <row r="51899" x14ac:dyDescent="0.25"/>
    <row r="51900" x14ac:dyDescent="0.25"/>
    <row r="51901" x14ac:dyDescent="0.25"/>
    <row r="51902" x14ac:dyDescent="0.25"/>
    <row r="51903" x14ac:dyDescent="0.25"/>
    <row r="51904" x14ac:dyDescent="0.25"/>
    <row r="51905" x14ac:dyDescent="0.25"/>
    <row r="51906" x14ac:dyDescent="0.25"/>
    <row r="51907" x14ac:dyDescent="0.25"/>
    <row r="51908" x14ac:dyDescent="0.25"/>
    <row r="51909" x14ac:dyDescent="0.25"/>
    <row r="51910" x14ac:dyDescent="0.25"/>
    <row r="51911" x14ac:dyDescent="0.25"/>
    <row r="51912" x14ac:dyDescent="0.25"/>
    <row r="51913" x14ac:dyDescent="0.25"/>
    <row r="51914" x14ac:dyDescent="0.25"/>
    <row r="51915" x14ac:dyDescent="0.25"/>
    <row r="51916" x14ac:dyDescent="0.25"/>
    <row r="51917" x14ac:dyDescent="0.25"/>
    <row r="51918" x14ac:dyDescent="0.25"/>
    <row r="51919" x14ac:dyDescent="0.25"/>
    <row r="51920" x14ac:dyDescent="0.25"/>
    <row r="51921" x14ac:dyDescent="0.25"/>
    <row r="51922" x14ac:dyDescent="0.25"/>
    <row r="51923" x14ac:dyDescent="0.25"/>
    <row r="51924" x14ac:dyDescent="0.25"/>
    <row r="51925" x14ac:dyDescent="0.25"/>
    <row r="51926" x14ac:dyDescent="0.25"/>
    <row r="51927" x14ac:dyDescent="0.25"/>
    <row r="51928" x14ac:dyDescent="0.25"/>
    <row r="51929" x14ac:dyDescent="0.25"/>
    <row r="51930" x14ac:dyDescent="0.25"/>
    <row r="51931" x14ac:dyDescent="0.25"/>
    <row r="51932" x14ac:dyDescent="0.25"/>
    <row r="51933" x14ac:dyDescent="0.25"/>
    <row r="51934" x14ac:dyDescent="0.25"/>
    <row r="51935" x14ac:dyDescent="0.25"/>
    <row r="51936" x14ac:dyDescent="0.25"/>
    <row r="51937" x14ac:dyDescent="0.25"/>
    <row r="51938" x14ac:dyDescent="0.25"/>
    <row r="51939" x14ac:dyDescent="0.25"/>
    <row r="51940" x14ac:dyDescent="0.25"/>
    <row r="51941" x14ac:dyDescent="0.25"/>
    <row r="51942" x14ac:dyDescent="0.25"/>
    <row r="51943" x14ac:dyDescent="0.25"/>
    <row r="51944" x14ac:dyDescent="0.25"/>
    <row r="51945" x14ac:dyDescent="0.25"/>
    <row r="51946" x14ac:dyDescent="0.25"/>
    <row r="51947" x14ac:dyDescent="0.25"/>
    <row r="51948" x14ac:dyDescent="0.25"/>
    <row r="51949" x14ac:dyDescent="0.25"/>
    <row r="51950" x14ac:dyDescent="0.25"/>
    <row r="51951" x14ac:dyDescent="0.25"/>
    <row r="51952" x14ac:dyDescent="0.25"/>
    <row r="51953" x14ac:dyDescent="0.25"/>
    <row r="51954" x14ac:dyDescent="0.25"/>
    <row r="51955" x14ac:dyDescent="0.25"/>
    <row r="51956" x14ac:dyDescent="0.25"/>
    <row r="51957" x14ac:dyDescent="0.25"/>
    <row r="51958" x14ac:dyDescent="0.25"/>
    <row r="51959" x14ac:dyDescent="0.25"/>
    <row r="51960" x14ac:dyDescent="0.25"/>
    <row r="51961" x14ac:dyDescent="0.25"/>
    <row r="51962" x14ac:dyDescent="0.25"/>
    <row r="51963" x14ac:dyDescent="0.25"/>
    <row r="51964" x14ac:dyDescent="0.25"/>
    <row r="51965" x14ac:dyDescent="0.25"/>
    <row r="51966" x14ac:dyDescent="0.25"/>
    <row r="51967" x14ac:dyDescent="0.25"/>
    <row r="51968" x14ac:dyDescent="0.25"/>
    <row r="51969" x14ac:dyDescent="0.25"/>
    <row r="51970" x14ac:dyDescent="0.25"/>
    <row r="51971" x14ac:dyDescent="0.25"/>
    <row r="51972" x14ac:dyDescent="0.25"/>
    <row r="51973" x14ac:dyDescent="0.25"/>
    <row r="51974" x14ac:dyDescent="0.25"/>
    <row r="51975" x14ac:dyDescent="0.25"/>
    <row r="51976" x14ac:dyDescent="0.25"/>
    <row r="51977" x14ac:dyDescent="0.25"/>
    <row r="51978" x14ac:dyDescent="0.25"/>
    <row r="51979" x14ac:dyDescent="0.25"/>
    <row r="51980" x14ac:dyDescent="0.25"/>
    <row r="51981" x14ac:dyDescent="0.25"/>
    <row r="51982" x14ac:dyDescent="0.25"/>
    <row r="51983" x14ac:dyDescent="0.25"/>
    <row r="51984" x14ac:dyDescent="0.25"/>
    <row r="51985" x14ac:dyDescent="0.25"/>
    <row r="51986" x14ac:dyDescent="0.25"/>
    <row r="51987" x14ac:dyDescent="0.25"/>
    <row r="51988" x14ac:dyDescent="0.25"/>
    <row r="51989" x14ac:dyDescent="0.25"/>
    <row r="51990" x14ac:dyDescent="0.25"/>
    <row r="51991" x14ac:dyDescent="0.25"/>
    <row r="51992" x14ac:dyDescent="0.25"/>
    <row r="51993" x14ac:dyDescent="0.25"/>
    <row r="51994" x14ac:dyDescent="0.25"/>
    <row r="51995" x14ac:dyDescent="0.25"/>
    <row r="51996" x14ac:dyDescent="0.25"/>
    <row r="51997" x14ac:dyDescent="0.25"/>
    <row r="51998" x14ac:dyDescent="0.25"/>
    <row r="51999" x14ac:dyDescent="0.25"/>
    <row r="52000" x14ac:dyDescent="0.25"/>
    <row r="52001" x14ac:dyDescent="0.25"/>
    <row r="52002" x14ac:dyDescent="0.25"/>
    <row r="52003" x14ac:dyDescent="0.25"/>
    <row r="52004" x14ac:dyDescent="0.25"/>
    <row r="52005" x14ac:dyDescent="0.25"/>
    <row r="52006" x14ac:dyDescent="0.25"/>
    <row r="52007" x14ac:dyDescent="0.25"/>
    <row r="52008" x14ac:dyDescent="0.25"/>
    <row r="52009" x14ac:dyDescent="0.25"/>
    <row r="52010" x14ac:dyDescent="0.25"/>
    <row r="52011" x14ac:dyDescent="0.25"/>
    <row r="52012" x14ac:dyDescent="0.25"/>
    <row r="52013" x14ac:dyDescent="0.25"/>
    <row r="52014" x14ac:dyDescent="0.25"/>
    <row r="52015" x14ac:dyDescent="0.25"/>
    <row r="52016" x14ac:dyDescent="0.25"/>
    <row r="52017" x14ac:dyDescent="0.25"/>
    <row r="52018" x14ac:dyDescent="0.25"/>
    <row r="52019" x14ac:dyDescent="0.25"/>
    <row r="52020" x14ac:dyDescent="0.25"/>
    <row r="52021" x14ac:dyDescent="0.25"/>
    <row r="52022" x14ac:dyDescent="0.25"/>
    <row r="52023" x14ac:dyDescent="0.25"/>
    <row r="52024" x14ac:dyDescent="0.25"/>
    <row r="52025" x14ac:dyDescent="0.25"/>
    <row r="52026" x14ac:dyDescent="0.25"/>
    <row r="52027" x14ac:dyDescent="0.25"/>
    <row r="52028" x14ac:dyDescent="0.25"/>
    <row r="52029" x14ac:dyDescent="0.25"/>
    <row r="52030" x14ac:dyDescent="0.25"/>
    <row r="52031" x14ac:dyDescent="0.25"/>
    <row r="52032" x14ac:dyDescent="0.25"/>
    <row r="52033" x14ac:dyDescent="0.25"/>
    <row r="52034" x14ac:dyDescent="0.25"/>
    <row r="52035" x14ac:dyDescent="0.25"/>
    <row r="52036" x14ac:dyDescent="0.25"/>
    <row r="52037" x14ac:dyDescent="0.25"/>
    <row r="52038" x14ac:dyDescent="0.25"/>
    <row r="52039" x14ac:dyDescent="0.25"/>
    <row r="52040" x14ac:dyDescent="0.25"/>
    <row r="52041" x14ac:dyDescent="0.25"/>
    <row r="52042" x14ac:dyDescent="0.25"/>
    <row r="52043" x14ac:dyDescent="0.25"/>
    <row r="52044" x14ac:dyDescent="0.25"/>
    <row r="52045" x14ac:dyDescent="0.25"/>
    <row r="52046" x14ac:dyDescent="0.25"/>
    <row r="52047" x14ac:dyDescent="0.25"/>
    <row r="52048" x14ac:dyDescent="0.25"/>
    <row r="52049" x14ac:dyDescent="0.25"/>
    <row r="52050" x14ac:dyDescent="0.25"/>
    <row r="52051" x14ac:dyDescent="0.25"/>
    <row r="52052" x14ac:dyDescent="0.25"/>
    <row r="52053" x14ac:dyDescent="0.25"/>
    <row r="52054" x14ac:dyDescent="0.25"/>
    <row r="52055" x14ac:dyDescent="0.25"/>
    <row r="52056" x14ac:dyDescent="0.25"/>
    <row r="52057" x14ac:dyDescent="0.25"/>
    <row r="52058" x14ac:dyDescent="0.25"/>
    <row r="52059" x14ac:dyDescent="0.25"/>
    <row r="52060" x14ac:dyDescent="0.25"/>
    <row r="52061" x14ac:dyDescent="0.25"/>
    <row r="52062" x14ac:dyDescent="0.25"/>
    <row r="52063" x14ac:dyDescent="0.25"/>
    <row r="52064" x14ac:dyDescent="0.25"/>
    <row r="52065" x14ac:dyDescent="0.25"/>
    <row r="52066" x14ac:dyDescent="0.25"/>
    <row r="52067" x14ac:dyDescent="0.25"/>
    <row r="52068" x14ac:dyDescent="0.25"/>
    <row r="52069" x14ac:dyDescent="0.25"/>
    <row r="52070" x14ac:dyDescent="0.25"/>
    <row r="52071" x14ac:dyDescent="0.25"/>
    <row r="52072" x14ac:dyDescent="0.25"/>
    <row r="52073" x14ac:dyDescent="0.25"/>
    <row r="52074" x14ac:dyDescent="0.25"/>
    <row r="52075" x14ac:dyDescent="0.25"/>
    <row r="52076" x14ac:dyDescent="0.25"/>
    <row r="52077" x14ac:dyDescent="0.25"/>
    <row r="52078" x14ac:dyDescent="0.25"/>
    <row r="52079" x14ac:dyDescent="0.25"/>
    <row r="52080" x14ac:dyDescent="0.25"/>
    <row r="52081" x14ac:dyDescent="0.25"/>
    <row r="52082" x14ac:dyDescent="0.25"/>
    <row r="52083" x14ac:dyDescent="0.25"/>
    <row r="52084" x14ac:dyDescent="0.25"/>
    <row r="52085" x14ac:dyDescent="0.25"/>
    <row r="52086" x14ac:dyDescent="0.25"/>
    <row r="52087" x14ac:dyDescent="0.25"/>
    <row r="52088" x14ac:dyDescent="0.25"/>
    <row r="52089" x14ac:dyDescent="0.25"/>
    <row r="52090" x14ac:dyDescent="0.25"/>
    <row r="52091" x14ac:dyDescent="0.25"/>
    <row r="52092" x14ac:dyDescent="0.25"/>
    <row r="52093" x14ac:dyDescent="0.25"/>
    <row r="52094" x14ac:dyDescent="0.25"/>
    <row r="52095" x14ac:dyDescent="0.25"/>
    <row r="52096" x14ac:dyDescent="0.25"/>
    <row r="52097" x14ac:dyDescent="0.25"/>
    <row r="52098" x14ac:dyDescent="0.25"/>
    <row r="52099" x14ac:dyDescent="0.25"/>
    <row r="52100" x14ac:dyDescent="0.25"/>
    <row r="52101" x14ac:dyDescent="0.25"/>
    <row r="52102" x14ac:dyDescent="0.25"/>
    <row r="52103" x14ac:dyDescent="0.25"/>
    <row r="52104" x14ac:dyDescent="0.25"/>
    <row r="52105" x14ac:dyDescent="0.25"/>
    <row r="52106" x14ac:dyDescent="0.25"/>
    <row r="52107" x14ac:dyDescent="0.25"/>
    <row r="52108" x14ac:dyDescent="0.25"/>
    <row r="52109" x14ac:dyDescent="0.25"/>
    <row r="52110" x14ac:dyDescent="0.25"/>
    <row r="52111" x14ac:dyDescent="0.25"/>
    <row r="52112" x14ac:dyDescent="0.25"/>
    <row r="52113" x14ac:dyDescent="0.25"/>
    <row r="52114" x14ac:dyDescent="0.25"/>
    <row r="52115" x14ac:dyDescent="0.25"/>
    <row r="52116" x14ac:dyDescent="0.25"/>
    <row r="52117" x14ac:dyDescent="0.25"/>
    <row r="52118" x14ac:dyDescent="0.25"/>
    <row r="52119" x14ac:dyDescent="0.25"/>
    <row r="52120" x14ac:dyDescent="0.25"/>
    <row r="52121" x14ac:dyDescent="0.25"/>
    <row r="52122" x14ac:dyDescent="0.25"/>
    <row r="52123" x14ac:dyDescent="0.25"/>
    <row r="52124" x14ac:dyDescent="0.25"/>
    <row r="52125" x14ac:dyDescent="0.25"/>
    <row r="52126" x14ac:dyDescent="0.25"/>
    <row r="52127" x14ac:dyDescent="0.25"/>
    <row r="52128" x14ac:dyDescent="0.25"/>
    <row r="52129" x14ac:dyDescent="0.25"/>
    <row r="52130" x14ac:dyDescent="0.25"/>
    <row r="52131" x14ac:dyDescent="0.25"/>
    <row r="52132" x14ac:dyDescent="0.25"/>
    <row r="52133" x14ac:dyDescent="0.25"/>
    <row r="52134" x14ac:dyDescent="0.25"/>
    <row r="52135" x14ac:dyDescent="0.25"/>
    <row r="52136" x14ac:dyDescent="0.25"/>
    <row r="52137" x14ac:dyDescent="0.25"/>
    <row r="52138" x14ac:dyDescent="0.25"/>
    <row r="52139" x14ac:dyDescent="0.25"/>
    <row r="52140" x14ac:dyDescent="0.25"/>
    <row r="52141" x14ac:dyDescent="0.25"/>
    <row r="52142" x14ac:dyDescent="0.25"/>
    <row r="52143" x14ac:dyDescent="0.25"/>
    <row r="52144" x14ac:dyDescent="0.25"/>
    <row r="52145" x14ac:dyDescent="0.25"/>
    <row r="52146" x14ac:dyDescent="0.25"/>
    <row r="52147" x14ac:dyDescent="0.25"/>
    <row r="52148" x14ac:dyDescent="0.25"/>
    <row r="52149" x14ac:dyDescent="0.25"/>
    <row r="52150" x14ac:dyDescent="0.25"/>
    <row r="52151" x14ac:dyDescent="0.25"/>
    <row r="52152" x14ac:dyDescent="0.25"/>
    <row r="52153" x14ac:dyDescent="0.25"/>
    <row r="52154" x14ac:dyDescent="0.25"/>
    <row r="52155" x14ac:dyDescent="0.25"/>
    <row r="52156" x14ac:dyDescent="0.25"/>
    <row r="52157" x14ac:dyDescent="0.25"/>
    <row r="52158" x14ac:dyDescent="0.25"/>
    <row r="52159" x14ac:dyDescent="0.25"/>
    <row r="52160" x14ac:dyDescent="0.25"/>
    <row r="52161" x14ac:dyDescent="0.25"/>
    <row r="52162" x14ac:dyDescent="0.25"/>
    <row r="52163" x14ac:dyDescent="0.25"/>
    <row r="52164" x14ac:dyDescent="0.25"/>
    <row r="52165" x14ac:dyDescent="0.25"/>
    <row r="52166" x14ac:dyDescent="0.25"/>
    <row r="52167" x14ac:dyDescent="0.25"/>
    <row r="52168" x14ac:dyDescent="0.25"/>
    <row r="52169" x14ac:dyDescent="0.25"/>
    <row r="52170" x14ac:dyDescent="0.25"/>
    <row r="52171" x14ac:dyDescent="0.25"/>
    <row r="52172" x14ac:dyDescent="0.25"/>
    <row r="52173" x14ac:dyDescent="0.25"/>
    <row r="52174" x14ac:dyDescent="0.25"/>
    <row r="52175" x14ac:dyDescent="0.25"/>
    <row r="52176" x14ac:dyDescent="0.25"/>
    <row r="52177" x14ac:dyDescent="0.25"/>
    <row r="52178" x14ac:dyDescent="0.25"/>
    <row r="52179" x14ac:dyDescent="0.25"/>
    <row r="52180" x14ac:dyDescent="0.25"/>
    <row r="52181" x14ac:dyDescent="0.25"/>
    <row r="52182" x14ac:dyDescent="0.25"/>
    <row r="52183" x14ac:dyDescent="0.25"/>
    <row r="52184" x14ac:dyDescent="0.25"/>
    <row r="52185" x14ac:dyDescent="0.25"/>
    <row r="52186" x14ac:dyDescent="0.25"/>
    <row r="52187" x14ac:dyDescent="0.25"/>
    <row r="52188" x14ac:dyDescent="0.25"/>
    <row r="52189" x14ac:dyDescent="0.25"/>
    <row r="52190" x14ac:dyDescent="0.25"/>
    <row r="52191" x14ac:dyDescent="0.25"/>
    <row r="52192" x14ac:dyDescent="0.25"/>
    <row r="52193" x14ac:dyDescent="0.25"/>
    <row r="52194" x14ac:dyDescent="0.25"/>
    <row r="52195" x14ac:dyDescent="0.25"/>
    <row r="52196" x14ac:dyDescent="0.25"/>
    <row r="52197" x14ac:dyDescent="0.25"/>
    <row r="52198" x14ac:dyDescent="0.25"/>
    <row r="52199" x14ac:dyDescent="0.25"/>
    <row r="52200" x14ac:dyDescent="0.25"/>
    <row r="52201" x14ac:dyDescent="0.25"/>
    <row r="52202" x14ac:dyDescent="0.25"/>
    <row r="52203" x14ac:dyDescent="0.25"/>
    <row r="52204" x14ac:dyDescent="0.25"/>
    <row r="52205" x14ac:dyDescent="0.25"/>
    <row r="52206" x14ac:dyDescent="0.25"/>
    <row r="52207" x14ac:dyDescent="0.25"/>
    <row r="52208" x14ac:dyDescent="0.25"/>
    <row r="52209" x14ac:dyDescent="0.25"/>
    <row r="52210" x14ac:dyDescent="0.25"/>
    <row r="52211" x14ac:dyDescent="0.25"/>
    <row r="52212" x14ac:dyDescent="0.25"/>
    <row r="52213" x14ac:dyDescent="0.25"/>
    <row r="52214" x14ac:dyDescent="0.25"/>
    <row r="52215" x14ac:dyDescent="0.25"/>
    <row r="52216" x14ac:dyDescent="0.25"/>
    <row r="52217" x14ac:dyDescent="0.25"/>
    <row r="52218" x14ac:dyDescent="0.25"/>
    <row r="52219" x14ac:dyDescent="0.25"/>
    <row r="52220" x14ac:dyDescent="0.25"/>
    <row r="52221" x14ac:dyDescent="0.25"/>
    <row r="52222" x14ac:dyDescent="0.25"/>
    <row r="52223" x14ac:dyDescent="0.25"/>
    <row r="52224" x14ac:dyDescent="0.25"/>
    <row r="52225" x14ac:dyDescent="0.25"/>
    <row r="52226" x14ac:dyDescent="0.25"/>
    <row r="52227" x14ac:dyDescent="0.25"/>
    <row r="52228" x14ac:dyDescent="0.25"/>
    <row r="52229" x14ac:dyDescent="0.25"/>
    <row r="52230" x14ac:dyDescent="0.25"/>
    <row r="52231" x14ac:dyDescent="0.25"/>
    <row r="52232" x14ac:dyDescent="0.25"/>
    <row r="52233" x14ac:dyDescent="0.25"/>
    <row r="52234" x14ac:dyDescent="0.25"/>
    <row r="52235" x14ac:dyDescent="0.25"/>
    <row r="52236" x14ac:dyDescent="0.25"/>
    <row r="52237" x14ac:dyDescent="0.25"/>
    <row r="52238" x14ac:dyDescent="0.25"/>
    <row r="52239" x14ac:dyDescent="0.25"/>
    <row r="52240" x14ac:dyDescent="0.25"/>
    <row r="52241" x14ac:dyDescent="0.25"/>
    <row r="52242" x14ac:dyDescent="0.25"/>
    <row r="52243" x14ac:dyDescent="0.25"/>
    <row r="52244" x14ac:dyDescent="0.25"/>
    <row r="52245" x14ac:dyDescent="0.25"/>
    <row r="52246" x14ac:dyDescent="0.25"/>
    <row r="52247" x14ac:dyDescent="0.25"/>
    <row r="52248" x14ac:dyDescent="0.25"/>
    <row r="52249" x14ac:dyDescent="0.25"/>
    <row r="52250" x14ac:dyDescent="0.25"/>
    <row r="52251" x14ac:dyDescent="0.25"/>
    <row r="52252" x14ac:dyDescent="0.25"/>
    <row r="52253" x14ac:dyDescent="0.25"/>
    <row r="52254" x14ac:dyDescent="0.25"/>
    <row r="52255" x14ac:dyDescent="0.25"/>
    <row r="52256" x14ac:dyDescent="0.25"/>
    <row r="52257" x14ac:dyDescent="0.25"/>
    <row r="52258" x14ac:dyDescent="0.25"/>
    <row r="52259" x14ac:dyDescent="0.25"/>
    <row r="52260" x14ac:dyDescent="0.25"/>
    <row r="52261" x14ac:dyDescent="0.25"/>
    <row r="52262" x14ac:dyDescent="0.25"/>
    <row r="52263" x14ac:dyDescent="0.25"/>
    <row r="52264" x14ac:dyDescent="0.25"/>
    <row r="52265" x14ac:dyDescent="0.25"/>
    <row r="52266" x14ac:dyDescent="0.25"/>
    <row r="52267" x14ac:dyDescent="0.25"/>
    <row r="52268" x14ac:dyDescent="0.25"/>
    <row r="52269" x14ac:dyDescent="0.25"/>
    <row r="52270" x14ac:dyDescent="0.25"/>
    <row r="52271" x14ac:dyDescent="0.25"/>
    <row r="52272" x14ac:dyDescent="0.25"/>
    <row r="52273" x14ac:dyDescent="0.25"/>
    <row r="52274" x14ac:dyDescent="0.25"/>
    <row r="52275" x14ac:dyDescent="0.25"/>
    <row r="52276" x14ac:dyDescent="0.25"/>
    <row r="52277" x14ac:dyDescent="0.25"/>
    <row r="52278" x14ac:dyDescent="0.25"/>
    <row r="52279" x14ac:dyDescent="0.25"/>
    <row r="52280" x14ac:dyDescent="0.25"/>
    <row r="52281" x14ac:dyDescent="0.25"/>
    <row r="52282" x14ac:dyDescent="0.25"/>
    <row r="52283" x14ac:dyDescent="0.25"/>
    <row r="52284" x14ac:dyDescent="0.25"/>
    <row r="52285" x14ac:dyDescent="0.25"/>
    <row r="52286" x14ac:dyDescent="0.25"/>
    <row r="52287" x14ac:dyDescent="0.25"/>
    <row r="52288" x14ac:dyDescent="0.25"/>
    <row r="52289" x14ac:dyDescent="0.25"/>
    <row r="52290" x14ac:dyDescent="0.25"/>
    <row r="52291" x14ac:dyDescent="0.25"/>
    <row r="52292" x14ac:dyDescent="0.25"/>
    <row r="52293" x14ac:dyDescent="0.25"/>
    <row r="52294" x14ac:dyDescent="0.25"/>
    <row r="52295" x14ac:dyDescent="0.25"/>
    <row r="52296" x14ac:dyDescent="0.25"/>
    <row r="52297" x14ac:dyDescent="0.25"/>
    <row r="52298" x14ac:dyDescent="0.25"/>
    <row r="52299" x14ac:dyDescent="0.25"/>
    <row r="52300" x14ac:dyDescent="0.25"/>
    <row r="52301" x14ac:dyDescent="0.25"/>
    <row r="52302" x14ac:dyDescent="0.25"/>
    <row r="52303" x14ac:dyDescent="0.25"/>
    <row r="52304" x14ac:dyDescent="0.25"/>
    <row r="52305" x14ac:dyDescent="0.25"/>
    <row r="52306" x14ac:dyDescent="0.25"/>
    <row r="52307" x14ac:dyDescent="0.25"/>
    <row r="52308" x14ac:dyDescent="0.25"/>
    <row r="52309" x14ac:dyDescent="0.25"/>
    <row r="52310" x14ac:dyDescent="0.25"/>
    <row r="52311" x14ac:dyDescent="0.25"/>
    <row r="52312" x14ac:dyDescent="0.25"/>
    <row r="52313" x14ac:dyDescent="0.25"/>
    <row r="52314" x14ac:dyDescent="0.25"/>
    <row r="52315" x14ac:dyDescent="0.25"/>
    <row r="52316" x14ac:dyDescent="0.25"/>
    <row r="52317" x14ac:dyDescent="0.25"/>
    <row r="52318" x14ac:dyDescent="0.25"/>
    <row r="52319" x14ac:dyDescent="0.25"/>
    <row r="52320" x14ac:dyDescent="0.25"/>
    <row r="52321" x14ac:dyDescent="0.25"/>
    <row r="52322" x14ac:dyDescent="0.25"/>
    <row r="52323" x14ac:dyDescent="0.25"/>
    <row r="52324" x14ac:dyDescent="0.25"/>
    <row r="52325" x14ac:dyDescent="0.25"/>
    <row r="52326" x14ac:dyDescent="0.25"/>
    <row r="52327" x14ac:dyDescent="0.25"/>
    <row r="52328" x14ac:dyDescent="0.25"/>
    <row r="52329" x14ac:dyDescent="0.25"/>
    <row r="52330" x14ac:dyDescent="0.25"/>
    <row r="52331" x14ac:dyDescent="0.25"/>
    <row r="52332" x14ac:dyDescent="0.25"/>
    <row r="52333" x14ac:dyDescent="0.25"/>
    <row r="52334" x14ac:dyDescent="0.25"/>
    <row r="52335" x14ac:dyDescent="0.25"/>
    <row r="52336" x14ac:dyDescent="0.25"/>
    <row r="52337" x14ac:dyDescent="0.25"/>
    <row r="52338" x14ac:dyDescent="0.25"/>
    <row r="52339" x14ac:dyDescent="0.25"/>
    <row r="52340" x14ac:dyDescent="0.25"/>
    <row r="52341" x14ac:dyDescent="0.25"/>
    <row r="52342" x14ac:dyDescent="0.25"/>
    <row r="52343" x14ac:dyDescent="0.25"/>
    <row r="52344" x14ac:dyDescent="0.25"/>
    <row r="52345" x14ac:dyDescent="0.25"/>
    <row r="52346" x14ac:dyDescent="0.25"/>
    <row r="52347" x14ac:dyDescent="0.25"/>
    <row r="52348" x14ac:dyDescent="0.25"/>
    <row r="52349" x14ac:dyDescent="0.25"/>
    <row r="52350" x14ac:dyDescent="0.25"/>
    <row r="52351" x14ac:dyDescent="0.25"/>
    <row r="52352" x14ac:dyDescent="0.25"/>
    <row r="52353" x14ac:dyDescent="0.25"/>
    <row r="52354" x14ac:dyDescent="0.25"/>
    <row r="52355" x14ac:dyDescent="0.25"/>
    <row r="52356" x14ac:dyDescent="0.25"/>
    <row r="52357" x14ac:dyDescent="0.25"/>
    <row r="52358" x14ac:dyDescent="0.25"/>
    <row r="52359" x14ac:dyDescent="0.25"/>
    <row r="52360" x14ac:dyDescent="0.25"/>
    <row r="52361" x14ac:dyDescent="0.25"/>
    <row r="52362" x14ac:dyDescent="0.25"/>
    <row r="52363" x14ac:dyDescent="0.25"/>
    <row r="52364" x14ac:dyDescent="0.25"/>
    <row r="52365" x14ac:dyDescent="0.25"/>
    <row r="52366" x14ac:dyDescent="0.25"/>
    <row r="52367" x14ac:dyDescent="0.25"/>
    <row r="52368" x14ac:dyDescent="0.25"/>
    <row r="52369" x14ac:dyDescent="0.25"/>
    <row r="52370" x14ac:dyDescent="0.25"/>
    <row r="52371" x14ac:dyDescent="0.25"/>
    <row r="52372" x14ac:dyDescent="0.25"/>
    <row r="52373" x14ac:dyDescent="0.25"/>
    <row r="52374" x14ac:dyDescent="0.25"/>
    <row r="52375" x14ac:dyDescent="0.25"/>
    <row r="52376" x14ac:dyDescent="0.25"/>
    <row r="52377" x14ac:dyDescent="0.25"/>
    <row r="52378" x14ac:dyDescent="0.25"/>
    <row r="52379" x14ac:dyDescent="0.25"/>
    <row r="52380" x14ac:dyDescent="0.25"/>
    <row r="52381" x14ac:dyDescent="0.25"/>
    <row r="52382" x14ac:dyDescent="0.25"/>
    <row r="52383" x14ac:dyDescent="0.25"/>
    <row r="52384" x14ac:dyDescent="0.25"/>
    <row r="52385" x14ac:dyDescent="0.25"/>
    <row r="52386" x14ac:dyDescent="0.25"/>
    <row r="52387" x14ac:dyDescent="0.25"/>
    <row r="52388" x14ac:dyDescent="0.25"/>
    <row r="52389" x14ac:dyDescent="0.25"/>
    <row r="52390" x14ac:dyDescent="0.25"/>
    <row r="52391" x14ac:dyDescent="0.25"/>
    <row r="52392" x14ac:dyDescent="0.25"/>
    <row r="52393" x14ac:dyDescent="0.25"/>
    <row r="52394" x14ac:dyDescent="0.25"/>
    <row r="52395" x14ac:dyDescent="0.25"/>
    <row r="52396" x14ac:dyDescent="0.25"/>
    <row r="52397" x14ac:dyDescent="0.25"/>
    <row r="52398" x14ac:dyDescent="0.25"/>
    <row r="52399" x14ac:dyDescent="0.25"/>
    <row r="52400" x14ac:dyDescent="0.25"/>
    <row r="52401" x14ac:dyDescent="0.25"/>
    <row r="52402" x14ac:dyDescent="0.25"/>
    <row r="52403" x14ac:dyDescent="0.25"/>
    <row r="52404" x14ac:dyDescent="0.25"/>
    <row r="52405" x14ac:dyDescent="0.25"/>
    <row r="52406" x14ac:dyDescent="0.25"/>
    <row r="52407" x14ac:dyDescent="0.25"/>
    <row r="52408" x14ac:dyDescent="0.25"/>
    <row r="52409" x14ac:dyDescent="0.25"/>
    <row r="52410" x14ac:dyDescent="0.25"/>
    <row r="52411" x14ac:dyDescent="0.25"/>
    <row r="52412" x14ac:dyDescent="0.25"/>
    <row r="52413" x14ac:dyDescent="0.25"/>
    <row r="52414" x14ac:dyDescent="0.25"/>
    <row r="52415" x14ac:dyDescent="0.25"/>
    <row r="52416" x14ac:dyDescent="0.25"/>
    <row r="52417" x14ac:dyDescent="0.25"/>
    <row r="52418" x14ac:dyDescent="0.25"/>
    <row r="52419" x14ac:dyDescent="0.25"/>
    <row r="52420" x14ac:dyDescent="0.25"/>
    <row r="52421" x14ac:dyDescent="0.25"/>
    <row r="52422" x14ac:dyDescent="0.25"/>
    <row r="52423" x14ac:dyDescent="0.25"/>
    <row r="52424" x14ac:dyDescent="0.25"/>
    <row r="52425" x14ac:dyDescent="0.25"/>
    <row r="52426" x14ac:dyDescent="0.25"/>
    <row r="52427" x14ac:dyDescent="0.25"/>
    <row r="52428" x14ac:dyDescent="0.25"/>
    <row r="52429" x14ac:dyDescent="0.25"/>
    <row r="52430" x14ac:dyDescent="0.25"/>
    <row r="52431" x14ac:dyDescent="0.25"/>
    <row r="52432" x14ac:dyDescent="0.25"/>
    <row r="52433" x14ac:dyDescent="0.25"/>
    <row r="52434" x14ac:dyDescent="0.25"/>
    <row r="52435" x14ac:dyDescent="0.25"/>
    <row r="52436" x14ac:dyDescent="0.25"/>
    <row r="52437" x14ac:dyDescent="0.25"/>
    <row r="52438" x14ac:dyDescent="0.25"/>
    <row r="52439" x14ac:dyDescent="0.25"/>
    <row r="52440" x14ac:dyDescent="0.25"/>
    <row r="52441" x14ac:dyDescent="0.25"/>
    <row r="52442" x14ac:dyDescent="0.25"/>
    <row r="52443" x14ac:dyDescent="0.25"/>
    <row r="52444" x14ac:dyDescent="0.25"/>
    <row r="52445" x14ac:dyDescent="0.25"/>
    <row r="52446" x14ac:dyDescent="0.25"/>
    <row r="52447" x14ac:dyDescent="0.25"/>
    <row r="52448" x14ac:dyDescent="0.25"/>
    <row r="52449" x14ac:dyDescent="0.25"/>
    <row r="52450" x14ac:dyDescent="0.25"/>
    <row r="52451" x14ac:dyDescent="0.25"/>
    <row r="52452" x14ac:dyDescent="0.25"/>
    <row r="52453" x14ac:dyDescent="0.25"/>
    <row r="52454" x14ac:dyDescent="0.25"/>
    <row r="52455" x14ac:dyDescent="0.25"/>
    <row r="52456" x14ac:dyDescent="0.25"/>
    <row r="52457" x14ac:dyDescent="0.25"/>
    <row r="52458" x14ac:dyDescent="0.25"/>
    <row r="52459" x14ac:dyDescent="0.25"/>
    <row r="52460" x14ac:dyDescent="0.25"/>
    <row r="52461" x14ac:dyDescent="0.25"/>
    <row r="52462" x14ac:dyDescent="0.25"/>
    <row r="52463" x14ac:dyDescent="0.25"/>
    <row r="52464" x14ac:dyDescent="0.25"/>
    <row r="52465" x14ac:dyDescent="0.25"/>
    <row r="52466" x14ac:dyDescent="0.25"/>
    <row r="52467" x14ac:dyDescent="0.25"/>
    <row r="52468" x14ac:dyDescent="0.25"/>
    <row r="52469" x14ac:dyDescent="0.25"/>
    <row r="52470" x14ac:dyDescent="0.25"/>
    <row r="52471" x14ac:dyDescent="0.25"/>
    <row r="52472" x14ac:dyDescent="0.25"/>
    <row r="52473" x14ac:dyDescent="0.25"/>
    <row r="52474" x14ac:dyDescent="0.25"/>
    <row r="52475" x14ac:dyDescent="0.25"/>
    <row r="52476" x14ac:dyDescent="0.25"/>
    <row r="52477" x14ac:dyDescent="0.25"/>
    <row r="52478" x14ac:dyDescent="0.25"/>
    <row r="52479" x14ac:dyDescent="0.25"/>
    <row r="52480" x14ac:dyDescent="0.25"/>
    <row r="52481" x14ac:dyDescent="0.25"/>
    <row r="52482" x14ac:dyDescent="0.25"/>
    <row r="52483" x14ac:dyDescent="0.25"/>
    <row r="52484" x14ac:dyDescent="0.25"/>
    <row r="52485" x14ac:dyDescent="0.25"/>
    <row r="52486" x14ac:dyDescent="0.25"/>
    <row r="52487" x14ac:dyDescent="0.25"/>
    <row r="52488" x14ac:dyDescent="0.25"/>
    <row r="52489" x14ac:dyDescent="0.25"/>
    <row r="52490" x14ac:dyDescent="0.25"/>
    <row r="52491" x14ac:dyDescent="0.25"/>
    <row r="52492" x14ac:dyDescent="0.25"/>
    <row r="52493" x14ac:dyDescent="0.25"/>
    <row r="52494" x14ac:dyDescent="0.25"/>
    <row r="52495" x14ac:dyDescent="0.25"/>
    <row r="52496" x14ac:dyDescent="0.25"/>
    <row r="52497" x14ac:dyDescent="0.25"/>
    <row r="52498" x14ac:dyDescent="0.25"/>
    <row r="52499" x14ac:dyDescent="0.25"/>
    <row r="52500" x14ac:dyDescent="0.25"/>
    <row r="52501" x14ac:dyDescent="0.25"/>
    <row r="52502" x14ac:dyDescent="0.25"/>
    <row r="52503" x14ac:dyDescent="0.25"/>
    <row r="52504" x14ac:dyDescent="0.25"/>
    <row r="52505" x14ac:dyDescent="0.25"/>
    <row r="52506" x14ac:dyDescent="0.25"/>
    <row r="52507" x14ac:dyDescent="0.25"/>
    <row r="52508" x14ac:dyDescent="0.25"/>
    <row r="52509" x14ac:dyDescent="0.25"/>
    <row r="52510" x14ac:dyDescent="0.25"/>
    <row r="52511" x14ac:dyDescent="0.25"/>
    <row r="52512" x14ac:dyDescent="0.25"/>
    <row r="52513" x14ac:dyDescent="0.25"/>
    <row r="52514" x14ac:dyDescent="0.25"/>
    <row r="52515" x14ac:dyDescent="0.25"/>
    <row r="52516" x14ac:dyDescent="0.25"/>
    <row r="52517" x14ac:dyDescent="0.25"/>
    <row r="52518" x14ac:dyDescent="0.25"/>
    <row r="52519" x14ac:dyDescent="0.25"/>
    <row r="52520" x14ac:dyDescent="0.25"/>
    <row r="52521" x14ac:dyDescent="0.25"/>
    <row r="52522" x14ac:dyDescent="0.25"/>
    <row r="52523" x14ac:dyDescent="0.25"/>
    <row r="52524" x14ac:dyDescent="0.25"/>
    <row r="52525" x14ac:dyDescent="0.25"/>
    <row r="52526" x14ac:dyDescent="0.25"/>
    <row r="52527" x14ac:dyDescent="0.25"/>
    <row r="52528" x14ac:dyDescent="0.25"/>
    <row r="52529" x14ac:dyDescent="0.25"/>
    <row r="52530" x14ac:dyDescent="0.25"/>
    <row r="52531" x14ac:dyDescent="0.25"/>
    <row r="52532" x14ac:dyDescent="0.25"/>
    <row r="52533" x14ac:dyDescent="0.25"/>
    <row r="52534" x14ac:dyDescent="0.25"/>
    <row r="52535" x14ac:dyDescent="0.25"/>
    <row r="52536" x14ac:dyDescent="0.25"/>
    <row r="52537" x14ac:dyDescent="0.25"/>
    <row r="52538" x14ac:dyDescent="0.25"/>
    <row r="52539" x14ac:dyDescent="0.25"/>
    <row r="52540" x14ac:dyDescent="0.25"/>
    <row r="52541" x14ac:dyDescent="0.25"/>
    <row r="52542" x14ac:dyDescent="0.25"/>
    <row r="52543" x14ac:dyDescent="0.25"/>
    <row r="52544" x14ac:dyDescent="0.25"/>
    <row r="52545" x14ac:dyDescent="0.25"/>
    <row r="52546" x14ac:dyDescent="0.25"/>
    <row r="52547" x14ac:dyDescent="0.25"/>
    <row r="52548" x14ac:dyDescent="0.25"/>
    <row r="52549" x14ac:dyDescent="0.25"/>
    <row r="52550" x14ac:dyDescent="0.25"/>
    <row r="52551" x14ac:dyDescent="0.25"/>
    <row r="52552" x14ac:dyDescent="0.25"/>
    <row r="52553" x14ac:dyDescent="0.25"/>
    <row r="52554" x14ac:dyDescent="0.25"/>
    <row r="52555" x14ac:dyDescent="0.25"/>
    <row r="52556" x14ac:dyDescent="0.25"/>
    <row r="52557" x14ac:dyDescent="0.25"/>
    <row r="52558" x14ac:dyDescent="0.25"/>
    <row r="52559" x14ac:dyDescent="0.25"/>
    <row r="52560" x14ac:dyDescent="0.25"/>
    <row r="52561" x14ac:dyDescent="0.25"/>
    <row r="52562" x14ac:dyDescent="0.25"/>
    <row r="52563" x14ac:dyDescent="0.25"/>
    <row r="52564" x14ac:dyDescent="0.25"/>
    <row r="52565" x14ac:dyDescent="0.25"/>
    <row r="52566" x14ac:dyDescent="0.25"/>
    <row r="52567" x14ac:dyDescent="0.25"/>
    <row r="52568" x14ac:dyDescent="0.25"/>
    <row r="52569" x14ac:dyDescent="0.25"/>
    <row r="52570" x14ac:dyDescent="0.25"/>
    <row r="52571" x14ac:dyDescent="0.25"/>
    <row r="52572" x14ac:dyDescent="0.25"/>
    <row r="52573" x14ac:dyDescent="0.25"/>
    <row r="52574" x14ac:dyDescent="0.25"/>
    <row r="52575" x14ac:dyDescent="0.25"/>
    <row r="52576" x14ac:dyDescent="0.25"/>
    <row r="52577" x14ac:dyDescent="0.25"/>
    <row r="52578" x14ac:dyDescent="0.25"/>
    <row r="52579" x14ac:dyDescent="0.25"/>
    <row r="52580" x14ac:dyDescent="0.25"/>
    <row r="52581" x14ac:dyDescent="0.25"/>
    <row r="52582" x14ac:dyDescent="0.25"/>
    <row r="52583" x14ac:dyDescent="0.25"/>
    <row r="52584" x14ac:dyDescent="0.25"/>
    <row r="52585" x14ac:dyDescent="0.25"/>
    <row r="52586" x14ac:dyDescent="0.25"/>
    <row r="52587" x14ac:dyDescent="0.25"/>
    <row r="52588" x14ac:dyDescent="0.25"/>
    <row r="52589" x14ac:dyDescent="0.25"/>
    <row r="52590" x14ac:dyDescent="0.25"/>
    <row r="52591" x14ac:dyDescent="0.25"/>
    <row r="52592" x14ac:dyDescent="0.25"/>
    <row r="52593" x14ac:dyDescent="0.25"/>
    <row r="52594" x14ac:dyDescent="0.25"/>
    <row r="52595" x14ac:dyDescent="0.25"/>
    <row r="52596" x14ac:dyDescent="0.25"/>
    <row r="52597" x14ac:dyDescent="0.25"/>
    <row r="52598" x14ac:dyDescent="0.25"/>
    <row r="52599" x14ac:dyDescent="0.25"/>
    <row r="52600" x14ac:dyDescent="0.25"/>
    <row r="52601" x14ac:dyDescent="0.25"/>
    <row r="52602" x14ac:dyDescent="0.25"/>
    <row r="52603" x14ac:dyDescent="0.25"/>
    <row r="52604" x14ac:dyDescent="0.25"/>
    <row r="52605" x14ac:dyDescent="0.25"/>
    <row r="52606" x14ac:dyDescent="0.25"/>
    <row r="52607" x14ac:dyDescent="0.25"/>
    <row r="52608" x14ac:dyDescent="0.25"/>
    <row r="52609" x14ac:dyDescent="0.25"/>
    <row r="52610" x14ac:dyDescent="0.25"/>
    <row r="52611" x14ac:dyDescent="0.25"/>
    <row r="52612" x14ac:dyDescent="0.25"/>
    <row r="52613" x14ac:dyDescent="0.25"/>
    <row r="52614" x14ac:dyDescent="0.25"/>
    <row r="52615" x14ac:dyDescent="0.25"/>
    <row r="52616" x14ac:dyDescent="0.25"/>
    <row r="52617" x14ac:dyDescent="0.25"/>
    <row r="52618" x14ac:dyDescent="0.25"/>
    <row r="52619" x14ac:dyDescent="0.25"/>
    <row r="52620" x14ac:dyDescent="0.25"/>
    <row r="52621" x14ac:dyDescent="0.25"/>
    <row r="52622" x14ac:dyDescent="0.25"/>
    <row r="52623" x14ac:dyDescent="0.25"/>
    <row r="52624" x14ac:dyDescent="0.25"/>
    <row r="52625" x14ac:dyDescent="0.25"/>
    <row r="52626" x14ac:dyDescent="0.25"/>
    <row r="52627" x14ac:dyDescent="0.25"/>
    <row r="52628" x14ac:dyDescent="0.25"/>
    <row r="52629" x14ac:dyDescent="0.25"/>
    <row r="52630" x14ac:dyDescent="0.25"/>
    <row r="52631" x14ac:dyDescent="0.25"/>
    <row r="52632" x14ac:dyDescent="0.25"/>
    <row r="52633" x14ac:dyDescent="0.25"/>
    <row r="52634" x14ac:dyDescent="0.25"/>
    <row r="52635" x14ac:dyDescent="0.25"/>
    <row r="52636" x14ac:dyDescent="0.25"/>
    <row r="52637" x14ac:dyDescent="0.25"/>
    <row r="52638" x14ac:dyDescent="0.25"/>
    <row r="52639" x14ac:dyDescent="0.25"/>
    <row r="52640" x14ac:dyDescent="0.25"/>
    <row r="52641" x14ac:dyDescent="0.25"/>
    <row r="52642" x14ac:dyDescent="0.25"/>
    <row r="52643" x14ac:dyDescent="0.25"/>
    <row r="52644" x14ac:dyDescent="0.25"/>
    <row r="52645" x14ac:dyDescent="0.25"/>
    <row r="52646" x14ac:dyDescent="0.25"/>
    <row r="52647" x14ac:dyDescent="0.25"/>
    <row r="52648" x14ac:dyDescent="0.25"/>
    <row r="52649" x14ac:dyDescent="0.25"/>
    <row r="52650" x14ac:dyDescent="0.25"/>
    <row r="52651" x14ac:dyDescent="0.25"/>
    <row r="52652" x14ac:dyDescent="0.25"/>
    <row r="52653" x14ac:dyDescent="0.25"/>
    <row r="52654" x14ac:dyDescent="0.25"/>
    <row r="52655" x14ac:dyDescent="0.25"/>
    <row r="52656" x14ac:dyDescent="0.25"/>
    <row r="52657" x14ac:dyDescent="0.25"/>
    <row r="52658" x14ac:dyDescent="0.25"/>
    <row r="52659" x14ac:dyDescent="0.25"/>
    <row r="52660" x14ac:dyDescent="0.25"/>
    <row r="52661" x14ac:dyDescent="0.25"/>
    <row r="52662" x14ac:dyDescent="0.25"/>
    <row r="52663" x14ac:dyDescent="0.25"/>
    <row r="52664" x14ac:dyDescent="0.25"/>
    <row r="52665" x14ac:dyDescent="0.25"/>
    <row r="52666" x14ac:dyDescent="0.25"/>
    <row r="52667" x14ac:dyDescent="0.25"/>
    <row r="52668" x14ac:dyDescent="0.25"/>
    <row r="52669" x14ac:dyDescent="0.25"/>
    <row r="52670" x14ac:dyDescent="0.25"/>
    <row r="52671" x14ac:dyDescent="0.25"/>
    <row r="52672" x14ac:dyDescent="0.25"/>
    <row r="52673" x14ac:dyDescent="0.25"/>
    <row r="52674" x14ac:dyDescent="0.25"/>
    <row r="52675" x14ac:dyDescent="0.25"/>
    <row r="52676" x14ac:dyDescent="0.25"/>
    <row r="52677" x14ac:dyDescent="0.25"/>
    <row r="52678" x14ac:dyDescent="0.25"/>
    <row r="52679" x14ac:dyDescent="0.25"/>
    <row r="52680" x14ac:dyDescent="0.25"/>
    <row r="52681" x14ac:dyDescent="0.25"/>
    <row r="52682" x14ac:dyDescent="0.25"/>
    <row r="52683" x14ac:dyDescent="0.25"/>
    <row r="52684" x14ac:dyDescent="0.25"/>
    <row r="52685" x14ac:dyDescent="0.25"/>
    <row r="52686" x14ac:dyDescent="0.25"/>
    <row r="52687" x14ac:dyDescent="0.25"/>
    <row r="52688" x14ac:dyDescent="0.25"/>
    <row r="52689" x14ac:dyDescent="0.25"/>
    <row r="52690" x14ac:dyDescent="0.25"/>
    <row r="52691" x14ac:dyDescent="0.25"/>
    <row r="52692" x14ac:dyDescent="0.25"/>
    <row r="52693" x14ac:dyDescent="0.25"/>
    <row r="52694" x14ac:dyDescent="0.25"/>
    <row r="52695" x14ac:dyDescent="0.25"/>
    <row r="52696" x14ac:dyDescent="0.25"/>
    <row r="52697" x14ac:dyDescent="0.25"/>
    <row r="52698" x14ac:dyDescent="0.25"/>
    <row r="52699" x14ac:dyDescent="0.25"/>
    <row r="52700" x14ac:dyDescent="0.25"/>
    <row r="52701" x14ac:dyDescent="0.25"/>
    <row r="52702" x14ac:dyDescent="0.25"/>
    <row r="52703" x14ac:dyDescent="0.25"/>
    <row r="52704" x14ac:dyDescent="0.25"/>
    <row r="52705" x14ac:dyDescent="0.25"/>
    <row r="52706" x14ac:dyDescent="0.25"/>
    <row r="52707" x14ac:dyDescent="0.25"/>
    <row r="52708" x14ac:dyDescent="0.25"/>
    <row r="52709" x14ac:dyDescent="0.25"/>
    <row r="52710" x14ac:dyDescent="0.25"/>
    <row r="52711" x14ac:dyDescent="0.25"/>
    <row r="52712" x14ac:dyDescent="0.25"/>
    <row r="52713" x14ac:dyDescent="0.25"/>
    <row r="52714" x14ac:dyDescent="0.25"/>
    <row r="52715" x14ac:dyDescent="0.25"/>
    <row r="52716" x14ac:dyDescent="0.25"/>
    <row r="52717" x14ac:dyDescent="0.25"/>
    <row r="52718" x14ac:dyDescent="0.25"/>
    <row r="52719" x14ac:dyDescent="0.25"/>
    <row r="52720" x14ac:dyDescent="0.25"/>
    <row r="52721" x14ac:dyDescent="0.25"/>
    <row r="52722" x14ac:dyDescent="0.25"/>
    <row r="52723" x14ac:dyDescent="0.25"/>
    <row r="52724" x14ac:dyDescent="0.25"/>
    <row r="52725" x14ac:dyDescent="0.25"/>
    <row r="52726" x14ac:dyDescent="0.25"/>
    <row r="52727" x14ac:dyDescent="0.25"/>
    <row r="52728" x14ac:dyDescent="0.25"/>
    <row r="52729" x14ac:dyDescent="0.25"/>
    <row r="52730" x14ac:dyDescent="0.25"/>
    <row r="52731" x14ac:dyDescent="0.25"/>
    <row r="52732" x14ac:dyDescent="0.25"/>
    <row r="52733" x14ac:dyDescent="0.25"/>
    <row r="52734" x14ac:dyDescent="0.25"/>
    <row r="52735" x14ac:dyDescent="0.25"/>
    <row r="52736" x14ac:dyDescent="0.25"/>
    <row r="52737" x14ac:dyDescent="0.25"/>
    <row r="52738" x14ac:dyDescent="0.25"/>
    <row r="52739" x14ac:dyDescent="0.25"/>
    <row r="52740" x14ac:dyDescent="0.25"/>
    <row r="52741" x14ac:dyDescent="0.25"/>
    <row r="52742" x14ac:dyDescent="0.25"/>
    <row r="52743" x14ac:dyDescent="0.25"/>
    <row r="52744" x14ac:dyDescent="0.25"/>
    <row r="52745" x14ac:dyDescent="0.25"/>
    <row r="52746" x14ac:dyDescent="0.25"/>
    <row r="52747" x14ac:dyDescent="0.25"/>
    <row r="52748" x14ac:dyDescent="0.25"/>
    <row r="52749" x14ac:dyDescent="0.25"/>
    <row r="52750" x14ac:dyDescent="0.25"/>
    <row r="52751" x14ac:dyDescent="0.25"/>
    <row r="52752" x14ac:dyDescent="0.25"/>
    <row r="52753" x14ac:dyDescent="0.25"/>
    <row r="52754" x14ac:dyDescent="0.25"/>
    <row r="52755" x14ac:dyDescent="0.25"/>
    <row r="52756" x14ac:dyDescent="0.25"/>
    <row r="52757" x14ac:dyDescent="0.25"/>
    <row r="52758" x14ac:dyDescent="0.25"/>
    <row r="52759" x14ac:dyDescent="0.25"/>
    <row r="52760" x14ac:dyDescent="0.25"/>
    <row r="52761" x14ac:dyDescent="0.25"/>
    <row r="52762" x14ac:dyDescent="0.25"/>
    <row r="52763" x14ac:dyDescent="0.25"/>
    <row r="52764" x14ac:dyDescent="0.25"/>
    <row r="52765" x14ac:dyDescent="0.25"/>
    <row r="52766" x14ac:dyDescent="0.25"/>
    <row r="52767" x14ac:dyDescent="0.25"/>
    <row r="52768" x14ac:dyDescent="0.25"/>
    <row r="52769" x14ac:dyDescent="0.25"/>
    <row r="52770" x14ac:dyDescent="0.25"/>
    <row r="52771" x14ac:dyDescent="0.25"/>
    <row r="52772" x14ac:dyDescent="0.25"/>
    <row r="52773" x14ac:dyDescent="0.25"/>
    <row r="52774" x14ac:dyDescent="0.25"/>
    <row r="52775" x14ac:dyDescent="0.25"/>
    <row r="52776" x14ac:dyDescent="0.25"/>
    <row r="52777" x14ac:dyDescent="0.25"/>
    <row r="52778" x14ac:dyDescent="0.25"/>
    <row r="52779" x14ac:dyDescent="0.25"/>
    <row r="52780" x14ac:dyDescent="0.25"/>
    <row r="52781" x14ac:dyDescent="0.25"/>
    <row r="52782" x14ac:dyDescent="0.25"/>
    <row r="52783" x14ac:dyDescent="0.25"/>
    <row r="52784" x14ac:dyDescent="0.25"/>
    <row r="52785" x14ac:dyDescent="0.25"/>
    <row r="52786" x14ac:dyDescent="0.25"/>
    <row r="52787" x14ac:dyDescent="0.25"/>
    <row r="52788" x14ac:dyDescent="0.25"/>
    <row r="52789" x14ac:dyDescent="0.25"/>
    <row r="52790" x14ac:dyDescent="0.25"/>
    <row r="52791" x14ac:dyDescent="0.25"/>
    <row r="52792" x14ac:dyDescent="0.25"/>
    <row r="52793" x14ac:dyDescent="0.25"/>
    <row r="52794" x14ac:dyDescent="0.25"/>
    <row r="52795" x14ac:dyDescent="0.25"/>
    <row r="52796" x14ac:dyDescent="0.25"/>
    <row r="52797" x14ac:dyDescent="0.25"/>
    <row r="52798" x14ac:dyDescent="0.25"/>
    <row r="52799" x14ac:dyDescent="0.25"/>
    <row r="52800" x14ac:dyDescent="0.25"/>
    <row r="52801" x14ac:dyDescent="0.25"/>
    <row r="52802" x14ac:dyDescent="0.25"/>
    <row r="52803" x14ac:dyDescent="0.25"/>
    <row r="52804" x14ac:dyDescent="0.25"/>
    <row r="52805" x14ac:dyDescent="0.25"/>
    <row r="52806" x14ac:dyDescent="0.25"/>
    <row r="52807" x14ac:dyDescent="0.25"/>
    <row r="52808" x14ac:dyDescent="0.25"/>
    <row r="52809" x14ac:dyDescent="0.25"/>
    <row r="52810" x14ac:dyDescent="0.25"/>
    <row r="52811" x14ac:dyDescent="0.25"/>
    <row r="52812" x14ac:dyDescent="0.25"/>
    <row r="52813" x14ac:dyDescent="0.25"/>
    <row r="52814" x14ac:dyDescent="0.25"/>
    <row r="52815" x14ac:dyDescent="0.25"/>
    <row r="52816" x14ac:dyDescent="0.25"/>
    <row r="52817" x14ac:dyDescent="0.25"/>
    <row r="52818" x14ac:dyDescent="0.25"/>
    <row r="52819" x14ac:dyDescent="0.25"/>
    <row r="52820" x14ac:dyDescent="0.25"/>
    <row r="52821" x14ac:dyDescent="0.25"/>
    <row r="52822" x14ac:dyDescent="0.25"/>
    <row r="52823" x14ac:dyDescent="0.25"/>
    <row r="52824" x14ac:dyDescent="0.25"/>
    <row r="52825" x14ac:dyDescent="0.25"/>
    <row r="52826" x14ac:dyDescent="0.25"/>
    <row r="52827" x14ac:dyDescent="0.25"/>
    <row r="52828" x14ac:dyDescent="0.25"/>
    <row r="52829" x14ac:dyDescent="0.25"/>
    <row r="52830" x14ac:dyDescent="0.25"/>
    <row r="52831" x14ac:dyDescent="0.25"/>
    <row r="52832" x14ac:dyDescent="0.25"/>
    <row r="52833" x14ac:dyDescent="0.25"/>
    <row r="52834" x14ac:dyDescent="0.25"/>
    <row r="52835" x14ac:dyDescent="0.25"/>
    <row r="52836" x14ac:dyDescent="0.25"/>
    <row r="52837" x14ac:dyDescent="0.25"/>
    <row r="52838" x14ac:dyDescent="0.25"/>
    <row r="52839" x14ac:dyDescent="0.25"/>
    <row r="52840" x14ac:dyDescent="0.25"/>
    <row r="52841" x14ac:dyDescent="0.25"/>
    <row r="52842" x14ac:dyDescent="0.25"/>
    <row r="52843" x14ac:dyDescent="0.25"/>
    <row r="52844" x14ac:dyDescent="0.25"/>
    <row r="52845" x14ac:dyDescent="0.25"/>
    <row r="52846" x14ac:dyDescent="0.25"/>
    <row r="52847" x14ac:dyDescent="0.25"/>
    <row r="52848" x14ac:dyDescent="0.25"/>
    <row r="52849" x14ac:dyDescent="0.25"/>
    <row r="52850" x14ac:dyDescent="0.25"/>
    <row r="52851" x14ac:dyDescent="0.25"/>
    <row r="52852" x14ac:dyDescent="0.25"/>
    <row r="52853" x14ac:dyDescent="0.25"/>
    <row r="52854" x14ac:dyDescent="0.25"/>
    <row r="52855" x14ac:dyDescent="0.25"/>
    <row r="52856" x14ac:dyDescent="0.25"/>
    <row r="52857" x14ac:dyDescent="0.25"/>
    <row r="52858" x14ac:dyDescent="0.25"/>
    <row r="52859" x14ac:dyDescent="0.25"/>
    <row r="52860" x14ac:dyDescent="0.25"/>
    <row r="52861" x14ac:dyDescent="0.25"/>
    <row r="52862" x14ac:dyDescent="0.25"/>
    <row r="52863" x14ac:dyDescent="0.25"/>
    <row r="52864" x14ac:dyDescent="0.25"/>
    <row r="52865" x14ac:dyDescent="0.25"/>
    <row r="52866" x14ac:dyDescent="0.25"/>
    <row r="52867" x14ac:dyDescent="0.25"/>
    <row r="52868" x14ac:dyDescent="0.25"/>
    <row r="52869" x14ac:dyDescent="0.25"/>
    <row r="52870" x14ac:dyDescent="0.25"/>
    <row r="52871" x14ac:dyDescent="0.25"/>
    <row r="52872" x14ac:dyDescent="0.25"/>
    <row r="52873" x14ac:dyDescent="0.25"/>
    <row r="52874" x14ac:dyDescent="0.25"/>
    <row r="52875" x14ac:dyDescent="0.25"/>
    <row r="52876" x14ac:dyDescent="0.25"/>
    <row r="52877" x14ac:dyDescent="0.25"/>
    <row r="52878" x14ac:dyDescent="0.25"/>
    <row r="52879" x14ac:dyDescent="0.25"/>
    <row r="52880" x14ac:dyDescent="0.25"/>
    <row r="52881" x14ac:dyDescent="0.25"/>
    <row r="52882" x14ac:dyDescent="0.25"/>
    <row r="52883" x14ac:dyDescent="0.25"/>
    <row r="52884" x14ac:dyDescent="0.25"/>
    <row r="52885" x14ac:dyDescent="0.25"/>
    <row r="52886" x14ac:dyDescent="0.25"/>
    <row r="52887" x14ac:dyDescent="0.25"/>
    <row r="52888" x14ac:dyDescent="0.25"/>
    <row r="52889" x14ac:dyDescent="0.25"/>
    <row r="52890" x14ac:dyDescent="0.25"/>
    <row r="52891" x14ac:dyDescent="0.25"/>
    <row r="52892" x14ac:dyDescent="0.25"/>
    <row r="52893" x14ac:dyDescent="0.25"/>
    <row r="52894" x14ac:dyDescent="0.25"/>
    <row r="52895" x14ac:dyDescent="0.25"/>
    <row r="52896" x14ac:dyDescent="0.25"/>
    <row r="52897" x14ac:dyDescent="0.25"/>
    <row r="52898" x14ac:dyDescent="0.25"/>
    <row r="52899" x14ac:dyDescent="0.25"/>
    <row r="52900" x14ac:dyDescent="0.25"/>
    <row r="52901" x14ac:dyDescent="0.25"/>
    <row r="52902" x14ac:dyDescent="0.25"/>
    <row r="52903" x14ac:dyDescent="0.25"/>
    <row r="52904" x14ac:dyDescent="0.25"/>
    <row r="52905" x14ac:dyDescent="0.25"/>
    <row r="52906" x14ac:dyDescent="0.25"/>
    <row r="52907" x14ac:dyDescent="0.25"/>
    <row r="52908" x14ac:dyDescent="0.25"/>
    <row r="52909" x14ac:dyDescent="0.25"/>
    <row r="52910" x14ac:dyDescent="0.25"/>
    <row r="52911" x14ac:dyDescent="0.25"/>
    <row r="52912" x14ac:dyDescent="0.25"/>
    <row r="52913" x14ac:dyDescent="0.25"/>
    <row r="52914" x14ac:dyDescent="0.25"/>
    <row r="52915" x14ac:dyDescent="0.25"/>
    <row r="52916" x14ac:dyDescent="0.25"/>
    <row r="52917" x14ac:dyDescent="0.25"/>
    <row r="52918" x14ac:dyDescent="0.25"/>
    <row r="52919" x14ac:dyDescent="0.25"/>
    <row r="52920" x14ac:dyDescent="0.25"/>
    <row r="52921" x14ac:dyDescent="0.25"/>
    <row r="52922" x14ac:dyDescent="0.25"/>
    <row r="52923" x14ac:dyDescent="0.25"/>
    <row r="52924" x14ac:dyDescent="0.25"/>
    <row r="52925" x14ac:dyDescent="0.25"/>
    <row r="52926" x14ac:dyDescent="0.25"/>
    <row r="52927" x14ac:dyDescent="0.25"/>
    <row r="52928" x14ac:dyDescent="0.25"/>
    <row r="52929" x14ac:dyDescent="0.25"/>
    <row r="52930" x14ac:dyDescent="0.25"/>
    <row r="52931" x14ac:dyDescent="0.25"/>
    <row r="52932" x14ac:dyDescent="0.25"/>
    <row r="52933" x14ac:dyDescent="0.25"/>
    <row r="52934" x14ac:dyDescent="0.25"/>
    <row r="52935" x14ac:dyDescent="0.25"/>
    <row r="52936" x14ac:dyDescent="0.25"/>
    <row r="52937" x14ac:dyDescent="0.25"/>
    <row r="52938" x14ac:dyDescent="0.25"/>
    <row r="52939" x14ac:dyDescent="0.25"/>
    <row r="52940" x14ac:dyDescent="0.25"/>
    <row r="52941" x14ac:dyDescent="0.25"/>
    <row r="52942" x14ac:dyDescent="0.25"/>
    <row r="52943" x14ac:dyDescent="0.25"/>
    <row r="52944" x14ac:dyDescent="0.25"/>
    <row r="52945" x14ac:dyDescent="0.25"/>
    <row r="52946" x14ac:dyDescent="0.25"/>
    <row r="52947" x14ac:dyDescent="0.25"/>
    <row r="52948" x14ac:dyDescent="0.25"/>
    <row r="52949" x14ac:dyDescent="0.25"/>
    <row r="52950" x14ac:dyDescent="0.25"/>
    <row r="52951" x14ac:dyDescent="0.25"/>
    <row r="52952" x14ac:dyDescent="0.25"/>
    <row r="52953" x14ac:dyDescent="0.25"/>
    <row r="52954" x14ac:dyDescent="0.25"/>
    <row r="52955" x14ac:dyDescent="0.25"/>
    <row r="52956" x14ac:dyDescent="0.25"/>
    <row r="52957" x14ac:dyDescent="0.25"/>
    <row r="52958" x14ac:dyDescent="0.25"/>
    <row r="52959" x14ac:dyDescent="0.25"/>
    <row r="52960" x14ac:dyDescent="0.25"/>
    <row r="52961" x14ac:dyDescent="0.25"/>
    <row r="52962" x14ac:dyDescent="0.25"/>
    <row r="52963" x14ac:dyDescent="0.25"/>
    <row r="52964" x14ac:dyDescent="0.25"/>
    <row r="52965" x14ac:dyDescent="0.25"/>
    <row r="52966" x14ac:dyDescent="0.25"/>
    <row r="52967" x14ac:dyDescent="0.25"/>
    <row r="52968" x14ac:dyDescent="0.25"/>
    <row r="52969" x14ac:dyDescent="0.25"/>
    <row r="52970" x14ac:dyDescent="0.25"/>
    <row r="52971" x14ac:dyDescent="0.25"/>
    <row r="52972" x14ac:dyDescent="0.25"/>
    <row r="52973" x14ac:dyDescent="0.25"/>
    <row r="52974" x14ac:dyDescent="0.25"/>
    <row r="52975" x14ac:dyDescent="0.25"/>
    <row r="52976" x14ac:dyDescent="0.25"/>
    <row r="52977" x14ac:dyDescent="0.25"/>
    <row r="52978" x14ac:dyDescent="0.25"/>
    <row r="52979" x14ac:dyDescent="0.25"/>
    <row r="52980" x14ac:dyDescent="0.25"/>
    <row r="52981" x14ac:dyDescent="0.25"/>
    <row r="52982" x14ac:dyDescent="0.25"/>
    <row r="52983" x14ac:dyDescent="0.25"/>
    <row r="52984" x14ac:dyDescent="0.25"/>
    <row r="52985" x14ac:dyDescent="0.25"/>
    <row r="52986" x14ac:dyDescent="0.25"/>
    <row r="52987" x14ac:dyDescent="0.25"/>
    <row r="52988" x14ac:dyDescent="0.25"/>
    <row r="52989" x14ac:dyDescent="0.25"/>
    <row r="52990" x14ac:dyDescent="0.25"/>
    <row r="52991" x14ac:dyDescent="0.25"/>
    <row r="52992" x14ac:dyDescent="0.25"/>
    <row r="52993" x14ac:dyDescent="0.25"/>
    <row r="52994" x14ac:dyDescent="0.25"/>
    <row r="52995" x14ac:dyDescent="0.25"/>
    <row r="52996" x14ac:dyDescent="0.25"/>
    <row r="52997" x14ac:dyDescent="0.25"/>
    <row r="52998" x14ac:dyDescent="0.25"/>
    <row r="52999" x14ac:dyDescent="0.25"/>
    <row r="53000" x14ac:dyDescent="0.25"/>
    <row r="53001" x14ac:dyDescent="0.25"/>
    <row r="53002" x14ac:dyDescent="0.25"/>
    <row r="53003" x14ac:dyDescent="0.25"/>
    <row r="53004" x14ac:dyDescent="0.25"/>
    <row r="53005" x14ac:dyDescent="0.25"/>
    <row r="53006" x14ac:dyDescent="0.25"/>
    <row r="53007" x14ac:dyDescent="0.25"/>
    <row r="53008" x14ac:dyDescent="0.25"/>
    <row r="53009" x14ac:dyDescent="0.25"/>
    <row r="53010" x14ac:dyDescent="0.25"/>
    <row r="53011" x14ac:dyDescent="0.25"/>
    <row r="53012" x14ac:dyDescent="0.25"/>
    <row r="53013" x14ac:dyDescent="0.25"/>
    <row r="53014" x14ac:dyDescent="0.25"/>
    <row r="53015" x14ac:dyDescent="0.25"/>
    <row r="53016" x14ac:dyDescent="0.25"/>
    <row r="53017" x14ac:dyDescent="0.25"/>
    <row r="53018" x14ac:dyDescent="0.25"/>
    <row r="53019" x14ac:dyDescent="0.25"/>
    <row r="53020" x14ac:dyDescent="0.25"/>
    <row r="53021" x14ac:dyDescent="0.25"/>
    <row r="53022" x14ac:dyDescent="0.25"/>
    <row r="53023" x14ac:dyDescent="0.25"/>
    <row r="53024" x14ac:dyDescent="0.25"/>
    <row r="53025" x14ac:dyDescent="0.25"/>
    <row r="53026" x14ac:dyDescent="0.25"/>
    <row r="53027" x14ac:dyDescent="0.25"/>
    <row r="53028" x14ac:dyDescent="0.25"/>
    <row r="53029" x14ac:dyDescent="0.25"/>
    <row r="53030" x14ac:dyDescent="0.25"/>
    <row r="53031" x14ac:dyDescent="0.25"/>
    <row r="53032" x14ac:dyDescent="0.25"/>
    <row r="53033" x14ac:dyDescent="0.25"/>
    <row r="53034" x14ac:dyDescent="0.25"/>
    <row r="53035" x14ac:dyDescent="0.25"/>
    <row r="53036" x14ac:dyDescent="0.25"/>
    <row r="53037" x14ac:dyDescent="0.25"/>
    <row r="53038" x14ac:dyDescent="0.25"/>
    <row r="53039" x14ac:dyDescent="0.25"/>
    <row r="53040" x14ac:dyDescent="0.25"/>
    <row r="53041" x14ac:dyDescent="0.25"/>
    <row r="53042" x14ac:dyDescent="0.25"/>
    <row r="53043" x14ac:dyDescent="0.25"/>
    <row r="53044" x14ac:dyDescent="0.25"/>
    <row r="53045" x14ac:dyDescent="0.25"/>
    <row r="53046" x14ac:dyDescent="0.25"/>
    <row r="53047" x14ac:dyDescent="0.25"/>
    <row r="53048" x14ac:dyDescent="0.25"/>
    <row r="53049" x14ac:dyDescent="0.25"/>
    <row r="53050" x14ac:dyDescent="0.25"/>
    <row r="53051" x14ac:dyDescent="0.25"/>
    <row r="53052" x14ac:dyDescent="0.25"/>
    <row r="53053" x14ac:dyDescent="0.25"/>
    <row r="53054" x14ac:dyDescent="0.25"/>
    <row r="53055" x14ac:dyDescent="0.25"/>
    <row r="53056" x14ac:dyDescent="0.25"/>
    <row r="53057" x14ac:dyDescent="0.25"/>
    <row r="53058" x14ac:dyDescent="0.25"/>
    <row r="53059" x14ac:dyDescent="0.25"/>
    <row r="53060" x14ac:dyDescent="0.25"/>
    <row r="53061" x14ac:dyDescent="0.25"/>
    <row r="53062" x14ac:dyDescent="0.25"/>
    <row r="53063" x14ac:dyDescent="0.25"/>
    <row r="53064" x14ac:dyDescent="0.25"/>
    <row r="53065" x14ac:dyDescent="0.25"/>
    <row r="53066" x14ac:dyDescent="0.25"/>
    <row r="53067" x14ac:dyDescent="0.25"/>
    <row r="53068" x14ac:dyDescent="0.25"/>
    <row r="53069" x14ac:dyDescent="0.25"/>
    <row r="53070" x14ac:dyDescent="0.25"/>
    <row r="53071" x14ac:dyDescent="0.25"/>
    <row r="53072" x14ac:dyDescent="0.25"/>
    <row r="53073" x14ac:dyDescent="0.25"/>
    <row r="53074" x14ac:dyDescent="0.25"/>
    <row r="53075" x14ac:dyDescent="0.25"/>
    <row r="53076" x14ac:dyDescent="0.25"/>
    <row r="53077" x14ac:dyDescent="0.25"/>
    <row r="53078" x14ac:dyDescent="0.25"/>
    <row r="53079" x14ac:dyDescent="0.25"/>
    <row r="53080" x14ac:dyDescent="0.25"/>
    <row r="53081" x14ac:dyDescent="0.25"/>
    <row r="53082" x14ac:dyDescent="0.25"/>
    <row r="53083" x14ac:dyDescent="0.25"/>
    <row r="53084" x14ac:dyDescent="0.25"/>
    <row r="53085" x14ac:dyDescent="0.25"/>
    <row r="53086" x14ac:dyDescent="0.25"/>
    <row r="53087" x14ac:dyDescent="0.25"/>
    <row r="53088" x14ac:dyDescent="0.25"/>
    <row r="53089" x14ac:dyDescent="0.25"/>
    <row r="53090" x14ac:dyDescent="0.25"/>
    <row r="53091" x14ac:dyDescent="0.25"/>
    <row r="53092" x14ac:dyDescent="0.25"/>
    <row r="53093" x14ac:dyDescent="0.25"/>
    <row r="53094" x14ac:dyDescent="0.25"/>
    <row r="53095" x14ac:dyDescent="0.25"/>
    <row r="53096" x14ac:dyDescent="0.25"/>
    <row r="53097" x14ac:dyDescent="0.25"/>
    <row r="53098" x14ac:dyDescent="0.25"/>
    <row r="53099" x14ac:dyDescent="0.25"/>
    <row r="53100" x14ac:dyDescent="0.25"/>
    <row r="53101" x14ac:dyDescent="0.25"/>
    <row r="53102" x14ac:dyDescent="0.25"/>
    <row r="53103" x14ac:dyDescent="0.25"/>
    <row r="53104" x14ac:dyDescent="0.25"/>
    <row r="53105" x14ac:dyDescent="0.25"/>
    <row r="53106" x14ac:dyDescent="0.25"/>
    <row r="53107" x14ac:dyDescent="0.25"/>
    <row r="53108" x14ac:dyDescent="0.25"/>
    <row r="53109" x14ac:dyDescent="0.25"/>
    <row r="53110" x14ac:dyDescent="0.25"/>
    <row r="53111" x14ac:dyDescent="0.25"/>
    <row r="53112" x14ac:dyDescent="0.25"/>
    <row r="53113" x14ac:dyDescent="0.25"/>
    <row r="53114" x14ac:dyDescent="0.25"/>
    <row r="53115" x14ac:dyDescent="0.25"/>
    <row r="53116" x14ac:dyDescent="0.25"/>
    <row r="53117" x14ac:dyDescent="0.25"/>
    <row r="53118" x14ac:dyDescent="0.25"/>
    <row r="53119" x14ac:dyDescent="0.25"/>
    <row r="53120" x14ac:dyDescent="0.25"/>
    <row r="53121" x14ac:dyDescent="0.25"/>
    <row r="53122" x14ac:dyDescent="0.25"/>
    <row r="53123" x14ac:dyDescent="0.25"/>
    <row r="53124" x14ac:dyDescent="0.25"/>
    <row r="53125" x14ac:dyDescent="0.25"/>
    <row r="53126" x14ac:dyDescent="0.25"/>
    <row r="53127" x14ac:dyDescent="0.25"/>
    <row r="53128" x14ac:dyDescent="0.25"/>
    <row r="53129" x14ac:dyDescent="0.25"/>
    <row r="53130" x14ac:dyDescent="0.25"/>
    <row r="53131" x14ac:dyDescent="0.25"/>
    <row r="53132" x14ac:dyDescent="0.25"/>
    <row r="53133" x14ac:dyDescent="0.25"/>
    <row r="53134" x14ac:dyDescent="0.25"/>
    <row r="53135" x14ac:dyDescent="0.25"/>
    <row r="53136" x14ac:dyDescent="0.25"/>
    <row r="53137" x14ac:dyDescent="0.25"/>
    <row r="53138" x14ac:dyDescent="0.25"/>
    <row r="53139" x14ac:dyDescent="0.25"/>
    <row r="53140" x14ac:dyDescent="0.25"/>
    <row r="53141" x14ac:dyDescent="0.25"/>
    <row r="53142" x14ac:dyDescent="0.25"/>
    <row r="53143" x14ac:dyDescent="0.25"/>
    <row r="53144" x14ac:dyDescent="0.25"/>
    <row r="53145" x14ac:dyDescent="0.25"/>
    <row r="53146" x14ac:dyDescent="0.25"/>
    <row r="53147" x14ac:dyDescent="0.25"/>
    <row r="53148" x14ac:dyDescent="0.25"/>
    <row r="53149" x14ac:dyDescent="0.25"/>
    <row r="53150" x14ac:dyDescent="0.25"/>
    <row r="53151" x14ac:dyDescent="0.25"/>
    <row r="53152" x14ac:dyDescent="0.25"/>
    <row r="53153" x14ac:dyDescent="0.25"/>
    <row r="53154" x14ac:dyDescent="0.25"/>
    <row r="53155" x14ac:dyDescent="0.25"/>
    <row r="53156" x14ac:dyDescent="0.25"/>
    <row r="53157" x14ac:dyDescent="0.25"/>
    <row r="53158" x14ac:dyDescent="0.25"/>
    <row r="53159" x14ac:dyDescent="0.25"/>
    <row r="53160" x14ac:dyDescent="0.25"/>
    <row r="53161" x14ac:dyDescent="0.25"/>
    <row r="53162" x14ac:dyDescent="0.25"/>
    <row r="53163" x14ac:dyDescent="0.25"/>
    <row r="53164" x14ac:dyDescent="0.25"/>
    <row r="53165" x14ac:dyDescent="0.25"/>
    <row r="53166" x14ac:dyDescent="0.25"/>
    <row r="53167" x14ac:dyDescent="0.25"/>
    <row r="53168" x14ac:dyDescent="0.25"/>
    <row r="53169" x14ac:dyDescent="0.25"/>
    <row r="53170" x14ac:dyDescent="0.25"/>
    <row r="53171" x14ac:dyDescent="0.25"/>
    <row r="53172" x14ac:dyDescent="0.25"/>
    <row r="53173" x14ac:dyDescent="0.25"/>
    <row r="53174" x14ac:dyDescent="0.25"/>
    <row r="53175" x14ac:dyDescent="0.25"/>
    <row r="53176" x14ac:dyDescent="0.25"/>
    <row r="53177" x14ac:dyDescent="0.25"/>
    <row r="53178" x14ac:dyDescent="0.25"/>
    <row r="53179" x14ac:dyDescent="0.25"/>
    <row r="53180" x14ac:dyDescent="0.25"/>
    <row r="53181" x14ac:dyDescent="0.25"/>
    <row r="53182" x14ac:dyDescent="0.25"/>
    <row r="53183" x14ac:dyDescent="0.25"/>
    <row r="53184" x14ac:dyDescent="0.25"/>
    <row r="53185" x14ac:dyDescent="0.25"/>
    <row r="53186" x14ac:dyDescent="0.25"/>
    <row r="53187" x14ac:dyDescent="0.25"/>
    <row r="53188" x14ac:dyDescent="0.25"/>
    <row r="53189" x14ac:dyDescent="0.25"/>
    <row r="53190" x14ac:dyDescent="0.25"/>
    <row r="53191" x14ac:dyDescent="0.25"/>
    <row r="53192" x14ac:dyDescent="0.25"/>
    <row r="53193" x14ac:dyDescent="0.25"/>
    <row r="53194" x14ac:dyDescent="0.25"/>
    <row r="53195" x14ac:dyDescent="0.25"/>
    <row r="53196" x14ac:dyDescent="0.25"/>
    <row r="53197" x14ac:dyDescent="0.25"/>
    <row r="53198" x14ac:dyDescent="0.25"/>
    <row r="53199" x14ac:dyDescent="0.25"/>
    <row r="53200" x14ac:dyDescent="0.25"/>
    <row r="53201" x14ac:dyDescent="0.25"/>
    <row r="53202" x14ac:dyDescent="0.25"/>
    <row r="53203" x14ac:dyDescent="0.25"/>
    <row r="53204" x14ac:dyDescent="0.25"/>
    <row r="53205" x14ac:dyDescent="0.25"/>
    <row r="53206" x14ac:dyDescent="0.25"/>
    <row r="53207" x14ac:dyDescent="0.25"/>
    <row r="53208" x14ac:dyDescent="0.25"/>
    <row r="53209" x14ac:dyDescent="0.25"/>
    <row r="53210" x14ac:dyDescent="0.25"/>
    <row r="53211" x14ac:dyDescent="0.25"/>
    <row r="53212" x14ac:dyDescent="0.25"/>
    <row r="53213" x14ac:dyDescent="0.25"/>
    <row r="53214" x14ac:dyDescent="0.25"/>
    <row r="53215" x14ac:dyDescent="0.25"/>
    <row r="53216" x14ac:dyDescent="0.25"/>
    <row r="53217" x14ac:dyDescent="0.25"/>
    <row r="53218" x14ac:dyDescent="0.25"/>
    <row r="53219" x14ac:dyDescent="0.25"/>
    <row r="53220" x14ac:dyDescent="0.25"/>
    <row r="53221" x14ac:dyDescent="0.25"/>
    <row r="53222" x14ac:dyDescent="0.25"/>
    <row r="53223" x14ac:dyDescent="0.25"/>
    <row r="53224" x14ac:dyDescent="0.25"/>
    <row r="53225" x14ac:dyDescent="0.25"/>
    <row r="53226" x14ac:dyDescent="0.25"/>
    <row r="53227" x14ac:dyDescent="0.25"/>
    <row r="53228" x14ac:dyDescent="0.25"/>
    <row r="53229" x14ac:dyDescent="0.25"/>
    <row r="53230" x14ac:dyDescent="0.25"/>
    <row r="53231" x14ac:dyDescent="0.25"/>
    <row r="53232" x14ac:dyDescent="0.25"/>
    <row r="53233" x14ac:dyDescent="0.25"/>
    <row r="53234" x14ac:dyDescent="0.25"/>
    <row r="53235" x14ac:dyDescent="0.25"/>
    <row r="53236" x14ac:dyDescent="0.25"/>
    <row r="53237" x14ac:dyDescent="0.25"/>
    <row r="53238" x14ac:dyDescent="0.25"/>
    <row r="53239" x14ac:dyDescent="0.25"/>
    <row r="53240" x14ac:dyDescent="0.25"/>
    <row r="53241" x14ac:dyDescent="0.25"/>
    <row r="53242" x14ac:dyDescent="0.25"/>
    <row r="53243" x14ac:dyDescent="0.25"/>
    <row r="53244" x14ac:dyDescent="0.25"/>
    <row r="53245" x14ac:dyDescent="0.25"/>
    <row r="53246" x14ac:dyDescent="0.25"/>
    <row r="53247" x14ac:dyDescent="0.25"/>
    <row r="53248" x14ac:dyDescent="0.25"/>
    <row r="53249" x14ac:dyDescent="0.25"/>
    <row r="53250" x14ac:dyDescent="0.25"/>
    <row r="53251" x14ac:dyDescent="0.25"/>
    <row r="53252" x14ac:dyDescent="0.25"/>
    <row r="53253" x14ac:dyDescent="0.25"/>
    <row r="53254" x14ac:dyDescent="0.25"/>
    <row r="53255" x14ac:dyDescent="0.25"/>
    <row r="53256" x14ac:dyDescent="0.25"/>
    <row r="53257" x14ac:dyDescent="0.25"/>
    <row r="53258" x14ac:dyDescent="0.25"/>
    <row r="53259" x14ac:dyDescent="0.25"/>
    <row r="53260" x14ac:dyDescent="0.25"/>
    <row r="53261" x14ac:dyDescent="0.25"/>
    <row r="53262" x14ac:dyDescent="0.25"/>
    <row r="53263" x14ac:dyDescent="0.25"/>
    <row r="53264" x14ac:dyDescent="0.25"/>
    <row r="53265" x14ac:dyDescent="0.25"/>
    <row r="53266" x14ac:dyDescent="0.25"/>
    <row r="53267" x14ac:dyDescent="0.25"/>
    <row r="53268" x14ac:dyDescent="0.25"/>
    <row r="53269" x14ac:dyDescent="0.25"/>
    <row r="53270" x14ac:dyDescent="0.25"/>
    <row r="53271" x14ac:dyDescent="0.25"/>
    <row r="53272" x14ac:dyDescent="0.25"/>
    <row r="53273" x14ac:dyDescent="0.25"/>
    <row r="53274" x14ac:dyDescent="0.25"/>
    <row r="53275" x14ac:dyDescent="0.25"/>
    <row r="53276" x14ac:dyDescent="0.25"/>
    <row r="53277" x14ac:dyDescent="0.25"/>
    <row r="53278" x14ac:dyDescent="0.25"/>
    <row r="53279" x14ac:dyDescent="0.25"/>
    <row r="53280" x14ac:dyDescent="0.25"/>
    <row r="53281" x14ac:dyDescent="0.25"/>
    <row r="53282" x14ac:dyDescent="0.25"/>
    <row r="53283" x14ac:dyDescent="0.25"/>
    <row r="53284" x14ac:dyDescent="0.25"/>
    <row r="53285" x14ac:dyDescent="0.25"/>
    <row r="53286" x14ac:dyDescent="0.25"/>
    <row r="53287" x14ac:dyDescent="0.25"/>
    <row r="53288" x14ac:dyDescent="0.25"/>
    <row r="53289" x14ac:dyDescent="0.25"/>
    <row r="53290" x14ac:dyDescent="0.25"/>
    <row r="53291" x14ac:dyDescent="0.25"/>
    <row r="53292" x14ac:dyDescent="0.25"/>
    <row r="53293" x14ac:dyDescent="0.25"/>
    <row r="53294" x14ac:dyDescent="0.25"/>
    <row r="53295" x14ac:dyDescent="0.25"/>
    <row r="53296" x14ac:dyDescent="0.25"/>
    <row r="53297" x14ac:dyDescent="0.25"/>
    <row r="53298" x14ac:dyDescent="0.25"/>
    <row r="53299" x14ac:dyDescent="0.25"/>
    <row r="53300" x14ac:dyDescent="0.25"/>
    <row r="53301" x14ac:dyDescent="0.25"/>
    <row r="53302" x14ac:dyDescent="0.25"/>
    <row r="53303" x14ac:dyDescent="0.25"/>
    <row r="53304" x14ac:dyDescent="0.25"/>
    <row r="53305" x14ac:dyDescent="0.25"/>
    <row r="53306" x14ac:dyDescent="0.25"/>
    <row r="53307" x14ac:dyDescent="0.25"/>
    <row r="53308" x14ac:dyDescent="0.25"/>
    <row r="53309" x14ac:dyDescent="0.25"/>
    <row r="53310" x14ac:dyDescent="0.25"/>
    <row r="53311" x14ac:dyDescent="0.25"/>
    <row r="53312" x14ac:dyDescent="0.25"/>
    <row r="53313" x14ac:dyDescent="0.25"/>
    <row r="53314" x14ac:dyDescent="0.25"/>
    <row r="53315" x14ac:dyDescent="0.25"/>
    <row r="53316" x14ac:dyDescent="0.25"/>
    <row r="53317" x14ac:dyDescent="0.25"/>
    <row r="53318" x14ac:dyDescent="0.25"/>
    <row r="53319" x14ac:dyDescent="0.25"/>
    <row r="53320" x14ac:dyDescent="0.25"/>
    <row r="53321" x14ac:dyDescent="0.25"/>
    <row r="53322" x14ac:dyDescent="0.25"/>
    <row r="53323" x14ac:dyDescent="0.25"/>
    <row r="53324" x14ac:dyDescent="0.25"/>
    <row r="53325" x14ac:dyDescent="0.25"/>
    <row r="53326" x14ac:dyDescent="0.25"/>
    <row r="53327" x14ac:dyDescent="0.25"/>
    <row r="53328" x14ac:dyDescent="0.25"/>
    <row r="53329" x14ac:dyDescent="0.25"/>
    <row r="53330" x14ac:dyDescent="0.25"/>
    <row r="53331" x14ac:dyDescent="0.25"/>
    <row r="53332" x14ac:dyDescent="0.25"/>
    <row r="53333" x14ac:dyDescent="0.25"/>
    <row r="53334" x14ac:dyDescent="0.25"/>
    <row r="53335" x14ac:dyDescent="0.25"/>
    <row r="53336" x14ac:dyDescent="0.25"/>
    <row r="53337" x14ac:dyDescent="0.25"/>
    <row r="53338" x14ac:dyDescent="0.25"/>
    <row r="53339" x14ac:dyDescent="0.25"/>
    <row r="53340" x14ac:dyDescent="0.25"/>
    <row r="53341" x14ac:dyDescent="0.25"/>
    <row r="53342" x14ac:dyDescent="0.25"/>
    <row r="53343" x14ac:dyDescent="0.25"/>
    <row r="53344" x14ac:dyDescent="0.25"/>
    <row r="53345" x14ac:dyDescent="0.25"/>
    <row r="53346" x14ac:dyDescent="0.25"/>
    <row r="53347" x14ac:dyDescent="0.25"/>
    <row r="53348" x14ac:dyDescent="0.25"/>
    <row r="53349" x14ac:dyDescent="0.25"/>
    <row r="53350" x14ac:dyDescent="0.25"/>
    <row r="53351" x14ac:dyDescent="0.25"/>
    <row r="53352" x14ac:dyDescent="0.25"/>
    <row r="53353" x14ac:dyDescent="0.25"/>
    <row r="53354" x14ac:dyDescent="0.25"/>
    <row r="53355" x14ac:dyDescent="0.25"/>
    <row r="53356" x14ac:dyDescent="0.25"/>
    <row r="53357" x14ac:dyDescent="0.25"/>
    <row r="53358" x14ac:dyDescent="0.25"/>
    <row r="53359" x14ac:dyDescent="0.25"/>
    <row r="53360" x14ac:dyDescent="0.25"/>
    <row r="53361" x14ac:dyDescent="0.25"/>
    <row r="53362" x14ac:dyDescent="0.25"/>
    <row r="53363" x14ac:dyDescent="0.25"/>
    <row r="53364" x14ac:dyDescent="0.25"/>
    <row r="53365" x14ac:dyDescent="0.25"/>
    <row r="53366" x14ac:dyDescent="0.25"/>
    <row r="53367" x14ac:dyDescent="0.25"/>
    <row r="53368" x14ac:dyDescent="0.25"/>
    <row r="53369" x14ac:dyDescent="0.25"/>
    <row r="53370" x14ac:dyDescent="0.25"/>
    <row r="53371" x14ac:dyDescent="0.25"/>
    <row r="53372" x14ac:dyDescent="0.25"/>
    <row r="53373" x14ac:dyDescent="0.25"/>
    <row r="53374" x14ac:dyDescent="0.25"/>
    <row r="53375" x14ac:dyDescent="0.25"/>
    <row r="53376" x14ac:dyDescent="0.25"/>
    <row r="53377" x14ac:dyDescent="0.25"/>
    <row r="53378" x14ac:dyDescent="0.25"/>
    <row r="53379" x14ac:dyDescent="0.25"/>
    <row r="53380" x14ac:dyDescent="0.25"/>
    <row r="53381" x14ac:dyDescent="0.25"/>
    <row r="53382" x14ac:dyDescent="0.25"/>
    <row r="53383" x14ac:dyDescent="0.25"/>
    <row r="53384" x14ac:dyDescent="0.25"/>
    <row r="53385" x14ac:dyDescent="0.25"/>
    <row r="53386" x14ac:dyDescent="0.25"/>
    <row r="53387" x14ac:dyDescent="0.25"/>
    <row r="53388" x14ac:dyDescent="0.25"/>
    <row r="53389" x14ac:dyDescent="0.25"/>
    <row r="53390" x14ac:dyDescent="0.25"/>
    <row r="53391" x14ac:dyDescent="0.25"/>
    <row r="53392" x14ac:dyDescent="0.25"/>
    <row r="53393" x14ac:dyDescent="0.25"/>
    <row r="53394" x14ac:dyDescent="0.25"/>
    <row r="53395" x14ac:dyDescent="0.25"/>
    <row r="53396" x14ac:dyDescent="0.25"/>
    <row r="53397" x14ac:dyDescent="0.25"/>
    <row r="53398" x14ac:dyDescent="0.25"/>
    <row r="53399" x14ac:dyDescent="0.25"/>
    <row r="53400" x14ac:dyDescent="0.25"/>
    <row r="53401" x14ac:dyDescent="0.25"/>
    <row r="53402" x14ac:dyDescent="0.25"/>
    <row r="53403" x14ac:dyDescent="0.25"/>
    <row r="53404" x14ac:dyDescent="0.25"/>
    <row r="53405" x14ac:dyDescent="0.25"/>
    <row r="53406" x14ac:dyDescent="0.25"/>
    <row r="53407" x14ac:dyDescent="0.25"/>
    <row r="53408" x14ac:dyDescent="0.25"/>
    <row r="53409" x14ac:dyDescent="0.25"/>
    <row r="53410" x14ac:dyDescent="0.25"/>
    <row r="53411" x14ac:dyDescent="0.25"/>
    <row r="53412" x14ac:dyDescent="0.25"/>
    <row r="53413" x14ac:dyDescent="0.25"/>
    <row r="53414" x14ac:dyDescent="0.25"/>
    <row r="53415" x14ac:dyDescent="0.25"/>
    <row r="53416" x14ac:dyDescent="0.25"/>
    <row r="53417" x14ac:dyDescent="0.25"/>
    <row r="53418" x14ac:dyDescent="0.25"/>
    <row r="53419" x14ac:dyDescent="0.25"/>
    <row r="53420" x14ac:dyDescent="0.25"/>
    <row r="53421" x14ac:dyDescent="0.25"/>
    <row r="53422" x14ac:dyDescent="0.25"/>
    <row r="53423" x14ac:dyDescent="0.25"/>
    <row r="53424" x14ac:dyDescent="0.25"/>
    <row r="53425" x14ac:dyDescent="0.25"/>
    <row r="53426" x14ac:dyDescent="0.25"/>
    <row r="53427" x14ac:dyDescent="0.25"/>
    <row r="53428" x14ac:dyDescent="0.25"/>
    <row r="53429" x14ac:dyDescent="0.25"/>
    <row r="53430" x14ac:dyDescent="0.25"/>
    <row r="53431" x14ac:dyDescent="0.25"/>
    <row r="53432" x14ac:dyDescent="0.25"/>
    <row r="53433" x14ac:dyDescent="0.25"/>
    <row r="53434" x14ac:dyDescent="0.25"/>
    <row r="53435" x14ac:dyDescent="0.25"/>
    <row r="53436" x14ac:dyDescent="0.25"/>
    <row r="53437" x14ac:dyDescent="0.25"/>
    <row r="53438" x14ac:dyDescent="0.25"/>
    <row r="53439" x14ac:dyDescent="0.25"/>
    <row r="53440" x14ac:dyDescent="0.25"/>
    <row r="53441" x14ac:dyDescent="0.25"/>
    <row r="53442" x14ac:dyDescent="0.25"/>
    <row r="53443" x14ac:dyDescent="0.25"/>
    <row r="53444" x14ac:dyDescent="0.25"/>
    <row r="53445" x14ac:dyDescent="0.25"/>
    <row r="53446" x14ac:dyDescent="0.25"/>
    <row r="53447" x14ac:dyDescent="0.25"/>
    <row r="53448" x14ac:dyDescent="0.25"/>
    <row r="53449" x14ac:dyDescent="0.25"/>
    <row r="53450" x14ac:dyDescent="0.25"/>
    <row r="53451" x14ac:dyDescent="0.25"/>
    <row r="53452" x14ac:dyDescent="0.25"/>
    <row r="53453" x14ac:dyDescent="0.25"/>
    <row r="53454" x14ac:dyDescent="0.25"/>
    <row r="53455" x14ac:dyDescent="0.25"/>
    <row r="53456" x14ac:dyDescent="0.25"/>
    <row r="53457" x14ac:dyDescent="0.25"/>
    <row r="53458" x14ac:dyDescent="0.25"/>
    <row r="53459" x14ac:dyDescent="0.25"/>
    <row r="53460" x14ac:dyDescent="0.25"/>
    <row r="53461" x14ac:dyDescent="0.25"/>
    <row r="53462" x14ac:dyDescent="0.25"/>
    <row r="53463" x14ac:dyDescent="0.25"/>
    <row r="53464" x14ac:dyDescent="0.25"/>
    <row r="53465" x14ac:dyDescent="0.25"/>
    <row r="53466" x14ac:dyDescent="0.25"/>
    <row r="53467" x14ac:dyDescent="0.25"/>
    <row r="53468" x14ac:dyDescent="0.25"/>
    <row r="53469" x14ac:dyDescent="0.25"/>
    <row r="53470" x14ac:dyDescent="0.25"/>
    <row r="53471" x14ac:dyDescent="0.25"/>
    <row r="53472" x14ac:dyDescent="0.25"/>
    <row r="53473" x14ac:dyDescent="0.25"/>
    <row r="53474" x14ac:dyDescent="0.25"/>
    <row r="53475" x14ac:dyDescent="0.25"/>
    <row r="53476" x14ac:dyDescent="0.25"/>
    <row r="53477" x14ac:dyDescent="0.25"/>
    <row r="53478" x14ac:dyDescent="0.25"/>
    <row r="53479" x14ac:dyDescent="0.25"/>
    <row r="53480" x14ac:dyDescent="0.25"/>
    <row r="53481" x14ac:dyDescent="0.25"/>
    <row r="53482" x14ac:dyDescent="0.25"/>
    <row r="53483" x14ac:dyDescent="0.25"/>
    <row r="53484" x14ac:dyDescent="0.25"/>
    <row r="53485" x14ac:dyDescent="0.25"/>
    <row r="53486" x14ac:dyDescent="0.25"/>
    <row r="53487" x14ac:dyDescent="0.25"/>
    <row r="53488" x14ac:dyDescent="0.25"/>
    <row r="53489" x14ac:dyDescent="0.25"/>
    <row r="53490" x14ac:dyDescent="0.25"/>
    <row r="53491" x14ac:dyDescent="0.25"/>
    <row r="53492" x14ac:dyDescent="0.25"/>
    <row r="53493" x14ac:dyDescent="0.25"/>
    <row r="53494" x14ac:dyDescent="0.25"/>
    <row r="53495" x14ac:dyDescent="0.25"/>
    <row r="53496" x14ac:dyDescent="0.25"/>
    <row r="53497" x14ac:dyDescent="0.25"/>
    <row r="53498" x14ac:dyDescent="0.25"/>
    <row r="53499" x14ac:dyDescent="0.25"/>
    <row r="53500" x14ac:dyDescent="0.25"/>
    <row r="53501" x14ac:dyDescent="0.25"/>
    <row r="53502" x14ac:dyDescent="0.25"/>
    <row r="53503" x14ac:dyDescent="0.25"/>
    <row r="53504" x14ac:dyDescent="0.25"/>
    <row r="53505" x14ac:dyDescent="0.25"/>
    <row r="53506" x14ac:dyDescent="0.25"/>
    <row r="53507" x14ac:dyDescent="0.25"/>
    <row r="53508" x14ac:dyDescent="0.25"/>
    <row r="53509" x14ac:dyDescent="0.25"/>
    <row r="53510" x14ac:dyDescent="0.25"/>
    <row r="53511" x14ac:dyDescent="0.25"/>
    <row r="53512" x14ac:dyDescent="0.25"/>
    <row r="53513" x14ac:dyDescent="0.25"/>
    <row r="53514" x14ac:dyDescent="0.25"/>
    <row r="53515" x14ac:dyDescent="0.25"/>
    <row r="53516" x14ac:dyDescent="0.25"/>
    <row r="53517" x14ac:dyDescent="0.25"/>
    <row r="53518" x14ac:dyDescent="0.25"/>
    <row r="53519" x14ac:dyDescent="0.25"/>
    <row r="53520" x14ac:dyDescent="0.25"/>
    <row r="53521" x14ac:dyDescent="0.25"/>
    <row r="53522" x14ac:dyDescent="0.25"/>
    <row r="53523" x14ac:dyDescent="0.25"/>
    <row r="53524" x14ac:dyDescent="0.25"/>
    <row r="53525" x14ac:dyDescent="0.25"/>
    <row r="53526" x14ac:dyDescent="0.25"/>
    <row r="53527" x14ac:dyDescent="0.25"/>
    <row r="53528" x14ac:dyDescent="0.25"/>
    <row r="53529" x14ac:dyDescent="0.25"/>
    <row r="53530" x14ac:dyDescent="0.25"/>
    <row r="53531" x14ac:dyDescent="0.25"/>
    <row r="53532" x14ac:dyDescent="0.25"/>
    <row r="53533" x14ac:dyDescent="0.25"/>
    <row r="53534" x14ac:dyDescent="0.25"/>
    <row r="53535" x14ac:dyDescent="0.25"/>
    <row r="53536" x14ac:dyDescent="0.25"/>
    <row r="53537" x14ac:dyDescent="0.25"/>
    <row r="53538" x14ac:dyDescent="0.25"/>
    <row r="53539" x14ac:dyDescent="0.25"/>
    <row r="53540" x14ac:dyDescent="0.25"/>
    <row r="53541" x14ac:dyDescent="0.25"/>
    <row r="53542" x14ac:dyDescent="0.25"/>
    <row r="53543" x14ac:dyDescent="0.25"/>
    <row r="53544" x14ac:dyDescent="0.25"/>
    <row r="53545" x14ac:dyDescent="0.25"/>
    <row r="53546" x14ac:dyDescent="0.25"/>
    <row r="53547" x14ac:dyDescent="0.25"/>
    <row r="53548" x14ac:dyDescent="0.25"/>
    <row r="53549" x14ac:dyDescent="0.25"/>
    <row r="53550" x14ac:dyDescent="0.25"/>
    <row r="53551" x14ac:dyDescent="0.25"/>
    <row r="53552" x14ac:dyDescent="0.25"/>
    <row r="53553" x14ac:dyDescent="0.25"/>
    <row r="53554" x14ac:dyDescent="0.25"/>
    <row r="53555" x14ac:dyDescent="0.25"/>
    <row r="53556" x14ac:dyDescent="0.25"/>
    <row r="53557" x14ac:dyDescent="0.25"/>
    <row r="53558" x14ac:dyDescent="0.25"/>
    <row r="53559" x14ac:dyDescent="0.25"/>
    <row r="53560" x14ac:dyDescent="0.25"/>
    <row r="53561" x14ac:dyDescent="0.25"/>
    <row r="53562" x14ac:dyDescent="0.25"/>
    <row r="53563" x14ac:dyDescent="0.25"/>
    <row r="53564" x14ac:dyDescent="0.25"/>
    <row r="53565" x14ac:dyDescent="0.25"/>
    <row r="53566" x14ac:dyDescent="0.25"/>
    <row r="53567" x14ac:dyDescent="0.25"/>
    <row r="53568" x14ac:dyDescent="0.25"/>
    <row r="53569" x14ac:dyDescent="0.25"/>
    <row r="53570" x14ac:dyDescent="0.25"/>
    <row r="53571" x14ac:dyDescent="0.25"/>
    <row r="53572" x14ac:dyDescent="0.25"/>
    <row r="53573" x14ac:dyDescent="0.25"/>
    <row r="53574" x14ac:dyDescent="0.25"/>
    <row r="53575" x14ac:dyDescent="0.25"/>
    <row r="53576" x14ac:dyDescent="0.25"/>
    <row r="53577" x14ac:dyDescent="0.25"/>
    <row r="53578" x14ac:dyDescent="0.25"/>
    <row r="53579" x14ac:dyDescent="0.25"/>
    <row r="53580" x14ac:dyDescent="0.25"/>
    <row r="53581" x14ac:dyDescent="0.25"/>
    <row r="53582" x14ac:dyDescent="0.25"/>
    <row r="53583" x14ac:dyDescent="0.25"/>
    <row r="53584" x14ac:dyDescent="0.25"/>
    <row r="53585" x14ac:dyDescent="0.25"/>
    <row r="53586" x14ac:dyDescent="0.25"/>
    <row r="53587" x14ac:dyDescent="0.25"/>
    <row r="53588" x14ac:dyDescent="0.25"/>
    <row r="53589" x14ac:dyDescent="0.25"/>
    <row r="53590" x14ac:dyDescent="0.25"/>
    <row r="53591" x14ac:dyDescent="0.25"/>
    <row r="53592" x14ac:dyDescent="0.25"/>
    <row r="53593" x14ac:dyDescent="0.25"/>
    <row r="53594" x14ac:dyDescent="0.25"/>
    <row r="53595" x14ac:dyDescent="0.25"/>
    <row r="53596" x14ac:dyDescent="0.25"/>
    <row r="53597" x14ac:dyDescent="0.25"/>
    <row r="53598" x14ac:dyDescent="0.25"/>
    <row r="53599" x14ac:dyDescent="0.25"/>
    <row r="53600" x14ac:dyDescent="0.25"/>
    <row r="53601" x14ac:dyDescent="0.25"/>
    <row r="53602" x14ac:dyDescent="0.25"/>
    <row r="53603" x14ac:dyDescent="0.25"/>
    <row r="53604" x14ac:dyDescent="0.25"/>
    <row r="53605" x14ac:dyDescent="0.25"/>
    <row r="53606" x14ac:dyDescent="0.25"/>
    <row r="53607" x14ac:dyDescent="0.25"/>
    <row r="53608" x14ac:dyDescent="0.25"/>
    <row r="53609" x14ac:dyDescent="0.25"/>
    <row r="53610" x14ac:dyDescent="0.25"/>
    <row r="53611" x14ac:dyDescent="0.25"/>
    <row r="53612" x14ac:dyDescent="0.25"/>
    <row r="53613" x14ac:dyDescent="0.25"/>
    <row r="53614" x14ac:dyDescent="0.25"/>
    <row r="53615" x14ac:dyDescent="0.25"/>
    <row r="53616" x14ac:dyDescent="0.25"/>
    <row r="53617" x14ac:dyDescent="0.25"/>
    <row r="53618" x14ac:dyDescent="0.25"/>
    <row r="53619" x14ac:dyDescent="0.25"/>
    <row r="53620" x14ac:dyDescent="0.25"/>
    <row r="53621" x14ac:dyDescent="0.25"/>
    <row r="53622" x14ac:dyDescent="0.25"/>
    <row r="53623" x14ac:dyDescent="0.25"/>
    <row r="53624" x14ac:dyDescent="0.25"/>
    <row r="53625" x14ac:dyDescent="0.25"/>
    <row r="53626" x14ac:dyDescent="0.25"/>
    <row r="53627" x14ac:dyDescent="0.25"/>
    <row r="53628" x14ac:dyDescent="0.25"/>
    <row r="53629" x14ac:dyDescent="0.25"/>
    <row r="53630" x14ac:dyDescent="0.25"/>
    <row r="53631" x14ac:dyDescent="0.25"/>
    <row r="53632" x14ac:dyDescent="0.25"/>
    <row r="53633" x14ac:dyDescent="0.25"/>
    <row r="53634" x14ac:dyDescent="0.25"/>
    <row r="53635" x14ac:dyDescent="0.25"/>
    <row r="53636" x14ac:dyDescent="0.25"/>
    <row r="53637" x14ac:dyDescent="0.25"/>
    <row r="53638" x14ac:dyDescent="0.25"/>
    <row r="53639" x14ac:dyDescent="0.25"/>
    <row r="53640" x14ac:dyDescent="0.25"/>
    <row r="53641" x14ac:dyDescent="0.25"/>
    <row r="53642" x14ac:dyDescent="0.25"/>
    <row r="53643" x14ac:dyDescent="0.25"/>
    <row r="53644" x14ac:dyDescent="0.25"/>
    <row r="53645" x14ac:dyDescent="0.25"/>
    <row r="53646" x14ac:dyDescent="0.25"/>
    <row r="53647" x14ac:dyDescent="0.25"/>
    <row r="53648" x14ac:dyDescent="0.25"/>
    <row r="53649" x14ac:dyDescent="0.25"/>
    <row r="53650" x14ac:dyDescent="0.25"/>
    <row r="53651" x14ac:dyDescent="0.25"/>
    <row r="53652" x14ac:dyDescent="0.25"/>
    <row r="53653" x14ac:dyDescent="0.25"/>
    <row r="53654" x14ac:dyDescent="0.25"/>
    <row r="53655" x14ac:dyDescent="0.25"/>
    <row r="53656" x14ac:dyDescent="0.25"/>
    <row r="53657" x14ac:dyDescent="0.25"/>
    <row r="53658" x14ac:dyDescent="0.25"/>
    <row r="53659" x14ac:dyDescent="0.25"/>
    <row r="53660" x14ac:dyDescent="0.25"/>
    <row r="53661" x14ac:dyDescent="0.25"/>
    <row r="53662" x14ac:dyDescent="0.25"/>
    <row r="53663" x14ac:dyDescent="0.25"/>
    <row r="53664" x14ac:dyDescent="0.25"/>
    <row r="53665" x14ac:dyDescent="0.25"/>
    <row r="53666" x14ac:dyDescent="0.25"/>
    <row r="53667" x14ac:dyDescent="0.25"/>
    <row r="53668" x14ac:dyDescent="0.25"/>
    <row r="53669" x14ac:dyDescent="0.25"/>
    <row r="53670" x14ac:dyDescent="0.25"/>
    <row r="53671" x14ac:dyDescent="0.25"/>
    <row r="53672" x14ac:dyDescent="0.25"/>
    <row r="53673" x14ac:dyDescent="0.25"/>
    <row r="53674" x14ac:dyDescent="0.25"/>
    <row r="53675" x14ac:dyDescent="0.25"/>
    <row r="53676" x14ac:dyDescent="0.25"/>
    <row r="53677" x14ac:dyDescent="0.25"/>
    <row r="53678" x14ac:dyDescent="0.25"/>
    <row r="53679" x14ac:dyDescent="0.25"/>
    <row r="53680" x14ac:dyDescent="0.25"/>
    <row r="53681" x14ac:dyDescent="0.25"/>
    <row r="53682" x14ac:dyDescent="0.25"/>
    <row r="53683" x14ac:dyDescent="0.25"/>
    <row r="53684" x14ac:dyDescent="0.25"/>
    <row r="53685" x14ac:dyDescent="0.25"/>
    <row r="53686" x14ac:dyDescent="0.25"/>
    <row r="53687" x14ac:dyDescent="0.25"/>
    <row r="53688" x14ac:dyDescent="0.25"/>
    <row r="53689" x14ac:dyDescent="0.25"/>
    <row r="53690" x14ac:dyDescent="0.25"/>
    <row r="53691" x14ac:dyDescent="0.25"/>
    <row r="53692" x14ac:dyDescent="0.25"/>
    <row r="53693" x14ac:dyDescent="0.25"/>
    <row r="53694" x14ac:dyDescent="0.25"/>
    <row r="53695" x14ac:dyDescent="0.25"/>
    <row r="53696" x14ac:dyDescent="0.25"/>
    <row r="53697" x14ac:dyDescent="0.25"/>
    <row r="53698" x14ac:dyDescent="0.25"/>
    <row r="53699" x14ac:dyDescent="0.25"/>
    <row r="53700" x14ac:dyDescent="0.25"/>
    <row r="53701" x14ac:dyDescent="0.25"/>
    <row r="53702" x14ac:dyDescent="0.25"/>
    <row r="53703" x14ac:dyDescent="0.25"/>
    <row r="53704" x14ac:dyDescent="0.25"/>
    <row r="53705" x14ac:dyDescent="0.25"/>
    <row r="53706" x14ac:dyDescent="0.25"/>
    <row r="53707" x14ac:dyDescent="0.25"/>
    <row r="53708" x14ac:dyDescent="0.25"/>
    <row r="53709" x14ac:dyDescent="0.25"/>
    <row r="53710" x14ac:dyDescent="0.25"/>
    <row r="53711" x14ac:dyDescent="0.25"/>
    <row r="53712" x14ac:dyDescent="0.25"/>
    <row r="53713" x14ac:dyDescent="0.25"/>
    <row r="53714" x14ac:dyDescent="0.25"/>
    <row r="53715" x14ac:dyDescent="0.25"/>
    <row r="53716" x14ac:dyDescent="0.25"/>
    <row r="53717" x14ac:dyDescent="0.25"/>
    <row r="53718" x14ac:dyDescent="0.25"/>
    <row r="53719" x14ac:dyDescent="0.25"/>
    <row r="53720" x14ac:dyDescent="0.25"/>
    <row r="53721" x14ac:dyDescent="0.25"/>
    <row r="53722" x14ac:dyDescent="0.25"/>
    <row r="53723" x14ac:dyDescent="0.25"/>
    <row r="53724" x14ac:dyDescent="0.25"/>
    <row r="53725" x14ac:dyDescent="0.25"/>
    <row r="53726" x14ac:dyDescent="0.25"/>
    <row r="53727" x14ac:dyDescent="0.25"/>
    <row r="53728" x14ac:dyDescent="0.25"/>
    <row r="53729" x14ac:dyDescent="0.25"/>
    <row r="53730" x14ac:dyDescent="0.25"/>
    <row r="53731" x14ac:dyDescent="0.25"/>
    <row r="53732" x14ac:dyDescent="0.25"/>
    <row r="53733" x14ac:dyDescent="0.25"/>
    <row r="53734" x14ac:dyDescent="0.25"/>
    <row r="53735" x14ac:dyDescent="0.25"/>
    <row r="53736" x14ac:dyDescent="0.25"/>
    <row r="53737" x14ac:dyDescent="0.25"/>
    <row r="53738" x14ac:dyDescent="0.25"/>
    <row r="53739" x14ac:dyDescent="0.25"/>
    <row r="53740" x14ac:dyDescent="0.25"/>
    <row r="53741" x14ac:dyDescent="0.25"/>
    <row r="53742" x14ac:dyDescent="0.25"/>
    <row r="53743" x14ac:dyDescent="0.25"/>
    <row r="53744" x14ac:dyDescent="0.25"/>
    <row r="53745" x14ac:dyDescent="0.25"/>
    <row r="53746" x14ac:dyDescent="0.25"/>
    <row r="53747" x14ac:dyDescent="0.25"/>
    <row r="53748" x14ac:dyDescent="0.25"/>
    <row r="53749" x14ac:dyDescent="0.25"/>
    <row r="53750" x14ac:dyDescent="0.25"/>
    <row r="53751" x14ac:dyDescent="0.25"/>
    <row r="53752" x14ac:dyDescent="0.25"/>
    <row r="53753" x14ac:dyDescent="0.25"/>
    <row r="53754" x14ac:dyDescent="0.25"/>
    <row r="53755" x14ac:dyDescent="0.25"/>
    <row r="53756" x14ac:dyDescent="0.25"/>
    <row r="53757" x14ac:dyDescent="0.25"/>
    <row r="53758" x14ac:dyDescent="0.25"/>
    <row r="53759" x14ac:dyDescent="0.25"/>
    <row r="53760" x14ac:dyDescent="0.25"/>
    <row r="53761" x14ac:dyDescent="0.25"/>
    <row r="53762" x14ac:dyDescent="0.25"/>
    <row r="53763" x14ac:dyDescent="0.25"/>
    <row r="53764" x14ac:dyDescent="0.25"/>
    <row r="53765" x14ac:dyDescent="0.25"/>
    <row r="53766" x14ac:dyDescent="0.25"/>
    <row r="53767" x14ac:dyDescent="0.25"/>
    <row r="53768" x14ac:dyDescent="0.25"/>
    <row r="53769" x14ac:dyDescent="0.25"/>
    <row r="53770" x14ac:dyDescent="0.25"/>
    <row r="53771" x14ac:dyDescent="0.25"/>
    <row r="53772" x14ac:dyDescent="0.25"/>
    <row r="53773" x14ac:dyDescent="0.25"/>
    <row r="53774" x14ac:dyDescent="0.25"/>
    <row r="53775" x14ac:dyDescent="0.25"/>
    <row r="53776" x14ac:dyDescent="0.25"/>
    <row r="53777" x14ac:dyDescent="0.25"/>
    <row r="53778" x14ac:dyDescent="0.25"/>
    <row r="53779" x14ac:dyDescent="0.25"/>
    <row r="53780" x14ac:dyDescent="0.25"/>
    <row r="53781" x14ac:dyDescent="0.25"/>
    <row r="53782" x14ac:dyDescent="0.25"/>
    <row r="53783" x14ac:dyDescent="0.25"/>
    <row r="53784" x14ac:dyDescent="0.25"/>
    <row r="53785" x14ac:dyDescent="0.25"/>
    <row r="53786" x14ac:dyDescent="0.25"/>
    <row r="53787" x14ac:dyDescent="0.25"/>
    <row r="53788" x14ac:dyDescent="0.25"/>
    <row r="53789" x14ac:dyDescent="0.25"/>
    <row r="53790" x14ac:dyDescent="0.25"/>
    <row r="53791" x14ac:dyDescent="0.25"/>
    <row r="53792" x14ac:dyDescent="0.25"/>
    <row r="53793" x14ac:dyDescent="0.25"/>
    <row r="53794" x14ac:dyDescent="0.25"/>
    <row r="53795" x14ac:dyDescent="0.25"/>
    <row r="53796" x14ac:dyDescent="0.25"/>
    <row r="53797" x14ac:dyDescent="0.25"/>
    <row r="53798" x14ac:dyDescent="0.25"/>
    <row r="53799" x14ac:dyDescent="0.25"/>
    <row r="53800" x14ac:dyDescent="0.25"/>
    <row r="53801" x14ac:dyDescent="0.25"/>
    <row r="53802" x14ac:dyDescent="0.25"/>
    <row r="53803" x14ac:dyDescent="0.25"/>
    <row r="53804" x14ac:dyDescent="0.25"/>
    <row r="53805" x14ac:dyDescent="0.25"/>
    <row r="53806" x14ac:dyDescent="0.25"/>
    <row r="53807" x14ac:dyDescent="0.25"/>
    <row r="53808" x14ac:dyDescent="0.25"/>
    <row r="53809" x14ac:dyDescent="0.25"/>
    <row r="53810" x14ac:dyDescent="0.25"/>
    <row r="53811" x14ac:dyDescent="0.25"/>
    <row r="53812" x14ac:dyDescent="0.25"/>
    <row r="53813" x14ac:dyDescent="0.25"/>
    <row r="53814" x14ac:dyDescent="0.25"/>
    <row r="53815" x14ac:dyDescent="0.25"/>
    <row r="53816" x14ac:dyDescent="0.25"/>
    <row r="53817" x14ac:dyDescent="0.25"/>
    <row r="53818" x14ac:dyDescent="0.25"/>
    <row r="53819" x14ac:dyDescent="0.25"/>
    <row r="53820" x14ac:dyDescent="0.25"/>
    <row r="53821" x14ac:dyDescent="0.25"/>
    <row r="53822" x14ac:dyDescent="0.25"/>
    <row r="53823" x14ac:dyDescent="0.25"/>
    <row r="53824" x14ac:dyDescent="0.25"/>
    <row r="53825" x14ac:dyDescent="0.25"/>
    <row r="53826" x14ac:dyDescent="0.25"/>
    <row r="53827" x14ac:dyDescent="0.25"/>
    <row r="53828" x14ac:dyDescent="0.25"/>
    <row r="53829" x14ac:dyDescent="0.25"/>
    <row r="53830" x14ac:dyDescent="0.25"/>
    <row r="53831" x14ac:dyDescent="0.25"/>
    <row r="53832" x14ac:dyDescent="0.25"/>
    <row r="53833" x14ac:dyDescent="0.25"/>
    <row r="53834" x14ac:dyDescent="0.25"/>
    <row r="53835" x14ac:dyDescent="0.25"/>
    <row r="53836" x14ac:dyDescent="0.25"/>
    <row r="53837" x14ac:dyDescent="0.25"/>
    <row r="53838" x14ac:dyDescent="0.25"/>
    <row r="53839" x14ac:dyDescent="0.25"/>
    <row r="53840" x14ac:dyDescent="0.25"/>
    <row r="53841" x14ac:dyDescent="0.25"/>
    <row r="53842" x14ac:dyDescent="0.25"/>
    <row r="53843" x14ac:dyDescent="0.25"/>
    <row r="53844" x14ac:dyDescent="0.25"/>
    <row r="53845" x14ac:dyDescent="0.25"/>
    <row r="53846" x14ac:dyDescent="0.25"/>
    <row r="53847" x14ac:dyDescent="0.25"/>
    <row r="53848" x14ac:dyDescent="0.25"/>
    <row r="53849" x14ac:dyDescent="0.25"/>
    <row r="53850" x14ac:dyDescent="0.25"/>
    <row r="53851" x14ac:dyDescent="0.25"/>
    <row r="53852" x14ac:dyDescent="0.25"/>
    <row r="53853" x14ac:dyDescent="0.25"/>
    <row r="53854" x14ac:dyDescent="0.25"/>
    <row r="53855" x14ac:dyDescent="0.25"/>
    <row r="53856" x14ac:dyDescent="0.25"/>
    <row r="53857" x14ac:dyDescent="0.25"/>
    <row r="53858" x14ac:dyDescent="0.25"/>
    <row r="53859" x14ac:dyDescent="0.25"/>
    <row r="53860" x14ac:dyDescent="0.25"/>
    <row r="53861" x14ac:dyDescent="0.25"/>
    <row r="53862" x14ac:dyDescent="0.25"/>
    <row r="53863" x14ac:dyDescent="0.25"/>
    <row r="53864" x14ac:dyDescent="0.25"/>
    <row r="53865" x14ac:dyDescent="0.25"/>
    <row r="53866" x14ac:dyDescent="0.25"/>
    <row r="53867" x14ac:dyDescent="0.25"/>
    <row r="53868" x14ac:dyDescent="0.25"/>
    <row r="53869" x14ac:dyDescent="0.25"/>
    <row r="53870" x14ac:dyDescent="0.25"/>
    <row r="53871" x14ac:dyDescent="0.25"/>
    <row r="53872" x14ac:dyDescent="0.25"/>
    <row r="53873" x14ac:dyDescent="0.25"/>
    <row r="53874" x14ac:dyDescent="0.25"/>
    <row r="53875" x14ac:dyDescent="0.25"/>
    <row r="53876" x14ac:dyDescent="0.25"/>
    <row r="53877" x14ac:dyDescent="0.25"/>
    <row r="53878" x14ac:dyDescent="0.25"/>
    <row r="53879" x14ac:dyDescent="0.25"/>
    <row r="53880" x14ac:dyDescent="0.25"/>
    <row r="53881" x14ac:dyDescent="0.25"/>
    <row r="53882" x14ac:dyDescent="0.25"/>
    <row r="53883" x14ac:dyDescent="0.25"/>
    <row r="53884" x14ac:dyDescent="0.25"/>
    <row r="53885" x14ac:dyDescent="0.25"/>
    <row r="53886" x14ac:dyDescent="0.25"/>
    <row r="53887" x14ac:dyDescent="0.25"/>
    <row r="53888" x14ac:dyDescent="0.25"/>
    <row r="53889" x14ac:dyDescent="0.25"/>
    <row r="53890" x14ac:dyDescent="0.25"/>
    <row r="53891" x14ac:dyDescent="0.25"/>
    <row r="53892" x14ac:dyDescent="0.25"/>
    <row r="53893" x14ac:dyDescent="0.25"/>
    <row r="53894" x14ac:dyDescent="0.25"/>
    <row r="53895" x14ac:dyDescent="0.25"/>
    <row r="53896" x14ac:dyDescent="0.25"/>
    <row r="53897" x14ac:dyDescent="0.25"/>
    <row r="53898" x14ac:dyDescent="0.25"/>
    <row r="53899" x14ac:dyDescent="0.25"/>
    <row r="53900" x14ac:dyDescent="0.25"/>
    <row r="53901" x14ac:dyDescent="0.25"/>
    <row r="53902" x14ac:dyDescent="0.25"/>
    <row r="53903" x14ac:dyDescent="0.25"/>
    <row r="53904" x14ac:dyDescent="0.25"/>
    <row r="53905" x14ac:dyDescent="0.25"/>
    <row r="53906" x14ac:dyDescent="0.25"/>
    <row r="53907" x14ac:dyDescent="0.25"/>
    <row r="53908" x14ac:dyDescent="0.25"/>
    <row r="53909" x14ac:dyDescent="0.25"/>
    <row r="53910" x14ac:dyDescent="0.25"/>
    <row r="53911" x14ac:dyDescent="0.25"/>
    <row r="53912" x14ac:dyDescent="0.25"/>
    <row r="53913" x14ac:dyDescent="0.25"/>
    <row r="53914" x14ac:dyDescent="0.25"/>
    <row r="53915" x14ac:dyDescent="0.25"/>
    <row r="53916" x14ac:dyDescent="0.25"/>
    <row r="53917" x14ac:dyDescent="0.25"/>
    <row r="53918" x14ac:dyDescent="0.25"/>
    <row r="53919" x14ac:dyDescent="0.25"/>
    <row r="53920" x14ac:dyDescent="0.25"/>
    <row r="53921" x14ac:dyDescent="0.25"/>
    <row r="53922" x14ac:dyDescent="0.25"/>
    <row r="53923" x14ac:dyDescent="0.25"/>
    <row r="53924" x14ac:dyDescent="0.25"/>
    <row r="53925" x14ac:dyDescent="0.25"/>
    <row r="53926" x14ac:dyDescent="0.25"/>
    <row r="53927" x14ac:dyDescent="0.25"/>
    <row r="53928" x14ac:dyDescent="0.25"/>
    <row r="53929" x14ac:dyDescent="0.25"/>
    <row r="53930" x14ac:dyDescent="0.25"/>
    <row r="53931" x14ac:dyDescent="0.25"/>
    <row r="53932" x14ac:dyDescent="0.25"/>
    <row r="53933" x14ac:dyDescent="0.25"/>
    <row r="53934" x14ac:dyDescent="0.25"/>
    <row r="53935" x14ac:dyDescent="0.25"/>
    <row r="53936" x14ac:dyDescent="0.25"/>
    <row r="53937" x14ac:dyDescent="0.25"/>
    <row r="53938" x14ac:dyDescent="0.25"/>
    <row r="53939" x14ac:dyDescent="0.25"/>
    <row r="53940" x14ac:dyDescent="0.25"/>
    <row r="53941" x14ac:dyDescent="0.25"/>
    <row r="53942" x14ac:dyDescent="0.25"/>
    <row r="53943" x14ac:dyDescent="0.25"/>
    <row r="53944" x14ac:dyDescent="0.25"/>
    <row r="53945" x14ac:dyDescent="0.25"/>
    <row r="53946" x14ac:dyDescent="0.25"/>
    <row r="53947" x14ac:dyDescent="0.25"/>
    <row r="53948" x14ac:dyDescent="0.25"/>
    <row r="53949" x14ac:dyDescent="0.25"/>
    <row r="53950" x14ac:dyDescent="0.25"/>
    <row r="53951" x14ac:dyDescent="0.25"/>
    <row r="53952" x14ac:dyDescent="0.25"/>
    <row r="53953" x14ac:dyDescent="0.25"/>
    <row r="53954" x14ac:dyDescent="0.25"/>
    <row r="53955" x14ac:dyDescent="0.25"/>
    <row r="53956" x14ac:dyDescent="0.25"/>
    <row r="53957" x14ac:dyDescent="0.25"/>
    <row r="53958" x14ac:dyDescent="0.25"/>
    <row r="53959" x14ac:dyDescent="0.25"/>
    <row r="53960" x14ac:dyDescent="0.25"/>
    <row r="53961" x14ac:dyDescent="0.25"/>
    <row r="53962" x14ac:dyDescent="0.25"/>
    <row r="53963" x14ac:dyDescent="0.25"/>
    <row r="53964" x14ac:dyDescent="0.25"/>
    <row r="53965" x14ac:dyDescent="0.25"/>
    <row r="53966" x14ac:dyDescent="0.25"/>
    <row r="53967" x14ac:dyDescent="0.25"/>
    <row r="53968" x14ac:dyDescent="0.25"/>
    <row r="53969" x14ac:dyDescent="0.25"/>
    <row r="53970" x14ac:dyDescent="0.25"/>
    <row r="53971" x14ac:dyDescent="0.25"/>
    <row r="53972" x14ac:dyDescent="0.25"/>
    <row r="53973" x14ac:dyDescent="0.25"/>
    <row r="53974" x14ac:dyDescent="0.25"/>
    <row r="53975" x14ac:dyDescent="0.25"/>
    <row r="53976" x14ac:dyDescent="0.25"/>
    <row r="53977" x14ac:dyDescent="0.25"/>
    <row r="53978" x14ac:dyDescent="0.25"/>
    <row r="53979" x14ac:dyDescent="0.25"/>
    <row r="53980" x14ac:dyDescent="0.25"/>
    <row r="53981" x14ac:dyDescent="0.25"/>
    <row r="53982" x14ac:dyDescent="0.25"/>
    <row r="53983" x14ac:dyDescent="0.25"/>
    <row r="53984" x14ac:dyDescent="0.25"/>
    <row r="53985" x14ac:dyDescent="0.25"/>
    <row r="53986" x14ac:dyDescent="0.25"/>
    <row r="53987" x14ac:dyDescent="0.25"/>
    <row r="53988" x14ac:dyDescent="0.25"/>
    <row r="53989" x14ac:dyDescent="0.25"/>
    <row r="53990" x14ac:dyDescent="0.25"/>
    <row r="53991" x14ac:dyDescent="0.25"/>
    <row r="53992" x14ac:dyDescent="0.25"/>
    <row r="53993" x14ac:dyDescent="0.25"/>
    <row r="53994" x14ac:dyDescent="0.25"/>
    <row r="53995" x14ac:dyDescent="0.25"/>
    <row r="53996" x14ac:dyDescent="0.25"/>
    <row r="53997" x14ac:dyDescent="0.25"/>
    <row r="53998" x14ac:dyDescent="0.25"/>
    <row r="53999" x14ac:dyDescent="0.25"/>
    <row r="54000" x14ac:dyDescent="0.25"/>
    <row r="54001" x14ac:dyDescent="0.25"/>
    <row r="54002" x14ac:dyDescent="0.25"/>
    <row r="54003" x14ac:dyDescent="0.25"/>
    <row r="54004" x14ac:dyDescent="0.25"/>
    <row r="54005" x14ac:dyDescent="0.25"/>
    <row r="54006" x14ac:dyDescent="0.25"/>
    <row r="54007" x14ac:dyDescent="0.25"/>
    <row r="54008" x14ac:dyDescent="0.25"/>
    <row r="54009" x14ac:dyDescent="0.25"/>
    <row r="54010" x14ac:dyDescent="0.25"/>
    <row r="54011" x14ac:dyDescent="0.25"/>
    <row r="54012" x14ac:dyDescent="0.25"/>
    <row r="54013" x14ac:dyDescent="0.25"/>
    <row r="54014" x14ac:dyDescent="0.25"/>
    <row r="54015" x14ac:dyDescent="0.25"/>
    <row r="54016" x14ac:dyDescent="0.25"/>
    <row r="54017" x14ac:dyDescent="0.25"/>
    <row r="54018" x14ac:dyDescent="0.25"/>
    <row r="54019" x14ac:dyDescent="0.25"/>
    <row r="54020" x14ac:dyDescent="0.25"/>
    <row r="54021" x14ac:dyDescent="0.25"/>
    <row r="54022" x14ac:dyDescent="0.25"/>
    <row r="54023" x14ac:dyDescent="0.25"/>
    <row r="54024" x14ac:dyDescent="0.25"/>
    <row r="54025" x14ac:dyDescent="0.25"/>
    <row r="54026" x14ac:dyDescent="0.25"/>
    <row r="54027" x14ac:dyDescent="0.25"/>
    <row r="54028" x14ac:dyDescent="0.25"/>
    <row r="54029" x14ac:dyDescent="0.25"/>
    <row r="54030" x14ac:dyDescent="0.25"/>
    <row r="54031" x14ac:dyDescent="0.25"/>
    <row r="54032" x14ac:dyDescent="0.25"/>
    <row r="54033" x14ac:dyDescent="0.25"/>
    <row r="54034" x14ac:dyDescent="0.25"/>
    <row r="54035" x14ac:dyDescent="0.25"/>
    <row r="54036" x14ac:dyDescent="0.25"/>
    <row r="54037" x14ac:dyDescent="0.25"/>
    <row r="54038" x14ac:dyDescent="0.25"/>
    <row r="54039" x14ac:dyDescent="0.25"/>
    <row r="54040" x14ac:dyDescent="0.25"/>
    <row r="54041" x14ac:dyDescent="0.25"/>
    <row r="54042" x14ac:dyDescent="0.25"/>
    <row r="54043" x14ac:dyDescent="0.25"/>
    <row r="54044" x14ac:dyDescent="0.25"/>
    <row r="54045" x14ac:dyDescent="0.25"/>
    <row r="54046" x14ac:dyDescent="0.25"/>
    <row r="54047" x14ac:dyDescent="0.25"/>
    <row r="54048" x14ac:dyDescent="0.25"/>
    <row r="54049" x14ac:dyDescent="0.25"/>
    <row r="54050" x14ac:dyDescent="0.25"/>
    <row r="54051" x14ac:dyDescent="0.25"/>
    <row r="54052" x14ac:dyDescent="0.25"/>
    <row r="54053" x14ac:dyDescent="0.25"/>
    <row r="54054" x14ac:dyDescent="0.25"/>
    <row r="54055" x14ac:dyDescent="0.25"/>
    <row r="54056" x14ac:dyDescent="0.25"/>
    <row r="54057" x14ac:dyDescent="0.25"/>
    <row r="54058" x14ac:dyDescent="0.25"/>
    <row r="54059" x14ac:dyDescent="0.25"/>
    <row r="54060" x14ac:dyDescent="0.25"/>
    <row r="54061" x14ac:dyDescent="0.25"/>
    <row r="54062" x14ac:dyDescent="0.25"/>
    <row r="54063" x14ac:dyDescent="0.25"/>
    <row r="54064" x14ac:dyDescent="0.25"/>
    <row r="54065" x14ac:dyDescent="0.25"/>
    <row r="54066" x14ac:dyDescent="0.25"/>
    <row r="54067" x14ac:dyDescent="0.25"/>
    <row r="54068" x14ac:dyDescent="0.25"/>
    <row r="54069" x14ac:dyDescent="0.25"/>
    <row r="54070" x14ac:dyDescent="0.25"/>
    <row r="54071" x14ac:dyDescent="0.25"/>
    <row r="54072" x14ac:dyDescent="0.25"/>
    <row r="54073" x14ac:dyDescent="0.25"/>
    <row r="54074" x14ac:dyDescent="0.25"/>
    <row r="54075" x14ac:dyDescent="0.25"/>
    <row r="54076" x14ac:dyDescent="0.25"/>
    <row r="54077" x14ac:dyDescent="0.25"/>
    <row r="54078" x14ac:dyDescent="0.25"/>
    <row r="54079" x14ac:dyDescent="0.25"/>
    <row r="54080" x14ac:dyDescent="0.25"/>
    <row r="54081" x14ac:dyDescent="0.25"/>
    <row r="54082" x14ac:dyDescent="0.25"/>
    <row r="54083" x14ac:dyDescent="0.25"/>
    <row r="54084" x14ac:dyDescent="0.25"/>
    <row r="54085" x14ac:dyDescent="0.25"/>
    <row r="54086" x14ac:dyDescent="0.25"/>
    <row r="54087" x14ac:dyDescent="0.25"/>
    <row r="54088" x14ac:dyDescent="0.25"/>
    <row r="54089" x14ac:dyDescent="0.25"/>
    <row r="54090" x14ac:dyDescent="0.25"/>
    <row r="54091" x14ac:dyDescent="0.25"/>
    <row r="54092" x14ac:dyDescent="0.25"/>
    <row r="54093" x14ac:dyDescent="0.25"/>
    <row r="54094" x14ac:dyDescent="0.25"/>
    <row r="54095" x14ac:dyDescent="0.25"/>
    <row r="54096" x14ac:dyDescent="0.25"/>
    <row r="54097" x14ac:dyDescent="0.25"/>
    <row r="54098" x14ac:dyDescent="0.25"/>
    <row r="54099" x14ac:dyDescent="0.25"/>
    <row r="54100" x14ac:dyDescent="0.25"/>
    <row r="54101" x14ac:dyDescent="0.25"/>
    <row r="54102" x14ac:dyDescent="0.25"/>
    <row r="54103" x14ac:dyDescent="0.25"/>
    <row r="54104" x14ac:dyDescent="0.25"/>
    <row r="54105" x14ac:dyDescent="0.25"/>
    <row r="54106" x14ac:dyDescent="0.25"/>
    <row r="54107" x14ac:dyDescent="0.25"/>
    <row r="54108" x14ac:dyDescent="0.25"/>
    <row r="54109" x14ac:dyDescent="0.25"/>
    <row r="54110" x14ac:dyDescent="0.25"/>
    <row r="54111" x14ac:dyDescent="0.25"/>
    <row r="54112" x14ac:dyDescent="0.25"/>
    <row r="54113" x14ac:dyDescent="0.25"/>
    <row r="54114" x14ac:dyDescent="0.25"/>
    <row r="54115" x14ac:dyDescent="0.25"/>
    <row r="54116" x14ac:dyDescent="0.25"/>
    <row r="54117" x14ac:dyDescent="0.25"/>
    <row r="54118" x14ac:dyDescent="0.25"/>
    <row r="54119" x14ac:dyDescent="0.25"/>
    <row r="54120" x14ac:dyDescent="0.25"/>
    <row r="54121" x14ac:dyDescent="0.25"/>
    <row r="54122" x14ac:dyDescent="0.25"/>
    <row r="54123" x14ac:dyDescent="0.25"/>
    <row r="54124" x14ac:dyDescent="0.25"/>
    <row r="54125" x14ac:dyDescent="0.25"/>
    <row r="54126" x14ac:dyDescent="0.25"/>
    <row r="54127" x14ac:dyDescent="0.25"/>
    <row r="54128" x14ac:dyDescent="0.25"/>
    <row r="54129" x14ac:dyDescent="0.25"/>
    <row r="54130" x14ac:dyDescent="0.25"/>
    <row r="54131" x14ac:dyDescent="0.25"/>
    <row r="54132" x14ac:dyDescent="0.25"/>
    <row r="54133" x14ac:dyDescent="0.25"/>
    <row r="54134" x14ac:dyDescent="0.25"/>
    <row r="54135" x14ac:dyDescent="0.25"/>
    <row r="54136" x14ac:dyDescent="0.25"/>
    <row r="54137" x14ac:dyDescent="0.25"/>
    <row r="54138" x14ac:dyDescent="0.25"/>
    <row r="54139" x14ac:dyDescent="0.25"/>
    <row r="54140" x14ac:dyDescent="0.25"/>
    <row r="54141" x14ac:dyDescent="0.25"/>
    <row r="54142" x14ac:dyDescent="0.25"/>
    <row r="54143" x14ac:dyDescent="0.25"/>
    <row r="54144" x14ac:dyDescent="0.25"/>
    <row r="54145" x14ac:dyDescent="0.25"/>
    <row r="54146" x14ac:dyDescent="0.25"/>
    <row r="54147" x14ac:dyDescent="0.25"/>
    <row r="54148" x14ac:dyDescent="0.25"/>
    <row r="54149" x14ac:dyDescent="0.25"/>
    <row r="54150" x14ac:dyDescent="0.25"/>
    <row r="54151" x14ac:dyDescent="0.25"/>
    <row r="54152" x14ac:dyDescent="0.25"/>
    <row r="54153" x14ac:dyDescent="0.25"/>
    <row r="54154" x14ac:dyDescent="0.25"/>
    <row r="54155" x14ac:dyDescent="0.25"/>
    <row r="54156" x14ac:dyDescent="0.25"/>
    <row r="54157" x14ac:dyDescent="0.25"/>
    <row r="54158" x14ac:dyDescent="0.25"/>
    <row r="54159" x14ac:dyDescent="0.25"/>
    <row r="54160" x14ac:dyDescent="0.25"/>
    <row r="54161" x14ac:dyDescent="0.25"/>
    <row r="54162" x14ac:dyDescent="0.25"/>
    <row r="54163" x14ac:dyDescent="0.25"/>
    <row r="54164" x14ac:dyDescent="0.25"/>
    <row r="54165" x14ac:dyDescent="0.25"/>
    <row r="54166" x14ac:dyDescent="0.25"/>
    <row r="54167" x14ac:dyDescent="0.25"/>
    <row r="54168" x14ac:dyDescent="0.25"/>
    <row r="54169" x14ac:dyDescent="0.25"/>
    <row r="54170" x14ac:dyDescent="0.25"/>
    <row r="54171" x14ac:dyDescent="0.25"/>
    <row r="54172" x14ac:dyDescent="0.25"/>
    <row r="54173" x14ac:dyDescent="0.25"/>
    <row r="54174" x14ac:dyDescent="0.25"/>
    <row r="54175" x14ac:dyDescent="0.25"/>
    <row r="54176" x14ac:dyDescent="0.25"/>
    <row r="54177" x14ac:dyDescent="0.25"/>
    <row r="54178" x14ac:dyDescent="0.25"/>
    <row r="54179" x14ac:dyDescent="0.25"/>
    <row r="54180" x14ac:dyDescent="0.25"/>
    <row r="54181" x14ac:dyDescent="0.25"/>
    <row r="54182" x14ac:dyDescent="0.25"/>
    <row r="54183" x14ac:dyDescent="0.25"/>
    <row r="54184" x14ac:dyDescent="0.25"/>
    <row r="54185" x14ac:dyDescent="0.25"/>
    <row r="54186" x14ac:dyDescent="0.25"/>
    <row r="54187" x14ac:dyDescent="0.25"/>
    <row r="54188" x14ac:dyDescent="0.25"/>
    <row r="54189" x14ac:dyDescent="0.25"/>
    <row r="54190" x14ac:dyDescent="0.25"/>
    <row r="54191" x14ac:dyDescent="0.25"/>
    <row r="54192" x14ac:dyDescent="0.25"/>
    <row r="54193" x14ac:dyDescent="0.25"/>
    <row r="54194" x14ac:dyDescent="0.25"/>
    <row r="54195" x14ac:dyDescent="0.25"/>
    <row r="54196" x14ac:dyDescent="0.25"/>
    <row r="54197" x14ac:dyDescent="0.25"/>
    <row r="54198" x14ac:dyDescent="0.25"/>
    <row r="54199" x14ac:dyDescent="0.25"/>
    <row r="54200" x14ac:dyDescent="0.25"/>
    <row r="54201" x14ac:dyDescent="0.25"/>
    <row r="54202" x14ac:dyDescent="0.25"/>
    <row r="54203" x14ac:dyDescent="0.25"/>
    <row r="54204" x14ac:dyDescent="0.25"/>
    <row r="54205" x14ac:dyDescent="0.25"/>
    <row r="54206" x14ac:dyDescent="0.25"/>
    <row r="54207" x14ac:dyDescent="0.25"/>
    <row r="54208" x14ac:dyDescent="0.25"/>
    <row r="54209" x14ac:dyDescent="0.25"/>
    <row r="54210" x14ac:dyDescent="0.25"/>
    <row r="54211" x14ac:dyDescent="0.25"/>
    <row r="54212" x14ac:dyDescent="0.25"/>
    <row r="54213" x14ac:dyDescent="0.25"/>
    <row r="54214" x14ac:dyDescent="0.25"/>
    <row r="54215" x14ac:dyDescent="0.25"/>
    <row r="54216" x14ac:dyDescent="0.25"/>
    <row r="54217" x14ac:dyDescent="0.25"/>
    <row r="54218" x14ac:dyDescent="0.25"/>
    <row r="54219" x14ac:dyDescent="0.25"/>
    <row r="54220" x14ac:dyDescent="0.25"/>
    <row r="54221" x14ac:dyDescent="0.25"/>
    <row r="54222" x14ac:dyDescent="0.25"/>
    <row r="54223" x14ac:dyDescent="0.25"/>
    <row r="54224" x14ac:dyDescent="0.25"/>
    <row r="54225" x14ac:dyDescent="0.25"/>
    <row r="54226" x14ac:dyDescent="0.25"/>
    <row r="54227" x14ac:dyDescent="0.25"/>
    <row r="54228" x14ac:dyDescent="0.25"/>
    <row r="54229" x14ac:dyDescent="0.25"/>
    <row r="54230" x14ac:dyDescent="0.25"/>
    <row r="54231" x14ac:dyDescent="0.25"/>
    <row r="54232" x14ac:dyDescent="0.25"/>
    <row r="54233" x14ac:dyDescent="0.25"/>
    <row r="54234" x14ac:dyDescent="0.25"/>
    <row r="54235" x14ac:dyDescent="0.25"/>
    <row r="54236" x14ac:dyDescent="0.25"/>
    <row r="54237" x14ac:dyDescent="0.25"/>
    <row r="54238" x14ac:dyDescent="0.25"/>
    <row r="54239" x14ac:dyDescent="0.25"/>
    <row r="54240" x14ac:dyDescent="0.25"/>
    <row r="54241" x14ac:dyDescent="0.25"/>
    <row r="54242" x14ac:dyDescent="0.25"/>
    <row r="54243" x14ac:dyDescent="0.25"/>
    <row r="54244" x14ac:dyDescent="0.25"/>
    <row r="54245" x14ac:dyDescent="0.25"/>
    <row r="54246" x14ac:dyDescent="0.25"/>
    <row r="54247" x14ac:dyDescent="0.25"/>
    <row r="54248" x14ac:dyDescent="0.25"/>
    <row r="54249" x14ac:dyDescent="0.25"/>
    <row r="54250" x14ac:dyDescent="0.25"/>
    <row r="54251" x14ac:dyDescent="0.25"/>
    <row r="54252" x14ac:dyDescent="0.25"/>
    <row r="54253" x14ac:dyDescent="0.25"/>
    <row r="54254" x14ac:dyDescent="0.25"/>
    <row r="54255" x14ac:dyDescent="0.25"/>
    <row r="54256" x14ac:dyDescent="0.25"/>
    <row r="54257" x14ac:dyDescent="0.25"/>
    <row r="54258" x14ac:dyDescent="0.25"/>
    <row r="54259" x14ac:dyDescent="0.25"/>
    <row r="54260" x14ac:dyDescent="0.25"/>
    <row r="54261" x14ac:dyDescent="0.25"/>
    <row r="54262" x14ac:dyDescent="0.25"/>
    <row r="54263" x14ac:dyDescent="0.25"/>
    <row r="54264" x14ac:dyDescent="0.25"/>
    <row r="54265" x14ac:dyDescent="0.25"/>
    <row r="54266" x14ac:dyDescent="0.25"/>
    <row r="54267" x14ac:dyDescent="0.25"/>
    <row r="54268" x14ac:dyDescent="0.25"/>
    <row r="54269" x14ac:dyDescent="0.25"/>
    <row r="54270" x14ac:dyDescent="0.25"/>
    <row r="54271" x14ac:dyDescent="0.25"/>
    <row r="54272" x14ac:dyDescent="0.25"/>
    <row r="54273" x14ac:dyDescent="0.25"/>
    <row r="54274" x14ac:dyDescent="0.25"/>
    <row r="54275" x14ac:dyDescent="0.25"/>
    <row r="54276" x14ac:dyDescent="0.25"/>
    <row r="54277" x14ac:dyDescent="0.25"/>
    <row r="54278" x14ac:dyDescent="0.25"/>
    <row r="54279" x14ac:dyDescent="0.25"/>
    <row r="54280" x14ac:dyDescent="0.25"/>
    <row r="54281" x14ac:dyDescent="0.25"/>
    <row r="54282" x14ac:dyDescent="0.25"/>
    <row r="54283" x14ac:dyDescent="0.25"/>
    <row r="54284" x14ac:dyDescent="0.25"/>
    <row r="54285" x14ac:dyDescent="0.25"/>
    <row r="54286" x14ac:dyDescent="0.25"/>
    <row r="54287" x14ac:dyDescent="0.25"/>
    <row r="54288" x14ac:dyDescent="0.25"/>
    <row r="54289" x14ac:dyDescent="0.25"/>
    <row r="54290" x14ac:dyDescent="0.25"/>
    <row r="54291" x14ac:dyDescent="0.25"/>
    <row r="54292" x14ac:dyDescent="0.25"/>
    <row r="54293" x14ac:dyDescent="0.25"/>
    <row r="54294" x14ac:dyDescent="0.25"/>
    <row r="54295" x14ac:dyDescent="0.25"/>
    <row r="54296" x14ac:dyDescent="0.25"/>
    <row r="54297" x14ac:dyDescent="0.25"/>
    <row r="54298" x14ac:dyDescent="0.25"/>
    <row r="54299" x14ac:dyDescent="0.25"/>
    <row r="54300" x14ac:dyDescent="0.25"/>
    <row r="54301" x14ac:dyDescent="0.25"/>
    <row r="54302" x14ac:dyDescent="0.25"/>
    <row r="54303" x14ac:dyDescent="0.25"/>
    <row r="54304" x14ac:dyDescent="0.25"/>
    <row r="54305" x14ac:dyDescent="0.25"/>
    <row r="54306" x14ac:dyDescent="0.25"/>
    <row r="54307" x14ac:dyDescent="0.25"/>
    <row r="54308" x14ac:dyDescent="0.25"/>
    <row r="54309" x14ac:dyDescent="0.25"/>
    <row r="54310" x14ac:dyDescent="0.25"/>
    <row r="54311" x14ac:dyDescent="0.25"/>
    <row r="54312" x14ac:dyDescent="0.25"/>
    <row r="54313" x14ac:dyDescent="0.25"/>
    <row r="54314" x14ac:dyDescent="0.25"/>
    <row r="54315" x14ac:dyDescent="0.25"/>
    <row r="54316" x14ac:dyDescent="0.25"/>
    <row r="54317" x14ac:dyDescent="0.25"/>
    <row r="54318" x14ac:dyDescent="0.25"/>
    <row r="54319" x14ac:dyDescent="0.25"/>
    <row r="54320" x14ac:dyDescent="0.25"/>
    <row r="54321" x14ac:dyDescent="0.25"/>
    <row r="54322" x14ac:dyDescent="0.25"/>
    <row r="54323" x14ac:dyDescent="0.25"/>
    <row r="54324" x14ac:dyDescent="0.25"/>
    <row r="54325" x14ac:dyDescent="0.25"/>
    <row r="54326" x14ac:dyDescent="0.25"/>
    <row r="54327" x14ac:dyDescent="0.25"/>
    <row r="54328" x14ac:dyDescent="0.25"/>
    <row r="54329" x14ac:dyDescent="0.25"/>
    <row r="54330" x14ac:dyDescent="0.25"/>
    <row r="54331" x14ac:dyDescent="0.25"/>
    <row r="54332" x14ac:dyDescent="0.25"/>
    <row r="54333" x14ac:dyDescent="0.25"/>
    <row r="54334" x14ac:dyDescent="0.25"/>
    <row r="54335" x14ac:dyDescent="0.25"/>
    <row r="54336" x14ac:dyDescent="0.25"/>
    <row r="54337" x14ac:dyDescent="0.25"/>
    <row r="54338" x14ac:dyDescent="0.25"/>
    <row r="54339" x14ac:dyDescent="0.25"/>
    <row r="54340" x14ac:dyDescent="0.25"/>
    <row r="54341" x14ac:dyDescent="0.25"/>
    <row r="54342" x14ac:dyDescent="0.25"/>
    <row r="54343" x14ac:dyDescent="0.25"/>
    <row r="54344" x14ac:dyDescent="0.25"/>
    <row r="54345" x14ac:dyDescent="0.25"/>
    <row r="54346" x14ac:dyDescent="0.25"/>
    <row r="54347" x14ac:dyDescent="0.25"/>
    <row r="54348" x14ac:dyDescent="0.25"/>
    <row r="54349" x14ac:dyDescent="0.25"/>
    <row r="54350" x14ac:dyDescent="0.25"/>
    <row r="54351" x14ac:dyDescent="0.25"/>
    <row r="54352" x14ac:dyDescent="0.25"/>
    <row r="54353" x14ac:dyDescent="0.25"/>
    <row r="54354" x14ac:dyDescent="0.25"/>
    <row r="54355" x14ac:dyDescent="0.25"/>
    <row r="54356" x14ac:dyDescent="0.25"/>
    <row r="54357" x14ac:dyDescent="0.25"/>
    <row r="54358" x14ac:dyDescent="0.25"/>
    <row r="54359" x14ac:dyDescent="0.25"/>
    <row r="54360" x14ac:dyDescent="0.25"/>
    <row r="54361" x14ac:dyDescent="0.25"/>
    <row r="54362" x14ac:dyDescent="0.25"/>
    <row r="54363" x14ac:dyDescent="0.25"/>
    <row r="54364" x14ac:dyDescent="0.25"/>
    <row r="54365" x14ac:dyDescent="0.25"/>
    <row r="54366" x14ac:dyDescent="0.25"/>
    <row r="54367" x14ac:dyDescent="0.25"/>
    <row r="54368" x14ac:dyDescent="0.25"/>
    <row r="54369" x14ac:dyDescent="0.25"/>
    <row r="54370" x14ac:dyDescent="0.25"/>
    <row r="54371" x14ac:dyDescent="0.25"/>
    <row r="54372" x14ac:dyDescent="0.25"/>
    <row r="54373" x14ac:dyDescent="0.25"/>
    <row r="54374" x14ac:dyDescent="0.25"/>
    <row r="54375" x14ac:dyDescent="0.25"/>
    <row r="54376" x14ac:dyDescent="0.25"/>
    <row r="54377" x14ac:dyDescent="0.25"/>
    <row r="54378" x14ac:dyDescent="0.25"/>
    <row r="54379" x14ac:dyDescent="0.25"/>
    <row r="54380" x14ac:dyDescent="0.25"/>
    <row r="54381" x14ac:dyDescent="0.25"/>
    <row r="54382" x14ac:dyDescent="0.25"/>
    <row r="54383" x14ac:dyDescent="0.25"/>
    <row r="54384" x14ac:dyDescent="0.25"/>
    <row r="54385" x14ac:dyDescent="0.25"/>
    <row r="54386" x14ac:dyDescent="0.25"/>
    <row r="54387" x14ac:dyDescent="0.25"/>
    <row r="54388" x14ac:dyDescent="0.25"/>
    <row r="54389" x14ac:dyDescent="0.25"/>
    <row r="54390" x14ac:dyDescent="0.25"/>
    <row r="54391" x14ac:dyDescent="0.25"/>
    <row r="54392" x14ac:dyDescent="0.25"/>
    <row r="54393" x14ac:dyDescent="0.25"/>
    <row r="54394" x14ac:dyDescent="0.25"/>
    <row r="54395" x14ac:dyDescent="0.25"/>
    <row r="54396" x14ac:dyDescent="0.25"/>
    <row r="54397" x14ac:dyDescent="0.25"/>
    <row r="54398" x14ac:dyDescent="0.25"/>
    <row r="54399" x14ac:dyDescent="0.25"/>
    <row r="54400" x14ac:dyDescent="0.25"/>
    <row r="54401" x14ac:dyDescent="0.25"/>
    <row r="54402" x14ac:dyDescent="0.25"/>
    <row r="54403" x14ac:dyDescent="0.25"/>
    <row r="54404" x14ac:dyDescent="0.25"/>
    <row r="54405" x14ac:dyDescent="0.25"/>
    <row r="54406" x14ac:dyDescent="0.25"/>
    <row r="54407" x14ac:dyDescent="0.25"/>
    <row r="54408" x14ac:dyDescent="0.25"/>
    <row r="54409" x14ac:dyDescent="0.25"/>
    <row r="54410" x14ac:dyDescent="0.25"/>
    <row r="54411" x14ac:dyDescent="0.25"/>
    <row r="54412" x14ac:dyDescent="0.25"/>
    <row r="54413" x14ac:dyDescent="0.25"/>
    <row r="54414" x14ac:dyDescent="0.25"/>
    <row r="54415" x14ac:dyDescent="0.25"/>
    <row r="54416" x14ac:dyDescent="0.25"/>
    <row r="54417" x14ac:dyDescent="0.25"/>
    <row r="54418" x14ac:dyDescent="0.25"/>
    <row r="54419" x14ac:dyDescent="0.25"/>
    <row r="54420" x14ac:dyDescent="0.25"/>
    <row r="54421" x14ac:dyDescent="0.25"/>
    <row r="54422" x14ac:dyDescent="0.25"/>
    <row r="54423" x14ac:dyDescent="0.25"/>
    <row r="54424" x14ac:dyDescent="0.25"/>
    <row r="54425" x14ac:dyDescent="0.25"/>
    <row r="54426" x14ac:dyDescent="0.25"/>
    <row r="54427" x14ac:dyDescent="0.25"/>
    <row r="54428" x14ac:dyDescent="0.25"/>
    <row r="54429" x14ac:dyDescent="0.25"/>
    <row r="54430" x14ac:dyDescent="0.25"/>
    <row r="54431" x14ac:dyDescent="0.25"/>
    <row r="54432" x14ac:dyDescent="0.25"/>
    <row r="54433" x14ac:dyDescent="0.25"/>
    <row r="54434" x14ac:dyDescent="0.25"/>
    <row r="54435" x14ac:dyDescent="0.25"/>
    <row r="54436" x14ac:dyDescent="0.25"/>
    <row r="54437" x14ac:dyDescent="0.25"/>
    <row r="54438" x14ac:dyDescent="0.25"/>
    <row r="54439" x14ac:dyDescent="0.25"/>
    <row r="54440" x14ac:dyDescent="0.25"/>
    <row r="54441" x14ac:dyDescent="0.25"/>
    <row r="54442" x14ac:dyDescent="0.25"/>
    <row r="54443" x14ac:dyDescent="0.25"/>
    <row r="54444" x14ac:dyDescent="0.25"/>
    <row r="54445" x14ac:dyDescent="0.25"/>
    <row r="54446" x14ac:dyDescent="0.25"/>
    <row r="54447" x14ac:dyDescent="0.25"/>
    <row r="54448" x14ac:dyDescent="0.25"/>
    <row r="54449" x14ac:dyDescent="0.25"/>
    <row r="54450" x14ac:dyDescent="0.25"/>
    <row r="54451" x14ac:dyDescent="0.25"/>
    <row r="54452" x14ac:dyDescent="0.25"/>
    <row r="54453" x14ac:dyDescent="0.25"/>
    <row r="54454" x14ac:dyDescent="0.25"/>
    <row r="54455" x14ac:dyDescent="0.25"/>
    <row r="54456" x14ac:dyDescent="0.25"/>
    <row r="54457" x14ac:dyDescent="0.25"/>
    <row r="54458" x14ac:dyDescent="0.25"/>
    <row r="54459" x14ac:dyDescent="0.25"/>
    <row r="54460" x14ac:dyDescent="0.25"/>
    <row r="54461" x14ac:dyDescent="0.25"/>
    <row r="54462" x14ac:dyDescent="0.25"/>
    <row r="54463" x14ac:dyDescent="0.25"/>
    <row r="54464" x14ac:dyDescent="0.25"/>
    <row r="54465" x14ac:dyDescent="0.25"/>
    <row r="54466" x14ac:dyDescent="0.25"/>
    <row r="54467" x14ac:dyDescent="0.25"/>
    <row r="54468" x14ac:dyDescent="0.25"/>
    <row r="54469" x14ac:dyDescent="0.25"/>
    <row r="54470" x14ac:dyDescent="0.25"/>
    <row r="54471" x14ac:dyDescent="0.25"/>
    <row r="54472" x14ac:dyDescent="0.25"/>
    <row r="54473" x14ac:dyDescent="0.25"/>
    <row r="54474" x14ac:dyDescent="0.25"/>
    <row r="54475" x14ac:dyDescent="0.25"/>
    <row r="54476" x14ac:dyDescent="0.25"/>
    <row r="54477" x14ac:dyDescent="0.25"/>
    <row r="54478" x14ac:dyDescent="0.25"/>
    <row r="54479" x14ac:dyDescent="0.25"/>
    <row r="54480" x14ac:dyDescent="0.25"/>
    <row r="54481" x14ac:dyDescent="0.25"/>
    <row r="54482" x14ac:dyDescent="0.25"/>
    <row r="54483" x14ac:dyDescent="0.25"/>
    <row r="54484" x14ac:dyDescent="0.25"/>
    <row r="54485" x14ac:dyDescent="0.25"/>
    <row r="54486" x14ac:dyDescent="0.25"/>
    <row r="54487" x14ac:dyDescent="0.25"/>
    <row r="54488" x14ac:dyDescent="0.25"/>
    <row r="54489" x14ac:dyDescent="0.25"/>
    <row r="54490" x14ac:dyDescent="0.25"/>
    <row r="54491" x14ac:dyDescent="0.25"/>
    <row r="54492" x14ac:dyDescent="0.25"/>
    <row r="54493" x14ac:dyDescent="0.25"/>
    <row r="54494" x14ac:dyDescent="0.25"/>
    <row r="54495" x14ac:dyDescent="0.25"/>
    <row r="54496" x14ac:dyDescent="0.25"/>
    <row r="54497" x14ac:dyDescent="0.25"/>
    <row r="54498" x14ac:dyDescent="0.25"/>
    <row r="54499" x14ac:dyDescent="0.25"/>
    <row r="54500" x14ac:dyDescent="0.25"/>
    <row r="54501" x14ac:dyDescent="0.25"/>
    <row r="54502" x14ac:dyDescent="0.25"/>
    <row r="54503" x14ac:dyDescent="0.25"/>
    <row r="54504" x14ac:dyDescent="0.25"/>
    <row r="54505" x14ac:dyDescent="0.25"/>
    <row r="54506" x14ac:dyDescent="0.25"/>
    <row r="54507" x14ac:dyDescent="0.25"/>
    <row r="54508" x14ac:dyDescent="0.25"/>
    <row r="54509" x14ac:dyDescent="0.25"/>
    <row r="54510" x14ac:dyDescent="0.25"/>
    <row r="54511" x14ac:dyDescent="0.25"/>
    <row r="54512" x14ac:dyDescent="0.25"/>
    <row r="54513" x14ac:dyDescent="0.25"/>
    <row r="54514" x14ac:dyDescent="0.25"/>
    <row r="54515" x14ac:dyDescent="0.25"/>
    <row r="54516" x14ac:dyDescent="0.25"/>
    <row r="54517" x14ac:dyDescent="0.25"/>
    <row r="54518" x14ac:dyDescent="0.25"/>
    <row r="54519" x14ac:dyDescent="0.25"/>
    <row r="54520" x14ac:dyDescent="0.25"/>
    <row r="54521" x14ac:dyDescent="0.25"/>
    <row r="54522" x14ac:dyDescent="0.25"/>
    <row r="54523" x14ac:dyDescent="0.25"/>
    <row r="54524" x14ac:dyDescent="0.25"/>
    <row r="54525" x14ac:dyDescent="0.25"/>
    <row r="54526" x14ac:dyDescent="0.25"/>
    <row r="54527" x14ac:dyDescent="0.25"/>
    <row r="54528" x14ac:dyDescent="0.25"/>
    <row r="54529" x14ac:dyDescent="0.25"/>
    <row r="54530" x14ac:dyDescent="0.25"/>
    <row r="54531" x14ac:dyDescent="0.25"/>
    <row r="54532" x14ac:dyDescent="0.25"/>
    <row r="54533" x14ac:dyDescent="0.25"/>
    <row r="54534" x14ac:dyDescent="0.25"/>
    <row r="54535" x14ac:dyDescent="0.25"/>
    <row r="54536" x14ac:dyDescent="0.25"/>
    <row r="54537" x14ac:dyDescent="0.25"/>
    <row r="54538" x14ac:dyDescent="0.25"/>
    <row r="54539" x14ac:dyDescent="0.25"/>
    <row r="54540" x14ac:dyDescent="0.25"/>
    <row r="54541" x14ac:dyDescent="0.25"/>
    <row r="54542" x14ac:dyDescent="0.25"/>
    <row r="54543" x14ac:dyDescent="0.25"/>
    <row r="54544" x14ac:dyDescent="0.25"/>
    <row r="54545" x14ac:dyDescent="0.25"/>
    <row r="54546" x14ac:dyDescent="0.25"/>
    <row r="54547" x14ac:dyDescent="0.25"/>
    <row r="54548" x14ac:dyDescent="0.25"/>
    <row r="54549" x14ac:dyDescent="0.25"/>
    <row r="54550" x14ac:dyDescent="0.25"/>
    <row r="54551" x14ac:dyDescent="0.25"/>
    <row r="54552" x14ac:dyDescent="0.25"/>
    <row r="54553" x14ac:dyDescent="0.25"/>
    <row r="54554" x14ac:dyDescent="0.25"/>
    <row r="54555" x14ac:dyDescent="0.25"/>
    <row r="54556" x14ac:dyDescent="0.25"/>
    <row r="54557" x14ac:dyDescent="0.25"/>
    <row r="54558" x14ac:dyDescent="0.25"/>
    <row r="54559" x14ac:dyDescent="0.25"/>
    <row r="54560" x14ac:dyDescent="0.25"/>
    <row r="54561" x14ac:dyDescent="0.25"/>
    <row r="54562" x14ac:dyDescent="0.25"/>
    <row r="54563" x14ac:dyDescent="0.25"/>
    <row r="54564" x14ac:dyDescent="0.25"/>
    <row r="54565" x14ac:dyDescent="0.25"/>
    <row r="54566" x14ac:dyDescent="0.25"/>
    <row r="54567" x14ac:dyDescent="0.25"/>
    <row r="54568" x14ac:dyDescent="0.25"/>
    <row r="54569" x14ac:dyDescent="0.25"/>
    <row r="54570" x14ac:dyDescent="0.25"/>
    <row r="54571" x14ac:dyDescent="0.25"/>
    <row r="54572" x14ac:dyDescent="0.25"/>
    <row r="54573" x14ac:dyDescent="0.25"/>
    <row r="54574" x14ac:dyDescent="0.25"/>
    <row r="54575" x14ac:dyDescent="0.25"/>
    <row r="54576" x14ac:dyDescent="0.25"/>
    <row r="54577" x14ac:dyDescent="0.25"/>
    <row r="54578" x14ac:dyDescent="0.25"/>
    <row r="54579" x14ac:dyDescent="0.25"/>
    <row r="54580" x14ac:dyDescent="0.25"/>
    <row r="54581" x14ac:dyDescent="0.25"/>
    <row r="54582" x14ac:dyDescent="0.25"/>
    <row r="54583" x14ac:dyDescent="0.25"/>
    <row r="54584" x14ac:dyDescent="0.25"/>
    <row r="54585" x14ac:dyDescent="0.25"/>
    <row r="54586" x14ac:dyDescent="0.25"/>
    <row r="54587" x14ac:dyDescent="0.25"/>
    <row r="54588" x14ac:dyDescent="0.25"/>
    <row r="54589" x14ac:dyDescent="0.25"/>
    <row r="54590" x14ac:dyDescent="0.25"/>
    <row r="54591" x14ac:dyDescent="0.25"/>
    <row r="54592" x14ac:dyDescent="0.25"/>
    <row r="54593" x14ac:dyDescent="0.25"/>
    <row r="54594" x14ac:dyDescent="0.25"/>
    <row r="54595" x14ac:dyDescent="0.25"/>
    <row r="54596" x14ac:dyDescent="0.25"/>
    <row r="54597" x14ac:dyDescent="0.25"/>
    <row r="54598" x14ac:dyDescent="0.25"/>
    <row r="54599" x14ac:dyDescent="0.25"/>
    <row r="54600" x14ac:dyDescent="0.25"/>
    <row r="54601" x14ac:dyDescent="0.25"/>
    <row r="54602" x14ac:dyDescent="0.25"/>
    <row r="54603" x14ac:dyDescent="0.25"/>
    <row r="54604" x14ac:dyDescent="0.25"/>
    <row r="54605" x14ac:dyDescent="0.25"/>
    <row r="54606" x14ac:dyDescent="0.25"/>
    <row r="54607" x14ac:dyDescent="0.25"/>
    <row r="54608" x14ac:dyDescent="0.25"/>
    <row r="54609" x14ac:dyDescent="0.25"/>
    <row r="54610" x14ac:dyDescent="0.25"/>
    <row r="54611" x14ac:dyDescent="0.25"/>
    <row r="54612" x14ac:dyDescent="0.25"/>
    <row r="54613" x14ac:dyDescent="0.25"/>
    <row r="54614" x14ac:dyDescent="0.25"/>
    <row r="54615" x14ac:dyDescent="0.25"/>
    <row r="54616" x14ac:dyDescent="0.25"/>
    <row r="54617" x14ac:dyDescent="0.25"/>
    <row r="54618" x14ac:dyDescent="0.25"/>
    <row r="54619" x14ac:dyDescent="0.25"/>
    <row r="54620" x14ac:dyDescent="0.25"/>
    <row r="54621" x14ac:dyDescent="0.25"/>
    <row r="54622" x14ac:dyDescent="0.25"/>
    <row r="54623" x14ac:dyDescent="0.25"/>
    <row r="54624" x14ac:dyDescent="0.25"/>
    <row r="54625" x14ac:dyDescent="0.25"/>
    <row r="54626" x14ac:dyDescent="0.25"/>
    <row r="54627" x14ac:dyDescent="0.25"/>
    <row r="54628" x14ac:dyDescent="0.25"/>
    <row r="54629" x14ac:dyDescent="0.25"/>
    <row r="54630" x14ac:dyDescent="0.25"/>
    <row r="54631" x14ac:dyDescent="0.25"/>
    <row r="54632" x14ac:dyDescent="0.25"/>
    <row r="54633" x14ac:dyDescent="0.25"/>
    <row r="54634" x14ac:dyDescent="0.25"/>
    <row r="54635" x14ac:dyDescent="0.25"/>
    <row r="54636" x14ac:dyDescent="0.25"/>
    <row r="54637" x14ac:dyDescent="0.25"/>
    <row r="54638" x14ac:dyDescent="0.25"/>
    <row r="54639" x14ac:dyDescent="0.25"/>
    <row r="54640" x14ac:dyDescent="0.25"/>
    <row r="54641" x14ac:dyDescent="0.25"/>
    <row r="54642" x14ac:dyDescent="0.25"/>
    <row r="54643" x14ac:dyDescent="0.25"/>
    <row r="54644" x14ac:dyDescent="0.25"/>
    <row r="54645" x14ac:dyDescent="0.25"/>
    <row r="54646" x14ac:dyDescent="0.25"/>
    <row r="54647" x14ac:dyDescent="0.25"/>
    <row r="54648" x14ac:dyDescent="0.25"/>
    <row r="54649" x14ac:dyDescent="0.25"/>
    <row r="54650" x14ac:dyDescent="0.25"/>
    <row r="54651" x14ac:dyDescent="0.25"/>
    <row r="54652" x14ac:dyDescent="0.25"/>
    <row r="54653" x14ac:dyDescent="0.25"/>
    <row r="54654" x14ac:dyDescent="0.25"/>
    <row r="54655" x14ac:dyDescent="0.25"/>
    <row r="54656" x14ac:dyDescent="0.25"/>
    <row r="54657" x14ac:dyDescent="0.25"/>
    <row r="54658" x14ac:dyDescent="0.25"/>
    <row r="54659" x14ac:dyDescent="0.25"/>
    <row r="54660" x14ac:dyDescent="0.25"/>
    <row r="54661" x14ac:dyDescent="0.25"/>
    <row r="54662" x14ac:dyDescent="0.25"/>
    <row r="54663" x14ac:dyDescent="0.25"/>
    <row r="54664" x14ac:dyDescent="0.25"/>
    <row r="54665" x14ac:dyDescent="0.25"/>
    <row r="54666" x14ac:dyDescent="0.25"/>
    <row r="54667" x14ac:dyDescent="0.25"/>
    <row r="54668" x14ac:dyDescent="0.25"/>
    <row r="54669" x14ac:dyDescent="0.25"/>
    <row r="54670" x14ac:dyDescent="0.25"/>
    <row r="54671" x14ac:dyDescent="0.25"/>
    <row r="54672" x14ac:dyDescent="0.25"/>
    <row r="54673" x14ac:dyDescent="0.25"/>
    <row r="54674" x14ac:dyDescent="0.25"/>
    <row r="54675" x14ac:dyDescent="0.25"/>
    <row r="54676" x14ac:dyDescent="0.25"/>
    <row r="54677" x14ac:dyDescent="0.25"/>
    <row r="54678" x14ac:dyDescent="0.25"/>
    <row r="54679" x14ac:dyDescent="0.25"/>
    <row r="54680" x14ac:dyDescent="0.25"/>
    <row r="54681" x14ac:dyDescent="0.25"/>
    <row r="54682" x14ac:dyDescent="0.25"/>
    <row r="54683" x14ac:dyDescent="0.25"/>
    <row r="54684" x14ac:dyDescent="0.25"/>
    <row r="54685" x14ac:dyDescent="0.25"/>
    <row r="54686" x14ac:dyDescent="0.25"/>
    <row r="54687" x14ac:dyDescent="0.25"/>
    <row r="54688" x14ac:dyDescent="0.25"/>
    <row r="54689" x14ac:dyDescent="0.25"/>
    <row r="54690" x14ac:dyDescent="0.25"/>
    <row r="54691" x14ac:dyDescent="0.25"/>
    <row r="54692" x14ac:dyDescent="0.25"/>
    <row r="54693" x14ac:dyDescent="0.25"/>
    <row r="54694" x14ac:dyDescent="0.25"/>
    <row r="54695" x14ac:dyDescent="0.25"/>
    <row r="54696" x14ac:dyDescent="0.25"/>
    <row r="54697" x14ac:dyDescent="0.25"/>
    <row r="54698" x14ac:dyDescent="0.25"/>
    <row r="54699" x14ac:dyDescent="0.25"/>
    <row r="54700" x14ac:dyDescent="0.25"/>
    <row r="54701" x14ac:dyDescent="0.25"/>
    <row r="54702" x14ac:dyDescent="0.25"/>
    <row r="54703" x14ac:dyDescent="0.25"/>
    <row r="54704" x14ac:dyDescent="0.25"/>
    <row r="54705" x14ac:dyDescent="0.25"/>
    <row r="54706" x14ac:dyDescent="0.25"/>
    <row r="54707" x14ac:dyDescent="0.25"/>
    <row r="54708" x14ac:dyDescent="0.25"/>
    <row r="54709" x14ac:dyDescent="0.25"/>
    <row r="54710" x14ac:dyDescent="0.25"/>
    <row r="54711" x14ac:dyDescent="0.25"/>
    <row r="54712" x14ac:dyDescent="0.25"/>
    <row r="54713" x14ac:dyDescent="0.25"/>
    <row r="54714" x14ac:dyDescent="0.25"/>
    <row r="54715" x14ac:dyDescent="0.25"/>
    <row r="54716" x14ac:dyDescent="0.25"/>
    <row r="54717" x14ac:dyDescent="0.25"/>
    <row r="54718" x14ac:dyDescent="0.25"/>
    <row r="54719" x14ac:dyDescent="0.25"/>
    <row r="54720" x14ac:dyDescent="0.25"/>
    <row r="54721" x14ac:dyDescent="0.25"/>
    <row r="54722" x14ac:dyDescent="0.25"/>
    <row r="54723" x14ac:dyDescent="0.25"/>
    <row r="54724" x14ac:dyDescent="0.25"/>
    <row r="54725" x14ac:dyDescent="0.25"/>
    <row r="54726" x14ac:dyDescent="0.25"/>
    <row r="54727" x14ac:dyDescent="0.25"/>
    <row r="54728" x14ac:dyDescent="0.25"/>
    <row r="54729" x14ac:dyDescent="0.25"/>
    <row r="54730" x14ac:dyDescent="0.25"/>
    <row r="54731" x14ac:dyDescent="0.25"/>
    <row r="54732" x14ac:dyDescent="0.25"/>
    <row r="54733" x14ac:dyDescent="0.25"/>
    <row r="54734" x14ac:dyDescent="0.25"/>
    <row r="54735" x14ac:dyDescent="0.25"/>
    <row r="54736" x14ac:dyDescent="0.25"/>
    <row r="54737" x14ac:dyDescent="0.25"/>
    <row r="54738" x14ac:dyDescent="0.25"/>
    <row r="54739" x14ac:dyDescent="0.25"/>
    <row r="54740" x14ac:dyDescent="0.25"/>
    <row r="54741" x14ac:dyDescent="0.25"/>
    <row r="54742" x14ac:dyDescent="0.25"/>
    <row r="54743" x14ac:dyDescent="0.25"/>
    <row r="54744" x14ac:dyDescent="0.25"/>
    <row r="54745" x14ac:dyDescent="0.25"/>
    <row r="54746" x14ac:dyDescent="0.25"/>
    <row r="54747" x14ac:dyDescent="0.25"/>
    <row r="54748" x14ac:dyDescent="0.25"/>
    <row r="54749" x14ac:dyDescent="0.25"/>
    <row r="54750" x14ac:dyDescent="0.25"/>
    <row r="54751" x14ac:dyDescent="0.25"/>
    <row r="54752" x14ac:dyDescent="0.25"/>
    <row r="54753" x14ac:dyDescent="0.25"/>
    <row r="54754" x14ac:dyDescent="0.25"/>
    <row r="54755" x14ac:dyDescent="0.25"/>
    <row r="54756" x14ac:dyDescent="0.25"/>
    <row r="54757" x14ac:dyDescent="0.25"/>
    <row r="54758" x14ac:dyDescent="0.25"/>
    <row r="54759" x14ac:dyDescent="0.25"/>
    <row r="54760" x14ac:dyDescent="0.25"/>
    <row r="54761" x14ac:dyDescent="0.25"/>
    <row r="54762" x14ac:dyDescent="0.25"/>
    <row r="54763" x14ac:dyDescent="0.25"/>
    <row r="54764" x14ac:dyDescent="0.25"/>
    <row r="54765" x14ac:dyDescent="0.25"/>
    <row r="54766" x14ac:dyDescent="0.25"/>
    <row r="54767" x14ac:dyDescent="0.25"/>
    <row r="54768" x14ac:dyDescent="0.25"/>
    <row r="54769" x14ac:dyDescent="0.25"/>
    <row r="54770" x14ac:dyDescent="0.25"/>
    <row r="54771" x14ac:dyDescent="0.25"/>
    <row r="54772" x14ac:dyDescent="0.25"/>
    <row r="54773" x14ac:dyDescent="0.25"/>
    <row r="54774" x14ac:dyDescent="0.25"/>
    <row r="54775" x14ac:dyDescent="0.25"/>
    <row r="54776" x14ac:dyDescent="0.25"/>
    <row r="54777" x14ac:dyDescent="0.25"/>
    <row r="54778" x14ac:dyDescent="0.25"/>
    <row r="54779" x14ac:dyDescent="0.25"/>
    <row r="54780" x14ac:dyDescent="0.25"/>
    <row r="54781" x14ac:dyDescent="0.25"/>
    <row r="54782" x14ac:dyDescent="0.25"/>
    <row r="54783" x14ac:dyDescent="0.25"/>
    <row r="54784" x14ac:dyDescent="0.25"/>
    <row r="54785" x14ac:dyDescent="0.25"/>
    <row r="54786" x14ac:dyDescent="0.25"/>
    <row r="54787" x14ac:dyDescent="0.25"/>
    <row r="54788" x14ac:dyDescent="0.25"/>
    <row r="54789" x14ac:dyDescent="0.25"/>
    <row r="54790" x14ac:dyDescent="0.25"/>
    <row r="54791" x14ac:dyDescent="0.25"/>
    <row r="54792" x14ac:dyDescent="0.25"/>
    <row r="54793" x14ac:dyDescent="0.25"/>
    <row r="54794" x14ac:dyDescent="0.25"/>
    <row r="54795" x14ac:dyDescent="0.25"/>
    <row r="54796" x14ac:dyDescent="0.25"/>
    <row r="54797" x14ac:dyDescent="0.25"/>
    <row r="54798" x14ac:dyDescent="0.25"/>
    <row r="54799" x14ac:dyDescent="0.25"/>
    <row r="54800" x14ac:dyDescent="0.25"/>
    <row r="54801" x14ac:dyDescent="0.25"/>
    <row r="54802" x14ac:dyDescent="0.25"/>
    <row r="54803" x14ac:dyDescent="0.25"/>
    <row r="54804" x14ac:dyDescent="0.25"/>
    <row r="54805" x14ac:dyDescent="0.25"/>
    <row r="54806" x14ac:dyDescent="0.25"/>
    <row r="54807" x14ac:dyDescent="0.25"/>
    <row r="54808" x14ac:dyDescent="0.25"/>
    <row r="54809" x14ac:dyDescent="0.25"/>
    <row r="54810" x14ac:dyDescent="0.25"/>
    <row r="54811" x14ac:dyDescent="0.25"/>
    <row r="54812" x14ac:dyDescent="0.25"/>
    <row r="54813" x14ac:dyDescent="0.25"/>
    <row r="54814" x14ac:dyDescent="0.25"/>
    <row r="54815" x14ac:dyDescent="0.25"/>
    <row r="54816" x14ac:dyDescent="0.25"/>
    <row r="54817" x14ac:dyDescent="0.25"/>
    <row r="54818" x14ac:dyDescent="0.25"/>
    <row r="54819" x14ac:dyDescent="0.25"/>
    <row r="54820" x14ac:dyDescent="0.25"/>
    <row r="54821" x14ac:dyDescent="0.25"/>
    <row r="54822" x14ac:dyDescent="0.25"/>
    <row r="54823" x14ac:dyDescent="0.25"/>
    <row r="54824" x14ac:dyDescent="0.25"/>
    <row r="54825" x14ac:dyDescent="0.25"/>
    <row r="54826" x14ac:dyDescent="0.25"/>
    <row r="54827" x14ac:dyDescent="0.25"/>
    <row r="54828" x14ac:dyDescent="0.25"/>
    <row r="54829" x14ac:dyDescent="0.25"/>
    <row r="54830" x14ac:dyDescent="0.25"/>
    <row r="54831" x14ac:dyDescent="0.25"/>
    <row r="54832" x14ac:dyDescent="0.25"/>
    <row r="54833" x14ac:dyDescent="0.25"/>
    <row r="54834" x14ac:dyDescent="0.25"/>
    <row r="54835" x14ac:dyDescent="0.25"/>
    <row r="54836" x14ac:dyDescent="0.25"/>
    <row r="54837" x14ac:dyDescent="0.25"/>
    <row r="54838" x14ac:dyDescent="0.25"/>
    <row r="54839" x14ac:dyDescent="0.25"/>
    <row r="54840" x14ac:dyDescent="0.25"/>
    <row r="54841" x14ac:dyDescent="0.25"/>
    <row r="54842" x14ac:dyDescent="0.25"/>
    <row r="54843" x14ac:dyDescent="0.25"/>
    <row r="54844" x14ac:dyDescent="0.25"/>
    <row r="54845" x14ac:dyDescent="0.25"/>
    <row r="54846" x14ac:dyDescent="0.25"/>
    <row r="54847" x14ac:dyDescent="0.25"/>
    <row r="54848" x14ac:dyDescent="0.25"/>
    <row r="54849" x14ac:dyDescent="0.25"/>
    <row r="54850" x14ac:dyDescent="0.25"/>
    <row r="54851" x14ac:dyDescent="0.25"/>
    <row r="54852" x14ac:dyDescent="0.25"/>
    <row r="54853" x14ac:dyDescent="0.25"/>
    <row r="54854" x14ac:dyDescent="0.25"/>
    <row r="54855" x14ac:dyDescent="0.25"/>
    <row r="54856" x14ac:dyDescent="0.25"/>
    <row r="54857" x14ac:dyDescent="0.25"/>
    <row r="54858" x14ac:dyDescent="0.25"/>
    <row r="54859" x14ac:dyDescent="0.25"/>
    <row r="54860" x14ac:dyDescent="0.25"/>
    <row r="54861" x14ac:dyDescent="0.25"/>
    <row r="54862" x14ac:dyDescent="0.25"/>
    <row r="54863" x14ac:dyDescent="0.25"/>
    <row r="54864" x14ac:dyDescent="0.25"/>
    <row r="54865" x14ac:dyDescent="0.25"/>
    <row r="54866" x14ac:dyDescent="0.25"/>
    <row r="54867" x14ac:dyDescent="0.25"/>
    <row r="54868" x14ac:dyDescent="0.25"/>
    <row r="54869" x14ac:dyDescent="0.25"/>
    <row r="54870" x14ac:dyDescent="0.25"/>
    <row r="54871" x14ac:dyDescent="0.25"/>
    <row r="54872" x14ac:dyDescent="0.25"/>
    <row r="54873" x14ac:dyDescent="0.25"/>
    <row r="54874" x14ac:dyDescent="0.25"/>
    <row r="54875" x14ac:dyDescent="0.25"/>
    <row r="54876" x14ac:dyDescent="0.25"/>
    <row r="54877" x14ac:dyDescent="0.25"/>
    <row r="54878" x14ac:dyDescent="0.25"/>
    <row r="54879" x14ac:dyDescent="0.25"/>
    <row r="54880" x14ac:dyDescent="0.25"/>
    <row r="54881" x14ac:dyDescent="0.25"/>
    <row r="54882" x14ac:dyDescent="0.25"/>
    <row r="54883" x14ac:dyDescent="0.25"/>
    <row r="54884" x14ac:dyDescent="0.25"/>
    <row r="54885" x14ac:dyDescent="0.25"/>
    <row r="54886" x14ac:dyDescent="0.25"/>
    <row r="54887" x14ac:dyDescent="0.25"/>
    <row r="54888" x14ac:dyDescent="0.25"/>
    <row r="54889" x14ac:dyDescent="0.25"/>
    <row r="54890" x14ac:dyDescent="0.25"/>
    <row r="54891" x14ac:dyDescent="0.25"/>
    <row r="54892" x14ac:dyDescent="0.25"/>
    <row r="54893" x14ac:dyDescent="0.25"/>
    <row r="54894" x14ac:dyDescent="0.25"/>
    <row r="54895" x14ac:dyDescent="0.25"/>
    <row r="54896" x14ac:dyDescent="0.25"/>
    <row r="54897" x14ac:dyDescent="0.25"/>
    <row r="54898" x14ac:dyDescent="0.25"/>
    <row r="54899" x14ac:dyDescent="0.25"/>
    <row r="54900" x14ac:dyDescent="0.25"/>
    <row r="54901" x14ac:dyDescent="0.25"/>
    <row r="54902" x14ac:dyDescent="0.25"/>
    <row r="54903" x14ac:dyDescent="0.25"/>
    <row r="54904" x14ac:dyDescent="0.25"/>
    <row r="54905" x14ac:dyDescent="0.25"/>
    <row r="54906" x14ac:dyDescent="0.25"/>
    <row r="54907" x14ac:dyDescent="0.25"/>
    <row r="54908" x14ac:dyDescent="0.25"/>
    <row r="54909" x14ac:dyDescent="0.25"/>
    <row r="54910" x14ac:dyDescent="0.25"/>
    <row r="54911" x14ac:dyDescent="0.25"/>
    <row r="54912" x14ac:dyDescent="0.25"/>
    <row r="54913" x14ac:dyDescent="0.25"/>
    <row r="54914" x14ac:dyDescent="0.25"/>
    <row r="54915" x14ac:dyDescent="0.25"/>
    <row r="54916" x14ac:dyDescent="0.25"/>
    <row r="54917" x14ac:dyDescent="0.25"/>
    <row r="54918" x14ac:dyDescent="0.25"/>
    <row r="54919" x14ac:dyDescent="0.25"/>
    <row r="54920" x14ac:dyDescent="0.25"/>
    <row r="54921" x14ac:dyDescent="0.25"/>
    <row r="54922" x14ac:dyDescent="0.25"/>
    <row r="54923" x14ac:dyDescent="0.25"/>
    <row r="54924" x14ac:dyDescent="0.25"/>
    <row r="54925" x14ac:dyDescent="0.25"/>
    <row r="54926" x14ac:dyDescent="0.25"/>
    <row r="54927" x14ac:dyDescent="0.25"/>
    <row r="54928" x14ac:dyDescent="0.25"/>
    <row r="54929" x14ac:dyDescent="0.25"/>
    <row r="54930" x14ac:dyDescent="0.25"/>
    <row r="54931" x14ac:dyDescent="0.25"/>
    <row r="54932" x14ac:dyDescent="0.25"/>
    <row r="54933" x14ac:dyDescent="0.25"/>
    <row r="54934" x14ac:dyDescent="0.25"/>
    <row r="54935" x14ac:dyDescent="0.25"/>
    <row r="54936" x14ac:dyDescent="0.25"/>
    <row r="54937" x14ac:dyDescent="0.25"/>
    <row r="54938" x14ac:dyDescent="0.25"/>
    <row r="54939" x14ac:dyDescent="0.25"/>
    <row r="54940" x14ac:dyDescent="0.25"/>
    <row r="54941" x14ac:dyDescent="0.25"/>
    <row r="54942" x14ac:dyDescent="0.25"/>
    <row r="54943" x14ac:dyDescent="0.25"/>
    <row r="54944" x14ac:dyDescent="0.25"/>
    <row r="54945" x14ac:dyDescent="0.25"/>
    <row r="54946" x14ac:dyDescent="0.25"/>
    <row r="54947" x14ac:dyDescent="0.25"/>
    <row r="54948" x14ac:dyDescent="0.25"/>
    <row r="54949" x14ac:dyDescent="0.25"/>
    <row r="54950" x14ac:dyDescent="0.25"/>
    <row r="54951" x14ac:dyDescent="0.25"/>
    <row r="54952" x14ac:dyDescent="0.25"/>
    <row r="54953" x14ac:dyDescent="0.25"/>
    <row r="54954" x14ac:dyDescent="0.25"/>
    <row r="54955" x14ac:dyDescent="0.25"/>
    <row r="54956" x14ac:dyDescent="0.25"/>
    <row r="54957" x14ac:dyDescent="0.25"/>
    <row r="54958" x14ac:dyDescent="0.25"/>
    <row r="54959" x14ac:dyDescent="0.25"/>
    <row r="54960" x14ac:dyDescent="0.25"/>
    <row r="54961" x14ac:dyDescent="0.25"/>
    <row r="54962" x14ac:dyDescent="0.25"/>
    <row r="54963" x14ac:dyDescent="0.25"/>
    <row r="54964" x14ac:dyDescent="0.25"/>
    <row r="54965" x14ac:dyDescent="0.25"/>
    <row r="54966" x14ac:dyDescent="0.25"/>
    <row r="54967" x14ac:dyDescent="0.25"/>
    <row r="54968" x14ac:dyDescent="0.25"/>
    <row r="54969" x14ac:dyDescent="0.25"/>
    <row r="54970" x14ac:dyDescent="0.25"/>
    <row r="54971" x14ac:dyDescent="0.25"/>
    <row r="54972" x14ac:dyDescent="0.25"/>
    <row r="54973" x14ac:dyDescent="0.25"/>
    <row r="54974" x14ac:dyDescent="0.25"/>
    <row r="54975" x14ac:dyDescent="0.25"/>
    <row r="54976" x14ac:dyDescent="0.25"/>
    <row r="54977" x14ac:dyDescent="0.25"/>
    <row r="54978" x14ac:dyDescent="0.25"/>
    <row r="54979" x14ac:dyDescent="0.25"/>
    <row r="54980" x14ac:dyDescent="0.25"/>
    <row r="54981" x14ac:dyDescent="0.25"/>
    <row r="54982" x14ac:dyDescent="0.25"/>
    <row r="54983" x14ac:dyDescent="0.25"/>
    <row r="54984" x14ac:dyDescent="0.25"/>
    <row r="54985" x14ac:dyDescent="0.25"/>
    <row r="54986" x14ac:dyDescent="0.25"/>
    <row r="54987" x14ac:dyDescent="0.25"/>
    <row r="54988" x14ac:dyDescent="0.25"/>
    <row r="54989" x14ac:dyDescent="0.25"/>
    <row r="54990" x14ac:dyDescent="0.25"/>
    <row r="54991" x14ac:dyDescent="0.25"/>
    <row r="54992" x14ac:dyDescent="0.25"/>
    <row r="54993" x14ac:dyDescent="0.25"/>
    <row r="54994" x14ac:dyDescent="0.25"/>
    <row r="54995" x14ac:dyDescent="0.25"/>
    <row r="54996" x14ac:dyDescent="0.25"/>
    <row r="54997" x14ac:dyDescent="0.25"/>
    <row r="54998" x14ac:dyDescent="0.25"/>
    <row r="54999" x14ac:dyDescent="0.25"/>
    <row r="55000" x14ac:dyDescent="0.25"/>
    <row r="55001" x14ac:dyDescent="0.25"/>
    <row r="55002" x14ac:dyDescent="0.25"/>
    <row r="55003" x14ac:dyDescent="0.25"/>
    <row r="55004" x14ac:dyDescent="0.25"/>
    <row r="55005" x14ac:dyDescent="0.25"/>
    <row r="55006" x14ac:dyDescent="0.25"/>
    <row r="55007" x14ac:dyDescent="0.25"/>
    <row r="55008" x14ac:dyDescent="0.25"/>
    <row r="55009" x14ac:dyDescent="0.25"/>
    <row r="55010" x14ac:dyDescent="0.25"/>
    <row r="55011" x14ac:dyDescent="0.25"/>
    <row r="55012" x14ac:dyDescent="0.25"/>
    <row r="55013" x14ac:dyDescent="0.25"/>
    <row r="55014" x14ac:dyDescent="0.25"/>
    <row r="55015" x14ac:dyDescent="0.25"/>
    <row r="55016" x14ac:dyDescent="0.25"/>
    <row r="55017" x14ac:dyDescent="0.25"/>
    <row r="55018" x14ac:dyDescent="0.25"/>
    <row r="55019" x14ac:dyDescent="0.25"/>
    <row r="55020" x14ac:dyDescent="0.25"/>
    <row r="55021" x14ac:dyDescent="0.25"/>
    <row r="55022" x14ac:dyDescent="0.25"/>
    <row r="55023" x14ac:dyDescent="0.25"/>
    <row r="55024" x14ac:dyDescent="0.25"/>
    <row r="55025" x14ac:dyDescent="0.25"/>
    <row r="55026" x14ac:dyDescent="0.25"/>
    <row r="55027" x14ac:dyDescent="0.25"/>
    <row r="55028" x14ac:dyDescent="0.25"/>
    <row r="55029" x14ac:dyDescent="0.25"/>
    <row r="55030" x14ac:dyDescent="0.25"/>
    <row r="55031" x14ac:dyDescent="0.25"/>
    <row r="55032" x14ac:dyDescent="0.25"/>
    <row r="55033" x14ac:dyDescent="0.25"/>
    <row r="55034" x14ac:dyDescent="0.25"/>
    <row r="55035" x14ac:dyDescent="0.25"/>
    <row r="55036" x14ac:dyDescent="0.25"/>
    <row r="55037" x14ac:dyDescent="0.25"/>
    <row r="55038" x14ac:dyDescent="0.25"/>
    <row r="55039" x14ac:dyDescent="0.25"/>
    <row r="55040" x14ac:dyDescent="0.25"/>
    <row r="55041" x14ac:dyDescent="0.25"/>
    <row r="55042" x14ac:dyDescent="0.25"/>
    <row r="55043" x14ac:dyDescent="0.25"/>
    <row r="55044" x14ac:dyDescent="0.25"/>
    <row r="55045" x14ac:dyDescent="0.25"/>
    <row r="55046" x14ac:dyDescent="0.25"/>
    <row r="55047" x14ac:dyDescent="0.25"/>
    <row r="55048" x14ac:dyDescent="0.25"/>
    <row r="55049" x14ac:dyDescent="0.25"/>
    <row r="55050" x14ac:dyDescent="0.25"/>
    <row r="55051" x14ac:dyDescent="0.25"/>
    <row r="55052" x14ac:dyDescent="0.25"/>
    <row r="55053" x14ac:dyDescent="0.25"/>
    <row r="55054" x14ac:dyDescent="0.25"/>
    <row r="55055" x14ac:dyDescent="0.25"/>
    <row r="55056" x14ac:dyDescent="0.25"/>
    <row r="55057" x14ac:dyDescent="0.25"/>
    <row r="55058" x14ac:dyDescent="0.25"/>
    <row r="55059" x14ac:dyDescent="0.25"/>
    <row r="55060" x14ac:dyDescent="0.25"/>
    <row r="55061" x14ac:dyDescent="0.25"/>
    <row r="55062" x14ac:dyDescent="0.25"/>
    <row r="55063" x14ac:dyDescent="0.25"/>
    <row r="55064" x14ac:dyDescent="0.25"/>
    <row r="55065" x14ac:dyDescent="0.25"/>
    <row r="55066" x14ac:dyDescent="0.25"/>
    <row r="55067" x14ac:dyDescent="0.25"/>
    <row r="55068" x14ac:dyDescent="0.25"/>
    <row r="55069" x14ac:dyDescent="0.25"/>
    <row r="55070" x14ac:dyDescent="0.25"/>
    <row r="55071" x14ac:dyDescent="0.25"/>
    <row r="55072" x14ac:dyDescent="0.25"/>
    <row r="55073" x14ac:dyDescent="0.25"/>
    <row r="55074" x14ac:dyDescent="0.25"/>
    <row r="55075" x14ac:dyDescent="0.25"/>
    <row r="55076" x14ac:dyDescent="0.25"/>
    <row r="55077" x14ac:dyDescent="0.25"/>
    <row r="55078" x14ac:dyDescent="0.25"/>
    <row r="55079" x14ac:dyDescent="0.25"/>
    <row r="55080" x14ac:dyDescent="0.25"/>
    <row r="55081" x14ac:dyDescent="0.25"/>
    <row r="55082" x14ac:dyDescent="0.25"/>
    <row r="55083" x14ac:dyDescent="0.25"/>
    <row r="55084" x14ac:dyDescent="0.25"/>
    <row r="55085" x14ac:dyDescent="0.25"/>
    <row r="55086" x14ac:dyDescent="0.25"/>
    <row r="55087" x14ac:dyDescent="0.25"/>
    <row r="55088" x14ac:dyDescent="0.25"/>
    <row r="55089" x14ac:dyDescent="0.25"/>
    <row r="55090" x14ac:dyDescent="0.25"/>
    <row r="55091" x14ac:dyDescent="0.25"/>
    <row r="55092" x14ac:dyDescent="0.25"/>
    <row r="55093" x14ac:dyDescent="0.25"/>
    <row r="55094" x14ac:dyDescent="0.25"/>
    <row r="55095" x14ac:dyDescent="0.25"/>
    <row r="55096" x14ac:dyDescent="0.25"/>
    <row r="55097" x14ac:dyDescent="0.25"/>
    <row r="55098" x14ac:dyDescent="0.25"/>
    <row r="55099" x14ac:dyDescent="0.25"/>
    <row r="55100" x14ac:dyDescent="0.25"/>
    <row r="55101" x14ac:dyDescent="0.25"/>
    <row r="55102" x14ac:dyDescent="0.25"/>
    <row r="55103" x14ac:dyDescent="0.25"/>
    <row r="55104" x14ac:dyDescent="0.25"/>
    <row r="55105" x14ac:dyDescent="0.25"/>
    <row r="55106" x14ac:dyDescent="0.25"/>
    <row r="55107" x14ac:dyDescent="0.25"/>
    <row r="55108" x14ac:dyDescent="0.25"/>
    <row r="55109" x14ac:dyDescent="0.25"/>
    <row r="55110" x14ac:dyDescent="0.25"/>
    <row r="55111" x14ac:dyDescent="0.25"/>
    <row r="55112" x14ac:dyDescent="0.25"/>
    <row r="55113" x14ac:dyDescent="0.25"/>
    <row r="55114" x14ac:dyDescent="0.25"/>
    <row r="55115" x14ac:dyDescent="0.25"/>
    <row r="55116" x14ac:dyDescent="0.25"/>
    <row r="55117" x14ac:dyDescent="0.25"/>
    <row r="55118" x14ac:dyDescent="0.25"/>
    <row r="55119" x14ac:dyDescent="0.25"/>
    <row r="55120" x14ac:dyDescent="0.25"/>
    <row r="55121" x14ac:dyDescent="0.25"/>
    <row r="55122" x14ac:dyDescent="0.25"/>
    <row r="55123" x14ac:dyDescent="0.25"/>
    <row r="55124" x14ac:dyDescent="0.25"/>
    <row r="55125" x14ac:dyDescent="0.25"/>
    <row r="55126" x14ac:dyDescent="0.25"/>
    <row r="55127" x14ac:dyDescent="0.25"/>
    <row r="55128" x14ac:dyDescent="0.25"/>
    <row r="55129" x14ac:dyDescent="0.25"/>
    <row r="55130" x14ac:dyDescent="0.25"/>
    <row r="55131" x14ac:dyDescent="0.25"/>
    <row r="55132" x14ac:dyDescent="0.25"/>
    <row r="55133" x14ac:dyDescent="0.25"/>
    <row r="55134" x14ac:dyDescent="0.25"/>
    <row r="55135" x14ac:dyDescent="0.25"/>
    <row r="55136" x14ac:dyDescent="0.25"/>
    <row r="55137" x14ac:dyDescent="0.25"/>
    <row r="55138" x14ac:dyDescent="0.25"/>
    <row r="55139" x14ac:dyDescent="0.25"/>
    <row r="55140" x14ac:dyDescent="0.25"/>
    <row r="55141" x14ac:dyDescent="0.25"/>
    <row r="55142" x14ac:dyDescent="0.25"/>
    <row r="55143" x14ac:dyDescent="0.25"/>
    <row r="55144" x14ac:dyDescent="0.25"/>
    <row r="55145" x14ac:dyDescent="0.25"/>
    <row r="55146" x14ac:dyDescent="0.25"/>
    <row r="55147" x14ac:dyDescent="0.25"/>
    <row r="55148" x14ac:dyDescent="0.25"/>
    <row r="55149" x14ac:dyDescent="0.25"/>
    <row r="55150" x14ac:dyDescent="0.25"/>
    <row r="55151" x14ac:dyDescent="0.25"/>
    <row r="55152" x14ac:dyDescent="0.25"/>
    <row r="55153" x14ac:dyDescent="0.25"/>
    <row r="55154" x14ac:dyDescent="0.25"/>
    <row r="55155" x14ac:dyDescent="0.25"/>
    <row r="55156" x14ac:dyDescent="0.25"/>
    <row r="55157" x14ac:dyDescent="0.25"/>
    <row r="55158" x14ac:dyDescent="0.25"/>
    <row r="55159" x14ac:dyDescent="0.25"/>
    <row r="55160" x14ac:dyDescent="0.25"/>
    <row r="55161" x14ac:dyDescent="0.25"/>
    <row r="55162" x14ac:dyDescent="0.25"/>
    <row r="55163" x14ac:dyDescent="0.25"/>
    <row r="55164" x14ac:dyDescent="0.25"/>
    <row r="55165" x14ac:dyDescent="0.25"/>
    <row r="55166" x14ac:dyDescent="0.25"/>
    <row r="55167" x14ac:dyDescent="0.25"/>
    <row r="55168" x14ac:dyDescent="0.25"/>
    <row r="55169" x14ac:dyDescent="0.25"/>
    <row r="55170" x14ac:dyDescent="0.25"/>
    <row r="55171" x14ac:dyDescent="0.25"/>
    <row r="55172" x14ac:dyDescent="0.25"/>
    <row r="55173" x14ac:dyDescent="0.25"/>
    <row r="55174" x14ac:dyDescent="0.25"/>
    <row r="55175" x14ac:dyDescent="0.25"/>
    <row r="55176" x14ac:dyDescent="0.25"/>
    <row r="55177" x14ac:dyDescent="0.25"/>
    <row r="55178" x14ac:dyDescent="0.25"/>
    <row r="55179" x14ac:dyDescent="0.25"/>
    <row r="55180" x14ac:dyDescent="0.25"/>
    <row r="55181" x14ac:dyDescent="0.25"/>
    <row r="55182" x14ac:dyDescent="0.25"/>
    <row r="55183" x14ac:dyDescent="0.25"/>
    <row r="55184" x14ac:dyDescent="0.25"/>
    <row r="55185" x14ac:dyDescent="0.25"/>
    <row r="55186" x14ac:dyDescent="0.25"/>
    <row r="55187" x14ac:dyDescent="0.25"/>
    <row r="55188" x14ac:dyDescent="0.25"/>
    <row r="55189" x14ac:dyDescent="0.25"/>
    <row r="55190" x14ac:dyDescent="0.25"/>
    <row r="55191" x14ac:dyDescent="0.25"/>
    <row r="55192" x14ac:dyDescent="0.25"/>
    <row r="55193" x14ac:dyDescent="0.25"/>
    <row r="55194" x14ac:dyDescent="0.25"/>
    <row r="55195" x14ac:dyDescent="0.25"/>
    <row r="55196" x14ac:dyDescent="0.25"/>
    <row r="55197" x14ac:dyDescent="0.25"/>
    <row r="55198" x14ac:dyDescent="0.25"/>
    <row r="55199" x14ac:dyDescent="0.25"/>
    <row r="55200" x14ac:dyDescent="0.25"/>
    <row r="55201" x14ac:dyDescent="0.25"/>
    <row r="55202" x14ac:dyDescent="0.25"/>
    <row r="55203" x14ac:dyDescent="0.25"/>
    <row r="55204" x14ac:dyDescent="0.25"/>
    <row r="55205" x14ac:dyDescent="0.25"/>
    <row r="55206" x14ac:dyDescent="0.25"/>
    <row r="55207" x14ac:dyDescent="0.25"/>
    <row r="55208" x14ac:dyDescent="0.25"/>
    <row r="55209" x14ac:dyDescent="0.25"/>
    <row r="55210" x14ac:dyDescent="0.25"/>
    <row r="55211" x14ac:dyDescent="0.25"/>
    <row r="55212" x14ac:dyDescent="0.25"/>
    <row r="55213" x14ac:dyDescent="0.25"/>
    <row r="55214" x14ac:dyDescent="0.25"/>
    <row r="55215" x14ac:dyDescent="0.25"/>
    <row r="55216" x14ac:dyDescent="0.25"/>
    <row r="55217" x14ac:dyDescent="0.25"/>
    <row r="55218" x14ac:dyDescent="0.25"/>
    <row r="55219" x14ac:dyDescent="0.25"/>
    <row r="55220" x14ac:dyDescent="0.25"/>
    <row r="55221" x14ac:dyDescent="0.25"/>
    <row r="55222" x14ac:dyDescent="0.25"/>
    <row r="55223" x14ac:dyDescent="0.25"/>
    <row r="55224" x14ac:dyDescent="0.25"/>
    <row r="55225" x14ac:dyDescent="0.25"/>
    <row r="55226" x14ac:dyDescent="0.25"/>
    <row r="55227" x14ac:dyDescent="0.25"/>
    <row r="55228" x14ac:dyDescent="0.25"/>
    <row r="55229" x14ac:dyDescent="0.25"/>
    <row r="55230" x14ac:dyDescent="0.25"/>
    <row r="55231" x14ac:dyDescent="0.25"/>
    <row r="55232" x14ac:dyDescent="0.25"/>
    <row r="55233" x14ac:dyDescent="0.25"/>
    <row r="55234" x14ac:dyDescent="0.25"/>
    <row r="55235" x14ac:dyDescent="0.25"/>
    <row r="55236" x14ac:dyDescent="0.25"/>
    <row r="55237" x14ac:dyDescent="0.25"/>
    <row r="55238" x14ac:dyDescent="0.25"/>
    <row r="55239" x14ac:dyDescent="0.25"/>
    <row r="55240" x14ac:dyDescent="0.25"/>
    <row r="55241" x14ac:dyDescent="0.25"/>
    <row r="55242" x14ac:dyDescent="0.25"/>
    <row r="55243" x14ac:dyDescent="0.25"/>
    <row r="55244" x14ac:dyDescent="0.25"/>
    <row r="55245" x14ac:dyDescent="0.25"/>
    <row r="55246" x14ac:dyDescent="0.25"/>
    <row r="55247" x14ac:dyDescent="0.25"/>
    <row r="55248" x14ac:dyDescent="0.25"/>
    <row r="55249" x14ac:dyDescent="0.25"/>
    <row r="55250" x14ac:dyDescent="0.25"/>
    <row r="55251" x14ac:dyDescent="0.25"/>
    <row r="55252" x14ac:dyDescent="0.25"/>
    <row r="55253" x14ac:dyDescent="0.25"/>
    <row r="55254" x14ac:dyDescent="0.25"/>
    <row r="55255" x14ac:dyDescent="0.25"/>
    <row r="55256" x14ac:dyDescent="0.25"/>
    <row r="55257" x14ac:dyDescent="0.25"/>
    <row r="55258" x14ac:dyDescent="0.25"/>
    <row r="55259" x14ac:dyDescent="0.25"/>
    <row r="55260" x14ac:dyDescent="0.25"/>
    <row r="55261" x14ac:dyDescent="0.25"/>
    <row r="55262" x14ac:dyDescent="0.25"/>
    <row r="55263" x14ac:dyDescent="0.25"/>
    <row r="55264" x14ac:dyDescent="0.25"/>
    <row r="55265" x14ac:dyDescent="0.25"/>
    <row r="55266" x14ac:dyDescent="0.25"/>
    <row r="55267" x14ac:dyDescent="0.25"/>
    <row r="55268" x14ac:dyDescent="0.25"/>
    <row r="55269" x14ac:dyDescent="0.25"/>
    <row r="55270" x14ac:dyDescent="0.25"/>
    <row r="55271" x14ac:dyDescent="0.25"/>
    <row r="55272" x14ac:dyDescent="0.25"/>
    <row r="55273" x14ac:dyDescent="0.25"/>
    <row r="55274" x14ac:dyDescent="0.25"/>
    <row r="55275" x14ac:dyDescent="0.25"/>
    <row r="55276" x14ac:dyDescent="0.25"/>
    <row r="55277" x14ac:dyDescent="0.25"/>
    <row r="55278" x14ac:dyDescent="0.25"/>
    <row r="55279" x14ac:dyDescent="0.25"/>
    <row r="55280" x14ac:dyDescent="0.25"/>
    <row r="55281" x14ac:dyDescent="0.25"/>
    <row r="55282" x14ac:dyDescent="0.25"/>
    <row r="55283" x14ac:dyDescent="0.25"/>
    <row r="55284" x14ac:dyDescent="0.25"/>
    <row r="55285" x14ac:dyDescent="0.25"/>
    <row r="55286" x14ac:dyDescent="0.25"/>
    <row r="55287" x14ac:dyDescent="0.25"/>
    <row r="55288" x14ac:dyDescent="0.25"/>
    <row r="55289" x14ac:dyDescent="0.25"/>
    <row r="55290" x14ac:dyDescent="0.25"/>
    <row r="55291" x14ac:dyDescent="0.25"/>
    <row r="55292" x14ac:dyDescent="0.25"/>
    <row r="55293" x14ac:dyDescent="0.25"/>
    <row r="55294" x14ac:dyDescent="0.25"/>
    <row r="55295" x14ac:dyDescent="0.25"/>
    <row r="55296" x14ac:dyDescent="0.25"/>
    <row r="55297" x14ac:dyDescent="0.25"/>
    <row r="55298" x14ac:dyDescent="0.25"/>
    <row r="55299" x14ac:dyDescent="0.25"/>
    <row r="55300" x14ac:dyDescent="0.25"/>
    <row r="55301" x14ac:dyDescent="0.25"/>
    <row r="55302" x14ac:dyDescent="0.25"/>
    <row r="55303" x14ac:dyDescent="0.25"/>
    <row r="55304" x14ac:dyDescent="0.25"/>
    <row r="55305" x14ac:dyDescent="0.25"/>
    <row r="55306" x14ac:dyDescent="0.25"/>
    <row r="55307" x14ac:dyDescent="0.25"/>
    <row r="55308" x14ac:dyDescent="0.25"/>
    <row r="55309" x14ac:dyDescent="0.25"/>
    <row r="55310" x14ac:dyDescent="0.25"/>
    <row r="55311" x14ac:dyDescent="0.25"/>
    <row r="55312" x14ac:dyDescent="0.25"/>
    <row r="55313" x14ac:dyDescent="0.25"/>
    <row r="55314" x14ac:dyDescent="0.25"/>
    <row r="55315" x14ac:dyDescent="0.25"/>
    <row r="55316" x14ac:dyDescent="0.25"/>
    <row r="55317" x14ac:dyDescent="0.25"/>
    <row r="55318" x14ac:dyDescent="0.25"/>
    <row r="55319" x14ac:dyDescent="0.25"/>
    <row r="55320" x14ac:dyDescent="0.25"/>
    <row r="55321" x14ac:dyDescent="0.25"/>
    <row r="55322" x14ac:dyDescent="0.25"/>
    <row r="55323" x14ac:dyDescent="0.25"/>
    <row r="55324" x14ac:dyDescent="0.25"/>
    <row r="55325" x14ac:dyDescent="0.25"/>
    <row r="55326" x14ac:dyDescent="0.25"/>
    <row r="55327" x14ac:dyDescent="0.25"/>
    <row r="55328" x14ac:dyDescent="0.25"/>
    <row r="55329" x14ac:dyDescent="0.25"/>
    <row r="55330" x14ac:dyDescent="0.25"/>
    <row r="55331" x14ac:dyDescent="0.25"/>
    <row r="55332" x14ac:dyDescent="0.25"/>
    <row r="55333" x14ac:dyDescent="0.25"/>
    <row r="55334" x14ac:dyDescent="0.25"/>
    <row r="55335" x14ac:dyDescent="0.25"/>
    <row r="55336" x14ac:dyDescent="0.25"/>
    <row r="55337" x14ac:dyDescent="0.25"/>
    <row r="55338" x14ac:dyDescent="0.25"/>
    <row r="55339" x14ac:dyDescent="0.25"/>
    <row r="55340" x14ac:dyDescent="0.25"/>
    <row r="55341" x14ac:dyDescent="0.25"/>
    <row r="55342" x14ac:dyDescent="0.25"/>
    <row r="55343" x14ac:dyDescent="0.25"/>
    <row r="55344" x14ac:dyDescent="0.25"/>
    <row r="55345" x14ac:dyDescent="0.25"/>
    <row r="55346" x14ac:dyDescent="0.25"/>
    <row r="55347" x14ac:dyDescent="0.25"/>
    <row r="55348" x14ac:dyDescent="0.25"/>
    <row r="55349" x14ac:dyDescent="0.25"/>
    <row r="55350" x14ac:dyDescent="0.25"/>
    <row r="55351" x14ac:dyDescent="0.25"/>
    <row r="55352" x14ac:dyDescent="0.25"/>
    <row r="55353" x14ac:dyDescent="0.25"/>
    <row r="55354" x14ac:dyDescent="0.25"/>
    <row r="55355" x14ac:dyDescent="0.25"/>
    <row r="55356" x14ac:dyDescent="0.25"/>
    <row r="55357" x14ac:dyDescent="0.25"/>
    <row r="55358" x14ac:dyDescent="0.25"/>
    <row r="55359" x14ac:dyDescent="0.25"/>
    <row r="55360" x14ac:dyDescent="0.25"/>
    <row r="55361" x14ac:dyDescent="0.25"/>
    <row r="55362" x14ac:dyDescent="0.25"/>
    <row r="55363" x14ac:dyDescent="0.25"/>
    <row r="55364" x14ac:dyDescent="0.25"/>
    <row r="55365" x14ac:dyDescent="0.25"/>
    <row r="55366" x14ac:dyDescent="0.25"/>
    <row r="55367" x14ac:dyDescent="0.25"/>
    <row r="55368" x14ac:dyDescent="0.25"/>
    <row r="55369" x14ac:dyDescent="0.25"/>
    <row r="55370" x14ac:dyDescent="0.25"/>
    <row r="55371" x14ac:dyDescent="0.25"/>
    <row r="55372" x14ac:dyDescent="0.25"/>
    <row r="55373" x14ac:dyDescent="0.25"/>
    <row r="55374" x14ac:dyDescent="0.25"/>
    <row r="55375" x14ac:dyDescent="0.25"/>
    <row r="55376" x14ac:dyDescent="0.25"/>
    <row r="55377" x14ac:dyDescent="0.25"/>
    <row r="55378" x14ac:dyDescent="0.25"/>
    <row r="55379" x14ac:dyDescent="0.25"/>
    <row r="55380" x14ac:dyDescent="0.25"/>
    <row r="55381" x14ac:dyDescent="0.25"/>
    <row r="55382" x14ac:dyDescent="0.25"/>
    <row r="55383" x14ac:dyDescent="0.25"/>
    <row r="55384" x14ac:dyDescent="0.25"/>
    <row r="55385" x14ac:dyDescent="0.25"/>
    <row r="55386" x14ac:dyDescent="0.25"/>
    <row r="55387" x14ac:dyDescent="0.25"/>
    <row r="55388" x14ac:dyDescent="0.25"/>
    <row r="55389" x14ac:dyDescent="0.25"/>
    <row r="55390" x14ac:dyDescent="0.25"/>
    <row r="55391" x14ac:dyDescent="0.25"/>
    <row r="55392" x14ac:dyDescent="0.25"/>
    <row r="55393" x14ac:dyDescent="0.25"/>
    <row r="55394" x14ac:dyDescent="0.25"/>
    <row r="55395" x14ac:dyDescent="0.25"/>
    <row r="55396" x14ac:dyDescent="0.25"/>
    <row r="55397" x14ac:dyDescent="0.25"/>
    <row r="55398" x14ac:dyDescent="0.25"/>
    <row r="55399" x14ac:dyDescent="0.25"/>
    <row r="55400" x14ac:dyDescent="0.25"/>
    <row r="55401" x14ac:dyDescent="0.25"/>
    <row r="55402" x14ac:dyDescent="0.25"/>
    <row r="55403" x14ac:dyDescent="0.25"/>
    <row r="55404" x14ac:dyDescent="0.25"/>
    <row r="55405" x14ac:dyDescent="0.25"/>
    <row r="55406" x14ac:dyDescent="0.25"/>
    <row r="55407" x14ac:dyDescent="0.25"/>
    <row r="55408" x14ac:dyDescent="0.25"/>
    <row r="55409" x14ac:dyDescent="0.25"/>
    <row r="55410" x14ac:dyDescent="0.25"/>
    <row r="55411" x14ac:dyDescent="0.25"/>
    <row r="55412" x14ac:dyDescent="0.25"/>
    <row r="55413" x14ac:dyDescent="0.25"/>
    <row r="55414" x14ac:dyDescent="0.25"/>
    <row r="55415" x14ac:dyDescent="0.25"/>
    <row r="55416" x14ac:dyDescent="0.25"/>
    <row r="55417" x14ac:dyDescent="0.25"/>
    <row r="55418" x14ac:dyDescent="0.25"/>
    <row r="55419" x14ac:dyDescent="0.25"/>
    <row r="55420" x14ac:dyDescent="0.25"/>
    <row r="55421" x14ac:dyDescent="0.25"/>
    <row r="55422" x14ac:dyDescent="0.25"/>
    <row r="55423" x14ac:dyDescent="0.25"/>
    <row r="55424" x14ac:dyDescent="0.25"/>
    <row r="55425" x14ac:dyDescent="0.25"/>
    <row r="55426" x14ac:dyDescent="0.25"/>
    <row r="55427" x14ac:dyDescent="0.25"/>
    <row r="55428" x14ac:dyDescent="0.25"/>
    <row r="55429" x14ac:dyDescent="0.25"/>
    <row r="55430" x14ac:dyDescent="0.25"/>
    <row r="55431" x14ac:dyDescent="0.25"/>
    <row r="55432" x14ac:dyDescent="0.25"/>
    <row r="55433" x14ac:dyDescent="0.25"/>
    <row r="55434" x14ac:dyDescent="0.25"/>
    <row r="55435" x14ac:dyDescent="0.25"/>
    <row r="55436" x14ac:dyDescent="0.25"/>
    <row r="55437" x14ac:dyDescent="0.25"/>
    <row r="55438" x14ac:dyDescent="0.25"/>
    <row r="55439" x14ac:dyDescent="0.25"/>
    <row r="55440" x14ac:dyDescent="0.25"/>
    <row r="55441" x14ac:dyDescent="0.25"/>
    <row r="55442" x14ac:dyDescent="0.25"/>
    <row r="55443" x14ac:dyDescent="0.25"/>
    <row r="55444" x14ac:dyDescent="0.25"/>
    <row r="55445" x14ac:dyDescent="0.25"/>
    <row r="55446" x14ac:dyDescent="0.25"/>
    <row r="55447" x14ac:dyDescent="0.25"/>
    <row r="55448" x14ac:dyDescent="0.25"/>
    <row r="55449" x14ac:dyDescent="0.25"/>
    <row r="55450" x14ac:dyDescent="0.25"/>
    <row r="55451" x14ac:dyDescent="0.25"/>
    <row r="55452" x14ac:dyDescent="0.25"/>
    <row r="55453" x14ac:dyDescent="0.25"/>
    <row r="55454" x14ac:dyDescent="0.25"/>
    <row r="55455" x14ac:dyDescent="0.25"/>
    <row r="55456" x14ac:dyDescent="0.25"/>
    <row r="55457" x14ac:dyDescent="0.25"/>
    <row r="55458" x14ac:dyDescent="0.25"/>
    <row r="55459" x14ac:dyDescent="0.25"/>
    <row r="55460" x14ac:dyDescent="0.25"/>
    <row r="55461" x14ac:dyDescent="0.25"/>
    <row r="55462" x14ac:dyDescent="0.25"/>
    <row r="55463" x14ac:dyDescent="0.25"/>
    <row r="55464" x14ac:dyDescent="0.25"/>
    <row r="55465" x14ac:dyDescent="0.25"/>
    <row r="55466" x14ac:dyDescent="0.25"/>
    <row r="55467" x14ac:dyDescent="0.25"/>
    <row r="55468" x14ac:dyDescent="0.25"/>
    <row r="55469" x14ac:dyDescent="0.25"/>
    <row r="55470" x14ac:dyDescent="0.25"/>
    <row r="55471" x14ac:dyDescent="0.25"/>
    <row r="55472" x14ac:dyDescent="0.25"/>
    <row r="55473" x14ac:dyDescent="0.25"/>
    <row r="55474" x14ac:dyDescent="0.25"/>
    <row r="55475" x14ac:dyDescent="0.25"/>
    <row r="55476" x14ac:dyDescent="0.25"/>
    <row r="55477" x14ac:dyDescent="0.25"/>
    <row r="55478" x14ac:dyDescent="0.25"/>
    <row r="55479" x14ac:dyDescent="0.25"/>
    <row r="55480" x14ac:dyDescent="0.25"/>
    <row r="55481" x14ac:dyDescent="0.25"/>
    <row r="55482" x14ac:dyDescent="0.25"/>
    <row r="55483" x14ac:dyDescent="0.25"/>
    <row r="55484" x14ac:dyDescent="0.25"/>
    <row r="55485" x14ac:dyDescent="0.25"/>
    <row r="55486" x14ac:dyDescent="0.25"/>
    <row r="55487" x14ac:dyDescent="0.25"/>
    <row r="55488" x14ac:dyDescent="0.25"/>
    <row r="55489" x14ac:dyDescent="0.25"/>
    <row r="55490" x14ac:dyDescent="0.25"/>
    <row r="55491" x14ac:dyDescent="0.25"/>
    <row r="55492" x14ac:dyDescent="0.25"/>
    <row r="55493" x14ac:dyDescent="0.25"/>
    <row r="55494" x14ac:dyDescent="0.25"/>
    <row r="55495" x14ac:dyDescent="0.25"/>
    <row r="55496" x14ac:dyDescent="0.25"/>
    <row r="55497" x14ac:dyDescent="0.25"/>
    <row r="55498" x14ac:dyDescent="0.25"/>
    <row r="55499" x14ac:dyDescent="0.25"/>
    <row r="55500" x14ac:dyDescent="0.25"/>
    <row r="55501" x14ac:dyDescent="0.25"/>
    <row r="55502" x14ac:dyDescent="0.25"/>
    <row r="55503" x14ac:dyDescent="0.25"/>
    <row r="55504" x14ac:dyDescent="0.25"/>
    <row r="55505" x14ac:dyDescent="0.25"/>
    <row r="55506" x14ac:dyDescent="0.25"/>
    <row r="55507" x14ac:dyDescent="0.25"/>
    <row r="55508" x14ac:dyDescent="0.25"/>
    <row r="55509" x14ac:dyDescent="0.25"/>
    <row r="55510" x14ac:dyDescent="0.25"/>
    <row r="55511" x14ac:dyDescent="0.25"/>
    <row r="55512" x14ac:dyDescent="0.25"/>
    <row r="55513" x14ac:dyDescent="0.25"/>
    <row r="55514" x14ac:dyDescent="0.25"/>
    <row r="55515" x14ac:dyDescent="0.25"/>
    <row r="55516" x14ac:dyDescent="0.25"/>
    <row r="55517" x14ac:dyDescent="0.25"/>
    <row r="55518" x14ac:dyDescent="0.25"/>
    <row r="55519" x14ac:dyDescent="0.25"/>
    <row r="55520" x14ac:dyDescent="0.25"/>
    <row r="55521" x14ac:dyDescent="0.25"/>
    <row r="55522" x14ac:dyDescent="0.25"/>
    <row r="55523" x14ac:dyDescent="0.25"/>
    <row r="55524" x14ac:dyDescent="0.25"/>
    <row r="55525" x14ac:dyDescent="0.25"/>
    <row r="55526" x14ac:dyDescent="0.25"/>
    <row r="55527" x14ac:dyDescent="0.25"/>
    <row r="55528" x14ac:dyDescent="0.25"/>
    <row r="55529" x14ac:dyDescent="0.25"/>
    <row r="55530" x14ac:dyDescent="0.25"/>
    <row r="55531" x14ac:dyDescent="0.25"/>
    <row r="55532" x14ac:dyDescent="0.25"/>
    <row r="55533" x14ac:dyDescent="0.25"/>
    <row r="55534" x14ac:dyDescent="0.25"/>
    <row r="55535" x14ac:dyDescent="0.25"/>
    <row r="55536" x14ac:dyDescent="0.25"/>
    <row r="55537" x14ac:dyDescent="0.25"/>
    <row r="55538" x14ac:dyDescent="0.25"/>
    <row r="55539" x14ac:dyDescent="0.25"/>
    <row r="55540" x14ac:dyDescent="0.25"/>
    <row r="55541" x14ac:dyDescent="0.25"/>
    <row r="55542" x14ac:dyDescent="0.25"/>
    <row r="55543" x14ac:dyDescent="0.25"/>
    <row r="55544" x14ac:dyDescent="0.25"/>
    <row r="55545" x14ac:dyDescent="0.25"/>
    <row r="55546" x14ac:dyDescent="0.25"/>
    <row r="55547" x14ac:dyDescent="0.25"/>
    <row r="55548" x14ac:dyDescent="0.25"/>
    <row r="55549" x14ac:dyDescent="0.25"/>
    <row r="55550" x14ac:dyDescent="0.25"/>
    <row r="55551" x14ac:dyDescent="0.25"/>
    <row r="55552" x14ac:dyDescent="0.25"/>
    <row r="55553" x14ac:dyDescent="0.25"/>
    <row r="55554" x14ac:dyDescent="0.25"/>
    <row r="55555" x14ac:dyDescent="0.25"/>
    <row r="55556" x14ac:dyDescent="0.25"/>
    <row r="55557" x14ac:dyDescent="0.25"/>
    <row r="55558" x14ac:dyDescent="0.25"/>
    <row r="55559" x14ac:dyDescent="0.25"/>
    <row r="55560" x14ac:dyDescent="0.25"/>
    <row r="55561" x14ac:dyDescent="0.25"/>
    <row r="55562" x14ac:dyDescent="0.25"/>
    <row r="55563" x14ac:dyDescent="0.25"/>
    <row r="55564" x14ac:dyDescent="0.25"/>
    <row r="55565" x14ac:dyDescent="0.25"/>
    <row r="55566" x14ac:dyDescent="0.25"/>
    <row r="55567" x14ac:dyDescent="0.25"/>
    <row r="55568" x14ac:dyDescent="0.25"/>
    <row r="55569" x14ac:dyDescent="0.25"/>
    <row r="55570" x14ac:dyDescent="0.25"/>
    <row r="55571" x14ac:dyDescent="0.25"/>
    <row r="55572" x14ac:dyDescent="0.25"/>
    <row r="55573" x14ac:dyDescent="0.25"/>
    <row r="55574" x14ac:dyDescent="0.25"/>
    <row r="55575" x14ac:dyDescent="0.25"/>
    <row r="55576" x14ac:dyDescent="0.25"/>
    <row r="55577" x14ac:dyDescent="0.25"/>
    <row r="55578" x14ac:dyDescent="0.25"/>
    <row r="55579" x14ac:dyDescent="0.25"/>
    <row r="55580" x14ac:dyDescent="0.25"/>
    <row r="55581" x14ac:dyDescent="0.25"/>
    <row r="55582" x14ac:dyDescent="0.25"/>
    <row r="55583" x14ac:dyDescent="0.25"/>
    <row r="55584" x14ac:dyDescent="0.25"/>
    <row r="55585" x14ac:dyDescent="0.25"/>
    <row r="55586" x14ac:dyDescent="0.25"/>
    <row r="55587" x14ac:dyDescent="0.25"/>
    <row r="55588" x14ac:dyDescent="0.25"/>
    <row r="55589" x14ac:dyDescent="0.25"/>
    <row r="55590" x14ac:dyDescent="0.25"/>
    <row r="55591" x14ac:dyDescent="0.25"/>
    <row r="55592" x14ac:dyDescent="0.25"/>
    <row r="55593" x14ac:dyDescent="0.25"/>
    <row r="55594" x14ac:dyDescent="0.25"/>
    <row r="55595" x14ac:dyDescent="0.25"/>
    <row r="55596" x14ac:dyDescent="0.25"/>
    <row r="55597" x14ac:dyDescent="0.25"/>
    <row r="55598" x14ac:dyDescent="0.25"/>
    <row r="55599" x14ac:dyDescent="0.25"/>
    <row r="55600" x14ac:dyDescent="0.25"/>
    <row r="55601" x14ac:dyDescent="0.25"/>
    <row r="55602" x14ac:dyDescent="0.25"/>
    <row r="55603" x14ac:dyDescent="0.25"/>
    <row r="55604" x14ac:dyDescent="0.25"/>
    <row r="55605" x14ac:dyDescent="0.25"/>
    <row r="55606" x14ac:dyDescent="0.25"/>
    <row r="55607" x14ac:dyDescent="0.25"/>
    <row r="55608" x14ac:dyDescent="0.25"/>
    <row r="55609" x14ac:dyDescent="0.25"/>
    <row r="55610" x14ac:dyDescent="0.25"/>
    <row r="55611" x14ac:dyDescent="0.25"/>
    <row r="55612" x14ac:dyDescent="0.25"/>
    <row r="55613" x14ac:dyDescent="0.25"/>
    <row r="55614" x14ac:dyDescent="0.25"/>
    <row r="55615" x14ac:dyDescent="0.25"/>
    <row r="55616" x14ac:dyDescent="0.25"/>
    <row r="55617" x14ac:dyDescent="0.25"/>
    <row r="55618" x14ac:dyDescent="0.25"/>
    <row r="55619" x14ac:dyDescent="0.25"/>
    <row r="55620" x14ac:dyDescent="0.25"/>
    <row r="55621" x14ac:dyDescent="0.25"/>
    <row r="55622" x14ac:dyDescent="0.25"/>
    <row r="55623" x14ac:dyDescent="0.25"/>
    <row r="55624" x14ac:dyDescent="0.25"/>
    <row r="55625" x14ac:dyDescent="0.25"/>
    <row r="55626" x14ac:dyDescent="0.25"/>
    <row r="55627" x14ac:dyDescent="0.25"/>
    <row r="55628" x14ac:dyDescent="0.25"/>
    <row r="55629" x14ac:dyDescent="0.25"/>
    <row r="55630" x14ac:dyDescent="0.25"/>
    <row r="55631" x14ac:dyDescent="0.25"/>
    <row r="55632" x14ac:dyDescent="0.25"/>
    <row r="55633" x14ac:dyDescent="0.25"/>
    <row r="55634" x14ac:dyDescent="0.25"/>
    <row r="55635" x14ac:dyDescent="0.25"/>
    <row r="55636" x14ac:dyDescent="0.25"/>
    <row r="55637" x14ac:dyDescent="0.25"/>
    <row r="55638" x14ac:dyDescent="0.25"/>
    <row r="55639" x14ac:dyDescent="0.25"/>
    <row r="55640" x14ac:dyDescent="0.25"/>
    <row r="55641" x14ac:dyDescent="0.25"/>
    <row r="55642" x14ac:dyDescent="0.25"/>
    <row r="55643" x14ac:dyDescent="0.25"/>
    <row r="55644" x14ac:dyDescent="0.25"/>
    <row r="55645" x14ac:dyDescent="0.25"/>
    <row r="55646" x14ac:dyDescent="0.25"/>
    <row r="55647" x14ac:dyDescent="0.25"/>
    <row r="55648" x14ac:dyDescent="0.25"/>
    <row r="55649" x14ac:dyDescent="0.25"/>
    <row r="55650" x14ac:dyDescent="0.25"/>
    <row r="55651" x14ac:dyDescent="0.25"/>
    <row r="55652" x14ac:dyDescent="0.25"/>
    <row r="55653" x14ac:dyDescent="0.25"/>
    <row r="55654" x14ac:dyDescent="0.25"/>
    <row r="55655" x14ac:dyDescent="0.25"/>
    <row r="55656" x14ac:dyDescent="0.25"/>
    <row r="55657" x14ac:dyDescent="0.25"/>
    <row r="55658" x14ac:dyDescent="0.25"/>
    <row r="55659" x14ac:dyDescent="0.25"/>
    <row r="55660" x14ac:dyDescent="0.25"/>
    <row r="55661" x14ac:dyDescent="0.25"/>
    <row r="55662" x14ac:dyDescent="0.25"/>
    <row r="55663" x14ac:dyDescent="0.25"/>
    <row r="55664" x14ac:dyDescent="0.25"/>
    <row r="55665" x14ac:dyDescent="0.25"/>
    <row r="55666" x14ac:dyDescent="0.25"/>
    <row r="55667" x14ac:dyDescent="0.25"/>
    <row r="55668" x14ac:dyDescent="0.25"/>
    <row r="55669" x14ac:dyDescent="0.25"/>
    <row r="55670" x14ac:dyDescent="0.25"/>
    <row r="55671" x14ac:dyDescent="0.25"/>
    <row r="55672" x14ac:dyDescent="0.25"/>
    <row r="55673" x14ac:dyDescent="0.25"/>
    <row r="55674" x14ac:dyDescent="0.25"/>
    <row r="55675" x14ac:dyDescent="0.25"/>
    <row r="55676" x14ac:dyDescent="0.25"/>
    <row r="55677" x14ac:dyDescent="0.25"/>
    <row r="55678" x14ac:dyDescent="0.25"/>
    <row r="55679" x14ac:dyDescent="0.25"/>
    <row r="55680" x14ac:dyDescent="0.25"/>
    <row r="55681" x14ac:dyDescent="0.25"/>
    <row r="55682" x14ac:dyDescent="0.25"/>
    <row r="55683" x14ac:dyDescent="0.25"/>
    <row r="55684" x14ac:dyDescent="0.25"/>
    <row r="55685" x14ac:dyDescent="0.25"/>
    <row r="55686" x14ac:dyDescent="0.25"/>
    <row r="55687" x14ac:dyDescent="0.25"/>
    <row r="55688" x14ac:dyDescent="0.25"/>
    <row r="55689" x14ac:dyDescent="0.25"/>
    <row r="55690" x14ac:dyDescent="0.25"/>
    <row r="55691" x14ac:dyDescent="0.25"/>
    <row r="55692" x14ac:dyDescent="0.25"/>
    <row r="55693" x14ac:dyDescent="0.25"/>
    <row r="55694" x14ac:dyDescent="0.25"/>
    <row r="55695" x14ac:dyDescent="0.25"/>
    <row r="55696" x14ac:dyDescent="0.25"/>
    <row r="55697" x14ac:dyDescent="0.25"/>
    <row r="55698" x14ac:dyDescent="0.25"/>
    <row r="55699" x14ac:dyDescent="0.25"/>
    <row r="55700" x14ac:dyDescent="0.25"/>
    <row r="55701" x14ac:dyDescent="0.25"/>
    <row r="55702" x14ac:dyDescent="0.25"/>
    <row r="55703" x14ac:dyDescent="0.25"/>
    <row r="55704" x14ac:dyDescent="0.25"/>
    <row r="55705" x14ac:dyDescent="0.25"/>
    <row r="55706" x14ac:dyDescent="0.25"/>
    <row r="55707" x14ac:dyDescent="0.25"/>
    <row r="55708" x14ac:dyDescent="0.25"/>
    <row r="55709" x14ac:dyDescent="0.25"/>
    <row r="55710" x14ac:dyDescent="0.25"/>
    <row r="55711" x14ac:dyDescent="0.25"/>
    <row r="55712" x14ac:dyDescent="0.25"/>
    <row r="55713" x14ac:dyDescent="0.25"/>
    <row r="55714" x14ac:dyDescent="0.25"/>
    <row r="55715" x14ac:dyDescent="0.25"/>
    <row r="55716" x14ac:dyDescent="0.25"/>
    <row r="55717" x14ac:dyDescent="0.25"/>
    <row r="55718" x14ac:dyDescent="0.25"/>
    <row r="55719" x14ac:dyDescent="0.25"/>
    <row r="55720" x14ac:dyDescent="0.25"/>
    <row r="55721" x14ac:dyDescent="0.25"/>
    <row r="55722" x14ac:dyDescent="0.25"/>
    <row r="55723" x14ac:dyDescent="0.25"/>
    <row r="55724" x14ac:dyDescent="0.25"/>
    <row r="55725" x14ac:dyDescent="0.25"/>
    <row r="55726" x14ac:dyDescent="0.25"/>
    <row r="55727" x14ac:dyDescent="0.25"/>
    <row r="55728" x14ac:dyDescent="0.25"/>
    <row r="55729" x14ac:dyDescent="0.25"/>
    <row r="55730" x14ac:dyDescent="0.25"/>
    <row r="55731" x14ac:dyDescent="0.25"/>
    <row r="55732" x14ac:dyDescent="0.25"/>
    <row r="55733" x14ac:dyDescent="0.25"/>
    <row r="55734" x14ac:dyDescent="0.25"/>
    <row r="55735" x14ac:dyDescent="0.25"/>
    <row r="55736" x14ac:dyDescent="0.25"/>
    <row r="55737" x14ac:dyDescent="0.25"/>
    <row r="55738" x14ac:dyDescent="0.25"/>
    <row r="55739" x14ac:dyDescent="0.25"/>
    <row r="55740" x14ac:dyDescent="0.25"/>
    <row r="55741" x14ac:dyDescent="0.25"/>
    <row r="55742" x14ac:dyDescent="0.25"/>
    <row r="55743" x14ac:dyDescent="0.25"/>
    <row r="55744" x14ac:dyDescent="0.25"/>
    <row r="55745" x14ac:dyDescent="0.25"/>
    <row r="55746" x14ac:dyDescent="0.25"/>
    <row r="55747" x14ac:dyDescent="0.25"/>
    <row r="55748" x14ac:dyDescent="0.25"/>
    <row r="55749" x14ac:dyDescent="0.25"/>
    <row r="55750" x14ac:dyDescent="0.25"/>
    <row r="55751" x14ac:dyDescent="0.25"/>
    <row r="55752" x14ac:dyDescent="0.25"/>
    <row r="55753" x14ac:dyDescent="0.25"/>
    <row r="55754" x14ac:dyDescent="0.25"/>
    <row r="55755" x14ac:dyDescent="0.25"/>
    <row r="55756" x14ac:dyDescent="0.25"/>
    <row r="55757" x14ac:dyDescent="0.25"/>
    <row r="55758" x14ac:dyDescent="0.25"/>
    <row r="55759" x14ac:dyDescent="0.25"/>
    <row r="55760" x14ac:dyDescent="0.25"/>
    <row r="55761" x14ac:dyDescent="0.25"/>
    <row r="55762" x14ac:dyDescent="0.25"/>
    <row r="55763" x14ac:dyDescent="0.25"/>
    <row r="55764" x14ac:dyDescent="0.25"/>
    <row r="55765" x14ac:dyDescent="0.25"/>
    <row r="55766" x14ac:dyDescent="0.25"/>
    <row r="55767" x14ac:dyDescent="0.25"/>
    <row r="55768" x14ac:dyDescent="0.25"/>
    <row r="55769" x14ac:dyDescent="0.25"/>
    <row r="55770" x14ac:dyDescent="0.25"/>
    <row r="55771" x14ac:dyDescent="0.25"/>
    <row r="55772" x14ac:dyDescent="0.25"/>
    <row r="55773" x14ac:dyDescent="0.25"/>
    <row r="55774" x14ac:dyDescent="0.25"/>
    <row r="55775" x14ac:dyDescent="0.25"/>
    <row r="55776" x14ac:dyDescent="0.25"/>
    <row r="55777" x14ac:dyDescent="0.25"/>
    <row r="55778" x14ac:dyDescent="0.25"/>
    <row r="55779" x14ac:dyDescent="0.25"/>
    <row r="55780" x14ac:dyDescent="0.25"/>
    <row r="55781" x14ac:dyDescent="0.25"/>
    <row r="55782" x14ac:dyDescent="0.25"/>
    <row r="55783" x14ac:dyDescent="0.25"/>
    <row r="55784" x14ac:dyDescent="0.25"/>
    <row r="55785" x14ac:dyDescent="0.25"/>
    <row r="55786" x14ac:dyDescent="0.25"/>
    <row r="55787" x14ac:dyDescent="0.25"/>
    <row r="55788" x14ac:dyDescent="0.25"/>
    <row r="55789" x14ac:dyDescent="0.25"/>
    <row r="55790" x14ac:dyDescent="0.25"/>
    <row r="55791" x14ac:dyDescent="0.25"/>
    <row r="55792" x14ac:dyDescent="0.25"/>
    <row r="55793" x14ac:dyDescent="0.25"/>
    <row r="55794" x14ac:dyDescent="0.25"/>
    <row r="55795" x14ac:dyDescent="0.25"/>
    <row r="55796" x14ac:dyDescent="0.25"/>
    <row r="55797" x14ac:dyDescent="0.25"/>
    <row r="55798" x14ac:dyDescent="0.25"/>
    <row r="55799" x14ac:dyDescent="0.25"/>
    <row r="55800" x14ac:dyDescent="0.25"/>
    <row r="55801" x14ac:dyDescent="0.25"/>
    <row r="55802" x14ac:dyDescent="0.25"/>
    <row r="55803" x14ac:dyDescent="0.25"/>
    <row r="55804" x14ac:dyDescent="0.25"/>
    <row r="55805" x14ac:dyDescent="0.25"/>
    <row r="55806" x14ac:dyDescent="0.25"/>
    <row r="55807" x14ac:dyDescent="0.25"/>
    <row r="55808" x14ac:dyDescent="0.25"/>
    <row r="55809" x14ac:dyDescent="0.25"/>
    <row r="55810" x14ac:dyDescent="0.25"/>
    <row r="55811" x14ac:dyDescent="0.25"/>
    <row r="55812" x14ac:dyDescent="0.25"/>
    <row r="55813" x14ac:dyDescent="0.25"/>
    <row r="55814" x14ac:dyDescent="0.25"/>
    <row r="55815" x14ac:dyDescent="0.25"/>
    <row r="55816" x14ac:dyDescent="0.25"/>
    <row r="55817" x14ac:dyDescent="0.25"/>
    <row r="55818" x14ac:dyDescent="0.25"/>
    <row r="55819" x14ac:dyDescent="0.25"/>
    <row r="55820" x14ac:dyDescent="0.25"/>
    <row r="55821" x14ac:dyDescent="0.25"/>
    <row r="55822" x14ac:dyDescent="0.25"/>
    <row r="55823" x14ac:dyDescent="0.25"/>
    <row r="55824" x14ac:dyDescent="0.25"/>
    <row r="55825" x14ac:dyDescent="0.25"/>
    <row r="55826" x14ac:dyDescent="0.25"/>
    <row r="55827" x14ac:dyDescent="0.25"/>
    <row r="55828" x14ac:dyDescent="0.25"/>
    <row r="55829" x14ac:dyDescent="0.25"/>
    <row r="55830" x14ac:dyDescent="0.25"/>
    <row r="55831" x14ac:dyDescent="0.25"/>
    <row r="55832" x14ac:dyDescent="0.25"/>
    <row r="55833" x14ac:dyDescent="0.25"/>
    <row r="55834" x14ac:dyDescent="0.25"/>
    <row r="55835" x14ac:dyDescent="0.25"/>
    <row r="55836" x14ac:dyDescent="0.25"/>
    <row r="55837" x14ac:dyDescent="0.25"/>
    <row r="55838" x14ac:dyDescent="0.25"/>
    <row r="55839" x14ac:dyDescent="0.25"/>
    <row r="55840" x14ac:dyDescent="0.25"/>
    <row r="55841" x14ac:dyDescent="0.25"/>
    <row r="55842" x14ac:dyDescent="0.25"/>
    <row r="55843" x14ac:dyDescent="0.25"/>
    <row r="55844" x14ac:dyDescent="0.25"/>
    <row r="55845" x14ac:dyDescent="0.25"/>
    <row r="55846" x14ac:dyDescent="0.25"/>
    <row r="55847" x14ac:dyDescent="0.25"/>
    <row r="55848" x14ac:dyDescent="0.25"/>
    <row r="55849" x14ac:dyDescent="0.25"/>
    <row r="55850" x14ac:dyDescent="0.25"/>
    <row r="55851" x14ac:dyDescent="0.25"/>
    <row r="55852" x14ac:dyDescent="0.25"/>
    <row r="55853" x14ac:dyDescent="0.25"/>
    <row r="55854" x14ac:dyDescent="0.25"/>
    <row r="55855" x14ac:dyDescent="0.25"/>
    <row r="55856" x14ac:dyDescent="0.25"/>
    <row r="55857" x14ac:dyDescent="0.25"/>
    <row r="55858" x14ac:dyDescent="0.25"/>
    <row r="55859" x14ac:dyDescent="0.25"/>
    <row r="55860" x14ac:dyDescent="0.25"/>
    <row r="55861" x14ac:dyDescent="0.25"/>
    <row r="55862" x14ac:dyDescent="0.25"/>
    <row r="55863" x14ac:dyDescent="0.25"/>
    <row r="55864" x14ac:dyDescent="0.25"/>
    <row r="55865" x14ac:dyDescent="0.25"/>
    <row r="55866" x14ac:dyDescent="0.25"/>
    <row r="55867" x14ac:dyDescent="0.25"/>
    <row r="55868" x14ac:dyDescent="0.25"/>
    <row r="55869" x14ac:dyDescent="0.25"/>
    <row r="55870" x14ac:dyDescent="0.25"/>
    <row r="55871" x14ac:dyDescent="0.25"/>
    <row r="55872" x14ac:dyDescent="0.25"/>
    <row r="55873" x14ac:dyDescent="0.25"/>
    <row r="55874" x14ac:dyDescent="0.25"/>
    <row r="55875" x14ac:dyDescent="0.25"/>
    <row r="55876" x14ac:dyDescent="0.25"/>
    <row r="55877" x14ac:dyDescent="0.25"/>
    <row r="55878" x14ac:dyDescent="0.25"/>
    <row r="55879" x14ac:dyDescent="0.25"/>
    <row r="55880" x14ac:dyDescent="0.25"/>
    <row r="55881" x14ac:dyDescent="0.25"/>
    <row r="55882" x14ac:dyDescent="0.25"/>
    <row r="55883" x14ac:dyDescent="0.25"/>
    <row r="55884" x14ac:dyDescent="0.25"/>
    <row r="55885" x14ac:dyDescent="0.25"/>
    <row r="55886" x14ac:dyDescent="0.25"/>
    <row r="55887" x14ac:dyDescent="0.25"/>
    <row r="55888" x14ac:dyDescent="0.25"/>
    <row r="55889" x14ac:dyDescent="0.25"/>
    <row r="55890" x14ac:dyDescent="0.25"/>
    <row r="55891" x14ac:dyDescent="0.25"/>
    <row r="55892" x14ac:dyDescent="0.25"/>
    <row r="55893" x14ac:dyDescent="0.25"/>
    <row r="55894" x14ac:dyDescent="0.25"/>
    <row r="55895" x14ac:dyDescent="0.25"/>
    <row r="55896" x14ac:dyDescent="0.25"/>
    <row r="55897" x14ac:dyDescent="0.25"/>
    <row r="55898" x14ac:dyDescent="0.25"/>
    <row r="55899" x14ac:dyDescent="0.25"/>
    <row r="55900" x14ac:dyDescent="0.25"/>
    <row r="55901" x14ac:dyDescent="0.25"/>
    <row r="55902" x14ac:dyDescent="0.25"/>
    <row r="55903" x14ac:dyDescent="0.25"/>
    <row r="55904" x14ac:dyDescent="0.25"/>
    <row r="55905" x14ac:dyDescent="0.25"/>
    <row r="55906" x14ac:dyDescent="0.25"/>
    <row r="55907" x14ac:dyDescent="0.25"/>
    <row r="55908" x14ac:dyDescent="0.25"/>
    <row r="55909" x14ac:dyDescent="0.25"/>
    <row r="55910" x14ac:dyDescent="0.25"/>
    <row r="55911" x14ac:dyDescent="0.25"/>
    <row r="55912" x14ac:dyDescent="0.25"/>
    <row r="55913" x14ac:dyDescent="0.25"/>
    <row r="55914" x14ac:dyDescent="0.25"/>
    <row r="55915" x14ac:dyDescent="0.25"/>
    <row r="55916" x14ac:dyDescent="0.25"/>
    <row r="55917" x14ac:dyDescent="0.25"/>
    <row r="55918" x14ac:dyDescent="0.25"/>
    <row r="55919" x14ac:dyDescent="0.25"/>
    <row r="55920" x14ac:dyDescent="0.25"/>
    <row r="55921" x14ac:dyDescent="0.25"/>
    <row r="55922" x14ac:dyDescent="0.25"/>
    <row r="55923" x14ac:dyDescent="0.25"/>
    <row r="55924" x14ac:dyDescent="0.25"/>
    <row r="55925" x14ac:dyDescent="0.25"/>
    <row r="55926" x14ac:dyDescent="0.25"/>
    <row r="55927" x14ac:dyDescent="0.25"/>
    <row r="55928" x14ac:dyDescent="0.25"/>
    <row r="55929" x14ac:dyDescent="0.25"/>
    <row r="55930" x14ac:dyDescent="0.25"/>
    <row r="55931" x14ac:dyDescent="0.25"/>
    <row r="55932" x14ac:dyDescent="0.25"/>
    <row r="55933" x14ac:dyDescent="0.25"/>
    <row r="55934" x14ac:dyDescent="0.25"/>
    <row r="55935" x14ac:dyDescent="0.25"/>
    <row r="55936" x14ac:dyDescent="0.25"/>
    <row r="55937" x14ac:dyDescent="0.25"/>
    <row r="55938" x14ac:dyDescent="0.25"/>
    <row r="55939" x14ac:dyDescent="0.25"/>
    <row r="55940" x14ac:dyDescent="0.25"/>
    <row r="55941" x14ac:dyDescent="0.25"/>
    <row r="55942" x14ac:dyDescent="0.25"/>
    <row r="55943" x14ac:dyDescent="0.25"/>
    <row r="55944" x14ac:dyDescent="0.25"/>
    <row r="55945" x14ac:dyDescent="0.25"/>
    <row r="55946" x14ac:dyDescent="0.25"/>
    <row r="55947" x14ac:dyDescent="0.25"/>
    <row r="55948" x14ac:dyDescent="0.25"/>
    <row r="55949" x14ac:dyDescent="0.25"/>
    <row r="55950" x14ac:dyDescent="0.25"/>
    <row r="55951" x14ac:dyDescent="0.25"/>
    <row r="55952" x14ac:dyDescent="0.25"/>
    <row r="55953" x14ac:dyDescent="0.25"/>
    <row r="55954" x14ac:dyDescent="0.25"/>
    <row r="55955" x14ac:dyDescent="0.25"/>
    <row r="55956" x14ac:dyDescent="0.25"/>
    <row r="55957" x14ac:dyDescent="0.25"/>
    <row r="55958" x14ac:dyDescent="0.25"/>
    <row r="55959" x14ac:dyDescent="0.25"/>
    <row r="55960" x14ac:dyDescent="0.25"/>
    <row r="55961" x14ac:dyDescent="0.25"/>
    <row r="55962" x14ac:dyDescent="0.25"/>
    <row r="55963" x14ac:dyDescent="0.25"/>
    <row r="55964" x14ac:dyDescent="0.25"/>
    <row r="55965" x14ac:dyDescent="0.25"/>
    <row r="55966" x14ac:dyDescent="0.25"/>
    <row r="55967" x14ac:dyDescent="0.25"/>
    <row r="55968" x14ac:dyDescent="0.25"/>
    <row r="55969" x14ac:dyDescent="0.25"/>
    <row r="55970" x14ac:dyDescent="0.25"/>
    <row r="55971" x14ac:dyDescent="0.25"/>
    <row r="55972" x14ac:dyDescent="0.25"/>
    <row r="55973" x14ac:dyDescent="0.25"/>
    <row r="55974" x14ac:dyDescent="0.25"/>
    <row r="55975" x14ac:dyDescent="0.25"/>
    <row r="55976" x14ac:dyDescent="0.25"/>
    <row r="55977" x14ac:dyDescent="0.25"/>
    <row r="55978" x14ac:dyDescent="0.25"/>
    <row r="55979" x14ac:dyDescent="0.25"/>
    <row r="55980" x14ac:dyDescent="0.25"/>
    <row r="55981" x14ac:dyDescent="0.25"/>
    <row r="55982" x14ac:dyDescent="0.25"/>
    <row r="55983" x14ac:dyDescent="0.25"/>
    <row r="55984" x14ac:dyDescent="0.25"/>
    <row r="55985" x14ac:dyDescent="0.25"/>
    <row r="55986" x14ac:dyDescent="0.25"/>
    <row r="55987" x14ac:dyDescent="0.25"/>
    <row r="55988" x14ac:dyDescent="0.25"/>
    <row r="55989" x14ac:dyDescent="0.25"/>
    <row r="55990" x14ac:dyDescent="0.25"/>
    <row r="55991" x14ac:dyDescent="0.25"/>
    <row r="55992" x14ac:dyDescent="0.25"/>
    <row r="55993" x14ac:dyDescent="0.25"/>
    <row r="55994" x14ac:dyDescent="0.25"/>
    <row r="55995" x14ac:dyDescent="0.25"/>
    <row r="55996" x14ac:dyDescent="0.25"/>
    <row r="55997" x14ac:dyDescent="0.25"/>
    <row r="55998" x14ac:dyDescent="0.25"/>
    <row r="55999" x14ac:dyDescent="0.25"/>
    <row r="56000" x14ac:dyDescent="0.25"/>
    <row r="56001" x14ac:dyDescent="0.25"/>
    <row r="56002" x14ac:dyDescent="0.25"/>
    <row r="56003" x14ac:dyDescent="0.25"/>
    <row r="56004" x14ac:dyDescent="0.25"/>
    <row r="56005" x14ac:dyDescent="0.25"/>
    <row r="56006" x14ac:dyDescent="0.25"/>
    <row r="56007" x14ac:dyDescent="0.25"/>
    <row r="56008" x14ac:dyDescent="0.25"/>
    <row r="56009" x14ac:dyDescent="0.25"/>
    <row r="56010" x14ac:dyDescent="0.25"/>
    <row r="56011" x14ac:dyDescent="0.25"/>
    <row r="56012" x14ac:dyDescent="0.25"/>
    <row r="56013" x14ac:dyDescent="0.25"/>
    <row r="56014" x14ac:dyDescent="0.25"/>
    <row r="56015" x14ac:dyDescent="0.25"/>
    <row r="56016" x14ac:dyDescent="0.25"/>
    <row r="56017" x14ac:dyDescent="0.25"/>
    <row r="56018" x14ac:dyDescent="0.25"/>
    <row r="56019" x14ac:dyDescent="0.25"/>
    <row r="56020" x14ac:dyDescent="0.25"/>
    <row r="56021" x14ac:dyDescent="0.25"/>
    <row r="56022" x14ac:dyDescent="0.25"/>
    <row r="56023" x14ac:dyDescent="0.25"/>
    <row r="56024" x14ac:dyDescent="0.25"/>
    <row r="56025" x14ac:dyDescent="0.25"/>
    <row r="56026" x14ac:dyDescent="0.25"/>
    <row r="56027" x14ac:dyDescent="0.25"/>
    <row r="56028" x14ac:dyDescent="0.25"/>
    <row r="56029" x14ac:dyDescent="0.25"/>
    <row r="56030" x14ac:dyDescent="0.25"/>
    <row r="56031" x14ac:dyDescent="0.25"/>
    <row r="56032" x14ac:dyDescent="0.25"/>
    <row r="56033" x14ac:dyDescent="0.25"/>
    <row r="56034" x14ac:dyDescent="0.25"/>
    <row r="56035" x14ac:dyDescent="0.25"/>
    <row r="56036" x14ac:dyDescent="0.25"/>
    <row r="56037" x14ac:dyDescent="0.25"/>
    <row r="56038" x14ac:dyDescent="0.25"/>
    <row r="56039" x14ac:dyDescent="0.25"/>
    <row r="56040" x14ac:dyDescent="0.25"/>
    <row r="56041" x14ac:dyDescent="0.25"/>
    <row r="56042" x14ac:dyDescent="0.25"/>
    <row r="56043" x14ac:dyDescent="0.25"/>
    <row r="56044" x14ac:dyDescent="0.25"/>
    <row r="56045" x14ac:dyDescent="0.25"/>
    <row r="56046" x14ac:dyDescent="0.25"/>
    <row r="56047" x14ac:dyDescent="0.25"/>
    <row r="56048" x14ac:dyDescent="0.25"/>
    <row r="56049" x14ac:dyDescent="0.25"/>
    <row r="56050" x14ac:dyDescent="0.25"/>
    <row r="56051" x14ac:dyDescent="0.25"/>
    <row r="56052" x14ac:dyDescent="0.25"/>
    <row r="56053" x14ac:dyDescent="0.25"/>
    <row r="56054" x14ac:dyDescent="0.25"/>
    <row r="56055" x14ac:dyDescent="0.25"/>
    <row r="56056" x14ac:dyDescent="0.25"/>
    <row r="56057" x14ac:dyDescent="0.25"/>
    <row r="56058" x14ac:dyDescent="0.25"/>
    <row r="56059" x14ac:dyDescent="0.25"/>
    <row r="56060" x14ac:dyDescent="0.25"/>
    <row r="56061" x14ac:dyDescent="0.25"/>
    <row r="56062" x14ac:dyDescent="0.25"/>
    <row r="56063" x14ac:dyDescent="0.25"/>
    <row r="56064" x14ac:dyDescent="0.25"/>
    <row r="56065" x14ac:dyDescent="0.25"/>
    <row r="56066" x14ac:dyDescent="0.25"/>
    <row r="56067" x14ac:dyDescent="0.25"/>
    <row r="56068" x14ac:dyDescent="0.25"/>
    <row r="56069" x14ac:dyDescent="0.25"/>
    <row r="56070" x14ac:dyDescent="0.25"/>
    <row r="56071" x14ac:dyDescent="0.25"/>
    <row r="56072" x14ac:dyDescent="0.25"/>
    <row r="56073" x14ac:dyDescent="0.25"/>
    <row r="56074" x14ac:dyDescent="0.25"/>
    <row r="56075" x14ac:dyDescent="0.25"/>
    <row r="56076" x14ac:dyDescent="0.25"/>
    <row r="56077" x14ac:dyDescent="0.25"/>
    <row r="56078" x14ac:dyDescent="0.25"/>
    <row r="56079" x14ac:dyDescent="0.25"/>
    <row r="56080" x14ac:dyDescent="0.25"/>
    <row r="56081" x14ac:dyDescent="0.25"/>
    <row r="56082" x14ac:dyDescent="0.25"/>
    <row r="56083" x14ac:dyDescent="0.25"/>
    <row r="56084" x14ac:dyDescent="0.25"/>
    <row r="56085" x14ac:dyDescent="0.25"/>
    <row r="56086" x14ac:dyDescent="0.25"/>
    <row r="56087" x14ac:dyDescent="0.25"/>
    <row r="56088" x14ac:dyDescent="0.25"/>
    <row r="56089" x14ac:dyDescent="0.25"/>
    <row r="56090" x14ac:dyDescent="0.25"/>
    <row r="56091" x14ac:dyDescent="0.25"/>
    <row r="56092" x14ac:dyDescent="0.25"/>
    <row r="56093" x14ac:dyDescent="0.25"/>
    <row r="56094" x14ac:dyDescent="0.25"/>
    <row r="56095" x14ac:dyDescent="0.25"/>
    <row r="56096" x14ac:dyDescent="0.25"/>
    <row r="56097" x14ac:dyDescent="0.25"/>
    <row r="56098" x14ac:dyDescent="0.25"/>
    <row r="56099" x14ac:dyDescent="0.25"/>
    <row r="56100" x14ac:dyDescent="0.25"/>
    <row r="56101" x14ac:dyDescent="0.25"/>
    <row r="56102" x14ac:dyDescent="0.25"/>
    <row r="56103" x14ac:dyDescent="0.25"/>
    <row r="56104" x14ac:dyDescent="0.25"/>
    <row r="56105" x14ac:dyDescent="0.25"/>
    <row r="56106" x14ac:dyDescent="0.25"/>
    <row r="56107" x14ac:dyDescent="0.25"/>
    <row r="56108" x14ac:dyDescent="0.25"/>
    <row r="56109" x14ac:dyDescent="0.25"/>
    <row r="56110" x14ac:dyDescent="0.25"/>
    <row r="56111" x14ac:dyDescent="0.25"/>
    <row r="56112" x14ac:dyDescent="0.25"/>
    <row r="56113" x14ac:dyDescent="0.25"/>
    <row r="56114" x14ac:dyDescent="0.25"/>
    <row r="56115" x14ac:dyDescent="0.25"/>
    <row r="56116" x14ac:dyDescent="0.25"/>
    <row r="56117" x14ac:dyDescent="0.25"/>
    <row r="56118" x14ac:dyDescent="0.25"/>
    <row r="56119" x14ac:dyDescent="0.25"/>
    <row r="56120" x14ac:dyDescent="0.25"/>
    <row r="56121" x14ac:dyDescent="0.25"/>
    <row r="56122" x14ac:dyDescent="0.25"/>
    <row r="56123" x14ac:dyDescent="0.25"/>
    <row r="56124" x14ac:dyDescent="0.25"/>
    <row r="56125" x14ac:dyDescent="0.25"/>
    <row r="56126" x14ac:dyDescent="0.25"/>
    <row r="56127" x14ac:dyDescent="0.25"/>
    <row r="56128" x14ac:dyDescent="0.25"/>
    <row r="56129" x14ac:dyDescent="0.25"/>
    <row r="56130" x14ac:dyDescent="0.25"/>
    <row r="56131" x14ac:dyDescent="0.25"/>
    <row r="56132" x14ac:dyDescent="0.25"/>
    <row r="56133" x14ac:dyDescent="0.25"/>
    <row r="56134" x14ac:dyDescent="0.25"/>
    <row r="56135" x14ac:dyDescent="0.25"/>
    <row r="56136" x14ac:dyDescent="0.25"/>
    <row r="56137" x14ac:dyDescent="0.25"/>
    <row r="56138" x14ac:dyDescent="0.25"/>
    <row r="56139" x14ac:dyDescent="0.25"/>
    <row r="56140" x14ac:dyDescent="0.25"/>
    <row r="56141" x14ac:dyDescent="0.25"/>
    <row r="56142" x14ac:dyDescent="0.25"/>
    <row r="56143" x14ac:dyDescent="0.25"/>
    <row r="56144" x14ac:dyDescent="0.25"/>
    <row r="56145" x14ac:dyDescent="0.25"/>
    <row r="56146" x14ac:dyDescent="0.25"/>
    <row r="56147" x14ac:dyDescent="0.25"/>
    <row r="56148" x14ac:dyDescent="0.25"/>
    <row r="56149" x14ac:dyDescent="0.25"/>
    <row r="56150" x14ac:dyDescent="0.25"/>
    <row r="56151" x14ac:dyDescent="0.25"/>
    <row r="56152" x14ac:dyDescent="0.25"/>
    <row r="56153" x14ac:dyDescent="0.25"/>
    <row r="56154" x14ac:dyDescent="0.25"/>
    <row r="56155" x14ac:dyDescent="0.25"/>
    <row r="56156" x14ac:dyDescent="0.25"/>
    <row r="56157" x14ac:dyDescent="0.25"/>
    <row r="56158" x14ac:dyDescent="0.25"/>
    <row r="56159" x14ac:dyDescent="0.25"/>
    <row r="56160" x14ac:dyDescent="0.25"/>
    <row r="56161" x14ac:dyDescent="0.25"/>
    <row r="56162" x14ac:dyDescent="0.25"/>
    <row r="56163" x14ac:dyDescent="0.25"/>
    <row r="56164" x14ac:dyDescent="0.25"/>
    <row r="56165" x14ac:dyDescent="0.25"/>
    <row r="56166" x14ac:dyDescent="0.25"/>
    <row r="56167" x14ac:dyDescent="0.25"/>
    <row r="56168" x14ac:dyDescent="0.25"/>
    <row r="56169" x14ac:dyDescent="0.25"/>
    <row r="56170" x14ac:dyDescent="0.25"/>
    <row r="56171" x14ac:dyDescent="0.25"/>
    <row r="56172" x14ac:dyDescent="0.25"/>
    <row r="56173" x14ac:dyDescent="0.25"/>
    <row r="56174" x14ac:dyDescent="0.25"/>
    <row r="56175" x14ac:dyDescent="0.25"/>
    <row r="56176" x14ac:dyDescent="0.25"/>
    <row r="56177" x14ac:dyDescent="0.25"/>
    <row r="56178" x14ac:dyDescent="0.25"/>
    <row r="56179" x14ac:dyDescent="0.25"/>
    <row r="56180" x14ac:dyDescent="0.25"/>
    <row r="56181" x14ac:dyDescent="0.25"/>
    <row r="56182" x14ac:dyDescent="0.25"/>
    <row r="56183" x14ac:dyDescent="0.25"/>
    <row r="56184" x14ac:dyDescent="0.25"/>
    <row r="56185" x14ac:dyDescent="0.25"/>
    <row r="56186" x14ac:dyDescent="0.25"/>
    <row r="56187" x14ac:dyDescent="0.25"/>
    <row r="56188" x14ac:dyDescent="0.25"/>
    <row r="56189" x14ac:dyDescent="0.25"/>
    <row r="56190" x14ac:dyDescent="0.25"/>
    <row r="56191" x14ac:dyDescent="0.25"/>
    <row r="56192" x14ac:dyDescent="0.25"/>
    <row r="56193" x14ac:dyDescent="0.25"/>
    <row r="56194" x14ac:dyDescent="0.25"/>
    <row r="56195" x14ac:dyDescent="0.25"/>
    <row r="56196" x14ac:dyDescent="0.25"/>
    <row r="56197" x14ac:dyDescent="0.25"/>
    <row r="56198" x14ac:dyDescent="0.25"/>
    <row r="56199" x14ac:dyDescent="0.25"/>
    <row r="56200" x14ac:dyDescent="0.25"/>
    <row r="56201" x14ac:dyDescent="0.25"/>
    <row r="56202" x14ac:dyDescent="0.25"/>
    <row r="56203" x14ac:dyDescent="0.25"/>
    <row r="56204" x14ac:dyDescent="0.25"/>
    <row r="56205" x14ac:dyDescent="0.25"/>
    <row r="56206" x14ac:dyDescent="0.25"/>
    <row r="56207" x14ac:dyDescent="0.25"/>
    <row r="56208" x14ac:dyDescent="0.25"/>
    <row r="56209" x14ac:dyDescent="0.25"/>
    <row r="56210" x14ac:dyDescent="0.25"/>
    <row r="56211" x14ac:dyDescent="0.25"/>
    <row r="56212" x14ac:dyDescent="0.25"/>
    <row r="56213" x14ac:dyDescent="0.25"/>
    <row r="56214" x14ac:dyDescent="0.25"/>
    <row r="56215" x14ac:dyDescent="0.25"/>
    <row r="56216" x14ac:dyDescent="0.25"/>
    <row r="56217" x14ac:dyDescent="0.25"/>
    <row r="56218" x14ac:dyDescent="0.25"/>
    <row r="56219" x14ac:dyDescent="0.25"/>
    <row r="56220" x14ac:dyDescent="0.25"/>
    <row r="56221" x14ac:dyDescent="0.25"/>
    <row r="56222" x14ac:dyDescent="0.25"/>
    <row r="56223" x14ac:dyDescent="0.25"/>
    <row r="56224" x14ac:dyDescent="0.25"/>
    <row r="56225" x14ac:dyDescent="0.25"/>
    <row r="56226" x14ac:dyDescent="0.25"/>
    <row r="56227" x14ac:dyDescent="0.25"/>
    <row r="56228" x14ac:dyDescent="0.25"/>
    <row r="56229" x14ac:dyDescent="0.25"/>
    <row r="56230" x14ac:dyDescent="0.25"/>
    <row r="56231" x14ac:dyDescent="0.25"/>
    <row r="56232" x14ac:dyDescent="0.25"/>
    <row r="56233" x14ac:dyDescent="0.25"/>
    <row r="56234" x14ac:dyDescent="0.25"/>
    <row r="56235" x14ac:dyDescent="0.25"/>
    <row r="56236" x14ac:dyDescent="0.25"/>
    <row r="56237" x14ac:dyDescent="0.25"/>
    <row r="56238" x14ac:dyDescent="0.25"/>
    <row r="56239" x14ac:dyDescent="0.25"/>
    <row r="56240" x14ac:dyDescent="0.25"/>
    <row r="56241" x14ac:dyDescent="0.25"/>
    <row r="56242" x14ac:dyDescent="0.25"/>
    <row r="56243" x14ac:dyDescent="0.25"/>
    <row r="56244" x14ac:dyDescent="0.25"/>
    <row r="56245" x14ac:dyDescent="0.25"/>
    <row r="56246" x14ac:dyDescent="0.25"/>
    <row r="56247" x14ac:dyDescent="0.25"/>
    <row r="56248" x14ac:dyDescent="0.25"/>
    <row r="56249" x14ac:dyDescent="0.25"/>
    <row r="56250" x14ac:dyDescent="0.25"/>
    <row r="56251" x14ac:dyDescent="0.25"/>
    <row r="56252" x14ac:dyDescent="0.25"/>
    <row r="56253" x14ac:dyDescent="0.25"/>
    <row r="56254" x14ac:dyDescent="0.25"/>
    <row r="56255" x14ac:dyDescent="0.25"/>
    <row r="56256" x14ac:dyDescent="0.25"/>
    <row r="56257" x14ac:dyDescent="0.25"/>
    <row r="56258" x14ac:dyDescent="0.25"/>
    <row r="56259" x14ac:dyDescent="0.25"/>
    <row r="56260" x14ac:dyDescent="0.25"/>
    <row r="56261" x14ac:dyDescent="0.25"/>
    <row r="56262" x14ac:dyDescent="0.25"/>
    <row r="56263" x14ac:dyDescent="0.25"/>
    <row r="56264" x14ac:dyDescent="0.25"/>
    <row r="56265" x14ac:dyDescent="0.25"/>
    <row r="56266" x14ac:dyDescent="0.25"/>
    <row r="56267" x14ac:dyDescent="0.25"/>
    <row r="56268" x14ac:dyDescent="0.25"/>
    <row r="56269" x14ac:dyDescent="0.25"/>
    <row r="56270" x14ac:dyDescent="0.25"/>
    <row r="56271" x14ac:dyDescent="0.25"/>
    <row r="56272" x14ac:dyDescent="0.25"/>
    <row r="56273" x14ac:dyDescent="0.25"/>
    <row r="56274" x14ac:dyDescent="0.25"/>
    <row r="56275" x14ac:dyDescent="0.25"/>
    <row r="56276" x14ac:dyDescent="0.25"/>
    <row r="56277" x14ac:dyDescent="0.25"/>
    <row r="56278" x14ac:dyDescent="0.25"/>
    <row r="56279" x14ac:dyDescent="0.25"/>
    <row r="56280" x14ac:dyDescent="0.25"/>
    <row r="56281" x14ac:dyDescent="0.25"/>
    <row r="56282" x14ac:dyDescent="0.25"/>
    <row r="56283" x14ac:dyDescent="0.25"/>
    <row r="56284" x14ac:dyDescent="0.25"/>
    <row r="56285" x14ac:dyDescent="0.25"/>
    <row r="56286" x14ac:dyDescent="0.25"/>
    <row r="56287" x14ac:dyDescent="0.25"/>
    <row r="56288" x14ac:dyDescent="0.25"/>
    <row r="56289" x14ac:dyDescent="0.25"/>
    <row r="56290" x14ac:dyDescent="0.25"/>
    <row r="56291" x14ac:dyDescent="0.25"/>
    <row r="56292" x14ac:dyDescent="0.25"/>
    <row r="56293" x14ac:dyDescent="0.25"/>
    <row r="56294" x14ac:dyDescent="0.25"/>
    <row r="56295" x14ac:dyDescent="0.25"/>
    <row r="56296" x14ac:dyDescent="0.25"/>
    <row r="56297" x14ac:dyDescent="0.25"/>
    <row r="56298" x14ac:dyDescent="0.25"/>
    <row r="56299" x14ac:dyDescent="0.25"/>
    <row r="56300" x14ac:dyDescent="0.25"/>
    <row r="56301" x14ac:dyDescent="0.25"/>
    <row r="56302" x14ac:dyDescent="0.25"/>
    <row r="56303" x14ac:dyDescent="0.25"/>
    <row r="56304" x14ac:dyDescent="0.25"/>
    <row r="56305" x14ac:dyDescent="0.25"/>
    <row r="56306" x14ac:dyDescent="0.25"/>
    <row r="56307" x14ac:dyDescent="0.25"/>
    <row r="56308" x14ac:dyDescent="0.25"/>
    <row r="56309" x14ac:dyDescent="0.25"/>
    <row r="56310" x14ac:dyDescent="0.25"/>
    <row r="56311" x14ac:dyDescent="0.25"/>
    <row r="56312" x14ac:dyDescent="0.25"/>
    <row r="56313" x14ac:dyDescent="0.25"/>
    <row r="56314" x14ac:dyDescent="0.25"/>
    <row r="56315" x14ac:dyDescent="0.25"/>
    <row r="56316" x14ac:dyDescent="0.25"/>
    <row r="56317" x14ac:dyDescent="0.25"/>
    <row r="56318" x14ac:dyDescent="0.25"/>
    <row r="56319" x14ac:dyDescent="0.25"/>
    <row r="56320" x14ac:dyDescent="0.25"/>
    <row r="56321" x14ac:dyDescent="0.25"/>
    <row r="56322" x14ac:dyDescent="0.25"/>
    <row r="56323" x14ac:dyDescent="0.25"/>
    <row r="56324" x14ac:dyDescent="0.25"/>
    <row r="56325" x14ac:dyDescent="0.25"/>
    <row r="56326" x14ac:dyDescent="0.25"/>
    <row r="56327" x14ac:dyDescent="0.25"/>
    <row r="56328" x14ac:dyDescent="0.25"/>
    <row r="56329" x14ac:dyDescent="0.25"/>
    <row r="56330" x14ac:dyDescent="0.25"/>
    <row r="56331" x14ac:dyDescent="0.25"/>
    <row r="56332" x14ac:dyDescent="0.25"/>
    <row r="56333" x14ac:dyDescent="0.25"/>
    <row r="56334" x14ac:dyDescent="0.25"/>
    <row r="56335" x14ac:dyDescent="0.25"/>
    <row r="56336" x14ac:dyDescent="0.25"/>
    <row r="56337" x14ac:dyDescent="0.25"/>
    <row r="56338" x14ac:dyDescent="0.25"/>
    <row r="56339" x14ac:dyDescent="0.25"/>
    <row r="56340" x14ac:dyDescent="0.25"/>
    <row r="56341" x14ac:dyDescent="0.25"/>
    <row r="56342" x14ac:dyDescent="0.25"/>
    <row r="56343" x14ac:dyDescent="0.25"/>
    <row r="56344" x14ac:dyDescent="0.25"/>
    <row r="56345" x14ac:dyDescent="0.25"/>
    <row r="56346" x14ac:dyDescent="0.25"/>
    <row r="56347" x14ac:dyDescent="0.25"/>
    <row r="56348" x14ac:dyDescent="0.25"/>
    <row r="56349" x14ac:dyDescent="0.25"/>
    <row r="56350" x14ac:dyDescent="0.25"/>
    <row r="56351" x14ac:dyDescent="0.25"/>
    <row r="56352" x14ac:dyDescent="0.25"/>
    <row r="56353" x14ac:dyDescent="0.25"/>
    <row r="56354" x14ac:dyDescent="0.25"/>
    <row r="56355" x14ac:dyDescent="0.25"/>
    <row r="56356" x14ac:dyDescent="0.25"/>
    <row r="56357" x14ac:dyDescent="0.25"/>
    <row r="56358" x14ac:dyDescent="0.25"/>
    <row r="56359" x14ac:dyDescent="0.25"/>
    <row r="56360" x14ac:dyDescent="0.25"/>
    <row r="56361" x14ac:dyDescent="0.25"/>
    <row r="56362" x14ac:dyDescent="0.25"/>
    <row r="56363" x14ac:dyDescent="0.25"/>
    <row r="56364" x14ac:dyDescent="0.25"/>
    <row r="56365" x14ac:dyDescent="0.25"/>
    <row r="56366" x14ac:dyDescent="0.25"/>
    <row r="56367" x14ac:dyDescent="0.25"/>
    <row r="56368" x14ac:dyDescent="0.25"/>
    <row r="56369" x14ac:dyDescent="0.25"/>
    <row r="56370" x14ac:dyDescent="0.25"/>
    <row r="56371" x14ac:dyDescent="0.25"/>
    <row r="56372" x14ac:dyDescent="0.25"/>
    <row r="56373" x14ac:dyDescent="0.25"/>
    <row r="56374" x14ac:dyDescent="0.25"/>
    <row r="56375" x14ac:dyDescent="0.25"/>
    <row r="56376" x14ac:dyDescent="0.25"/>
    <row r="56377" x14ac:dyDescent="0.25"/>
    <row r="56378" x14ac:dyDescent="0.25"/>
    <row r="56379" x14ac:dyDescent="0.25"/>
    <row r="56380" x14ac:dyDescent="0.25"/>
    <row r="56381" x14ac:dyDescent="0.25"/>
    <row r="56382" x14ac:dyDescent="0.25"/>
    <row r="56383" x14ac:dyDescent="0.25"/>
    <row r="56384" x14ac:dyDescent="0.25"/>
    <row r="56385" x14ac:dyDescent="0.25"/>
    <row r="56386" x14ac:dyDescent="0.25"/>
    <row r="56387" x14ac:dyDescent="0.25"/>
    <row r="56388" x14ac:dyDescent="0.25"/>
    <row r="56389" x14ac:dyDescent="0.25"/>
    <row r="56390" x14ac:dyDescent="0.25"/>
    <row r="56391" x14ac:dyDescent="0.25"/>
    <row r="56392" x14ac:dyDescent="0.25"/>
    <row r="56393" x14ac:dyDescent="0.25"/>
    <row r="56394" x14ac:dyDescent="0.25"/>
    <row r="56395" x14ac:dyDescent="0.25"/>
    <row r="56396" x14ac:dyDescent="0.25"/>
    <row r="56397" x14ac:dyDescent="0.25"/>
    <row r="56398" x14ac:dyDescent="0.25"/>
    <row r="56399" x14ac:dyDescent="0.25"/>
    <row r="56400" x14ac:dyDescent="0.25"/>
    <row r="56401" x14ac:dyDescent="0.25"/>
    <row r="56402" x14ac:dyDescent="0.25"/>
    <row r="56403" x14ac:dyDescent="0.25"/>
    <row r="56404" x14ac:dyDescent="0.25"/>
    <row r="56405" x14ac:dyDescent="0.25"/>
    <row r="56406" x14ac:dyDescent="0.25"/>
    <row r="56407" x14ac:dyDescent="0.25"/>
    <row r="56408" x14ac:dyDescent="0.25"/>
    <row r="56409" x14ac:dyDescent="0.25"/>
    <row r="56410" x14ac:dyDescent="0.25"/>
    <row r="56411" x14ac:dyDescent="0.25"/>
    <row r="56412" x14ac:dyDescent="0.25"/>
    <row r="56413" x14ac:dyDescent="0.25"/>
    <row r="56414" x14ac:dyDescent="0.25"/>
    <row r="56415" x14ac:dyDescent="0.25"/>
    <row r="56416" x14ac:dyDescent="0.25"/>
    <row r="56417" x14ac:dyDescent="0.25"/>
    <row r="56418" x14ac:dyDescent="0.25"/>
    <row r="56419" x14ac:dyDescent="0.25"/>
    <row r="56420" x14ac:dyDescent="0.25"/>
    <row r="56421" x14ac:dyDescent="0.25"/>
    <row r="56422" x14ac:dyDescent="0.25"/>
    <row r="56423" x14ac:dyDescent="0.25"/>
    <row r="56424" x14ac:dyDescent="0.25"/>
    <row r="56425" x14ac:dyDescent="0.25"/>
    <row r="56426" x14ac:dyDescent="0.25"/>
    <row r="56427" x14ac:dyDescent="0.25"/>
    <row r="56428" x14ac:dyDescent="0.25"/>
    <row r="56429" x14ac:dyDescent="0.25"/>
    <row r="56430" x14ac:dyDescent="0.25"/>
    <row r="56431" x14ac:dyDescent="0.25"/>
    <row r="56432" x14ac:dyDescent="0.25"/>
    <row r="56433" x14ac:dyDescent="0.25"/>
    <row r="56434" x14ac:dyDescent="0.25"/>
    <row r="56435" x14ac:dyDescent="0.25"/>
    <row r="56436" x14ac:dyDescent="0.25"/>
    <row r="56437" x14ac:dyDescent="0.25"/>
    <row r="56438" x14ac:dyDescent="0.25"/>
    <row r="56439" x14ac:dyDescent="0.25"/>
    <row r="56440" x14ac:dyDescent="0.25"/>
    <row r="56441" x14ac:dyDescent="0.25"/>
    <row r="56442" x14ac:dyDescent="0.25"/>
    <row r="56443" x14ac:dyDescent="0.25"/>
    <row r="56444" x14ac:dyDescent="0.25"/>
    <row r="56445" x14ac:dyDescent="0.25"/>
    <row r="56446" x14ac:dyDescent="0.25"/>
    <row r="56447" x14ac:dyDescent="0.25"/>
    <row r="56448" x14ac:dyDescent="0.25"/>
    <row r="56449" x14ac:dyDescent="0.25"/>
    <row r="56450" x14ac:dyDescent="0.25"/>
    <row r="56451" x14ac:dyDescent="0.25"/>
    <row r="56452" x14ac:dyDescent="0.25"/>
    <row r="56453" x14ac:dyDescent="0.25"/>
    <row r="56454" x14ac:dyDescent="0.25"/>
    <row r="56455" x14ac:dyDescent="0.25"/>
    <row r="56456" x14ac:dyDescent="0.25"/>
    <row r="56457" x14ac:dyDescent="0.25"/>
    <row r="56458" x14ac:dyDescent="0.25"/>
    <row r="56459" x14ac:dyDescent="0.25"/>
    <row r="56460" x14ac:dyDescent="0.25"/>
    <row r="56461" x14ac:dyDescent="0.25"/>
    <row r="56462" x14ac:dyDescent="0.25"/>
    <row r="56463" x14ac:dyDescent="0.25"/>
    <row r="56464" x14ac:dyDescent="0.25"/>
    <row r="56465" x14ac:dyDescent="0.25"/>
    <row r="56466" x14ac:dyDescent="0.25"/>
    <row r="56467" x14ac:dyDescent="0.25"/>
    <row r="56468" x14ac:dyDescent="0.25"/>
    <row r="56469" x14ac:dyDescent="0.25"/>
    <row r="56470" x14ac:dyDescent="0.25"/>
    <row r="56471" x14ac:dyDescent="0.25"/>
    <row r="56472" x14ac:dyDescent="0.25"/>
    <row r="56473" x14ac:dyDescent="0.25"/>
    <row r="56474" x14ac:dyDescent="0.25"/>
    <row r="56475" x14ac:dyDescent="0.25"/>
    <row r="56476" x14ac:dyDescent="0.25"/>
    <row r="56477" x14ac:dyDescent="0.25"/>
    <row r="56478" x14ac:dyDescent="0.25"/>
    <row r="56479" x14ac:dyDescent="0.25"/>
    <row r="56480" x14ac:dyDescent="0.25"/>
    <row r="56481" x14ac:dyDescent="0.25"/>
    <row r="56482" x14ac:dyDescent="0.25"/>
    <row r="56483" x14ac:dyDescent="0.25"/>
    <row r="56484" x14ac:dyDescent="0.25"/>
    <row r="56485" x14ac:dyDescent="0.25"/>
    <row r="56486" x14ac:dyDescent="0.25"/>
    <row r="56487" x14ac:dyDescent="0.25"/>
    <row r="56488" x14ac:dyDescent="0.25"/>
    <row r="56489" x14ac:dyDescent="0.25"/>
    <row r="56490" x14ac:dyDescent="0.25"/>
    <row r="56491" x14ac:dyDescent="0.25"/>
    <row r="56492" x14ac:dyDescent="0.25"/>
    <row r="56493" x14ac:dyDescent="0.25"/>
    <row r="56494" x14ac:dyDescent="0.25"/>
    <row r="56495" x14ac:dyDescent="0.25"/>
    <row r="56496" x14ac:dyDescent="0.25"/>
    <row r="56497" x14ac:dyDescent="0.25"/>
    <row r="56498" x14ac:dyDescent="0.25"/>
    <row r="56499" x14ac:dyDescent="0.25"/>
    <row r="56500" x14ac:dyDescent="0.25"/>
    <row r="56501" x14ac:dyDescent="0.25"/>
    <row r="56502" x14ac:dyDescent="0.25"/>
    <row r="56503" x14ac:dyDescent="0.25"/>
    <row r="56504" x14ac:dyDescent="0.25"/>
    <row r="56505" x14ac:dyDescent="0.25"/>
    <row r="56506" x14ac:dyDescent="0.25"/>
    <row r="56507" x14ac:dyDescent="0.25"/>
    <row r="56508" x14ac:dyDescent="0.25"/>
    <row r="56509" x14ac:dyDescent="0.25"/>
    <row r="56510" x14ac:dyDescent="0.25"/>
    <row r="56511" x14ac:dyDescent="0.25"/>
    <row r="56512" x14ac:dyDescent="0.25"/>
    <row r="56513" x14ac:dyDescent="0.25"/>
    <row r="56514" x14ac:dyDescent="0.25"/>
    <row r="56515" x14ac:dyDescent="0.25"/>
    <row r="56516" x14ac:dyDescent="0.25"/>
    <row r="56517" x14ac:dyDescent="0.25"/>
    <row r="56518" x14ac:dyDescent="0.25"/>
    <row r="56519" x14ac:dyDescent="0.25"/>
    <row r="56520" x14ac:dyDescent="0.25"/>
    <row r="56521" x14ac:dyDescent="0.25"/>
    <row r="56522" x14ac:dyDescent="0.25"/>
    <row r="56523" x14ac:dyDescent="0.25"/>
    <row r="56524" x14ac:dyDescent="0.25"/>
    <row r="56525" x14ac:dyDescent="0.25"/>
    <row r="56526" x14ac:dyDescent="0.25"/>
    <row r="56527" x14ac:dyDescent="0.25"/>
    <row r="56528" x14ac:dyDescent="0.25"/>
    <row r="56529" x14ac:dyDescent="0.25"/>
    <row r="56530" x14ac:dyDescent="0.25"/>
    <row r="56531" x14ac:dyDescent="0.25"/>
    <row r="56532" x14ac:dyDescent="0.25"/>
    <row r="56533" x14ac:dyDescent="0.25"/>
    <row r="56534" x14ac:dyDescent="0.25"/>
    <row r="56535" x14ac:dyDescent="0.25"/>
    <row r="56536" x14ac:dyDescent="0.25"/>
    <row r="56537" x14ac:dyDescent="0.25"/>
    <row r="56538" x14ac:dyDescent="0.25"/>
    <row r="56539" x14ac:dyDescent="0.25"/>
    <row r="56540" x14ac:dyDescent="0.25"/>
    <row r="56541" x14ac:dyDescent="0.25"/>
    <row r="56542" x14ac:dyDescent="0.25"/>
    <row r="56543" x14ac:dyDescent="0.25"/>
    <row r="56544" x14ac:dyDescent="0.25"/>
    <row r="56545" x14ac:dyDescent="0.25"/>
    <row r="56546" x14ac:dyDescent="0.25"/>
    <row r="56547" x14ac:dyDescent="0.25"/>
    <row r="56548" x14ac:dyDescent="0.25"/>
    <row r="56549" x14ac:dyDescent="0.25"/>
    <row r="56550" x14ac:dyDescent="0.25"/>
    <row r="56551" x14ac:dyDescent="0.25"/>
    <row r="56552" x14ac:dyDescent="0.25"/>
    <row r="56553" x14ac:dyDescent="0.25"/>
    <row r="56554" x14ac:dyDescent="0.25"/>
    <row r="56555" x14ac:dyDescent="0.25"/>
    <row r="56556" x14ac:dyDescent="0.25"/>
    <row r="56557" x14ac:dyDescent="0.25"/>
    <row r="56558" x14ac:dyDescent="0.25"/>
    <row r="56559" x14ac:dyDescent="0.25"/>
    <row r="56560" x14ac:dyDescent="0.25"/>
    <row r="56561" x14ac:dyDescent="0.25"/>
    <row r="56562" x14ac:dyDescent="0.25"/>
    <row r="56563" x14ac:dyDescent="0.25"/>
    <row r="56564" x14ac:dyDescent="0.25"/>
    <row r="56565" x14ac:dyDescent="0.25"/>
    <row r="56566" x14ac:dyDescent="0.25"/>
    <row r="56567" x14ac:dyDescent="0.25"/>
    <row r="56568" x14ac:dyDescent="0.25"/>
    <row r="56569" x14ac:dyDescent="0.25"/>
    <row r="56570" x14ac:dyDescent="0.25"/>
    <row r="56571" x14ac:dyDescent="0.25"/>
    <row r="56572" x14ac:dyDescent="0.25"/>
    <row r="56573" x14ac:dyDescent="0.25"/>
    <row r="56574" x14ac:dyDescent="0.25"/>
    <row r="56575" x14ac:dyDescent="0.25"/>
    <row r="56576" x14ac:dyDescent="0.25"/>
    <row r="56577" x14ac:dyDescent="0.25"/>
    <row r="56578" x14ac:dyDescent="0.25"/>
    <row r="56579" x14ac:dyDescent="0.25"/>
    <row r="56580" x14ac:dyDescent="0.25"/>
    <row r="56581" x14ac:dyDescent="0.25"/>
    <row r="56582" x14ac:dyDescent="0.25"/>
    <row r="56583" x14ac:dyDescent="0.25"/>
    <row r="56584" x14ac:dyDescent="0.25"/>
    <row r="56585" x14ac:dyDescent="0.25"/>
    <row r="56586" x14ac:dyDescent="0.25"/>
    <row r="56587" x14ac:dyDescent="0.25"/>
    <row r="56588" x14ac:dyDescent="0.25"/>
    <row r="56589" x14ac:dyDescent="0.25"/>
    <row r="56590" x14ac:dyDescent="0.25"/>
    <row r="56591" x14ac:dyDescent="0.25"/>
    <row r="56592" x14ac:dyDescent="0.25"/>
    <row r="56593" x14ac:dyDescent="0.25"/>
    <row r="56594" x14ac:dyDescent="0.25"/>
    <row r="56595" x14ac:dyDescent="0.25"/>
    <row r="56596" x14ac:dyDescent="0.25"/>
    <row r="56597" x14ac:dyDescent="0.25"/>
    <row r="56598" x14ac:dyDescent="0.25"/>
    <row r="56599" x14ac:dyDescent="0.25"/>
    <row r="56600" x14ac:dyDescent="0.25"/>
    <row r="56601" x14ac:dyDescent="0.25"/>
    <row r="56602" x14ac:dyDescent="0.25"/>
    <row r="56603" x14ac:dyDescent="0.25"/>
    <row r="56604" x14ac:dyDescent="0.25"/>
    <row r="56605" x14ac:dyDescent="0.25"/>
    <row r="56606" x14ac:dyDescent="0.25"/>
    <row r="56607" x14ac:dyDescent="0.25"/>
    <row r="56608" x14ac:dyDescent="0.25"/>
    <row r="56609" x14ac:dyDescent="0.25"/>
    <row r="56610" x14ac:dyDescent="0.25"/>
    <row r="56611" x14ac:dyDescent="0.25"/>
    <row r="56612" x14ac:dyDescent="0.25"/>
    <row r="56613" x14ac:dyDescent="0.25"/>
    <row r="56614" x14ac:dyDescent="0.25"/>
    <row r="56615" x14ac:dyDescent="0.25"/>
    <row r="56616" x14ac:dyDescent="0.25"/>
    <row r="56617" x14ac:dyDescent="0.25"/>
    <row r="56618" x14ac:dyDescent="0.25"/>
    <row r="56619" x14ac:dyDescent="0.25"/>
    <row r="56620" x14ac:dyDescent="0.25"/>
    <row r="56621" x14ac:dyDescent="0.25"/>
    <row r="56622" x14ac:dyDescent="0.25"/>
    <row r="56623" x14ac:dyDescent="0.25"/>
    <row r="56624" x14ac:dyDescent="0.25"/>
    <row r="56625" x14ac:dyDescent="0.25"/>
    <row r="56626" x14ac:dyDescent="0.25"/>
    <row r="56627" x14ac:dyDescent="0.25"/>
    <row r="56628" x14ac:dyDescent="0.25"/>
    <row r="56629" x14ac:dyDescent="0.25"/>
    <row r="56630" x14ac:dyDescent="0.25"/>
    <row r="56631" x14ac:dyDescent="0.25"/>
    <row r="56632" x14ac:dyDescent="0.25"/>
    <row r="56633" x14ac:dyDescent="0.25"/>
    <row r="56634" x14ac:dyDescent="0.25"/>
    <row r="56635" x14ac:dyDescent="0.25"/>
    <row r="56636" x14ac:dyDescent="0.25"/>
    <row r="56637" x14ac:dyDescent="0.25"/>
    <row r="56638" x14ac:dyDescent="0.25"/>
    <row r="56639" x14ac:dyDescent="0.25"/>
    <row r="56640" x14ac:dyDescent="0.25"/>
    <row r="56641" x14ac:dyDescent="0.25"/>
    <row r="56642" x14ac:dyDescent="0.25"/>
    <row r="56643" x14ac:dyDescent="0.25"/>
    <row r="56644" x14ac:dyDescent="0.25"/>
    <row r="56645" x14ac:dyDescent="0.25"/>
    <row r="56646" x14ac:dyDescent="0.25"/>
    <row r="56647" x14ac:dyDescent="0.25"/>
    <row r="56648" x14ac:dyDescent="0.25"/>
    <row r="56649" x14ac:dyDescent="0.25"/>
    <row r="56650" x14ac:dyDescent="0.25"/>
    <row r="56651" x14ac:dyDescent="0.25"/>
    <row r="56652" x14ac:dyDescent="0.25"/>
    <row r="56653" x14ac:dyDescent="0.25"/>
    <row r="56654" x14ac:dyDescent="0.25"/>
    <row r="56655" x14ac:dyDescent="0.25"/>
    <row r="56656" x14ac:dyDescent="0.25"/>
    <row r="56657" x14ac:dyDescent="0.25"/>
    <row r="56658" x14ac:dyDescent="0.25"/>
    <row r="56659" x14ac:dyDescent="0.25"/>
    <row r="56660" x14ac:dyDescent="0.25"/>
    <row r="56661" x14ac:dyDescent="0.25"/>
    <row r="56662" x14ac:dyDescent="0.25"/>
    <row r="56663" x14ac:dyDescent="0.25"/>
    <row r="56664" x14ac:dyDescent="0.25"/>
    <row r="56665" x14ac:dyDescent="0.25"/>
    <row r="56666" x14ac:dyDescent="0.25"/>
    <row r="56667" x14ac:dyDescent="0.25"/>
    <row r="56668" x14ac:dyDescent="0.25"/>
    <row r="56669" x14ac:dyDescent="0.25"/>
    <row r="56670" x14ac:dyDescent="0.25"/>
    <row r="56671" x14ac:dyDescent="0.25"/>
    <row r="56672" x14ac:dyDescent="0.25"/>
    <row r="56673" x14ac:dyDescent="0.25"/>
    <row r="56674" x14ac:dyDescent="0.25"/>
    <row r="56675" x14ac:dyDescent="0.25"/>
    <row r="56676" x14ac:dyDescent="0.25"/>
    <row r="56677" x14ac:dyDescent="0.25"/>
    <row r="56678" x14ac:dyDescent="0.25"/>
    <row r="56679" x14ac:dyDescent="0.25"/>
    <row r="56680" x14ac:dyDescent="0.25"/>
    <row r="56681" x14ac:dyDescent="0.25"/>
    <row r="56682" x14ac:dyDescent="0.25"/>
    <row r="56683" x14ac:dyDescent="0.25"/>
    <row r="56684" x14ac:dyDescent="0.25"/>
    <row r="56685" x14ac:dyDescent="0.25"/>
    <row r="56686" x14ac:dyDescent="0.25"/>
    <row r="56687" x14ac:dyDescent="0.25"/>
    <row r="56688" x14ac:dyDescent="0.25"/>
    <row r="56689" x14ac:dyDescent="0.25"/>
    <row r="56690" x14ac:dyDescent="0.25"/>
    <row r="56691" x14ac:dyDescent="0.25"/>
    <row r="56692" x14ac:dyDescent="0.25"/>
    <row r="56693" x14ac:dyDescent="0.25"/>
    <row r="56694" x14ac:dyDescent="0.25"/>
    <row r="56695" x14ac:dyDescent="0.25"/>
    <row r="56696" x14ac:dyDescent="0.25"/>
    <row r="56697" x14ac:dyDescent="0.25"/>
    <row r="56698" x14ac:dyDescent="0.25"/>
    <row r="56699" x14ac:dyDescent="0.25"/>
    <row r="56700" x14ac:dyDescent="0.25"/>
    <row r="56701" x14ac:dyDescent="0.25"/>
    <row r="56702" x14ac:dyDescent="0.25"/>
    <row r="56703" x14ac:dyDescent="0.25"/>
    <row r="56704" x14ac:dyDescent="0.25"/>
    <row r="56705" x14ac:dyDescent="0.25"/>
    <row r="56706" x14ac:dyDescent="0.25"/>
    <row r="56707" x14ac:dyDescent="0.25"/>
    <row r="56708" x14ac:dyDescent="0.25"/>
    <row r="56709" x14ac:dyDescent="0.25"/>
    <row r="56710" x14ac:dyDescent="0.25"/>
    <row r="56711" x14ac:dyDescent="0.25"/>
    <row r="56712" x14ac:dyDescent="0.25"/>
    <row r="56713" x14ac:dyDescent="0.25"/>
    <row r="56714" x14ac:dyDescent="0.25"/>
    <row r="56715" x14ac:dyDescent="0.25"/>
    <row r="56716" x14ac:dyDescent="0.25"/>
    <row r="56717" x14ac:dyDescent="0.25"/>
    <row r="56718" x14ac:dyDescent="0.25"/>
    <row r="56719" x14ac:dyDescent="0.25"/>
    <row r="56720" x14ac:dyDescent="0.25"/>
    <row r="56721" x14ac:dyDescent="0.25"/>
    <row r="56722" x14ac:dyDescent="0.25"/>
    <row r="56723" x14ac:dyDescent="0.25"/>
    <row r="56724" x14ac:dyDescent="0.25"/>
    <row r="56725" x14ac:dyDescent="0.25"/>
    <row r="56726" x14ac:dyDescent="0.25"/>
    <row r="56727" x14ac:dyDescent="0.25"/>
    <row r="56728" x14ac:dyDescent="0.25"/>
    <row r="56729" x14ac:dyDescent="0.25"/>
    <row r="56730" x14ac:dyDescent="0.25"/>
    <row r="56731" x14ac:dyDescent="0.25"/>
    <row r="56732" x14ac:dyDescent="0.25"/>
    <row r="56733" x14ac:dyDescent="0.25"/>
    <row r="56734" x14ac:dyDescent="0.25"/>
    <row r="56735" x14ac:dyDescent="0.25"/>
    <row r="56736" x14ac:dyDescent="0.25"/>
    <row r="56737" x14ac:dyDescent="0.25"/>
    <row r="56738" x14ac:dyDescent="0.25"/>
    <row r="56739" x14ac:dyDescent="0.25"/>
    <row r="56740" x14ac:dyDescent="0.25"/>
    <row r="56741" x14ac:dyDescent="0.25"/>
    <row r="56742" x14ac:dyDescent="0.25"/>
    <row r="56743" x14ac:dyDescent="0.25"/>
    <row r="56744" x14ac:dyDescent="0.25"/>
    <row r="56745" x14ac:dyDescent="0.25"/>
    <row r="56746" x14ac:dyDescent="0.25"/>
    <row r="56747" x14ac:dyDescent="0.25"/>
    <row r="56748" x14ac:dyDescent="0.25"/>
    <row r="56749" x14ac:dyDescent="0.25"/>
    <row r="56750" x14ac:dyDescent="0.25"/>
    <row r="56751" x14ac:dyDescent="0.25"/>
    <row r="56752" x14ac:dyDescent="0.25"/>
    <row r="56753" x14ac:dyDescent="0.25"/>
    <row r="56754" x14ac:dyDescent="0.25"/>
    <row r="56755" x14ac:dyDescent="0.25"/>
    <row r="56756" x14ac:dyDescent="0.25"/>
    <row r="56757" x14ac:dyDescent="0.25"/>
    <row r="56758" x14ac:dyDescent="0.25"/>
    <row r="56759" x14ac:dyDescent="0.25"/>
    <row r="56760" x14ac:dyDescent="0.25"/>
    <row r="56761" x14ac:dyDescent="0.25"/>
    <row r="56762" x14ac:dyDescent="0.25"/>
    <row r="56763" x14ac:dyDescent="0.25"/>
    <row r="56764" x14ac:dyDescent="0.25"/>
    <row r="56765" x14ac:dyDescent="0.25"/>
    <row r="56766" x14ac:dyDescent="0.25"/>
    <row r="56767" x14ac:dyDescent="0.25"/>
    <row r="56768" x14ac:dyDescent="0.25"/>
    <row r="56769" x14ac:dyDescent="0.25"/>
    <row r="56770" x14ac:dyDescent="0.25"/>
    <row r="56771" x14ac:dyDescent="0.25"/>
    <row r="56772" x14ac:dyDescent="0.25"/>
    <row r="56773" x14ac:dyDescent="0.25"/>
    <row r="56774" x14ac:dyDescent="0.25"/>
    <row r="56775" x14ac:dyDescent="0.25"/>
    <row r="56776" x14ac:dyDescent="0.25"/>
    <row r="56777" x14ac:dyDescent="0.25"/>
    <row r="56778" x14ac:dyDescent="0.25"/>
    <row r="56779" x14ac:dyDescent="0.25"/>
    <row r="56780" x14ac:dyDescent="0.25"/>
    <row r="56781" x14ac:dyDescent="0.25"/>
    <row r="56782" x14ac:dyDescent="0.25"/>
    <row r="56783" x14ac:dyDescent="0.25"/>
    <row r="56784" x14ac:dyDescent="0.25"/>
    <row r="56785" x14ac:dyDescent="0.25"/>
    <row r="56786" x14ac:dyDescent="0.25"/>
    <row r="56787" x14ac:dyDescent="0.25"/>
    <row r="56788" x14ac:dyDescent="0.25"/>
    <row r="56789" x14ac:dyDescent="0.25"/>
    <row r="56790" x14ac:dyDescent="0.25"/>
    <row r="56791" x14ac:dyDescent="0.25"/>
    <row r="56792" x14ac:dyDescent="0.25"/>
    <row r="56793" x14ac:dyDescent="0.25"/>
    <row r="56794" x14ac:dyDescent="0.25"/>
    <row r="56795" x14ac:dyDescent="0.25"/>
    <row r="56796" x14ac:dyDescent="0.25"/>
    <row r="56797" x14ac:dyDescent="0.25"/>
    <row r="56798" x14ac:dyDescent="0.25"/>
    <row r="56799" x14ac:dyDescent="0.25"/>
    <row r="56800" x14ac:dyDescent="0.25"/>
    <row r="56801" x14ac:dyDescent="0.25"/>
    <row r="56802" x14ac:dyDescent="0.25"/>
    <row r="56803" x14ac:dyDescent="0.25"/>
    <row r="56804" x14ac:dyDescent="0.25"/>
    <row r="56805" x14ac:dyDescent="0.25"/>
    <row r="56806" x14ac:dyDescent="0.25"/>
    <row r="56807" x14ac:dyDescent="0.25"/>
    <row r="56808" x14ac:dyDescent="0.25"/>
    <row r="56809" x14ac:dyDescent="0.25"/>
    <row r="56810" x14ac:dyDescent="0.25"/>
    <row r="56811" x14ac:dyDescent="0.25"/>
    <row r="56812" x14ac:dyDescent="0.25"/>
    <row r="56813" x14ac:dyDescent="0.25"/>
    <row r="56814" x14ac:dyDescent="0.25"/>
    <row r="56815" x14ac:dyDescent="0.25"/>
    <row r="56816" x14ac:dyDescent="0.25"/>
    <row r="56817" x14ac:dyDescent="0.25"/>
    <row r="56818" x14ac:dyDescent="0.25"/>
    <row r="56819" x14ac:dyDescent="0.25"/>
    <row r="56820" x14ac:dyDescent="0.25"/>
    <row r="56821" x14ac:dyDescent="0.25"/>
    <row r="56822" x14ac:dyDescent="0.25"/>
    <row r="56823" x14ac:dyDescent="0.25"/>
    <row r="56824" x14ac:dyDescent="0.25"/>
    <row r="56825" x14ac:dyDescent="0.25"/>
    <row r="56826" x14ac:dyDescent="0.25"/>
    <row r="56827" x14ac:dyDescent="0.25"/>
    <row r="56828" x14ac:dyDescent="0.25"/>
    <row r="56829" x14ac:dyDescent="0.25"/>
    <row r="56830" x14ac:dyDescent="0.25"/>
    <row r="56831" x14ac:dyDescent="0.25"/>
    <row r="56832" x14ac:dyDescent="0.25"/>
    <row r="56833" x14ac:dyDescent="0.25"/>
    <row r="56834" x14ac:dyDescent="0.25"/>
    <row r="56835" x14ac:dyDescent="0.25"/>
    <row r="56836" x14ac:dyDescent="0.25"/>
    <row r="56837" x14ac:dyDescent="0.25"/>
    <row r="56838" x14ac:dyDescent="0.25"/>
    <row r="56839" x14ac:dyDescent="0.25"/>
    <row r="56840" x14ac:dyDescent="0.25"/>
    <row r="56841" x14ac:dyDescent="0.25"/>
    <row r="56842" x14ac:dyDescent="0.25"/>
    <row r="56843" x14ac:dyDescent="0.25"/>
    <row r="56844" x14ac:dyDescent="0.25"/>
    <row r="56845" x14ac:dyDescent="0.25"/>
    <row r="56846" x14ac:dyDescent="0.25"/>
    <row r="56847" x14ac:dyDescent="0.25"/>
    <row r="56848" x14ac:dyDescent="0.25"/>
    <row r="56849" x14ac:dyDescent="0.25"/>
    <row r="56850" x14ac:dyDescent="0.25"/>
    <row r="56851" x14ac:dyDescent="0.25"/>
    <row r="56852" x14ac:dyDescent="0.25"/>
    <row r="56853" x14ac:dyDescent="0.25"/>
    <row r="56854" x14ac:dyDescent="0.25"/>
    <row r="56855" x14ac:dyDescent="0.25"/>
    <row r="56856" x14ac:dyDescent="0.25"/>
    <row r="56857" x14ac:dyDescent="0.25"/>
    <row r="56858" x14ac:dyDescent="0.25"/>
    <row r="56859" x14ac:dyDescent="0.25"/>
    <row r="56860" x14ac:dyDescent="0.25"/>
    <row r="56861" x14ac:dyDescent="0.25"/>
    <row r="56862" x14ac:dyDescent="0.25"/>
    <row r="56863" x14ac:dyDescent="0.25"/>
    <row r="56864" x14ac:dyDescent="0.25"/>
    <row r="56865" x14ac:dyDescent="0.25"/>
    <row r="56866" x14ac:dyDescent="0.25"/>
    <row r="56867" x14ac:dyDescent="0.25"/>
    <row r="56868" x14ac:dyDescent="0.25"/>
    <row r="56869" x14ac:dyDescent="0.25"/>
    <row r="56870" x14ac:dyDescent="0.25"/>
    <row r="56871" x14ac:dyDescent="0.25"/>
    <row r="56872" x14ac:dyDescent="0.25"/>
    <row r="56873" x14ac:dyDescent="0.25"/>
    <row r="56874" x14ac:dyDescent="0.25"/>
    <row r="56875" x14ac:dyDescent="0.25"/>
    <row r="56876" x14ac:dyDescent="0.25"/>
    <row r="56877" x14ac:dyDescent="0.25"/>
    <row r="56878" x14ac:dyDescent="0.25"/>
    <row r="56879" x14ac:dyDescent="0.25"/>
    <row r="56880" x14ac:dyDescent="0.25"/>
    <row r="56881" x14ac:dyDescent="0.25"/>
    <row r="56882" x14ac:dyDescent="0.25"/>
    <row r="56883" x14ac:dyDescent="0.25"/>
    <row r="56884" x14ac:dyDescent="0.25"/>
    <row r="56885" x14ac:dyDescent="0.25"/>
    <row r="56886" x14ac:dyDescent="0.25"/>
    <row r="56887" x14ac:dyDescent="0.25"/>
    <row r="56888" x14ac:dyDescent="0.25"/>
    <row r="56889" x14ac:dyDescent="0.25"/>
    <row r="56890" x14ac:dyDescent="0.25"/>
    <row r="56891" x14ac:dyDescent="0.25"/>
    <row r="56892" x14ac:dyDescent="0.25"/>
    <row r="56893" x14ac:dyDescent="0.25"/>
    <row r="56894" x14ac:dyDescent="0.25"/>
    <row r="56895" x14ac:dyDescent="0.25"/>
    <row r="56896" x14ac:dyDescent="0.25"/>
    <row r="56897" x14ac:dyDescent="0.25"/>
    <row r="56898" x14ac:dyDescent="0.25"/>
    <row r="56899" x14ac:dyDescent="0.25"/>
    <row r="56900" x14ac:dyDescent="0.25"/>
    <row r="56901" x14ac:dyDescent="0.25"/>
    <row r="56902" x14ac:dyDescent="0.25"/>
    <row r="56903" x14ac:dyDescent="0.25"/>
    <row r="56904" x14ac:dyDescent="0.25"/>
    <row r="56905" x14ac:dyDescent="0.25"/>
    <row r="56906" x14ac:dyDescent="0.25"/>
    <row r="56907" x14ac:dyDescent="0.25"/>
    <row r="56908" x14ac:dyDescent="0.25"/>
    <row r="56909" x14ac:dyDescent="0.25"/>
    <row r="56910" x14ac:dyDescent="0.25"/>
    <row r="56911" x14ac:dyDescent="0.25"/>
    <row r="56912" x14ac:dyDescent="0.25"/>
    <row r="56913" x14ac:dyDescent="0.25"/>
    <row r="56914" x14ac:dyDescent="0.25"/>
    <row r="56915" x14ac:dyDescent="0.25"/>
    <row r="56916" x14ac:dyDescent="0.25"/>
    <row r="56917" x14ac:dyDescent="0.25"/>
    <row r="56918" x14ac:dyDescent="0.25"/>
    <row r="56919" x14ac:dyDescent="0.25"/>
    <row r="56920" x14ac:dyDescent="0.25"/>
    <row r="56921" x14ac:dyDescent="0.25"/>
    <row r="56922" x14ac:dyDescent="0.25"/>
    <row r="56923" x14ac:dyDescent="0.25"/>
    <row r="56924" x14ac:dyDescent="0.25"/>
    <row r="56925" x14ac:dyDescent="0.25"/>
    <row r="56926" x14ac:dyDescent="0.25"/>
    <row r="56927" x14ac:dyDescent="0.25"/>
    <row r="56928" x14ac:dyDescent="0.25"/>
    <row r="56929" x14ac:dyDescent="0.25"/>
    <row r="56930" x14ac:dyDescent="0.25"/>
    <row r="56931" x14ac:dyDescent="0.25"/>
    <row r="56932" x14ac:dyDescent="0.25"/>
    <row r="56933" x14ac:dyDescent="0.25"/>
    <row r="56934" x14ac:dyDescent="0.25"/>
    <row r="56935" x14ac:dyDescent="0.25"/>
    <row r="56936" x14ac:dyDescent="0.25"/>
    <row r="56937" x14ac:dyDescent="0.25"/>
    <row r="56938" x14ac:dyDescent="0.25"/>
    <row r="56939" x14ac:dyDescent="0.25"/>
    <row r="56940" x14ac:dyDescent="0.25"/>
    <row r="56941" x14ac:dyDescent="0.25"/>
    <row r="56942" x14ac:dyDescent="0.25"/>
    <row r="56943" x14ac:dyDescent="0.25"/>
    <row r="56944" x14ac:dyDescent="0.25"/>
    <row r="56945" x14ac:dyDescent="0.25"/>
    <row r="56946" x14ac:dyDescent="0.25"/>
    <row r="56947" x14ac:dyDescent="0.25"/>
    <row r="56948" x14ac:dyDescent="0.25"/>
    <row r="56949" x14ac:dyDescent="0.25"/>
    <row r="56950" x14ac:dyDescent="0.25"/>
    <row r="56951" x14ac:dyDescent="0.25"/>
    <row r="56952" x14ac:dyDescent="0.25"/>
    <row r="56953" x14ac:dyDescent="0.25"/>
    <row r="56954" x14ac:dyDescent="0.25"/>
    <row r="56955" x14ac:dyDescent="0.25"/>
    <row r="56956" x14ac:dyDescent="0.25"/>
    <row r="56957" x14ac:dyDescent="0.25"/>
    <row r="56958" x14ac:dyDescent="0.25"/>
    <row r="56959" x14ac:dyDescent="0.25"/>
    <row r="56960" x14ac:dyDescent="0.25"/>
    <row r="56961" x14ac:dyDescent="0.25"/>
    <row r="56962" x14ac:dyDescent="0.25"/>
    <row r="56963" x14ac:dyDescent="0.25"/>
    <row r="56964" x14ac:dyDescent="0.25"/>
    <row r="56965" x14ac:dyDescent="0.25"/>
    <row r="56966" x14ac:dyDescent="0.25"/>
    <row r="56967" x14ac:dyDescent="0.25"/>
    <row r="56968" x14ac:dyDescent="0.25"/>
    <row r="56969" x14ac:dyDescent="0.25"/>
    <row r="56970" x14ac:dyDescent="0.25"/>
    <row r="56971" x14ac:dyDescent="0.25"/>
    <row r="56972" x14ac:dyDescent="0.25"/>
    <row r="56973" x14ac:dyDescent="0.25"/>
    <row r="56974" x14ac:dyDescent="0.25"/>
    <row r="56975" x14ac:dyDescent="0.25"/>
    <row r="56976" x14ac:dyDescent="0.25"/>
    <row r="56977" x14ac:dyDescent="0.25"/>
    <row r="56978" x14ac:dyDescent="0.25"/>
    <row r="56979" x14ac:dyDescent="0.25"/>
    <row r="56980" x14ac:dyDescent="0.25"/>
    <row r="56981" x14ac:dyDescent="0.25"/>
    <row r="56982" x14ac:dyDescent="0.25"/>
    <row r="56983" x14ac:dyDescent="0.25"/>
    <row r="56984" x14ac:dyDescent="0.25"/>
    <row r="56985" x14ac:dyDescent="0.25"/>
    <row r="56986" x14ac:dyDescent="0.25"/>
    <row r="56987" x14ac:dyDescent="0.25"/>
    <row r="56988" x14ac:dyDescent="0.25"/>
    <row r="56989" x14ac:dyDescent="0.25"/>
    <row r="56990" x14ac:dyDescent="0.25"/>
    <row r="56991" x14ac:dyDescent="0.25"/>
    <row r="56992" x14ac:dyDescent="0.25"/>
    <row r="56993" x14ac:dyDescent="0.25"/>
    <row r="56994" x14ac:dyDescent="0.25"/>
    <row r="56995" x14ac:dyDescent="0.25"/>
    <row r="56996" x14ac:dyDescent="0.25"/>
    <row r="56997" x14ac:dyDescent="0.25"/>
    <row r="56998" x14ac:dyDescent="0.25"/>
    <row r="56999" x14ac:dyDescent="0.25"/>
    <row r="57000" x14ac:dyDescent="0.25"/>
    <row r="57001" x14ac:dyDescent="0.25"/>
    <row r="57002" x14ac:dyDescent="0.25"/>
    <row r="57003" x14ac:dyDescent="0.25"/>
    <row r="57004" x14ac:dyDescent="0.25"/>
    <row r="57005" x14ac:dyDescent="0.25"/>
    <row r="57006" x14ac:dyDescent="0.25"/>
    <row r="57007" x14ac:dyDescent="0.25"/>
    <row r="57008" x14ac:dyDescent="0.25"/>
    <row r="57009" x14ac:dyDescent="0.25"/>
    <row r="57010" x14ac:dyDescent="0.25"/>
    <row r="57011" x14ac:dyDescent="0.25"/>
    <row r="57012" x14ac:dyDescent="0.25"/>
    <row r="57013" x14ac:dyDescent="0.25"/>
    <row r="57014" x14ac:dyDescent="0.25"/>
    <row r="57015" x14ac:dyDescent="0.25"/>
    <row r="57016" x14ac:dyDescent="0.25"/>
    <row r="57017" x14ac:dyDescent="0.25"/>
    <row r="57018" x14ac:dyDescent="0.25"/>
    <row r="57019" x14ac:dyDescent="0.25"/>
    <row r="57020" x14ac:dyDescent="0.25"/>
    <row r="57021" x14ac:dyDescent="0.25"/>
    <row r="57022" x14ac:dyDescent="0.25"/>
    <row r="57023" x14ac:dyDescent="0.25"/>
    <row r="57024" x14ac:dyDescent="0.25"/>
    <row r="57025" x14ac:dyDescent="0.25"/>
    <row r="57026" x14ac:dyDescent="0.25"/>
    <row r="57027" x14ac:dyDescent="0.25"/>
    <row r="57028" x14ac:dyDescent="0.25"/>
    <row r="57029" x14ac:dyDescent="0.25"/>
    <row r="57030" x14ac:dyDescent="0.25"/>
    <row r="57031" x14ac:dyDescent="0.25"/>
    <row r="57032" x14ac:dyDescent="0.25"/>
    <row r="57033" x14ac:dyDescent="0.25"/>
    <row r="57034" x14ac:dyDescent="0.25"/>
    <row r="57035" x14ac:dyDescent="0.25"/>
    <row r="57036" x14ac:dyDescent="0.25"/>
    <row r="57037" x14ac:dyDescent="0.25"/>
    <row r="57038" x14ac:dyDescent="0.25"/>
    <row r="57039" x14ac:dyDescent="0.25"/>
    <row r="57040" x14ac:dyDescent="0.25"/>
    <row r="57041" x14ac:dyDescent="0.25"/>
    <row r="57042" x14ac:dyDescent="0.25"/>
    <row r="57043" x14ac:dyDescent="0.25"/>
    <row r="57044" x14ac:dyDescent="0.25"/>
    <row r="57045" x14ac:dyDescent="0.25"/>
    <row r="57046" x14ac:dyDescent="0.25"/>
    <row r="57047" x14ac:dyDescent="0.25"/>
    <row r="57048" x14ac:dyDescent="0.25"/>
    <row r="57049" x14ac:dyDescent="0.25"/>
    <row r="57050" x14ac:dyDescent="0.25"/>
    <row r="57051" x14ac:dyDescent="0.25"/>
    <row r="57052" x14ac:dyDescent="0.25"/>
    <row r="57053" x14ac:dyDescent="0.25"/>
    <row r="57054" x14ac:dyDescent="0.25"/>
    <row r="57055" x14ac:dyDescent="0.25"/>
    <row r="57056" x14ac:dyDescent="0.25"/>
    <row r="57057" x14ac:dyDescent="0.25"/>
    <row r="57058" x14ac:dyDescent="0.25"/>
    <row r="57059" x14ac:dyDescent="0.25"/>
    <row r="57060" x14ac:dyDescent="0.25"/>
    <row r="57061" x14ac:dyDescent="0.25"/>
    <row r="57062" x14ac:dyDescent="0.25"/>
    <row r="57063" x14ac:dyDescent="0.25"/>
    <row r="57064" x14ac:dyDescent="0.25"/>
    <row r="57065" x14ac:dyDescent="0.25"/>
    <row r="57066" x14ac:dyDescent="0.25"/>
    <row r="57067" x14ac:dyDescent="0.25"/>
    <row r="57068" x14ac:dyDescent="0.25"/>
    <row r="57069" x14ac:dyDescent="0.25"/>
    <row r="57070" x14ac:dyDescent="0.25"/>
    <row r="57071" x14ac:dyDescent="0.25"/>
    <row r="57072" x14ac:dyDescent="0.25"/>
    <row r="57073" x14ac:dyDescent="0.25"/>
    <row r="57074" x14ac:dyDescent="0.25"/>
    <row r="57075" x14ac:dyDescent="0.25"/>
    <row r="57076" x14ac:dyDescent="0.25"/>
    <row r="57077" x14ac:dyDescent="0.25"/>
    <row r="57078" x14ac:dyDescent="0.25"/>
    <row r="57079" x14ac:dyDescent="0.25"/>
    <row r="57080" x14ac:dyDescent="0.25"/>
    <row r="57081" x14ac:dyDescent="0.25"/>
    <row r="57082" x14ac:dyDescent="0.25"/>
    <row r="57083" x14ac:dyDescent="0.25"/>
    <row r="57084" x14ac:dyDescent="0.25"/>
    <row r="57085" x14ac:dyDescent="0.25"/>
    <row r="57086" x14ac:dyDescent="0.25"/>
    <row r="57087" x14ac:dyDescent="0.25"/>
    <row r="57088" x14ac:dyDescent="0.25"/>
    <row r="57089" x14ac:dyDescent="0.25"/>
    <row r="57090" x14ac:dyDescent="0.25"/>
    <row r="57091" x14ac:dyDescent="0.25"/>
    <row r="57092" x14ac:dyDescent="0.25"/>
    <row r="57093" x14ac:dyDescent="0.25"/>
    <row r="57094" x14ac:dyDescent="0.25"/>
    <row r="57095" x14ac:dyDescent="0.25"/>
    <row r="57096" x14ac:dyDescent="0.25"/>
    <row r="57097" x14ac:dyDescent="0.25"/>
    <row r="57098" x14ac:dyDescent="0.25"/>
    <row r="57099" x14ac:dyDescent="0.25"/>
    <row r="57100" x14ac:dyDescent="0.25"/>
    <row r="57101" x14ac:dyDescent="0.25"/>
    <row r="57102" x14ac:dyDescent="0.25"/>
    <row r="57103" x14ac:dyDescent="0.25"/>
    <row r="57104" x14ac:dyDescent="0.25"/>
    <row r="57105" x14ac:dyDescent="0.25"/>
    <row r="57106" x14ac:dyDescent="0.25"/>
    <row r="57107" x14ac:dyDescent="0.25"/>
    <row r="57108" x14ac:dyDescent="0.25"/>
    <row r="57109" x14ac:dyDescent="0.25"/>
    <row r="57110" x14ac:dyDescent="0.25"/>
    <row r="57111" x14ac:dyDescent="0.25"/>
    <row r="57112" x14ac:dyDescent="0.25"/>
    <row r="57113" x14ac:dyDescent="0.25"/>
    <row r="57114" x14ac:dyDescent="0.25"/>
    <row r="57115" x14ac:dyDescent="0.25"/>
    <row r="57116" x14ac:dyDescent="0.25"/>
    <row r="57117" x14ac:dyDescent="0.25"/>
    <row r="57118" x14ac:dyDescent="0.25"/>
    <row r="57119" x14ac:dyDescent="0.25"/>
    <row r="57120" x14ac:dyDescent="0.25"/>
    <row r="57121" x14ac:dyDescent="0.25"/>
    <row r="57122" x14ac:dyDescent="0.25"/>
    <row r="57123" x14ac:dyDescent="0.25"/>
    <row r="57124" x14ac:dyDescent="0.25"/>
    <row r="57125" x14ac:dyDescent="0.25"/>
    <row r="57126" x14ac:dyDescent="0.25"/>
    <row r="57127" x14ac:dyDescent="0.25"/>
    <row r="57128" x14ac:dyDescent="0.25"/>
    <row r="57129" x14ac:dyDescent="0.25"/>
    <row r="57130" x14ac:dyDescent="0.25"/>
    <row r="57131" x14ac:dyDescent="0.25"/>
    <row r="57132" x14ac:dyDescent="0.25"/>
    <row r="57133" x14ac:dyDescent="0.25"/>
    <row r="57134" x14ac:dyDescent="0.25"/>
    <row r="57135" x14ac:dyDescent="0.25"/>
    <row r="57136" x14ac:dyDescent="0.25"/>
    <row r="57137" x14ac:dyDescent="0.25"/>
    <row r="57138" x14ac:dyDescent="0.25"/>
    <row r="57139" x14ac:dyDescent="0.25"/>
    <row r="57140" x14ac:dyDescent="0.25"/>
    <row r="57141" x14ac:dyDescent="0.25"/>
    <row r="57142" x14ac:dyDescent="0.25"/>
    <row r="57143" x14ac:dyDescent="0.25"/>
    <row r="57144" x14ac:dyDescent="0.25"/>
    <row r="57145" x14ac:dyDescent="0.25"/>
    <row r="57146" x14ac:dyDescent="0.25"/>
    <row r="57147" x14ac:dyDescent="0.25"/>
    <row r="57148" x14ac:dyDescent="0.25"/>
    <row r="57149" x14ac:dyDescent="0.25"/>
    <row r="57150" x14ac:dyDescent="0.25"/>
    <row r="57151" x14ac:dyDescent="0.25"/>
    <row r="57152" x14ac:dyDescent="0.25"/>
    <row r="57153" x14ac:dyDescent="0.25"/>
    <row r="57154" x14ac:dyDescent="0.25"/>
    <row r="57155" x14ac:dyDescent="0.25"/>
    <row r="57156" x14ac:dyDescent="0.25"/>
    <row r="57157" x14ac:dyDescent="0.25"/>
    <row r="57158" x14ac:dyDescent="0.25"/>
    <row r="57159" x14ac:dyDescent="0.25"/>
    <row r="57160" x14ac:dyDescent="0.25"/>
    <row r="57161" x14ac:dyDescent="0.25"/>
    <row r="57162" x14ac:dyDescent="0.25"/>
    <row r="57163" x14ac:dyDescent="0.25"/>
    <row r="57164" x14ac:dyDescent="0.25"/>
    <row r="57165" x14ac:dyDescent="0.25"/>
    <row r="57166" x14ac:dyDescent="0.25"/>
    <row r="57167" x14ac:dyDescent="0.25"/>
    <row r="57168" x14ac:dyDescent="0.25"/>
    <row r="57169" x14ac:dyDescent="0.25"/>
    <row r="57170" x14ac:dyDescent="0.25"/>
    <row r="57171" x14ac:dyDescent="0.25"/>
    <row r="57172" x14ac:dyDescent="0.25"/>
    <row r="57173" x14ac:dyDescent="0.25"/>
    <row r="57174" x14ac:dyDescent="0.25"/>
    <row r="57175" x14ac:dyDescent="0.25"/>
    <row r="57176" x14ac:dyDescent="0.25"/>
    <row r="57177" x14ac:dyDescent="0.25"/>
    <row r="57178" x14ac:dyDescent="0.25"/>
    <row r="57179" x14ac:dyDescent="0.25"/>
    <row r="57180" x14ac:dyDescent="0.25"/>
    <row r="57181" x14ac:dyDescent="0.25"/>
    <row r="57182" x14ac:dyDescent="0.25"/>
    <row r="57183" x14ac:dyDescent="0.25"/>
    <row r="57184" x14ac:dyDescent="0.25"/>
    <row r="57185" x14ac:dyDescent="0.25"/>
    <row r="57186" x14ac:dyDescent="0.25"/>
    <row r="57187" x14ac:dyDescent="0.25"/>
    <row r="57188" x14ac:dyDescent="0.25"/>
    <row r="57189" x14ac:dyDescent="0.25"/>
    <row r="57190" x14ac:dyDescent="0.25"/>
    <row r="57191" x14ac:dyDescent="0.25"/>
    <row r="57192" x14ac:dyDescent="0.25"/>
    <row r="57193" x14ac:dyDescent="0.25"/>
    <row r="57194" x14ac:dyDescent="0.25"/>
    <row r="57195" x14ac:dyDescent="0.25"/>
    <row r="57196" x14ac:dyDescent="0.25"/>
    <row r="57197" x14ac:dyDescent="0.25"/>
    <row r="57198" x14ac:dyDescent="0.25"/>
    <row r="57199" x14ac:dyDescent="0.25"/>
    <row r="57200" x14ac:dyDescent="0.25"/>
    <row r="57201" x14ac:dyDescent="0.25"/>
    <row r="57202" x14ac:dyDescent="0.25"/>
    <row r="57203" x14ac:dyDescent="0.25"/>
    <row r="57204" x14ac:dyDescent="0.25"/>
    <row r="57205" x14ac:dyDescent="0.25"/>
    <row r="57206" x14ac:dyDescent="0.25"/>
    <row r="57207" x14ac:dyDescent="0.25"/>
    <row r="57208" x14ac:dyDescent="0.25"/>
    <row r="57209" x14ac:dyDescent="0.25"/>
    <row r="57210" x14ac:dyDescent="0.25"/>
    <row r="57211" x14ac:dyDescent="0.25"/>
    <row r="57212" x14ac:dyDescent="0.25"/>
    <row r="57213" x14ac:dyDescent="0.25"/>
    <row r="57214" x14ac:dyDescent="0.25"/>
    <row r="57215" x14ac:dyDescent="0.25"/>
    <row r="57216" x14ac:dyDescent="0.25"/>
    <row r="57217" x14ac:dyDescent="0.25"/>
    <row r="57218" x14ac:dyDescent="0.25"/>
    <row r="57219" x14ac:dyDescent="0.25"/>
    <row r="57220" x14ac:dyDescent="0.25"/>
    <row r="57221" x14ac:dyDescent="0.25"/>
    <row r="57222" x14ac:dyDescent="0.25"/>
    <row r="57223" x14ac:dyDescent="0.25"/>
    <row r="57224" x14ac:dyDescent="0.25"/>
    <row r="57225" x14ac:dyDescent="0.25"/>
    <row r="57226" x14ac:dyDescent="0.25"/>
    <row r="57227" x14ac:dyDescent="0.25"/>
    <row r="57228" x14ac:dyDescent="0.25"/>
    <row r="57229" x14ac:dyDescent="0.25"/>
    <row r="57230" x14ac:dyDescent="0.25"/>
    <row r="57231" x14ac:dyDescent="0.25"/>
    <row r="57232" x14ac:dyDescent="0.25"/>
    <row r="57233" x14ac:dyDescent="0.25"/>
    <row r="57234" x14ac:dyDescent="0.25"/>
    <row r="57235" x14ac:dyDescent="0.25"/>
    <row r="57236" x14ac:dyDescent="0.25"/>
    <row r="57237" x14ac:dyDescent="0.25"/>
    <row r="57238" x14ac:dyDescent="0.25"/>
    <row r="57239" x14ac:dyDescent="0.25"/>
    <row r="57240" x14ac:dyDescent="0.25"/>
    <row r="57241" x14ac:dyDescent="0.25"/>
    <row r="57242" x14ac:dyDescent="0.25"/>
    <row r="57243" x14ac:dyDescent="0.25"/>
    <row r="57244" x14ac:dyDescent="0.25"/>
    <row r="57245" x14ac:dyDescent="0.25"/>
    <row r="57246" x14ac:dyDescent="0.25"/>
    <row r="57247" x14ac:dyDescent="0.25"/>
    <row r="57248" x14ac:dyDescent="0.25"/>
    <row r="57249" x14ac:dyDescent="0.25"/>
    <row r="57250" x14ac:dyDescent="0.25"/>
    <row r="57251" x14ac:dyDescent="0.25"/>
    <row r="57252" x14ac:dyDescent="0.25"/>
    <row r="57253" x14ac:dyDescent="0.25"/>
    <row r="57254" x14ac:dyDescent="0.25"/>
    <row r="57255" x14ac:dyDescent="0.25"/>
    <row r="57256" x14ac:dyDescent="0.25"/>
    <row r="57257" x14ac:dyDescent="0.25"/>
    <row r="57258" x14ac:dyDescent="0.25"/>
    <row r="57259" x14ac:dyDescent="0.25"/>
    <row r="57260" x14ac:dyDescent="0.25"/>
    <row r="57261" x14ac:dyDescent="0.25"/>
    <row r="57262" x14ac:dyDescent="0.25"/>
    <row r="57263" x14ac:dyDescent="0.25"/>
    <row r="57264" x14ac:dyDescent="0.25"/>
    <row r="57265" x14ac:dyDescent="0.25"/>
    <row r="57266" x14ac:dyDescent="0.25"/>
    <row r="57267" x14ac:dyDescent="0.25"/>
    <row r="57268" x14ac:dyDescent="0.25"/>
    <row r="57269" x14ac:dyDescent="0.25"/>
    <row r="57270" x14ac:dyDescent="0.25"/>
    <row r="57271" x14ac:dyDescent="0.25"/>
    <row r="57272" x14ac:dyDescent="0.25"/>
    <row r="57273" x14ac:dyDescent="0.25"/>
    <row r="57274" x14ac:dyDescent="0.25"/>
    <row r="57275" x14ac:dyDescent="0.25"/>
    <row r="57276" x14ac:dyDescent="0.25"/>
    <row r="57277" x14ac:dyDescent="0.25"/>
    <row r="57278" x14ac:dyDescent="0.25"/>
    <row r="57279" x14ac:dyDescent="0.25"/>
    <row r="57280" x14ac:dyDescent="0.25"/>
    <row r="57281" x14ac:dyDescent="0.25"/>
    <row r="57282" x14ac:dyDescent="0.25"/>
    <row r="57283" x14ac:dyDescent="0.25"/>
    <row r="57284" x14ac:dyDescent="0.25"/>
    <row r="57285" x14ac:dyDescent="0.25"/>
    <row r="57286" x14ac:dyDescent="0.25"/>
    <row r="57287" x14ac:dyDescent="0.25"/>
    <row r="57288" x14ac:dyDescent="0.25"/>
    <row r="57289" x14ac:dyDescent="0.25"/>
    <row r="57290" x14ac:dyDescent="0.25"/>
    <row r="57291" x14ac:dyDescent="0.25"/>
    <row r="57292" x14ac:dyDescent="0.25"/>
    <row r="57293" x14ac:dyDescent="0.25"/>
    <row r="57294" x14ac:dyDescent="0.25"/>
    <row r="57295" x14ac:dyDescent="0.25"/>
    <row r="57296" x14ac:dyDescent="0.25"/>
    <row r="57297" x14ac:dyDescent="0.25"/>
    <row r="57298" x14ac:dyDescent="0.25"/>
    <row r="57299" x14ac:dyDescent="0.25"/>
    <row r="57300" x14ac:dyDescent="0.25"/>
    <row r="57301" x14ac:dyDescent="0.25"/>
    <row r="57302" x14ac:dyDescent="0.25"/>
    <row r="57303" x14ac:dyDescent="0.25"/>
    <row r="57304" x14ac:dyDescent="0.25"/>
    <row r="57305" x14ac:dyDescent="0.25"/>
    <row r="57306" x14ac:dyDescent="0.25"/>
    <row r="57307" x14ac:dyDescent="0.25"/>
    <row r="57308" x14ac:dyDescent="0.25"/>
    <row r="57309" x14ac:dyDescent="0.25"/>
    <row r="57310" x14ac:dyDescent="0.25"/>
    <row r="57311" x14ac:dyDescent="0.25"/>
    <row r="57312" x14ac:dyDescent="0.25"/>
    <row r="57313" x14ac:dyDescent="0.25"/>
    <row r="57314" x14ac:dyDescent="0.25"/>
    <row r="57315" x14ac:dyDescent="0.25"/>
    <row r="57316" x14ac:dyDescent="0.25"/>
    <row r="57317" x14ac:dyDescent="0.25"/>
    <row r="57318" x14ac:dyDescent="0.25"/>
    <row r="57319" x14ac:dyDescent="0.25"/>
    <row r="57320" x14ac:dyDescent="0.25"/>
    <row r="57321" x14ac:dyDescent="0.25"/>
    <row r="57322" x14ac:dyDescent="0.25"/>
    <row r="57323" x14ac:dyDescent="0.25"/>
    <row r="57324" x14ac:dyDescent="0.25"/>
    <row r="57325" x14ac:dyDescent="0.25"/>
    <row r="57326" x14ac:dyDescent="0.25"/>
    <row r="57327" x14ac:dyDescent="0.25"/>
    <row r="57328" x14ac:dyDescent="0.25"/>
    <row r="57329" x14ac:dyDescent="0.25"/>
    <row r="57330" x14ac:dyDescent="0.25"/>
    <row r="57331" x14ac:dyDescent="0.25"/>
    <row r="57332" x14ac:dyDescent="0.25"/>
    <row r="57333" x14ac:dyDescent="0.25"/>
    <row r="57334" x14ac:dyDescent="0.25"/>
    <row r="57335" x14ac:dyDescent="0.25"/>
    <row r="57336" x14ac:dyDescent="0.25"/>
    <row r="57337" x14ac:dyDescent="0.25"/>
    <row r="57338" x14ac:dyDescent="0.25"/>
    <row r="57339" x14ac:dyDescent="0.25"/>
    <row r="57340" x14ac:dyDescent="0.25"/>
    <row r="57341" x14ac:dyDescent="0.25"/>
    <row r="57342" x14ac:dyDescent="0.25"/>
    <row r="57343" x14ac:dyDescent="0.25"/>
    <row r="57344" x14ac:dyDescent="0.25"/>
    <row r="57345" x14ac:dyDescent="0.25"/>
    <row r="57346" x14ac:dyDescent="0.25"/>
    <row r="57347" x14ac:dyDescent="0.25"/>
    <row r="57348" x14ac:dyDescent="0.25"/>
    <row r="57349" x14ac:dyDescent="0.25"/>
    <row r="57350" x14ac:dyDescent="0.25"/>
    <row r="57351" x14ac:dyDescent="0.25"/>
    <row r="57352" x14ac:dyDescent="0.25"/>
    <row r="57353" x14ac:dyDescent="0.25"/>
    <row r="57354" x14ac:dyDescent="0.25"/>
    <row r="57355" x14ac:dyDescent="0.25"/>
    <row r="57356" x14ac:dyDescent="0.25"/>
    <row r="57357" x14ac:dyDescent="0.25"/>
    <row r="57358" x14ac:dyDescent="0.25"/>
    <row r="57359" x14ac:dyDescent="0.25"/>
    <row r="57360" x14ac:dyDescent="0.25"/>
    <row r="57361" x14ac:dyDescent="0.25"/>
    <row r="57362" x14ac:dyDescent="0.25"/>
    <row r="57363" x14ac:dyDescent="0.25"/>
    <row r="57364" x14ac:dyDescent="0.25"/>
    <row r="57365" x14ac:dyDescent="0.25"/>
    <row r="57366" x14ac:dyDescent="0.25"/>
    <row r="57367" x14ac:dyDescent="0.25"/>
    <row r="57368" x14ac:dyDescent="0.25"/>
    <row r="57369" x14ac:dyDescent="0.25"/>
    <row r="57370" x14ac:dyDescent="0.25"/>
    <row r="57371" x14ac:dyDescent="0.25"/>
    <row r="57372" x14ac:dyDescent="0.25"/>
    <row r="57373" x14ac:dyDescent="0.25"/>
    <row r="57374" x14ac:dyDescent="0.25"/>
    <row r="57375" x14ac:dyDescent="0.25"/>
    <row r="57376" x14ac:dyDescent="0.25"/>
    <row r="57377" x14ac:dyDescent="0.25"/>
    <row r="57378" x14ac:dyDescent="0.25"/>
    <row r="57379" x14ac:dyDescent="0.25"/>
    <row r="57380" x14ac:dyDescent="0.25"/>
    <row r="57381" x14ac:dyDescent="0.25"/>
    <row r="57382" x14ac:dyDescent="0.25"/>
    <row r="57383" x14ac:dyDescent="0.25"/>
    <row r="57384" x14ac:dyDescent="0.25"/>
    <row r="57385" x14ac:dyDescent="0.25"/>
    <row r="57386" x14ac:dyDescent="0.25"/>
    <row r="57387" x14ac:dyDescent="0.25"/>
    <row r="57388" x14ac:dyDescent="0.25"/>
    <row r="57389" x14ac:dyDescent="0.25"/>
    <row r="57390" x14ac:dyDescent="0.25"/>
    <row r="57391" x14ac:dyDescent="0.25"/>
    <row r="57392" x14ac:dyDescent="0.25"/>
    <row r="57393" x14ac:dyDescent="0.25"/>
    <row r="57394" x14ac:dyDescent="0.25"/>
    <row r="57395" x14ac:dyDescent="0.25"/>
    <row r="57396" x14ac:dyDescent="0.25"/>
    <row r="57397" x14ac:dyDescent="0.25"/>
    <row r="57398" x14ac:dyDescent="0.25"/>
    <row r="57399" x14ac:dyDescent="0.25"/>
    <row r="57400" x14ac:dyDescent="0.25"/>
    <row r="57401" x14ac:dyDescent="0.25"/>
    <row r="57402" x14ac:dyDescent="0.25"/>
    <row r="57403" x14ac:dyDescent="0.25"/>
    <row r="57404" x14ac:dyDescent="0.25"/>
    <row r="57405" x14ac:dyDescent="0.25"/>
    <row r="57406" x14ac:dyDescent="0.25"/>
    <row r="57407" x14ac:dyDescent="0.25"/>
    <row r="57408" x14ac:dyDescent="0.25"/>
    <row r="57409" x14ac:dyDescent="0.25"/>
    <row r="57410" x14ac:dyDescent="0.25"/>
    <row r="57411" x14ac:dyDescent="0.25"/>
    <row r="57412" x14ac:dyDescent="0.25"/>
    <row r="57413" x14ac:dyDescent="0.25"/>
    <row r="57414" x14ac:dyDescent="0.25"/>
    <row r="57415" x14ac:dyDescent="0.25"/>
    <row r="57416" x14ac:dyDescent="0.25"/>
    <row r="57417" x14ac:dyDescent="0.25"/>
    <row r="57418" x14ac:dyDescent="0.25"/>
    <row r="57419" x14ac:dyDescent="0.25"/>
    <row r="57420" x14ac:dyDescent="0.25"/>
    <row r="57421" x14ac:dyDescent="0.25"/>
    <row r="57422" x14ac:dyDescent="0.25"/>
    <row r="57423" x14ac:dyDescent="0.25"/>
    <row r="57424" x14ac:dyDescent="0.25"/>
    <row r="57425" x14ac:dyDescent="0.25"/>
    <row r="57426" x14ac:dyDescent="0.25"/>
    <row r="57427" x14ac:dyDescent="0.25"/>
    <row r="57428" x14ac:dyDescent="0.25"/>
    <row r="57429" x14ac:dyDescent="0.25"/>
    <row r="57430" x14ac:dyDescent="0.25"/>
    <row r="57431" x14ac:dyDescent="0.25"/>
    <row r="57432" x14ac:dyDescent="0.25"/>
    <row r="57433" x14ac:dyDescent="0.25"/>
    <row r="57434" x14ac:dyDescent="0.25"/>
    <row r="57435" x14ac:dyDescent="0.25"/>
    <row r="57436" x14ac:dyDescent="0.25"/>
    <row r="57437" x14ac:dyDescent="0.25"/>
    <row r="57438" x14ac:dyDescent="0.25"/>
    <row r="57439" x14ac:dyDescent="0.25"/>
    <row r="57440" x14ac:dyDescent="0.25"/>
    <row r="57441" x14ac:dyDescent="0.25"/>
    <row r="57442" x14ac:dyDescent="0.25"/>
    <row r="57443" x14ac:dyDescent="0.25"/>
    <row r="57444" x14ac:dyDescent="0.25"/>
    <row r="57445" x14ac:dyDescent="0.25"/>
    <row r="57446" x14ac:dyDescent="0.25"/>
    <row r="57447" x14ac:dyDescent="0.25"/>
    <row r="57448" x14ac:dyDescent="0.25"/>
    <row r="57449" x14ac:dyDescent="0.25"/>
    <row r="57450" x14ac:dyDescent="0.25"/>
    <row r="57451" x14ac:dyDescent="0.25"/>
    <row r="57452" x14ac:dyDescent="0.25"/>
    <row r="57453" x14ac:dyDescent="0.25"/>
    <row r="57454" x14ac:dyDescent="0.25"/>
    <row r="57455" x14ac:dyDescent="0.25"/>
    <row r="57456" x14ac:dyDescent="0.25"/>
    <row r="57457" x14ac:dyDescent="0.25"/>
    <row r="57458" x14ac:dyDescent="0.25"/>
    <row r="57459" x14ac:dyDescent="0.25"/>
    <row r="57460" x14ac:dyDescent="0.25"/>
    <row r="57461" x14ac:dyDescent="0.25"/>
    <row r="57462" x14ac:dyDescent="0.25"/>
    <row r="57463" x14ac:dyDescent="0.25"/>
    <row r="57464" x14ac:dyDescent="0.25"/>
    <row r="57465" x14ac:dyDescent="0.25"/>
    <row r="57466" x14ac:dyDescent="0.25"/>
    <row r="57467" x14ac:dyDescent="0.25"/>
    <row r="57468" x14ac:dyDescent="0.25"/>
    <row r="57469" x14ac:dyDescent="0.25"/>
    <row r="57470" x14ac:dyDescent="0.25"/>
    <row r="57471" x14ac:dyDescent="0.25"/>
    <row r="57472" x14ac:dyDescent="0.25"/>
    <row r="57473" x14ac:dyDescent="0.25"/>
    <row r="57474" x14ac:dyDescent="0.25"/>
    <row r="57475" x14ac:dyDescent="0.25"/>
    <row r="57476" x14ac:dyDescent="0.25"/>
    <row r="57477" x14ac:dyDescent="0.25"/>
    <row r="57478" x14ac:dyDescent="0.25"/>
    <row r="57479" x14ac:dyDescent="0.25"/>
    <row r="57480" x14ac:dyDescent="0.25"/>
    <row r="57481" x14ac:dyDescent="0.25"/>
    <row r="57482" x14ac:dyDescent="0.25"/>
    <row r="57483" x14ac:dyDescent="0.25"/>
    <row r="57484" x14ac:dyDescent="0.25"/>
    <row r="57485" x14ac:dyDescent="0.25"/>
    <row r="57486" x14ac:dyDescent="0.25"/>
    <row r="57487" x14ac:dyDescent="0.25"/>
    <row r="57488" x14ac:dyDescent="0.25"/>
    <row r="57489" x14ac:dyDescent="0.25"/>
    <row r="57490" x14ac:dyDescent="0.25"/>
    <row r="57491" x14ac:dyDescent="0.25"/>
    <row r="57492" x14ac:dyDescent="0.25"/>
    <row r="57493" x14ac:dyDescent="0.25"/>
    <row r="57494" x14ac:dyDescent="0.25"/>
    <row r="57495" x14ac:dyDescent="0.25"/>
    <row r="57496" x14ac:dyDescent="0.25"/>
    <row r="57497" x14ac:dyDescent="0.25"/>
    <row r="57498" x14ac:dyDescent="0.25"/>
    <row r="57499" x14ac:dyDescent="0.25"/>
    <row r="57500" x14ac:dyDescent="0.25"/>
    <row r="57501" x14ac:dyDescent="0.25"/>
    <row r="57502" x14ac:dyDescent="0.25"/>
    <row r="57503" x14ac:dyDescent="0.25"/>
    <row r="57504" x14ac:dyDescent="0.25"/>
    <row r="57505" x14ac:dyDescent="0.25"/>
    <row r="57506" x14ac:dyDescent="0.25"/>
    <row r="57507" x14ac:dyDescent="0.25"/>
    <row r="57508" x14ac:dyDescent="0.25"/>
    <row r="57509" x14ac:dyDescent="0.25"/>
    <row r="57510" x14ac:dyDescent="0.25"/>
    <row r="57511" x14ac:dyDescent="0.25"/>
    <row r="57512" x14ac:dyDescent="0.25"/>
    <row r="57513" x14ac:dyDescent="0.25"/>
    <row r="57514" x14ac:dyDescent="0.25"/>
    <row r="57515" x14ac:dyDescent="0.25"/>
    <row r="57516" x14ac:dyDescent="0.25"/>
    <row r="57517" x14ac:dyDescent="0.25"/>
    <row r="57518" x14ac:dyDescent="0.25"/>
    <row r="57519" x14ac:dyDescent="0.25"/>
    <row r="57520" x14ac:dyDescent="0.25"/>
    <row r="57521" x14ac:dyDescent="0.25"/>
    <row r="57522" x14ac:dyDescent="0.25"/>
    <row r="57523" x14ac:dyDescent="0.25"/>
    <row r="57524" x14ac:dyDescent="0.25"/>
    <row r="57525" x14ac:dyDescent="0.25"/>
    <row r="57526" x14ac:dyDescent="0.25"/>
    <row r="57527" x14ac:dyDescent="0.25"/>
    <row r="57528" x14ac:dyDescent="0.25"/>
    <row r="57529" x14ac:dyDescent="0.25"/>
    <row r="57530" x14ac:dyDescent="0.25"/>
    <row r="57531" x14ac:dyDescent="0.25"/>
    <row r="57532" x14ac:dyDescent="0.25"/>
    <row r="57533" x14ac:dyDescent="0.25"/>
    <row r="57534" x14ac:dyDescent="0.25"/>
    <row r="57535" x14ac:dyDescent="0.25"/>
    <row r="57536" x14ac:dyDescent="0.25"/>
    <row r="57537" x14ac:dyDescent="0.25"/>
    <row r="57538" x14ac:dyDescent="0.25"/>
    <row r="57539" x14ac:dyDescent="0.25"/>
    <row r="57540" x14ac:dyDescent="0.25"/>
    <row r="57541" x14ac:dyDescent="0.25"/>
    <row r="57542" x14ac:dyDescent="0.25"/>
    <row r="57543" x14ac:dyDescent="0.25"/>
    <row r="57544" x14ac:dyDescent="0.25"/>
    <row r="57545" x14ac:dyDescent="0.25"/>
    <row r="57546" x14ac:dyDescent="0.25"/>
    <row r="57547" x14ac:dyDescent="0.25"/>
    <row r="57548" x14ac:dyDescent="0.25"/>
    <row r="57549" x14ac:dyDescent="0.25"/>
    <row r="57550" x14ac:dyDescent="0.25"/>
    <row r="57551" x14ac:dyDescent="0.25"/>
    <row r="57552" x14ac:dyDescent="0.25"/>
    <row r="57553" x14ac:dyDescent="0.25"/>
    <row r="57554" x14ac:dyDescent="0.25"/>
    <row r="57555" x14ac:dyDescent="0.25"/>
    <row r="57556" x14ac:dyDescent="0.25"/>
    <row r="57557" x14ac:dyDescent="0.25"/>
    <row r="57558" x14ac:dyDescent="0.25"/>
    <row r="57559" x14ac:dyDescent="0.25"/>
    <row r="57560" x14ac:dyDescent="0.25"/>
    <row r="57561" x14ac:dyDescent="0.25"/>
    <row r="57562" x14ac:dyDescent="0.25"/>
    <row r="57563" x14ac:dyDescent="0.25"/>
    <row r="57564" x14ac:dyDescent="0.25"/>
    <row r="57565" x14ac:dyDescent="0.25"/>
    <row r="57566" x14ac:dyDescent="0.25"/>
    <row r="57567" x14ac:dyDescent="0.25"/>
    <row r="57568" x14ac:dyDescent="0.25"/>
    <row r="57569" x14ac:dyDescent="0.25"/>
    <row r="57570" x14ac:dyDescent="0.25"/>
    <row r="57571" x14ac:dyDescent="0.25"/>
    <row r="57572" x14ac:dyDescent="0.25"/>
    <row r="57573" x14ac:dyDescent="0.25"/>
    <row r="57574" x14ac:dyDescent="0.25"/>
    <row r="57575" x14ac:dyDescent="0.25"/>
    <row r="57576" x14ac:dyDescent="0.25"/>
    <row r="57577" x14ac:dyDescent="0.25"/>
    <row r="57578" x14ac:dyDescent="0.25"/>
    <row r="57579" x14ac:dyDescent="0.25"/>
    <row r="57580" x14ac:dyDescent="0.25"/>
    <row r="57581" x14ac:dyDescent="0.25"/>
    <row r="57582" x14ac:dyDescent="0.25"/>
    <row r="57583" x14ac:dyDescent="0.25"/>
    <row r="57584" x14ac:dyDescent="0.25"/>
    <row r="57585" x14ac:dyDescent="0.25"/>
    <row r="57586" x14ac:dyDescent="0.25"/>
    <row r="57587" x14ac:dyDescent="0.25"/>
    <row r="57588" x14ac:dyDescent="0.25"/>
    <row r="57589" x14ac:dyDescent="0.25"/>
    <row r="57590" x14ac:dyDescent="0.25"/>
    <row r="57591" x14ac:dyDescent="0.25"/>
    <row r="57592" x14ac:dyDescent="0.25"/>
    <row r="57593" x14ac:dyDescent="0.25"/>
    <row r="57594" x14ac:dyDescent="0.25"/>
    <row r="57595" x14ac:dyDescent="0.25"/>
    <row r="57596" x14ac:dyDescent="0.25"/>
    <row r="57597" x14ac:dyDescent="0.25"/>
    <row r="57598" x14ac:dyDescent="0.25"/>
    <row r="57599" x14ac:dyDescent="0.25"/>
    <row r="57600" x14ac:dyDescent="0.25"/>
    <row r="57601" x14ac:dyDescent="0.25"/>
    <row r="57602" x14ac:dyDescent="0.25"/>
    <row r="57603" x14ac:dyDescent="0.25"/>
    <row r="57604" x14ac:dyDescent="0.25"/>
    <row r="57605" x14ac:dyDescent="0.25"/>
    <row r="57606" x14ac:dyDescent="0.25"/>
    <row r="57607" x14ac:dyDescent="0.25"/>
    <row r="57608" x14ac:dyDescent="0.25"/>
    <row r="57609" x14ac:dyDescent="0.25"/>
    <row r="57610" x14ac:dyDescent="0.25"/>
    <row r="57611" x14ac:dyDescent="0.25"/>
    <row r="57612" x14ac:dyDescent="0.25"/>
    <row r="57613" x14ac:dyDescent="0.25"/>
    <row r="57614" x14ac:dyDescent="0.25"/>
    <row r="57615" x14ac:dyDescent="0.25"/>
    <row r="57616" x14ac:dyDescent="0.25"/>
    <row r="57617" x14ac:dyDescent="0.25"/>
    <row r="57618" x14ac:dyDescent="0.25"/>
    <row r="57619" x14ac:dyDescent="0.25"/>
    <row r="57620" x14ac:dyDescent="0.25"/>
    <row r="57621" x14ac:dyDescent="0.25"/>
    <row r="57622" x14ac:dyDescent="0.25"/>
    <row r="57623" x14ac:dyDescent="0.25"/>
    <row r="57624" x14ac:dyDescent="0.25"/>
    <row r="57625" x14ac:dyDescent="0.25"/>
    <row r="57626" x14ac:dyDescent="0.25"/>
    <row r="57627" x14ac:dyDescent="0.25"/>
    <row r="57628" x14ac:dyDescent="0.25"/>
    <row r="57629" x14ac:dyDescent="0.25"/>
    <row r="57630" x14ac:dyDescent="0.25"/>
    <row r="57631" x14ac:dyDescent="0.25"/>
    <row r="57632" x14ac:dyDescent="0.25"/>
    <row r="57633" x14ac:dyDescent="0.25"/>
    <row r="57634" x14ac:dyDescent="0.25"/>
    <row r="57635" x14ac:dyDescent="0.25"/>
    <row r="57636" x14ac:dyDescent="0.25"/>
    <row r="57637" x14ac:dyDescent="0.25"/>
    <row r="57638" x14ac:dyDescent="0.25"/>
    <row r="57639" x14ac:dyDescent="0.25"/>
    <row r="57640" x14ac:dyDescent="0.25"/>
    <row r="57641" x14ac:dyDescent="0.25"/>
    <row r="57642" x14ac:dyDescent="0.25"/>
    <row r="57643" x14ac:dyDescent="0.25"/>
    <row r="57644" x14ac:dyDescent="0.25"/>
    <row r="57645" x14ac:dyDescent="0.25"/>
    <row r="57646" x14ac:dyDescent="0.25"/>
    <row r="57647" x14ac:dyDescent="0.25"/>
    <row r="57648" x14ac:dyDescent="0.25"/>
    <row r="57649" x14ac:dyDescent="0.25"/>
    <row r="57650" x14ac:dyDescent="0.25"/>
    <row r="57651" x14ac:dyDescent="0.25"/>
    <row r="57652" x14ac:dyDescent="0.25"/>
    <row r="57653" x14ac:dyDescent="0.25"/>
    <row r="57654" x14ac:dyDescent="0.25"/>
    <row r="57655" x14ac:dyDescent="0.25"/>
    <row r="57656" x14ac:dyDescent="0.25"/>
    <row r="57657" x14ac:dyDescent="0.25"/>
    <row r="57658" x14ac:dyDescent="0.25"/>
    <row r="57659" x14ac:dyDescent="0.25"/>
    <row r="57660" x14ac:dyDescent="0.25"/>
    <row r="57661" x14ac:dyDescent="0.25"/>
    <row r="57662" x14ac:dyDescent="0.25"/>
    <row r="57663" x14ac:dyDescent="0.25"/>
    <row r="57664" x14ac:dyDescent="0.25"/>
    <row r="57665" x14ac:dyDescent="0.25"/>
    <row r="57666" x14ac:dyDescent="0.25"/>
    <row r="57667" x14ac:dyDescent="0.25"/>
    <row r="57668" x14ac:dyDescent="0.25"/>
    <row r="57669" x14ac:dyDescent="0.25"/>
    <row r="57670" x14ac:dyDescent="0.25"/>
    <row r="57671" x14ac:dyDescent="0.25"/>
    <row r="57672" x14ac:dyDescent="0.25"/>
    <row r="57673" x14ac:dyDescent="0.25"/>
    <row r="57674" x14ac:dyDescent="0.25"/>
    <row r="57675" x14ac:dyDescent="0.25"/>
    <row r="57676" x14ac:dyDescent="0.25"/>
    <row r="57677" x14ac:dyDescent="0.25"/>
    <row r="57678" x14ac:dyDescent="0.25"/>
    <row r="57679" x14ac:dyDescent="0.25"/>
    <row r="57680" x14ac:dyDescent="0.25"/>
    <row r="57681" x14ac:dyDescent="0.25"/>
    <row r="57682" x14ac:dyDescent="0.25"/>
    <row r="57683" x14ac:dyDescent="0.25"/>
    <row r="57684" x14ac:dyDescent="0.25"/>
    <row r="57685" x14ac:dyDescent="0.25"/>
    <row r="57686" x14ac:dyDescent="0.25"/>
    <row r="57687" x14ac:dyDescent="0.25"/>
    <row r="57688" x14ac:dyDescent="0.25"/>
    <row r="57689" x14ac:dyDescent="0.25"/>
    <row r="57690" x14ac:dyDescent="0.25"/>
    <row r="57691" x14ac:dyDescent="0.25"/>
    <row r="57692" x14ac:dyDescent="0.25"/>
    <row r="57693" x14ac:dyDescent="0.25"/>
    <row r="57694" x14ac:dyDescent="0.25"/>
    <row r="57695" x14ac:dyDescent="0.25"/>
    <row r="57696" x14ac:dyDescent="0.25"/>
    <row r="57697" x14ac:dyDescent="0.25"/>
    <row r="57698" x14ac:dyDescent="0.25"/>
    <row r="57699" x14ac:dyDescent="0.25"/>
    <row r="57700" x14ac:dyDescent="0.25"/>
    <row r="57701" x14ac:dyDescent="0.25"/>
    <row r="57702" x14ac:dyDescent="0.25"/>
    <row r="57703" x14ac:dyDescent="0.25"/>
    <row r="57704" x14ac:dyDescent="0.25"/>
    <row r="57705" x14ac:dyDescent="0.25"/>
    <row r="57706" x14ac:dyDescent="0.25"/>
    <row r="57707" x14ac:dyDescent="0.25"/>
    <row r="57708" x14ac:dyDescent="0.25"/>
    <row r="57709" x14ac:dyDescent="0.25"/>
    <row r="57710" x14ac:dyDescent="0.25"/>
    <row r="57711" x14ac:dyDescent="0.25"/>
    <row r="57712" x14ac:dyDescent="0.25"/>
    <row r="57713" x14ac:dyDescent="0.25"/>
    <row r="57714" x14ac:dyDescent="0.25"/>
    <row r="57715" x14ac:dyDescent="0.25"/>
    <row r="57716" x14ac:dyDescent="0.25"/>
    <row r="57717" x14ac:dyDescent="0.25"/>
    <row r="57718" x14ac:dyDescent="0.25"/>
    <row r="57719" x14ac:dyDescent="0.25"/>
    <row r="57720" x14ac:dyDescent="0.25"/>
    <row r="57721" x14ac:dyDescent="0.25"/>
    <row r="57722" x14ac:dyDescent="0.25"/>
    <row r="57723" x14ac:dyDescent="0.25"/>
    <row r="57724" x14ac:dyDescent="0.25"/>
    <row r="57725" x14ac:dyDescent="0.25"/>
    <row r="57726" x14ac:dyDescent="0.25"/>
    <row r="57727" x14ac:dyDescent="0.25"/>
    <row r="57728" x14ac:dyDescent="0.25"/>
    <row r="57729" x14ac:dyDescent="0.25"/>
    <row r="57730" x14ac:dyDescent="0.25"/>
    <row r="57731" x14ac:dyDescent="0.25"/>
    <row r="57732" x14ac:dyDescent="0.25"/>
    <row r="57733" x14ac:dyDescent="0.25"/>
    <row r="57734" x14ac:dyDescent="0.25"/>
    <row r="57735" x14ac:dyDescent="0.25"/>
    <row r="57736" x14ac:dyDescent="0.25"/>
    <row r="57737" x14ac:dyDescent="0.25"/>
    <row r="57738" x14ac:dyDescent="0.25"/>
    <row r="57739" x14ac:dyDescent="0.25"/>
    <row r="57740" x14ac:dyDescent="0.25"/>
    <row r="57741" x14ac:dyDescent="0.25"/>
    <row r="57742" x14ac:dyDescent="0.25"/>
    <row r="57743" x14ac:dyDescent="0.25"/>
    <row r="57744" x14ac:dyDescent="0.25"/>
    <row r="57745" x14ac:dyDescent="0.25"/>
    <row r="57746" x14ac:dyDescent="0.25"/>
    <row r="57747" x14ac:dyDescent="0.25"/>
    <row r="57748" x14ac:dyDescent="0.25"/>
    <row r="57749" x14ac:dyDescent="0.25"/>
    <row r="57750" x14ac:dyDescent="0.25"/>
    <row r="57751" x14ac:dyDescent="0.25"/>
    <row r="57752" x14ac:dyDescent="0.25"/>
    <row r="57753" x14ac:dyDescent="0.25"/>
    <row r="57754" x14ac:dyDescent="0.25"/>
    <row r="57755" x14ac:dyDescent="0.25"/>
    <row r="57756" x14ac:dyDescent="0.25"/>
    <row r="57757" x14ac:dyDescent="0.25"/>
    <row r="57758" x14ac:dyDescent="0.25"/>
    <row r="57759" x14ac:dyDescent="0.25"/>
    <row r="57760" x14ac:dyDescent="0.25"/>
    <row r="57761" x14ac:dyDescent="0.25"/>
    <row r="57762" x14ac:dyDescent="0.25"/>
    <row r="57763" x14ac:dyDescent="0.25"/>
    <row r="57764" x14ac:dyDescent="0.25"/>
    <row r="57765" x14ac:dyDescent="0.25"/>
    <row r="57766" x14ac:dyDescent="0.25"/>
    <row r="57767" x14ac:dyDescent="0.25"/>
    <row r="57768" x14ac:dyDescent="0.25"/>
    <row r="57769" x14ac:dyDescent="0.25"/>
    <row r="57770" x14ac:dyDescent="0.25"/>
    <row r="57771" x14ac:dyDescent="0.25"/>
    <row r="57772" x14ac:dyDescent="0.25"/>
    <row r="57773" x14ac:dyDescent="0.25"/>
    <row r="57774" x14ac:dyDescent="0.25"/>
    <row r="57775" x14ac:dyDescent="0.25"/>
    <row r="57776" x14ac:dyDescent="0.25"/>
    <row r="57777" x14ac:dyDescent="0.25"/>
    <row r="57778" x14ac:dyDescent="0.25"/>
    <row r="57779" x14ac:dyDescent="0.25"/>
    <row r="57780" x14ac:dyDescent="0.25"/>
    <row r="57781" x14ac:dyDescent="0.25"/>
    <row r="57782" x14ac:dyDescent="0.25"/>
    <row r="57783" x14ac:dyDescent="0.25"/>
    <row r="57784" x14ac:dyDescent="0.25"/>
    <row r="57785" x14ac:dyDescent="0.25"/>
    <row r="57786" x14ac:dyDescent="0.25"/>
    <row r="57787" x14ac:dyDescent="0.25"/>
    <row r="57788" x14ac:dyDescent="0.25"/>
    <row r="57789" x14ac:dyDescent="0.25"/>
    <row r="57790" x14ac:dyDescent="0.25"/>
    <row r="57791" x14ac:dyDescent="0.25"/>
    <row r="57792" x14ac:dyDescent="0.25"/>
    <row r="57793" x14ac:dyDescent="0.25"/>
    <row r="57794" x14ac:dyDescent="0.25"/>
    <row r="57795" x14ac:dyDescent="0.25"/>
    <row r="57796" x14ac:dyDescent="0.25"/>
    <row r="57797" x14ac:dyDescent="0.25"/>
    <row r="57798" x14ac:dyDescent="0.25"/>
    <row r="57799" x14ac:dyDescent="0.25"/>
    <row r="57800" x14ac:dyDescent="0.25"/>
    <row r="57801" x14ac:dyDescent="0.25"/>
    <row r="57802" x14ac:dyDescent="0.25"/>
    <row r="57803" x14ac:dyDescent="0.25"/>
    <row r="57804" x14ac:dyDescent="0.25"/>
    <row r="57805" x14ac:dyDescent="0.25"/>
    <row r="57806" x14ac:dyDescent="0.25"/>
    <row r="57807" x14ac:dyDescent="0.25"/>
    <row r="57808" x14ac:dyDescent="0.25"/>
    <row r="57809" x14ac:dyDescent="0.25"/>
    <row r="57810" x14ac:dyDescent="0.25"/>
    <row r="57811" x14ac:dyDescent="0.25"/>
    <row r="57812" x14ac:dyDescent="0.25"/>
    <row r="57813" x14ac:dyDescent="0.25"/>
    <row r="57814" x14ac:dyDescent="0.25"/>
    <row r="57815" x14ac:dyDescent="0.25"/>
    <row r="57816" x14ac:dyDescent="0.25"/>
    <row r="57817" x14ac:dyDescent="0.25"/>
    <row r="57818" x14ac:dyDescent="0.25"/>
    <row r="57819" x14ac:dyDescent="0.25"/>
    <row r="57820" x14ac:dyDescent="0.25"/>
    <row r="57821" x14ac:dyDescent="0.25"/>
    <row r="57822" x14ac:dyDescent="0.25"/>
    <row r="57823" x14ac:dyDescent="0.25"/>
    <row r="57824" x14ac:dyDescent="0.25"/>
    <row r="57825" x14ac:dyDescent="0.25"/>
    <row r="57826" x14ac:dyDescent="0.25"/>
    <row r="57827" x14ac:dyDescent="0.25"/>
    <row r="57828" x14ac:dyDescent="0.25"/>
    <row r="57829" x14ac:dyDescent="0.25"/>
    <row r="57830" x14ac:dyDescent="0.25"/>
    <row r="57831" x14ac:dyDescent="0.25"/>
    <row r="57832" x14ac:dyDescent="0.25"/>
    <row r="57833" x14ac:dyDescent="0.25"/>
    <row r="57834" x14ac:dyDescent="0.25"/>
    <row r="57835" x14ac:dyDescent="0.25"/>
    <row r="57836" x14ac:dyDescent="0.25"/>
    <row r="57837" x14ac:dyDescent="0.25"/>
    <row r="57838" x14ac:dyDescent="0.25"/>
    <row r="57839" x14ac:dyDescent="0.25"/>
    <row r="57840" x14ac:dyDescent="0.25"/>
    <row r="57841" x14ac:dyDescent="0.25"/>
    <row r="57842" x14ac:dyDescent="0.25"/>
    <row r="57843" x14ac:dyDescent="0.25"/>
    <row r="57844" x14ac:dyDescent="0.25"/>
    <row r="57845" x14ac:dyDescent="0.25"/>
    <row r="57846" x14ac:dyDescent="0.25"/>
    <row r="57847" x14ac:dyDescent="0.25"/>
    <row r="57848" x14ac:dyDescent="0.25"/>
    <row r="57849" x14ac:dyDescent="0.25"/>
    <row r="57850" x14ac:dyDescent="0.25"/>
    <row r="57851" x14ac:dyDescent="0.25"/>
    <row r="57852" x14ac:dyDescent="0.25"/>
    <row r="57853" x14ac:dyDescent="0.25"/>
    <row r="57854" x14ac:dyDescent="0.25"/>
    <row r="57855" x14ac:dyDescent="0.25"/>
    <row r="57856" x14ac:dyDescent="0.25"/>
    <row r="57857" x14ac:dyDescent="0.25"/>
    <row r="57858" x14ac:dyDescent="0.25"/>
    <row r="57859" x14ac:dyDescent="0.25"/>
    <row r="57860" x14ac:dyDescent="0.25"/>
    <row r="57861" x14ac:dyDescent="0.25"/>
    <row r="57862" x14ac:dyDescent="0.25"/>
    <row r="57863" x14ac:dyDescent="0.25"/>
    <row r="57864" x14ac:dyDescent="0.25"/>
    <row r="57865" x14ac:dyDescent="0.25"/>
    <row r="57866" x14ac:dyDescent="0.25"/>
    <row r="57867" x14ac:dyDescent="0.25"/>
    <row r="57868" x14ac:dyDescent="0.25"/>
    <row r="57869" x14ac:dyDescent="0.25"/>
    <row r="57870" x14ac:dyDescent="0.25"/>
    <row r="57871" x14ac:dyDescent="0.25"/>
    <row r="57872" x14ac:dyDescent="0.25"/>
    <row r="57873" x14ac:dyDescent="0.25"/>
    <row r="57874" x14ac:dyDescent="0.25"/>
    <row r="57875" x14ac:dyDescent="0.25"/>
    <row r="57876" x14ac:dyDescent="0.25"/>
    <row r="57877" x14ac:dyDescent="0.25"/>
    <row r="57878" x14ac:dyDescent="0.25"/>
    <row r="57879" x14ac:dyDescent="0.25"/>
    <row r="57880" x14ac:dyDescent="0.25"/>
    <row r="57881" x14ac:dyDescent="0.25"/>
    <row r="57882" x14ac:dyDescent="0.25"/>
    <row r="57883" x14ac:dyDescent="0.25"/>
    <row r="57884" x14ac:dyDescent="0.25"/>
    <row r="57885" x14ac:dyDescent="0.25"/>
    <row r="57886" x14ac:dyDescent="0.25"/>
    <row r="57887" x14ac:dyDescent="0.25"/>
    <row r="57888" x14ac:dyDescent="0.25"/>
    <row r="57889" x14ac:dyDescent="0.25"/>
    <row r="57890" x14ac:dyDescent="0.25"/>
    <row r="57891" x14ac:dyDescent="0.25"/>
    <row r="57892" x14ac:dyDescent="0.25"/>
    <row r="57893" x14ac:dyDescent="0.25"/>
    <row r="57894" x14ac:dyDescent="0.25"/>
    <row r="57895" x14ac:dyDescent="0.25"/>
    <row r="57896" x14ac:dyDescent="0.25"/>
    <row r="57897" x14ac:dyDescent="0.25"/>
    <row r="57898" x14ac:dyDescent="0.25"/>
    <row r="57899" x14ac:dyDescent="0.25"/>
    <row r="57900" x14ac:dyDescent="0.25"/>
    <row r="57901" x14ac:dyDescent="0.25"/>
    <row r="57902" x14ac:dyDescent="0.25"/>
    <row r="57903" x14ac:dyDescent="0.25"/>
    <row r="57904" x14ac:dyDescent="0.25"/>
    <row r="57905" x14ac:dyDescent="0.25"/>
    <row r="57906" x14ac:dyDescent="0.25"/>
    <row r="57907" x14ac:dyDescent="0.25"/>
    <row r="57908" x14ac:dyDescent="0.25"/>
    <row r="57909" x14ac:dyDescent="0.25"/>
    <row r="57910" x14ac:dyDescent="0.25"/>
    <row r="57911" x14ac:dyDescent="0.25"/>
    <row r="57912" x14ac:dyDescent="0.25"/>
    <row r="57913" x14ac:dyDescent="0.25"/>
    <row r="57914" x14ac:dyDescent="0.25"/>
    <row r="57915" x14ac:dyDescent="0.25"/>
    <row r="57916" x14ac:dyDescent="0.25"/>
    <row r="57917" x14ac:dyDescent="0.25"/>
    <row r="57918" x14ac:dyDescent="0.25"/>
    <row r="57919" x14ac:dyDescent="0.25"/>
    <row r="57920" x14ac:dyDescent="0.25"/>
    <row r="57921" x14ac:dyDescent="0.25"/>
    <row r="57922" x14ac:dyDescent="0.25"/>
    <row r="57923" x14ac:dyDescent="0.25"/>
    <row r="57924" x14ac:dyDescent="0.25"/>
    <row r="57925" x14ac:dyDescent="0.25"/>
    <row r="57926" x14ac:dyDescent="0.25"/>
    <row r="57927" x14ac:dyDescent="0.25"/>
    <row r="57928" x14ac:dyDescent="0.25"/>
    <row r="57929" x14ac:dyDescent="0.25"/>
    <row r="57930" x14ac:dyDescent="0.25"/>
    <row r="57931" x14ac:dyDescent="0.25"/>
    <row r="57932" x14ac:dyDescent="0.25"/>
    <row r="57933" x14ac:dyDescent="0.25"/>
    <row r="57934" x14ac:dyDescent="0.25"/>
    <row r="57935" x14ac:dyDescent="0.25"/>
    <row r="57936" x14ac:dyDescent="0.25"/>
    <row r="57937" x14ac:dyDescent="0.25"/>
    <row r="57938" x14ac:dyDescent="0.25"/>
    <row r="57939" x14ac:dyDescent="0.25"/>
    <row r="57940" x14ac:dyDescent="0.25"/>
    <row r="57941" x14ac:dyDescent="0.25"/>
    <row r="57942" x14ac:dyDescent="0.25"/>
    <row r="57943" x14ac:dyDescent="0.25"/>
    <row r="57944" x14ac:dyDescent="0.25"/>
    <row r="57945" x14ac:dyDescent="0.25"/>
    <row r="57946" x14ac:dyDescent="0.25"/>
    <row r="57947" x14ac:dyDescent="0.25"/>
    <row r="57948" x14ac:dyDescent="0.25"/>
    <row r="57949" x14ac:dyDescent="0.25"/>
    <row r="57950" x14ac:dyDescent="0.25"/>
    <row r="57951" x14ac:dyDescent="0.25"/>
    <row r="57952" x14ac:dyDescent="0.25"/>
    <row r="57953" x14ac:dyDescent="0.25"/>
    <row r="57954" x14ac:dyDescent="0.25"/>
    <row r="57955" x14ac:dyDescent="0.25"/>
    <row r="57956" x14ac:dyDescent="0.25"/>
    <row r="57957" x14ac:dyDescent="0.25"/>
    <row r="57958" x14ac:dyDescent="0.25"/>
    <row r="57959" x14ac:dyDescent="0.25"/>
    <row r="57960" x14ac:dyDescent="0.25"/>
    <row r="57961" x14ac:dyDescent="0.25"/>
    <row r="57962" x14ac:dyDescent="0.25"/>
    <row r="57963" x14ac:dyDescent="0.25"/>
    <row r="57964" x14ac:dyDescent="0.25"/>
    <row r="57965" x14ac:dyDescent="0.25"/>
    <row r="57966" x14ac:dyDescent="0.25"/>
    <row r="57967" x14ac:dyDescent="0.25"/>
    <row r="57968" x14ac:dyDescent="0.25"/>
    <row r="57969" x14ac:dyDescent="0.25"/>
    <row r="57970" x14ac:dyDescent="0.25"/>
    <row r="57971" x14ac:dyDescent="0.25"/>
    <row r="57972" x14ac:dyDescent="0.25"/>
    <row r="57973" x14ac:dyDescent="0.25"/>
    <row r="57974" x14ac:dyDescent="0.25"/>
    <row r="57975" x14ac:dyDescent="0.25"/>
    <row r="57976" x14ac:dyDescent="0.25"/>
    <row r="57977" x14ac:dyDescent="0.25"/>
    <row r="57978" x14ac:dyDescent="0.25"/>
    <row r="57979" x14ac:dyDescent="0.25"/>
    <row r="57980" x14ac:dyDescent="0.25"/>
    <row r="57981" x14ac:dyDescent="0.25"/>
    <row r="57982" x14ac:dyDescent="0.25"/>
    <row r="57983" x14ac:dyDescent="0.25"/>
    <row r="57984" x14ac:dyDescent="0.25"/>
    <row r="57985" x14ac:dyDescent="0.25"/>
    <row r="57986" x14ac:dyDescent="0.25"/>
    <row r="57987" x14ac:dyDescent="0.25"/>
    <row r="57988" x14ac:dyDescent="0.25"/>
    <row r="57989" x14ac:dyDescent="0.25"/>
    <row r="57990" x14ac:dyDescent="0.25"/>
    <row r="57991" x14ac:dyDescent="0.25"/>
    <row r="57992" x14ac:dyDescent="0.25"/>
    <row r="57993" x14ac:dyDescent="0.25"/>
    <row r="57994" x14ac:dyDescent="0.25"/>
    <row r="57995" x14ac:dyDescent="0.25"/>
    <row r="57996" x14ac:dyDescent="0.25"/>
    <row r="57997" x14ac:dyDescent="0.25"/>
    <row r="57998" x14ac:dyDescent="0.25"/>
    <row r="57999" x14ac:dyDescent="0.25"/>
    <row r="58000" x14ac:dyDescent="0.25"/>
    <row r="58001" x14ac:dyDescent="0.25"/>
    <row r="58002" x14ac:dyDescent="0.25"/>
    <row r="58003" x14ac:dyDescent="0.25"/>
    <row r="58004" x14ac:dyDescent="0.25"/>
    <row r="58005" x14ac:dyDescent="0.25"/>
    <row r="58006" x14ac:dyDescent="0.25"/>
    <row r="58007" x14ac:dyDescent="0.25"/>
    <row r="58008" x14ac:dyDescent="0.25"/>
    <row r="58009" x14ac:dyDescent="0.25"/>
    <row r="58010" x14ac:dyDescent="0.25"/>
    <row r="58011" x14ac:dyDescent="0.25"/>
    <row r="58012" x14ac:dyDescent="0.25"/>
    <row r="58013" x14ac:dyDescent="0.25"/>
    <row r="58014" x14ac:dyDescent="0.25"/>
    <row r="58015" x14ac:dyDescent="0.25"/>
    <row r="58016" x14ac:dyDescent="0.25"/>
    <row r="58017" x14ac:dyDescent="0.25"/>
    <row r="58018" x14ac:dyDescent="0.25"/>
    <row r="58019" x14ac:dyDescent="0.25"/>
    <row r="58020" x14ac:dyDescent="0.25"/>
    <row r="58021" x14ac:dyDescent="0.25"/>
    <row r="58022" x14ac:dyDescent="0.25"/>
    <row r="58023" x14ac:dyDescent="0.25"/>
    <row r="58024" x14ac:dyDescent="0.25"/>
    <row r="58025" x14ac:dyDescent="0.25"/>
    <row r="58026" x14ac:dyDescent="0.25"/>
    <row r="58027" x14ac:dyDescent="0.25"/>
    <row r="58028" x14ac:dyDescent="0.25"/>
    <row r="58029" x14ac:dyDescent="0.25"/>
    <row r="58030" x14ac:dyDescent="0.25"/>
    <row r="58031" x14ac:dyDescent="0.25"/>
    <row r="58032" x14ac:dyDescent="0.25"/>
    <row r="58033" x14ac:dyDescent="0.25"/>
    <row r="58034" x14ac:dyDescent="0.25"/>
    <row r="58035" x14ac:dyDescent="0.25"/>
    <row r="58036" x14ac:dyDescent="0.25"/>
    <row r="58037" x14ac:dyDescent="0.25"/>
    <row r="58038" x14ac:dyDescent="0.25"/>
    <row r="58039" x14ac:dyDescent="0.25"/>
    <row r="58040" x14ac:dyDescent="0.25"/>
    <row r="58041" x14ac:dyDescent="0.25"/>
    <row r="58042" x14ac:dyDescent="0.25"/>
    <row r="58043" x14ac:dyDescent="0.25"/>
    <row r="58044" x14ac:dyDescent="0.25"/>
    <row r="58045" x14ac:dyDescent="0.25"/>
    <row r="58046" x14ac:dyDescent="0.25"/>
    <row r="58047" x14ac:dyDescent="0.25"/>
    <row r="58048" x14ac:dyDescent="0.25"/>
    <row r="58049" x14ac:dyDescent="0.25"/>
    <row r="58050" x14ac:dyDescent="0.25"/>
    <row r="58051" x14ac:dyDescent="0.25"/>
    <row r="58052" x14ac:dyDescent="0.25"/>
    <row r="58053" x14ac:dyDescent="0.25"/>
    <row r="58054" x14ac:dyDescent="0.25"/>
    <row r="58055" x14ac:dyDescent="0.25"/>
    <row r="58056" x14ac:dyDescent="0.25"/>
    <row r="58057" x14ac:dyDescent="0.25"/>
    <row r="58058" x14ac:dyDescent="0.25"/>
    <row r="58059" x14ac:dyDescent="0.25"/>
    <row r="58060" x14ac:dyDescent="0.25"/>
    <row r="58061" x14ac:dyDescent="0.25"/>
    <row r="58062" x14ac:dyDescent="0.25"/>
    <row r="58063" x14ac:dyDescent="0.25"/>
    <row r="58064" x14ac:dyDescent="0.25"/>
    <row r="58065" x14ac:dyDescent="0.25"/>
    <row r="58066" x14ac:dyDescent="0.25"/>
    <row r="58067" x14ac:dyDescent="0.25"/>
    <row r="58068" x14ac:dyDescent="0.25"/>
    <row r="58069" x14ac:dyDescent="0.25"/>
    <row r="58070" x14ac:dyDescent="0.25"/>
    <row r="58071" x14ac:dyDescent="0.25"/>
    <row r="58072" x14ac:dyDescent="0.25"/>
    <row r="58073" x14ac:dyDescent="0.25"/>
    <row r="58074" x14ac:dyDescent="0.25"/>
    <row r="58075" x14ac:dyDescent="0.25"/>
    <row r="58076" x14ac:dyDescent="0.25"/>
    <row r="58077" x14ac:dyDescent="0.25"/>
    <row r="58078" x14ac:dyDescent="0.25"/>
    <row r="58079" x14ac:dyDescent="0.25"/>
    <row r="58080" x14ac:dyDescent="0.25"/>
    <row r="58081" x14ac:dyDescent="0.25"/>
    <row r="58082" x14ac:dyDescent="0.25"/>
    <row r="58083" x14ac:dyDescent="0.25"/>
    <row r="58084" x14ac:dyDescent="0.25"/>
    <row r="58085" x14ac:dyDescent="0.25"/>
    <row r="58086" x14ac:dyDescent="0.25"/>
    <row r="58087" x14ac:dyDescent="0.25"/>
    <row r="58088" x14ac:dyDescent="0.25"/>
    <row r="58089" x14ac:dyDescent="0.25"/>
    <row r="58090" x14ac:dyDescent="0.25"/>
    <row r="58091" x14ac:dyDescent="0.25"/>
    <row r="58092" x14ac:dyDescent="0.25"/>
    <row r="58093" x14ac:dyDescent="0.25"/>
    <row r="58094" x14ac:dyDescent="0.25"/>
    <row r="58095" x14ac:dyDescent="0.25"/>
    <row r="58096" x14ac:dyDescent="0.25"/>
    <row r="58097" x14ac:dyDescent="0.25"/>
    <row r="58098" x14ac:dyDescent="0.25"/>
    <row r="58099" x14ac:dyDescent="0.25"/>
    <row r="58100" x14ac:dyDescent="0.25"/>
    <row r="58101" x14ac:dyDescent="0.25"/>
    <row r="58102" x14ac:dyDescent="0.25"/>
    <row r="58103" x14ac:dyDescent="0.25"/>
    <row r="58104" x14ac:dyDescent="0.25"/>
    <row r="58105" x14ac:dyDescent="0.25"/>
    <row r="58106" x14ac:dyDescent="0.25"/>
    <row r="58107" x14ac:dyDescent="0.25"/>
    <row r="58108" x14ac:dyDescent="0.25"/>
    <row r="58109" x14ac:dyDescent="0.25"/>
    <row r="58110" x14ac:dyDescent="0.25"/>
    <row r="58111" x14ac:dyDescent="0.25"/>
    <row r="58112" x14ac:dyDescent="0.25"/>
    <row r="58113" x14ac:dyDescent="0.25"/>
    <row r="58114" x14ac:dyDescent="0.25"/>
    <row r="58115" x14ac:dyDescent="0.25"/>
    <row r="58116" x14ac:dyDescent="0.25"/>
    <row r="58117" x14ac:dyDescent="0.25"/>
    <row r="58118" x14ac:dyDescent="0.25"/>
    <row r="58119" x14ac:dyDescent="0.25"/>
    <row r="58120" x14ac:dyDescent="0.25"/>
    <row r="58121" x14ac:dyDescent="0.25"/>
    <row r="58122" x14ac:dyDescent="0.25"/>
    <row r="58123" x14ac:dyDescent="0.25"/>
    <row r="58124" x14ac:dyDescent="0.25"/>
    <row r="58125" x14ac:dyDescent="0.25"/>
    <row r="58126" x14ac:dyDescent="0.25"/>
    <row r="58127" x14ac:dyDescent="0.25"/>
    <row r="58128" x14ac:dyDescent="0.25"/>
    <row r="58129" x14ac:dyDescent="0.25"/>
    <row r="58130" x14ac:dyDescent="0.25"/>
    <row r="58131" x14ac:dyDescent="0.25"/>
    <row r="58132" x14ac:dyDescent="0.25"/>
    <row r="58133" x14ac:dyDescent="0.25"/>
    <row r="58134" x14ac:dyDescent="0.25"/>
    <row r="58135" x14ac:dyDescent="0.25"/>
    <row r="58136" x14ac:dyDescent="0.25"/>
    <row r="58137" x14ac:dyDescent="0.25"/>
    <row r="58138" x14ac:dyDescent="0.25"/>
    <row r="58139" x14ac:dyDescent="0.25"/>
    <row r="58140" x14ac:dyDescent="0.25"/>
    <row r="58141" x14ac:dyDescent="0.25"/>
    <row r="58142" x14ac:dyDescent="0.25"/>
    <row r="58143" x14ac:dyDescent="0.25"/>
    <row r="58144" x14ac:dyDescent="0.25"/>
    <row r="58145" x14ac:dyDescent="0.25"/>
    <row r="58146" x14ac:dyDescent="0.25"/>
    <row r="58147" x14ac:dyDescent="0.25"/>
    <row r="58148" x14ac:dyDescent="0.25"/>
    <row r="58149" x14ac:dyDescent="0.25"/>
    <row r="58150" x14ac:dyDescent="0.25"/>
    <row r="58151" x14ac:dyDescent="0.25"/>
    <row r="58152" x14ac:dyDescent="0.25"/>
    <row r="58153" x14ac:dyDescent="0.25"/>
    <row r="58154" x14ac:dyDescent="0.25"/>
    <row r="58155" x14ac:dyDescent="0.25"/>
    <row r="58156" x14ac:dyDescent="0.25"/>
    <row r="58157" x14ac:dyDescent="0.25"/>
    <row r="58158" x14ac:dyDescent="0.25"/>
    <row r="58159" x14ac:dyDescent="0.25"/>
    <row r="58160" x14ac:dyDescent="0.25"/>
    <row r="58161" x14ac:dyDescent="0.25"/>
    <row r="58162" x14ac:dyDescent="0.25"/>
    <row r="58163" x14ac:dyDescent="0.25"/>
    <row r="58164" x14ac:dyDescent="0.25"/>
    <row r="58165" x14ac:dyDescent="0.25"/>
    <row r="58166" x14ac:dyDescent="0.25"/>
    <row r="58167" x14ac:dyDescent="0.25"/>
    <row r="58168" x14ac:dyDescent="0.25"/>
    <row r="58169" x14ac:dyDescent="0.25"/>
    <row r="58170" x14ac:dyDescent="0.25"/>
    <row r="58171" x14ac:dyDescent="0.25"/>
    <row r="58172" x14ac:dyDescent="0.25"/>
    <row r="58173" x14ac:dyDescent="0.25"/>
    <row r="58174" x14ac:dyDescent="0.25"/>
    <row r="58175" x14ac:dyDescent="0.25"/>
    <row r="58176" x14ac:dyDescent="0.25"/>
    <row r="58177" x14ac:dyDescent="0.25"/>
    <row r="58178" x14ac:dyDescent="0.25"/>
    <row r="58179" x14ac:dyDescent="0.25"/>
    <row r="58180" x14ac:dyDescent="0.25"/>
    <row r="58181" x14ac:dyDescent="0.25"/>
    <row r="58182" x14ac:dyDescent="0.25"/>
    <row r="58183" x14ac:dyDescent="0.25"/>
    <row r="58184" x14ac:dyDescent="0.25"/>
    <row r="58185" x14ac:dyDescent="0.25"/>
    <row r="58186" x14ac:dyDescent="0.25"/>
    <row r="58187" x14ac:dyDescent="0.25"/>
    <row r="58188" x14ac:dyDescent="0.25"/>
    <row r="58189" x14ac:dyDescent="0.25"/>
    <row r="58190" x14ac:dyDescent="0.25"/>
    <row r="58191" x14ac:dyDescent="0.25"/>
    <row r="58192" x14ac:dyDescent="0.25"/>
    <row r="58193" x14ac:dyDescent="0.25"/>
    <row r="58194" x14ac:dyDescent="0.25"/>
    <row r="58195" x14ac:dyDescent="0.25"/>
    <row r="58196" x14ac:dyDescent="0.25"/>
    <row r="58197" x14ac:dyDescent="0.25"/>
    <row r="58198" x14ac:dyDescent="0.25"/>
    <row r="58199" x14ac:dyDescent="0.25"/>
    <row r="58200" x14ac:dyDescent="0.25"/>
    <row r="58201" x14ac:dyDescent="0.25"/>
    <row r="58202" x14ac:dyDescent="0.25"/>
    <row r="58203" x14ac:dyDescent="0.25"/>
    <row r="58204" x14ac:dyDescent="0.25"/>
    <row r="58205" x14ac:dyDescent="0.25"/>
    <row r="58206" x14ac:dyDescent="0.25"/>
    <row r="58207" x14ac:dyDescent="0.25"/>
    <row r="58208" x14ac:dyDescent="0.25"/>
    <row r="58209" x14ac:dyDescent="0.25"/>
    <row r="58210" x14ac:dyDescent="0.25"/>
    <row r="58211" x14ac:dyDescent="0.25"/>
    <row r="58212" x14ac:dyDescent="0.25"/>
    <row r="58213" x14ac:dyDescent="0.25"/>
    <row r="58214" x14ac:dyDescent="0.25"/>
    <row r="58215" x14ac:dyDescent="0.25"/>
    <row r="58216" x14ac:dyDescent="0.25"/>
    <row r="58217" x14ac:dyDescent="0.25"/>
    <row r="58218" x14ac:dyDescent="0.25"/>
    <row r="58219" x14ac:dyDescent="0.25"/>
    <row r="58220" x14ac:dyDescent="0.25"/>
    <row r="58221" x14ac:dyDescent="0.25"/>
    <row r="58222" x14ac:dyDescent="0.25"/>
    <row r="58223" x14ac:dyDescent="0.25"/>
    <row r="58224" x14ac:dyDescent="0.25"/>
    <row r="58225" x14ac:dyDescent="0.25"/>
    <row r="58226" x14ac:dyDescent="0.25"/>
    <row r="58227" x14ac:dyDescent="0.25"/>
    <row r="58228" x14ac:dyDescent="0.25"/>
    <row r="58229" x14ac:dyDescent="0.25"/>
    <row r="58230" x14ac:dyDescent="0.25"/>
    <row r="58231" x14ac:dyDescent="0.25"/>
    <row r="58232" x14ac:dyDescent="0.25"/>
    <row r="58233" x14ac:dyDescent="0.25"/>
    <row r="58234" x14ac:dyDescent="0.25"/>
    <row r="58235" x14ac:dyDescent="0.25"/>
    <row r="58236" x14ac:dyDescent="0.25"/>
    <row r="58237" x14ac:dyDescent="0.25"/>
    <row r="58238" x14ac:dyDescent="0.25"/>
    <row r="58239" x14ac:dyDescent="0.25"/>
    <row r="58240" x14ac:dyDescent="0.25"/>
    <row r="58241" x14ac:dyDescent="0.25"/>
    <row r="58242" x14ac:dyDescent="0.25"/>
    <row r="58243" x14ac:dyDescent="0.25"/>
    <row r="58244" x14ac:dyDescent="0.25"/>
    <row r="58245" x14ac:dyDescent="0.25"/>
    <row r="58246" x14ac:dyDescent="0.25"/>
    <row r="58247" x14ac:dyDescent="0.25"/>
    <row r="58248" x14ac:dyDescent="0.25"/>
    <row r="58249" x14ac:dyDescent="0.25"/>
    <row r="58250" x14ac:dyDescent="0.25"/>
    <row r="58251" x14ac:dyDescent="0.25"/>
    <row r="58252" x14ac:dyDescent="0.25"/>
    <row r="58253" x14ac:dyDescent="0.25"/>
    <row r="58254" x14ac:dyDescent="0.25"/>
    <row r="58255" x14ac:dyDescent="0.25"/>
    <row r="58256" x14ac:dyDescent="0.25"/>
    <row r="58257" x14ac:dyDescent="0.25"/>
    <row r="58258" x14ac:dyDescent="0.25"/>
    <row r="58259" x14ac:dyDescent="0.25"/>
    <row r="58260" x14ac:dyDescent="0.25"/>
    <row r="58261" x14ac:dyDescent="0.25"/>
    <row r="58262" x14ac:dyDescent="0.25"/>
    <row r="58263" x14ac:dyDescent="0.25"/>
    <row r="58264" x14ac:dyDescent="0.25"/>
    <row r="58265" x14ac:dyDescent="0.25"/>
    <row r="58266" x14ac:dyDescent="0.25"/>
    <row r="58267" x14ac:dyDescent="0.25"/>
    <row r="58268" x14ac:dyDescent="0.25"/>
    <row r="58269" x14ac:dyDescent="0.25"/>
    <row r="58270" x14ac:dyDescent="0.25"/>
    <row r="58271" x14ac:dyDescent="0.25"/>
    <row r="58272" x14ac:dyDescent="0.25"/>
    <row r="58273" x14ac:dyDescent="0.25"/>
    <row r="58274" x14ac:dyDescent="0.25"/>
    <row r="58275" x14ac:dyDescent="0.25"/>
    <row r="58276" x14ac:dyDescent="0.25"/>
    <row r="58277" x14ac:dyDescent="0.25"/>
    <row r="58278" x14ac:dyDescent="0.25"/>
    <row r="58279" x14ac:dyDescent="0.25"/>
    <row r="58280" x14ac:dyDescent="0.25"/>
    <row r="58281" x14ac:dyDescent="0.25"/>
    <row r="58282" x14ac:dyDescent="0.25"/>
    <row r="58283" x14ac:dyDescent="0.25"/>
    <row r="58284" x14ac:dyDescent="0.25"/>
    <row r="58285" x14ac:dyDescent="0.25"/>
    <row r="58286" x14ac:dyDescent="0.25"/>
    <row r="58287" x14ac:dyDescent="0.25"/>
    <row r="58288" x14ac:dyDescent="0.25"/>
    <row r="58289" x14ac:dyDescent="0.25"/>
    <row r="58290" x14ac:dyDescent="0.25"/>
    <row r="58291" x14ac:dyDescent="0.25"/>
    <row r="58292" x14ac:dyDescent="0.25"/>
    <row r="58293" x14ac:dyDescent="0.25"/>
    <row r="58294" x14ac:dyDescent="0.25"/>
    <row r="58295" x14ac:dyDescent="0.25"/>
    <row r="58296" x14ac:dyDescent="0.25"/>
    <row r="58297" x14ac:dyDescent="0.25"/>
    <row r="58298" x14ac:dyDescent="0.25"/>
    <row r="58299" x14ac:dyDescent="0.25"/>
    <row r="58300" x14ac:dyDescent="0.25"/>
    <row r="58301" x14ac:dyDescent="0.25"/>
    <row r="58302" x14ac:dyDescent="0.25"/>
    <row r="58303" x14ac:dyDescent="0.25"/>
    <row r="58304" x14ac:dyDescent="0.25"/>
    <row r="58305" x14ac:dyDescent="0.25"/>
    <row r="58306" x14ac:dyDescent="0.25"/>
    <row r="58307" x14ac:dyDescent="0.25"/>
    <row r="58308" x14ac:dyDescent="0.25"/>
    <row r="58309" x14ac:dyDescent="0.25"/>
    <row r="58310" x14ac:dyDescent="0.25"/>
    <row r="58311" x14ac:dyDescent="0.25"/>
    <row r="58312" x14ac:dyDescent="0.25"/>
    <row r="58313" x14ac:dyDescent="0.25"/>
    <row r="58314" x14ac:dyDescent="0.25"/>
    <row r="58315" x14ac:dyDescent="0.25"/>
    <row r="58316" x14ac:dyDescent="0.25"/>
    <row r="58317" x14ac:dyDescent="0.25"/>
    <row r="58318" x14ac:dyDescent="0.25"/>
    <row r="58319" x14ac:dyDescent="0.25"/>
    <row r="58320" x14ac:dyDescent="0.25"/>
    <row r="58321" x14ac:dyDescent="0.25"/>
    <row r="58322" x14ac:dyDescent="0.25"/>
    <row r="58323" x14ac:dyDescent="0.25"/>
    <row r="58324" x14ac:dyDescent="0.25"/>
    <row r="58325" x14ac:dyDescent="0.25"/>
    <row r="58326" x14ac:dyDescent="0.25"/>
    <row r="58327" x14ac:dyDescent="0.25"/>
    <row r="58328" x14ac:dyDescent="0.25"/>
    <row r="58329" x14ac:dyDescent="0.25"/>
    <row r="58330" x14ac:dyDescent="0.25"/>
    <row r="58331" x14ac:dyDescent="0.25"/>
    <row r="58332" x14ac:dyDescent="0.25"/>
    <row r="58333" x14ac:dyDescent="0.25"/>
    <row r="58334" x14ac:dyDescent="0.25"/>
    <row r="58335" x14ac:dyDescent="0.25"/>
    <row r="58336" x14ac:dyDescent="0.25"/>
    <row r="58337" x14ac:dyDescent="0.25"/>
    <row r="58338" x14ac:dyDescent="0.25"/>
    <row r="58339" x14ac:dyDescent="0.25"/>
    <row r="58340" x14ac:dyDescent="0.25"/>
    <row r="58341" x14ac:dyDescent="0.25"/>
    <row r="58342" x14ac:dyDescent="0.25"/>
    <row r="58343" x14ac:dyDescent="0.25"/>
    <row r="58344" x14ac:dyDescent="0.25"/>
    <row r="58345" x14ac:dyDescent="0.25"/>
    <row r="58346" x14ac:dyDescent="0.25"/>
    <row r="58347" x14ac:dyDescent="0.25"/>
    <row r="58348" x14ac:dyDescent="0.25"/>
    <row r="58349" x14ac:dyDescent="0.25"/>
    <row r="58350" x14ac:dyDescent="0.25"/>
    <row r="58351" x14ac:dyDescent="0.25"/>
    <row r="58352" x14ac:dyDescent="0.25"/>
    <row r="58353" x14ac:dyDescent="0.25"/>
    <row r="58354" x14ac:dyDescent="0.25"/>
    <row r="58355" x14ac:dyDescent="0.25"/>
    <row r="58356" x14ac:dyDescent="0.25"/>
    <row r="58357" x14ac:dyDescent="0.25"/>
    <row r="58358" x14ac:dyDescent="0.25"/>
    <row r="58359" x14ac:dyDescent="0.25"/>
    <row r="58360" x14ac:dyDescent="0.25"/>
    <row r="58361" x14ac:dyDescent="0.25"/>
    <row r="58362" x14ac:dyDescent="0.25"/>
    <row r="58363" x14ac:dyDescent="0.25"/>
    <row r="58364" x14ac:dyDescent="0.25"/>
    <row r="58365" x14ac:dyDescent="0.25"/>
    <row r="58366" x14ac:dyDescent="0.25"/>
    <row r="58367" x14ac:dyDescent="0.25"/>
    <row r="58368" x14ac:dyDescent="0.25"/>
    <row r="58369" x14ac:dyDescent="0.25"/>
    <row r="58370" x14ac:dyDescent="0.25"/>
    <row r="58371" x14ac:dyDescent="0.25"/>
    <row r="58372" x14ac:dyDescent="0.25"/>
    <row r="58373" x14ac:dyDescent="0.25"/>
    <row r="58374" x14ac:dyDescent="0.25"/>
    <row r="58375" x14ac:dyDescent="0.25"/>
    <row r="58376" x14ac:dyDescent="0.25"/>
    <row r="58377" x14ac:dyDescent="0.25"/>
    <row r="58378" x14ac:dyDescent="0.25"/>
    <row r="58379" x14ac:dyDescent="0.25"/>
    <row r="58380" x14ac:dyDescent="0.25"/>
    <row r="58381" x14ac:dyDescent="0.25"/>
    <row r="58382" x14ac:dyDescent="0.25"/>
    <row r="58383" x14ac:dyDescent="0.25"/>
    <row r="58384" x14ac:dyDescent="0.25"/>
    <row r="58385" x14ac:dyDescent="0.25"/>
    <row r="58386" x14ac:dyDescent="0.25"/>
    <row r="58387" x14ac:dyDescent="0.25"/>
    <row r="58388" x14ac:dyDescent="0.25"/>
    <row r="58389" x14ac:dyDescent="0.25"/>
    <row r="58390" x14ac:dyDescent="0.25"/>
    <row r="58391" x14ac:dyDescent="0.25"/>
    <row r="58392" x14ac:dyDescent="0.25"/>
    <row r="58393" x14ac:dyDescent="0.25"/>
    <row r="58394" x14ac:dyDescent="0.25"/>
    <row r="58395" x14ac:dyDescent="0.25"/>
    <row r="58396" x14ac:dyDescent="0.25"/>
    <row r="58397" x14ac:dyDescent="0.25"/>
    <row r="58398" x14ac:dyDescent="0.25"/>
    <row r="58399" x14ac:dyDescent="0.25"/>
    <row r="58400" x14ac:dyDescent="0.25"/>
    <row r="58401" x14ac:dyDescent="0.25"/>
    <row r="58402" x14ac:dyDescent="0.25"/>
    <row r="58403" x14ac:dyDescent="0.25"/>
    <row r="58404" x14ac:dyDescent="0.25"/>
    <row r="58405" x14ac:dyDescent="0.25"/>
    <row r="58406" x14ac:dyDescent="0.25"/>
    <row r="58407" x14ac:dyDescent="0.25"/>
    <row r="58408" x14ac:dyDescent="0.25"/>
    <row r="58409" x14ac:dyDescent="0.25"/>
    <row r="58410" x14ac:dyDescent="0.25"/>
    <row r="58411" x14ac:dyDescent="0.25"/>
    <row r="58412" x14ac:dyDescent="0.25"/>
    <row r="58413" x14ac:dyDescent="0.25"/>
    <row r="58414" x14ac:dyDescent="0.25"/>
    <row r="58415" x14ac:dyDescent="0.25"/>
    <row r="58416" x14ac:dyDescent="0.25"/>
    <row r="58417" x14ac:dyDescent="0.25"/>
    <row r="58418" x14ac:dyDescent="0.25"/>
    <row r="58419" x14ac:dyDescent="0.25"/>
    <row r="58420" x14ac:dyDescent="0.25"/>
    <row r="58421" x14ac:dyDescent="0.25"/>
    <row r="58422" x14ac:dyDescent="0.25"/>
    <row r="58423" x14ac:dyDescent="0.25"/>
    <row r="58424" x14ac:dyDescent="0.25"/>
    <row r="58425" x14ac:dyDescent="0.25"/>
    <row r="58426" x14ac:dyDescent="0.25"/>
    <row r="58427" x14ac:dyDescent="0.25"/>
    <row r="58428" x14ac:dyDescent="0.25"/>
    <row r="58429" x14ac:dyDescent="0.25"/>
    <row r="58430" x14ac:dyDescent="0.25"/>
    <row r="58431" x14ac:dyDescent="0.25"/>
    <row r="58432" x14ac:dyDescent="0.25"/>
    <row r="58433" x14ac:dyDescent="0.25"/>
    <row r="58434" x14ac:dyDescent="0.25"/>
    <row r="58435" x14ac:dyDescent="0.25"/>
    <row r="58436" x14ac:dyDescent="0.25"/>
    <row r="58437" x14ac:dyDescent="0.25"/>
    <row r="58438" x14ac:dyDescent="0.25"/>
    <row r="58439" x14ac:dyDescent="0.25"/>
    <row r="58440" x14ac:dyDescent="0.25"/>
    <row r="58441" x14ac:dyDescent="0.25"/>
    <row r="58442" x14ac:dyDescent="0.25"/>
    <row r="58443" x14ac:dyDescent="0.25"/>
    <row r="58444" x14ac:dyDescent="0.25"/>
    <row r="58445" x14ac:dyDescent="0.25"/>
    <row r="58446" x14ac:dyDescent="0.25"/>
    <row r="58447" x14ac:dyDescent="0.25"/>
    <row r="58448" x14ac:dyDescent="0.25"/>
    <row r="58449" x14ac:dyDescent="0.25"/>
    <row r="58450" x14ac:dyDescent="0.25"/>
    <row r="58451" x14ac:dyDescent="0.25"/>
    <row r="58452" x14ac:dyDescent="0.25"/>
    <row r="58453" x14ac:dyDescent="0.25"/>
    <row r="58454" x14ac:dyDescent="0.25"/>
    <row r="58455" x14ac:dyDescent="0.25"/>
    <row r="58456" x14ac:dyDescent="0.25"/>
    <row r="58457" x14ac:dyDescent="0.25"/>
    <row r="58458" x14ac:dyDescent="0.25"/>
    <row r="58459" x14ac:dyDescent="0.25"/>
    <row r="58460" x14ac:dyDescent="0.25"/>
    <row r="58461" x14ac:dyDescent="0.25"/>
    <row r="58462" x14ac:dyDescent="0.25"/>
    <row r="58463" x14ac:dyDescent="0.25"/>
    <row r="58464" x14ac:dyDescent="0.25"/>
    <row r="58465" x14ac:dyDescent="0.25"/>
    <row r="58466" x14ac:dyDescent="0.25"/>
    <row r="58467" x14ac:dyDescent="0.25"/>
    <row r="58468" x14ac:dyDescent="0.25"/>
    <row r="58469" x14ac:dyDescent="0.25"/>
    <row r="58470" x14ac:dyDescent="0.25"/>
    <row r="58471" x14ac:dyDescent="0.25"/>
    <row r="58472" x14ac:dyDescent="0.25"/>
    <row r="58473" x14ac:dyDescent="0.25"/>
    <row r="58474" x14ac:dyDescent="0.25"/>
    <row r="58475" x14ac:dyDescent="0.25"/>
    <row r="58476" x14ac:dyDescent="0.25"/>
    <row r="58477" x14ac:dyDescent="0.25"/>
    <row r="58478" x14ac:dyDescent="0.25"/>
    <row r="58479" x14ac:dyDescent="0.25"/>
    <row r="58480" x14ac:dyDescent="0.25"/>
    <row r="58481" x14ac:dyDescent="0.25"/>
    <row r="58482" x14ac:dyDescent="0.25"/>
    <row r="58483" x14ac:dyDescent="0.25"/>
    <row r="58484" x14ac:dyDescent="0.25"/>
    <row r="58485" x14ac:dyDescent="0.25"/>
    <row r="58486" x14ac:dyDescent="0.25"/>
    <row r="58487" x14ac:dyDescent="0.25"/>
    <row r="58488" x14ac:dyDescent="0.25"/>
    <row r="58489" x14ac:dyDescent="0.25"/>
    <row r="58490" x14ac:dyDescent="0.25"/>
    <row r="58491" x14ac:dyDescent="0.25"/>
    <row r="58492" x14ac:dyDescent="0.25"/>
    <row r="58493" x14ac:dyDescent="0.25"/>
    <row r="58494" x14ac:dyDescent="0.25"/>
    <row r="58495" x14ac:dyDescent="0.25"/>
    <row r="58496" x14ac:dyDescent="0.25"/>
    <row r="58497" x14ac:dyDescent="0.25"/>
    <row r="58498" x14ac:dyDescent="0.25"/>
    <row r="58499" x14ac:dyDescent="0.25"/>
    <row r="58500" x14ac:dyDescent="0.25"/>
    <row r="58501" x14ac:dyDescent="0.25"/>
    <row r="58502" x14ac:dyDescent="0.25"/>
    <row r="58503" x14ac:dyDescent="0.25"/>
    <row r="58504" x14ac:dyDescent="0.25"/>
    <row r="58505" x14ac:dyDescent="0.25"/>
    <row r="58506" x14ac:dyDescent="0.25"/>
    <row r="58507" x14ac:dyDescent="0.25"/>
    <row r="58508" x14ac:dyDescent="0.25"/>
    <row r="58509" x14ac:dyDescent="0.25"/>
    <row r="58510" x14ac:dyDescent="0.25"/>
    <row r="58511" x14ac:dyDescent="0.25"/>
    <row r="58512" x14ac:dyDescent="0.25"/>
    <row r="58513" x14ac:dyDescent="0.25"/>
    <row r="58514" x14ac:dyDescent="0.25"/>
    <row r="58515" x14ac:dyDescent="0.25"/>
    <row r="58516" x14ac:dyDescent="0.25"/>
    <row r="58517" x14ac:dyDescent="0.25"/>
    <row r="58518" x14ac:dyDescent="0.25"/>
    <row r="58519" x14ac:dyDescent="0.25"/>
    <row r="58520" x14ac:dyDescent="0.25"/>
    <row r="58521" x14ac:dyDescent="0.25"/>
    <row r="58522" x14ac:dyDescent="0.25"/>
    <row r="58523" x14ac:dyDescent="0.25"/>
    <row r="58524" x14ac:dyDescent="0.25"/>
    <row r="58525" x14ac:dyDescent="0.25"/>
    <row r="58526" x14ac:dyDescent="0.25"/>
    <row r="58527" x14ac:dyDescent="0.25"/>
    <row r="58528" x14ac:dyDescent="0.25"/>
    <row r="58529" x14ac:dyDescent="0.25"/>
    <row r="58530" x14ac:dyDescent="0.25"/>
    <row r="58531" x14ac:dyDescent="0.25"/>
    <row r="58532" x14ac:dyDescent="0.25"/>
    <row r="58533" x14ac:dyDescent="0.25"/>
    <row r="58534" x14ac:dyDescent="0.25"/>
    <row r="58535" x14ac:dyDescent="0.25"/>
    <row r="58536" x14ac:dyDescent="0.25"/>
    <row r="58537" x14ac:dyDescent="0.25"/>
    <row r="58538" x14ac:dyDescent="0.25"/>
    <row r="58539" x14ac:dyDescent="0.25"/>
    <row r="58540" x14ac:dyDescent="0.25"/>
    <row r="58541" x14ac:dyDescent="0.25"/>
    <row r="58542" x14ac:dyDescent="0.25"/>
    <row r="58543" x14ac:dyDescent="0.25"/>
    <row r="58544" x14ac:dyDescent="0.25"/>
    <row r="58545" x14ac:dyDescent="0.25"/>
    <row r="58546" x14ac:dyDescent="0.25"/>
    <row r="58547" x14ac:dyDescent="0.25"/>
    <row r="58548" x14ac:dyDescent="0.25"/>
    <row r="58549" x14ac:dyDescent="0.25"/>
    <row r="58550" x14ac:dyDescent="0.25"/>
    <row r="58551" x14ac:dyDescent="0.25"/>
    <row r="58552" x14ac:dyDescent="0.25"/>
    <row r="58553" x14ac:dyDescent="0.25"/>
    <row r="58554" x14ac:dyDescent="0.25"/>
    <row r="58555" x14ac:dyDescent="0.25"/>
    <row r="58556" x14ac:dyDescent="0.25"/>
    <row r="58557" x14ac:dyDescent="0.25"/>
    <row r="58558" x14ac:dyDescent="0.25"/>
    <row r="58559" x14ac:dyDescent="0.25"/>
    <row r="58560" x14ac:dyDescent="0.25"/>
    <row r="58561" x14ac:dyDescent="0.25"/>
    <row r="58562" x14ac:dyDescent="0.25"/>
    <row r="58563" x14ac:dyDescent="0.25"/>
    <row r="58564" x14ac:dyDescent="0.25"/>
    <row r="58565" x14ac:dyDescent="0.25"/>
    <row r="58566" x14ac:dyDescent="0.25"/>
    <row r="58567" x14ac:dyDescent="0.25"/>
    <row r="58568" x14ac:dyDescent="0.25"/>
    <row r="58569" x14ac:dyDescent="0.25"/>
    <row r="58570" x14ac:dyDescent="0.25"/>
    <row r="58571" x14ac:dyDescent="0.25"/>
    <row r="58572" x14ac:dyDescent="0.25"/>
    <row r="58573" x14ac:dyDescent="0.25"/>
    <row r="58574" x14ac:dyDescent="0.25"/>
    <row r="58575" x14ac:dyDescent="0.25"/>
    <row r="58576" x14ac:dyDescent="0.25"/>
    <row r="58577" x14ac:dyDescent="0.25"/>
    <row r="58578" x14ac:dyDescent="0.25"/>
    <row r="58579" x14ac:dyDescent="0.25"/>
    <row r="58580" x14ac:dyDescent="0.25"/>
    <row r="58581" x14ac:dyDescent="0.25"/>
    <row r="58582" x14ac:dyDescent="0.25"/>
    <row r="58583" x14ac:dyDescent="0.25"/>
    <row r="58584" x14ac:dyDescent="0.25"/>
    <row r="58585" x14ac:dyDescent="0.25"/>
    <row r="58586" x14ac:dyDescent="0.25"/>
    <row r="58587" x14ac:dyDescent="0.25"/>
    <row r="58588" x14ac:dyDescent="0.25"/>
    <row r="58589" x14ac:dyDescent="0.25"/>
    <row r="58590" x14ac:dyDescent="0.25"/>
    <row r="58591" x14ac:dyDescent="0.25"/>
    <row r="58592" x14ac:dyDescent="0.25"/>
    <row r="58593" x14ac:dyDescent="0.25"/>
    <row r="58594" x14ac:dyDescent="0.25"/>
    <row r="58595" x14ac:dyDescent="0.25"/>
    <row r="58596" x14ac:dyDescent="0.25"/>
    <row r="58597" x14ac:dyDescent="0.25"/>
    <row r="58598" x14ac:dyDescent="0.25"/>
    <row r="58599" x14ac:dyDescent="0.25"/>
    <row r="58600" x14ac:dyDescent="0.25"/>
    <row r="58601" x14ac:dyDescent="0.25"/>
    <row r="58602" x14ac:dyDescent="0.25"/>
    <row r="58603" x14ac:dyDescent="0.25"/>
    <row r="58604" x14ac:dyDescent="0.25"/>
    <row r="58605" x14ac:dyDescent="0.25"/>
    <row r="58606" x14ac:dyDescent="0.25"/>
    <row r="58607" x14ac:dyDescent="0.25"/>
    <row r="58608" x14ac:dyDescent="0.25"/>
    <row r="58609" x14ac:dyDescent="0.25"/>
    <row r="58610" x14ac:dyDescent="0.25"/>
    <row r="58611" x14ac:dyDescent="0.25"/>
    <row r="58612" x14ac:dyDescent="0.25"/>
    <row r="58613" x14ac:dyDescent="0.25"/>
    <row r="58614" x14ac:dyDescent="0.25"/>
    <row r="58615" x14ac:dyDescent="0.25"/>
    <row r="58616" x14ac:dyDescent="0.25"/>
    <row r="58617" x14ac:dyDescent="0.25"/>
    <row r="58618" x14ac:dyDescent="0.25"/>
    <row r="58619" x14ac:dyDescent="0.25"/>
    <row r="58620" x14ac:dyDescent="0.25"/>
    <row r="58621" x14ac:dyDescent="0.25"/>
    <row r="58622" x14ac:dyDescent="0.25"/>
    <row r="58623" x14ac:dyDescent="0.25"/>
    <row r="58624" x14ac:dyDescent="0.25"/>
    <row r="58625" x14ac:dyDescent="0.25"/>
    <row r="58626" x14ac:dyDescent="0.25"/>
    <row r="58627" x14ac:dyDescent="0.25"/>
    <row r="58628" x14ac:dyDescent="0.25"/>
    <row r="58629" x14ac:dyDescent="0.25"/>
    <row r="58630" x14ac:dyDescent="0.25"/>
    <row r="58631" x14ac:dyDescent="0.25"/>
    <row r="58632" x14ac:dyDescent="0.25"/>
    <row r="58633" x14ac:dyDescent="0.25"/>
    <row r="58634" x14ac:dyDescent="0.25"/>
    <row r="58635" x14ac:dyDescent="0.25"/>
    <row r="58636" x14ac:dyDescent="0.25"/>
    <row r="58637" x14ac:dyDescent="0.25"/>
    <row r="58638" x14ac:dyDescent="0.25"/>
    <row r="58639" x14ac:dyDescent="0.25"/>
    <row r="58640" x14ac:dyDescent="0.25"/>
    <row r="58641" x14ac:dyDescent="0.25"/>
    <row r="58642" x14ac:dyDescent="0.25"/>
    <row r="58643" x14ac:dyDescent="0.25"/>
    <row r="58644" x14ac:dyDescent="0.25"/>
    <row r="58645" x14ac:dyDescent="0.25"/>
    <row r="58646" x14ac:dyDescent="0.25"/>
    <row r="58647" x14ac:dyDescent="0.25"/>
    <row r="58648" x14ac:dyDescent="0.25"/>
    <row r="58649" x14ac:dyDescent="0.25"/>
    <row r="58650" x14ac:dyDescent="0.25"/>
    <row r="58651" x14ac:dyDescent="0.25"/>
    <row r="58652" x14ac:dyDescent="0.25"/>
    <row r="58653" x14ac:dyDescent="0.25"/>
    <row r="58654" x14ac:dyDescent="0.25"/>
    <row r="58655" x14ac:dyDescent="0.25"/>
    <row r="58656" x14ac:dyDescent="0.25"/>
    <row r="58657" x14ac:dyDescent="0.25"/>
    <row r="58658" x14ac:dyDescent="0.25"/>
    <row r="58659" x14ac:dyDescent="0.25"/>
    <row r="58660" x14ac:dyDescent="0.25"/>
    <row r="58661" x14ac:dyDescent="0.25"/>
    <row r="58662" x14ac:dyDescent="0.25"/>
    <row r="58663" x14ac:dyDescent="0.25"/>
    <row r="58664" x14ac:dyDescent="0.25"/>
    <row r="58665" x14ac:dyDescent="0.25"/>
    <row r="58666" x14ac:dyDescent="0.25"/>
    <row r="58667" x14ac:dyDescent="0.25"/>
    <row r="58668" x14ac:dyDescent="0.25"/>
    <row r="58669" x14ac:dyDescent="0.25"/>
    <row r="58670" x14ac:dyDescent="0.25"/>
    <row r="58671" x14ac:dyDescent="0.25"/>
    <row r="58672" x14ac:dyDescent="0.25"/>
    <row r="58673" x14ac:dyDescent="0.25"/>
    <row r="58674" x14ac:dyDescent="0.25"/>
    <row r="58675" x14ac:dyDescent="0.25"/>
    <row r="58676" x14ac:dyDescent="0.25"/>
    <row r="58677" x14ac:dyDescent="0.25"/>
    <row r="58678" x14ac:dyDescent="0.25"/>
    <row r="58679" x14ac:dyDescent="0.25"/>
    <row r="58680" x14ac:dyDescent="0.25"/>
    <row r="58681" x14ac:dyDescent="0.25"/>
    <row r="58682" x14ac:dyDescent="0.25"/>
    <row r="58683" x14ac:dyDescent="0.25"/>
    <row r="58684" x14ac:dyDescent="0.25"/>
    <row r="58685" x14ac:dyDescent="0.25"/>
    <row r="58686" x14ac:dyDescent="0.25"/>
    <row r="58687" x14ac:dyDescent="0.25"/>
    <row r="58688" x14ac:dyDescent="0.25"/>
    <row r="58689" x14ac:dyDescent="0.25"/>
    <row r="58690" x14ac:dyDescent="0.25"/>
    <row r="58691" x14ac:dyDescent="0.25"/>
    <row r="58692" x14ac:dyDescent="0.25"/>
    <row r="58693" x14ac:dyDescent="0.25"/>
    <row r="58694" x14ac:dyDescent="0.25"/>
    <row r="58695" x14ac:dyDescent="0.25"/>
    <row r="58696" x14ac:dyDescent="0.25"/>
    <row r="58697" x14ac:dyDescent="0.25"/>
    <row r="58698" x14ac:dyDescent="0.25"/>
    <row r="58699" x14ac:dyDescent="0.25"/>
    <row r="58700" x14ac:dyDescent="0.25"/>
    <row r="58701" x14ac:dyDescent="0.25"/>
    <row r="58702" x14ac:dyDescent="0.25"/>
    <row r="58703" x14ac:dyDescent="0.25"/>
    <row r="58704" x14ac:dyDescent="0.25"/>
    <row r="58705" x14ac:dyDescent="0.25"/>
    <row r="58706" x14ac:dyDescent="0.25"/>
    <row r="58707" x14ac:dyDescent="0.25"/>
    <row r="58708" x14ac:dyDescent="0.25"/>
    <row r="58709" x14ac:dyDescent="0.25"/>
    <row r="58710" x14ac:dyDescent="0.25"/>
    <row r="58711" x14ac:dyDescent="0.25"/>
    <row r="58712" x14ac:dyDescent="0.25"/>
    <row r="58713" x14ac:dyDescent="0.25"/>
    <row r="58714" x14ac:dyDescent="0.25"/>
    <row r="58715" x14ac:dyDescent="0.25"/>
    <row r="58716" x14ac:dyDescent="0.25"/>
    <row r="58717" x14ac:dyDescent="0.25"/>
    <row r="58718" x14ac:dyDescent="0.25"/>
    <row r="58719" x14ac:dyDescent="0.25"/>
    <row r="58720" x14ac:dyDescent="0.25"/>
    <row r="58721" x14ac:dyDescent="0.25"/>
    <row r="58722" x14ac:dyDescent="0.25"/>
    <row r="58723" x14ac:dyDescent="0.25"/>
    <row r="58724" x14ac:dyDescent="0.25"/>
    <row r="58725" x14ac:dyDescent="0.25"/>
    <row r="58726" x14ac:dyDescent="0.25"/>
    <row r="58727" x14ac:dyDescent="0.25"/>
    <row r="58728" x14ac:dyDescent="0.25"/>
    <row r="58729" x14ac:dyDescent="0.25"/>
    <row r="58730" x14ac:dyDescent="0.25"/>
    <row r="58731" x14ac:dyDescent="0.25"/>
    <row r="58732" x14ac:dyDescent="0.25"/>
    <row r="58733" x14ac:dyDescent="0.25"/>
    <row r="58734" x14ac:dyDescent="0.25"/>
    <row r="58735" x14ac:dyDescent="0.25"/>
    <row r="58736" x14ac:dyDescent="0.25"/>
    <row r="58737" x14ac:dyDescent="0.25"/>
    <row r="58738" x14ac:dyDescent="0.25"/>
    <row r="58739" x14ac:dyDescent="0.25"/>
    <row r="58740" x14ac:dyDescent="0.25"/>
    <row r="58741" x14ac:dyDescent="0.25"/>
    <row r="58742" x14ac:dyDescent="0.25"/>
    <row r="58743" x14ac:dyDescent="0.25"/>
    <row r="58744" x14ac:dyDescent="0.25"/>
    <row r="58745" x14ac:dyDescent="0.25"/>
    <row r="58746" x14ac:dyDescent="0.25"/>
    <row r="58747" x14ac:dyDescent="0.25"/>
    <row r="58748" x14ac:dyDescent="0.25"/>
    <row r="58749" x14ac:dyDescent="0.25"/>
    <row r="58750" x14ac:dyDescent="0.25"/>
    <row r="58751" x14ac:dyDescent="0.25"/>
    <row r="58752" x14ac:dyDescent="0.25"/>
    <row r="58753" x14ac:dyDescent="0.25"/>
    <row r="58754" x14ac:dyDescent="0.25"/>
    <row r="58755" x14ac:dyDescent="0.25"/>
    <row r="58756" x14ac:dyDescent="0.25"/>
    <row r="58757" x14ac:dyDescent="0.25"/>
    <row r="58758" x14ac:dyDescent="0.25"/>
    <row r="58759" x14ac:dyDescent="0.25"/>
    <row r="58760" x14ac:dyDescent="0.25"/>
    <row r="58761" x14ac:dyDescent="0.25"/>
    <row r="58762" x14ac:dyDescent="0.25"/>
    <row r="58763" x14ac:dyDescent="0.25"/>
    <row r="58764" x14ac:dyDescent="0.25"/>
    <row r="58765" x14ac:dyDescent="0.25"/>
    <row r="58766" x14ac:dyDescent="0.25"/>
    <row r="58767" x14ac:dyDescent="0.25"/>
    <row r="58768" x14ac:dyDescent="0.25"/>
    <row r="58769" x14ac:dyDescent="0.25"/>
    <row r="58770" x14ac:dyDescent="0.25"/>
    <row r="58771" x14ac:dyDescent="0.25"/>
    <row r="58772" x14ac:dyDescent="0.25"/>
    <row r="58773" x14ac:dyDescent="0.25"/>
    <row r="58774" x14ac:dyDescent="0.25"/>
    <row r="58775" x14ac:dyDescent="0.25"/>
    <row r="58776" x14ac:dyDescent="0.25"/>
    <row r="58777" x14ac:dyDescent="0.25"/>
    <row r="58778" x14ac:dyDescent="0.25"/>
    <row r="58779" x14ac:dyDescent="0.25"/>
    <row r="58780" x14ac:dyDescent="0.25"/>
    <row r="58781" x14ac:dyDescent="0.25"/>
    <row r="58782" x14ac:dyDescent="0.25"/>
    <row r="58783" x14ac:dyDescent="0.25"/>
    <row r="58784" x14ac:dyDescent="0.25"/>
    <row r="58785" x14ac:dyDescent="0.25"/>
    <row r="58786" x14ac:dyDescent="0.25"/>
    <row r="58787" x14ac:dyDescent="0.25"/>
    <row r="58788" x14ac:dyDescent="0.25"/>
    <row r="58789" x14ac:dyDescent="0.25"/>
    <row r="58790" x14ac:dyDescent="0.25"/>
    <row r="58791" x14ac:dyDescent="0.25"/>
    <row r="58792" x14ac:dyDescent="0.25"/>
    <row r="58793" x14ac:dyDescent="0.25"/>
    <row r="58794" x14ac:dyDescent="0.25"/>
    <row r="58795" x14ac:dyDescent="0.25"/>
    <row r="58796" x14ac:dyDescent="0.25"/>
    <row r="58797" x14ac:dyDescent="0.25"/>
    <row r="58798" x14ac:dyDescent="0.25"/>
    <row r="58799" x14ac:dyDescent="0.25"/>
    <row r="58800" x14ac:dyDescent="0.25"/>
    <row r="58801" x14ac:dyDescent="0.25"/>
    <row r="58802" x14ac:dyDescent="0.25"/>
    <row r="58803" x14ac:dyDescent="0.25"/>
    <row r="58804" x14ac:dyDescent="0.25"/>
    <row r="58805" x14ac:dyDescent="0.25"/>
    <row r="58806" x14ac:dyDescent="0.25"/>
    <row r="58807" x14ac:dyDescent="0.25"/>
    <row r="58808" x14ac:dyDescent="0.25"/>
    <row r="58809" x14ac:dyDescent="0.25"/>
    <row r="58810" x14ac:dyDescent="0.25"/>
    <row r="58811" x14ac:dyDescent="0.25"/>
    <row r="58812" x14ac:dyDescent="0.25"/>
    <row r="58813" x14ac:dyDescent="0.25"/>
    <row r="58814" x14ac:dyDescent="0.25"/>
    <row r="58815" x14ac:dyDescent="0.25"/>
    <row r="58816" x14ac:dyDescent="0.25"/>
    <row r="58817" x14ac:dyDescent="0.25"/>
    <row r="58818" x14ac:dyDescent="0.25"/>
    <row r="58819" x14ac:dyDescent="0.25"/>
    <row r="58820" x14ac:dyDescent="0.25"/>
    <row r="58821" x14ac:dyDescent="0.25"/>
    <row r="58822" x14ac:dyDescent="0.25"/>
    <row r="58823" x14ac:dyDescent="0.25"/>
    <row r="58824" x14ac:dyDescent="0.25"/>
    <row r="58825" x14ac:dyDescent="0.25"/>
    <row r="58826" x14ac:dyDescent="0.25"/>
    <row r="58827" x14ac:dyDescent="0.25"/>
    <row r="58828" x14ac:dyDescent="0.25"/>
    <row r="58829" x14ac:dyDescent="0.25"/>
    <row r="58830" x14ac:dyDescent="0.25"/>
    <row r="58831" x14ac:dyDescent="0.25"/>
    <row r="58832" x14ac:dyDescent="0.25"/>
    <row r="58833" x14ac:dyDescent="0.25"/>
    <row r="58834" x14ac:dyDescent="0.25"/>
    <row r="58835" x14ac:dyDescent="0.25"/>
    <row r="58836" x14ac:dyDescent="0.25"/>
    <row r="58837" x14ac:dyDescent="0.25"/>
    <row r="58838" x14ac:dyDescent="0.25"/>
    <row r="58839" x14ac:dyDescent="0.25"/>
    <row r="58840" x14ac:dyDescent="0.25"/>
    <row r="58841" x14ac:dyDescent="0.25"/>
    <row r="58842" x14ac:dyDescent="0.25"/>
    <row r="58843" x14ac:dyDescent="0.25"/>
    <row r="58844" x14ac:dyDescent="0.25"/>
    <row r="58845" x14ac:dyDescent="0.25"/>
    <row r="58846" x14ac:dyDescent="0.25"/>
    <row r="58847" x14ac:dyDescent="0.25"/>
    <row r="58848" x14ac:dyDescent="0.25"/>
    <row r="58849" x14ac:dyDescent="0.25"/>
    <row r="58850" x14ac:dyDescent="0.25"/>
    <row r="58851" x14ac:dyDescent="0.25"/>
    <row r="58852" x14ac:dyDescent="0.25"/>
    <row r="58853" x14ac:dyDescent="0.25"/>
    <row r="58854" x14ac:dyDescent="0.25"/>
    <row r="58855" x14ac:dyDescent="0.25"/>
    <row r="58856" x14ac:dyDescent="0.25"/>
    <row r="58857" x14ac:dyDescent="0.25"/>
    <row r="58858" x14ac:dyDescent="0.25"/>
    <row r="58859" x14ac:dyDescent="0.25"/>
    <row r="58860" x14ac:dyDescent="0.25"/>
    <row r="58861" x14ac:dyDescent="0.25"/>
    <row r="58862" x14ac:dyDescent="0.25"/>
    <row r="58863" x14ac:dyDescent="0.25"/>
    <row r="58864" x14ac:dyDescent="0.25"/>
    <row r="58865" x14ac:dyDescent="0.25"/>
    <row r="58866" x14ac:dyDescent="0.25"/>
    <row r="58867" x14ac:dyDescent="0.25"/>
    <row r="58868" x14ac:dyDescent="0.25"/>
    <row r="58869" x14ac:dyDescent="0.25"/>
    <row r="58870" x14ac:dyDescent="0.25"/>
    <row r="58871" x14ac:dyDescent="0.25"/>
    <row r="58872" x14ac:dyDescent="0.25"/>
    <row r="58873" x14ac:dyDescent="0.25"/>
    <row r="58874" x14ac:dyDescent="0.25"/>
    <row r="58875" x14ac:dyDescent="0.25"/>
    <row r="58876" x14ac:dyDescent="0.25"/>
    <row r="58877" x14ac:dyDescent="0.25"/>
    <row r="58878" x14ac:dyDescent="0.25"/>
    <row r="58879" x14ac:dyDescent="0.25"/>
    <row r="58880" x14ac:dyDescent="0.25"/>
    <row r="58881" x14ac:dyDescent="0.25"/>
    <row r="58882" x14ac:dyDescent="0.25"/>
    <row r="58883" x14ac:dyDescent="0.25"/>
    <row r="58884" x14ac:dyDescent="0.25"/>
    <row r="58885" x14ac:dyDescent="0.25"/>
    <row r="58886" x14ac:dyDescent="0.25"/>
    <row r="58887" x14ac:dyDescent="0.25"/>
    <row r="58888" x14ac:dyDescent="0.25"/>
    <row r="58889" x14ac:dyDescent="0.25"/>
    <row r="58890" x14ac:dyDescent="0.25"/>
    <row r="58891" x14ac:dyDescent="0.25"/>
    <row r="58892" x14ac:dyDescent="0.25"/>
    <row r="58893" x14ac:dyDescent="0.25"/>
    <row r="58894" x14ac:dyDescent="0.25"/>
    <row r="58895" x14ac:dyDescent="0.25"/>
    <row r="58896" x14ac:dyDescent="0.25"/>
    <row r="58897" x14ac:dyDescent="0.25"/>
    <row r="58898" x14ac:dyDescent="0.25"/>
    <row r="58899" x14ac:dyDescent="0.25"/>
    <row r="58900" x14ac:dyDescent="0.25"/>
    <row r="58901" x14ac:dyDescent="0.25"/>
    <row r="58902" x14ac:dyDescent="0.25"/>
    <row r="58903" x14ac:dyDescent="0.25"/>
    <row r="58904" x14ac:dyDescent="0.25"/>
    <row r="58905" x14ac:dyDescent="0.25"/>
    <row r="58906" x14ac:dyDescent="0.25"/>
    <row r="58907" x14ac:dyDescent="0.25"/>
    <row r="58908" x14ac:dyDescent="0.25"/>
    <row r="58909" x14ac:dyDescent="0.25"/>
    <row r="58910" x14ac:dyDescent="0.25"/>
    <row r="58911" x14ac:dyDescent="0.25"/>
    <row r="58912" x14ac:dyDescent="0.25"/>
    <row r="58913" x14ac:dyDescent="0.25"/>
    <row r="58914" x14ac:dyDescent="0.25"/>
    <row r="58915" x14ac:dyDescent="0.25"/>
    <row r="58916" x14ac:dyDescent="0.25"/>
    <row r="58917" x14ac:dyDescent="0.25"/>
    <row r="58918" x14ac:dyDescent="0.25"/>
    <row r="58919" x14ac:dyDescent="0.25"/>
    <row r="58920" x14ac:dyDescent="0.25"/>
    <row r="58921" x14ac:dyDescent="0.25"/>
    <row r="58922" x14ac:dyDescent="0.25"/>
    <row r="58923" x14ac:dyDescent="0.25"/>
    <row r="58924" x14ac:dyDescent="0.25"/>
    <row r="58925" x14ac:dyDescent="0.25"/>
    <row r="58926" x14ac:dyDescent="0.25"/>
    <row r="58927" x14ac:dyDescent="0.25"/>
    <row r="58928" x14ac:dyDescent="0.25"/>
    <row r="58929" x14ac:dyDescent="0.25"/>
    <row r="58930" x14ac:dyDescent="0.25"/>
    <row r="58931" x14ac:dyDescent="0.25"/>
    <row r="58932" x14ac:dyDescent="0.25"/>
    <row r="58933" x14ac:dyDescent="0.25"/>
    <row r="58934" x14ac:dyDescent="0.25"/>
    <row r="58935" x14ac:dyDescent="0.25"/>
    <row r="58936" x14ac:dyDescent="0.25"/>
    <row r="58937" x14ac:dyDescent="0.25"/>
    <row r="58938" x14ac:dyDescent="0.25"/>
    <row r="58939" x14ac:dyDescent="0.25"/>
    <row r="58940" x14ac:dyDescent="0.25"/>
    <row r="58941" x14ac:dyDescent="0.25"/>
    <row r="58942" x14ac:dyDescent="0.25"/>
    <row r="58943" x14ac:dyDescent="0.25"/>
    <row r="58944" x14ac:dyDescent="0.25"/>
    <row r="58945" x14ac:dyDescent="0.25"/>
    <row r="58946" x14ac:dyDescent="0.25"/>
    <row r="58947" x14ac:dyDescent="0.25"/>
    <row r="58948" x14ac:dyDescent="0.25"/>
    <row r="58949" x14ac:dyDescent="0.25"/>
    <row r="58950" x14ac:dyDescent="0.25"/>
    <row r="58951" x14ac:dyDescent="0.25"/>
    <row r="58952" x14ac:dyDescent="0.25"/>
    <row r="58953" x14ac:dyDescent="0.25"/>
    <row r="58954" x14ac:dyDescent="0.25"/>
    <row r="58955" x14ac:dyDescent="0.25"/>
    <row r="58956" x14ac:dyDescent="0.25"/>
    <row r="58957" x14ac:dyDescent="0.25"/>
    <row r="58958" x14ac:dyDescent="0.25"/>
    <row r="58959" x14ac:dyDescent="0.25"/>
    <row r="58960" x14ac:dyDescent="0.25"/>
    <row r="58961" x14ac:dyDescent="0.25"/>
    <row r="58962" x14ac:dyDescent="0.25"/>
    <row r="58963" x14ac:dyDescent="0.25"/>
    <row r="58964" x14ac:dyDescent="0.25"/>
    <row r="58965" x14ac:dyDescent="0.25"/>
    <row r="58966" x14ac:dyDescent="0.25"/>
    <row r="58967" x14ac:dyDescent="0.25"/>
    <row r="58968" x14ac:dyDescent="0.25"/>
    <row r="58969" x14ac:dyDescent="0.25"/>
    <row r="58970" x14ac:dyDescent="0.25"/>
    <row r="58971" x14ac:dyDescent="0.25"/>
    <row r="58972" x14ac:dyDescent="0.25"/>
    <row r="58973" x14ac:dyDescent="0.25"/>
    <row r="58974" x14ac:dyDescent="0.25"/>
    <row r="58975" x14ac:dyDescent="0.25"/>
    <row r="58976" x14ac:dyDescent="0.25"/>
    <row r="58977" x14ac:dyDescent="0.25"/>
    <row r="58978" x14ac:dyDescent="0.25"/>
    <row r="58979" x14ac:dyDescent="0.25"/>
    <row r="58980" x14ac:dyDescent="0.25"/>
    <row r="58981" x14ac:dyDescent="0.25"/>
    <row r="58982" x14ac:dyDescent="0.25"/>
    <row r="58983" x14ac:dyDescent="0.25"/>
    <row r="58984" x14ac:dyDescent="0.25"/>
    <row r="58985" x14ac:dyDescent="0.25"/>
    <row r="58986" x14ac:dyDescent="0.25"/>
    <row r="58987" x14ac:dyDescent="0.25"/>
    <row r="58988" x14ac:dyDescent="0.25"/>
    <row r="58989" x14ac:dyDescent="0.25"/>
    <row r="58990" x14ac:dyDescent="0.25"/>
    <row r="58991" x14ac:dyDescent="0.25"/>
    <row r="58992" x14ac:dyDescent="0.25"/>
    <row r="58993" x14ac:dyDescent="0.25"/>
    <row r="58994" x14ac:dyDescent="0.25"/>
    <row r="58995" x14ac:dyDescent="0.25"/>
    <row r="58996" x14ac:dyDescent="0.25"/>
    <row r="58997" x14ac:dyDescent="0.25"/>
    <row r="58998" x14ac:dyDescent="0.25"/>
    <row r="58999" x14ac:dyDescent="0.25"/>
    <row r="59000" x14ac:dyDescent="0.25"/>
    <row r="59001" x14ac:dyDescent="0.25"/>
    <row r="59002" x14ac:dyDescent="0.25"/>
    <row r="59003" x14ac:dyDescent="0.25"/>
    <row r="59004" x14ac:dyDescent="0.25"/>
    <row r="59005" x14ac:dyDescent="0.25"/>
    <row r="59006" x14ac:dyDescent="0.25"/>
    <row r="59007" x14ac:dyDescent="0.25"/>
    <row r="59008" x14ac:dyDescent="0.25"/>
    <row r="59009" x14ac:dyDescent="0.25"/>
    <row r="59010" x14ac:dyDescent="0.25"/>
    <row r="59011" x14ac:dyDescent="0.25"/>
    <row r="59012" x14ac:dyDescent="0.25"/>
    <row r="59013" x14ac:dyDescent="0.25"/>
    <row r="59014" x14ac:dyDescent="0.25"/>
    <row r="59015" x14ac:dyDescent="0.25"/>
    <row r="59016" x14ac:dyDescent="0.25"/>
    <row r="59017" x14ac:dyDescent="0.25"/>
    <row r="59018" x14ac:dyDescent="0.25"/>
    <row r="59019" x14ac:dyDescent="0.25"/>
    <row r="59020" x14ac:dyDescent="0.25"/>
    <row r="59021" x14ac:dyDescent="0.25"/>
    <row r="59022" x14ac:dyDescent="0.25"/>
    <row r="59023" x14ac:dyDescent="0.25"/>
    <row r="59024" x14ac:dyDescent="0.25"/>
    <row r="59025" x14ac:dyDescent="0.25"/>
    <row r="59026" x14ac:dyDescent="0.25"/>
    <row r="59027" x14ac:dyDescent="0.25"/>
    <row r="59028" x14ac:dyDescent="0.25"/>
    <row r="59029" x14ac:dyDescent="0.25"/>
    <row r="59030" x14ac:dyDescent="0.25"/>
    <row r="59031" x14ac:dyDescent="0.25"/>
    <row r="59032" x14ac:dyDescent="0.25"/>
    <row r="59033" x14ac:dyDescent="0.25"/>
    <row r="59034" x14ac:dyDescent="0.25"/>
    <row r="59035" x14ac:dyDescent="0.25"/>
    <row r="59036" x14ac:dyDescent="0.25"/>
    <row r="59037" x14ac:dyDescent="0.25"/>
    <row r="59038" x14ac:dyDescent="0.25"/>
    <row r="59039" x14ac:dyDescent="0.25"/>
    <row r="59040" x14ac:dyDescent="0.25"/>
    <row r="59041" x14ac:dyDescent="0.25"/>
    <row r="59042" x14ac:dyDescent="0.25"/>
    <row r="59043" x14ac:dyDescent="0.25"/>
    <row r="59044" x14ac:dyDescent="0.25"/>
    <row r="59045" x14ac:dyDescent="0.25"/>
    <row r="59046" x14ac:dyDescent="0.25"/>
    <row r="59047" x14ac:dyDescent="0.25"/>
    <row r="59048" x14ac:dyDescent="0.25"/>
    <row r="59049" x14ac:dyDescent="0.25"/>
    <row r="59050" x14ac:dyDescent="0.25"/>
    <row r="59051" x14ac:dyDescent="0.25"/>
    <row r="59052" x14ac:dyDescent="0.25"/>
    <row r="59053" x14ac:dyDescent="0.25"/>
    <row r="59054" x14ac:dyDescent="0.25"/>
    <row r="59055" x14ac:dyDescent="0.25"/>
    <row r="59056" x14ac:dyDescent="0.25"/>
    <row r="59057" x14ac:dyDescent="0.25"/>
    <row r="59058" x14ac:dyDescent="0.25"/>
    <row r="59059" x14ac:dyDescent="0.25"/>
    <row r="59060" x14ac:dyDescent="0.25"/>
    <row r="59061" x14ac:dyDescent="0.25"/>
    <row r="59062" x14ac:dyDescent="0.25"/>
    <row r="59063" x14ac:dyDescent="0.25"/>
    <row r="59064" x14ac:dyDescent="0.25"/>
    <row r="59065" x14ac:dyDescent="0.25"/>
    <row r="59066" x14ac:dyDescent="0.25"/>
    <row r="59067" x14ac:dyDescent="0.25"/>
    <row r="59068" x14ac:dyDescent="0.25"/>
    <row r="59069" x14ac:dyDescent="0.25"/>
    <row r="59070" x14ac:dyDescent="0.25"/>
    <row r="59071" x14ac:dyDescent="0.25"/>
    <row r="59072" x14ac:dyDescent="0.25"/>
    <row r="59073" x14ac:dyDescent="0.25"/>
    <row r="59074" x14ac:dyDescent="0.25"/>
    <row r="59075" x14ac:dyDescent="0.25"/>
    <row r="59076" x14ac:dyDescent="0.25"/>
    <row r="59077" x14ac:dyDescent="0.25"/>
    <row r="59078" x14ac:dyDescent="0.25"/>
    <row r="59079" x14ac:dyDescent="0.25"/>
    <row r="59080" x14ac:dyDescent="0.25"/>
    <row r="59081" x14ac:dyDescent="0.25"/>
    <row r="59082" x14ac:dyDescent="0.25"/>
    <row r="59083" x14ac:dyDescent="0.25"/>
    <row r="59084" x14ac:dyDescent="0.25"/>
    <row r="59085" x14ac:dyDescent="0.25"/>
    <row r="59086" x14ac:dyDescent="0.25"/>
    <row r="59087" x14ac:dyDescent="0.25"/>
    <row r="59088" x14ac:dyDescent="0.25"/>
    <row r="59089" x14ac:dyDescent="0.25"/>
    <row r="59090" x14ac:dyDescent="0.25"/>
    <row r="59091" x14ac:dyDescent="0.25"/>
    <row r="59092" x14ac:dyDescent="0.25"/>
    <row r="59093" x14ac:dyDescent="0.25"/>
    <row r="59094" x14ac:dyDescent="0.25"/>
    <row r="59095" x14ac:dyDescent="0.25"/>
    <row r="59096" x14ac:dyDescent="0.25"/>
    <row r="59097" x14ac:dyDescent="0.25"/>
    <row r="59098" x14ac:dyDescent="0.25"/>
    <row r="59099" x14ac:dyDescent="0.25"/>
    <row r="59100" x14ac:dyDescent="0.25"/>
    <row r="59101" x14ac:dyDescent="0.25"/>
    <row r="59102" x14ac:dyDescent="0.25"/>
    <row r="59103" x14ac:dyDescent="0.25"/>
    <row r="59104" x14ac:dyDescent="0.25"/>
    <row r="59105" x14ac:dyDescent="0.25"/>
    <row r="59106" x14ac:dyDescent="0.25"/>
    <row r="59107" x14ac:dyDescent="0.25"/>
    <row r="59108" x14ac:dyDescent="0.25"/>
    <row r="59109" x14ac:dyDescent="0.25"/>
    <row r="59110" x14ac:dyDescent="0.25"/>
    <row r="59111" x14ac:dyDescent="0.25"/>
    <row r="59112" x14ac:dyDescent="0.25"/>
    <row r="59113" x14ac:dyDescent="0.25"/>
    <row r="59114" x14ac:dyDescent="0.25"/>
    <row r="59115" x14ac:dyDescent="0.25"/>
    <row r="59116" x14ac:dyDescent="0.25"/>
    <row r="59117" x14ac:dyDescent="0.25"/>
    <row r="59118" x14ac:dyDescent="0.25"/>
    <row r="59119" x14ac:dyDescent="0.25"/>
    <row r="59120" x14ac:dyDescent="0.25"/>
    <row r="59121" x14ac:dyDescent="0.25"/>
    <row r="59122" x14ac:dyDescent="0.25"/>
    <row r="59123" x14ac:dyDescent="0.25"/>
    <row r="59124" x14ac:dyDescent="0.25"/>
    <row r="59125" x14ac:dyDescent="0.25"/>
    <row r="59126" x14ac:dyDescent="0.25"/>
    <row r="59127" x14ac:dyDescent="0.25"/>
    <row r="59128" x14ac:dyDescent="0.25"/>
    <row r="59129" x14ac:dyDescent="0.25"/>
    <row r="59130" x14ac:dyDescent="0.25"/>
    <row r="59131" x14ac:dyDescent="0.25"/>
    <row r="59132" x14ac:dyDescent="0.25"/>
    <row r="59133" x14ac:dyDescent="0.25"/>
    <row r="59134" x14ac:dyDescent="0.25"/>
    <row r="59135" x14ac:dyDescent="0.25"/>
    <row r="59136" x14ac:dyDescent="0.25"/>
    <row r="59137" x14ac:dyDescent="0.25"/>
    <row r="59138" x14ac:dyDescent="0.25"/>
    <row r="59139" x14ac:dyDescent="0.25"/>
    <row r="59140" x14ac:dyDescent="0.25"/>
    <row r="59141" x14ac:dyDescent="0.25"/>
    <row r="59142" x14ac:dyDescent="0.25"/>
    <row r="59143" x14ac:dyDescent="0.25"/>
    <row r="59144" x14ac:dyDescent="0.25"/>
    <row r="59145" x14ac:dyDescent="0.25"/>
    <row r="59146" x14ac:dyDescent="0.25"/>
    <row r="59147" x14ac:dyDescent="0.25"/>
    <row r="59148" x14ac:dyDescent="0.25"/>
    <row r="59149" x14ac:dyDescent="0.25"/>
    <row r="59150" x14ac:dyDescent="0.25"/>
    <row r="59151" x14ac:dyDescent="0.25"/>
    <row r="59152" x14ac:dyDescent="0.25"/>
    <row r="59153" x14ac:dyDescent="0.25"/>
    <row r="59154" x14ac:dyDescent="0.25"/>
    <row r="59155" x14ac:dyDescent="0.25"/>
    <row r="59156" x14ac:dyDescent="0.25"/>
    <row r="59157" x14ac:dyDescent="0.25"/>
    <row r="59158" x14ac:dyDescent="0.25"/>
    <row r="59159" x14ac:dyDescent="0.25"/>
    <row r="59160" x14ac:dyDescent="0.25"/>
    <row r="59161" x14ac:dyDescent="0.25"/>
    <row r="59162" x14ac:dyDescent="0.25"/>
    <row r="59163" x14ac:dyDescent="0.25"/>
    <row r="59164" x14ac:dyDescent="0.25"/>
    <row r="59165" x14ac:dyDescent="0.25"/>
    <row r="59166" x14ac:dyDescent="0.25"/>
    <row r="59167" x14ac:dyDescent="0.25"/>
    <row r="59168" x14ac:dyDescent="0.25"/>
    <row r="59169" x14ac:dyDescent="0.25"/>
    <row r="59170" x14ac:dyDescent="0.25"/>
    <row r="59171" x14ac:dyDescent="0.25"/>
    <row r="59172" x14ac:dyDescent="0.25"/>
    <row r="59173" x14ac:dyDescent="0.25"/>
    <row r="59174" x14ac:dyDescent="0.25"/>
    <row r="59175" x14ac:dyDescent="0.25"/>
    <row r="59176" x14ac:dyDescent="0.25"/>
    <row r="59177" x14ac:dyDescent="0.25"/>
    <row r="59178" x14ac:dyDescent="0.25"/>
    <row r="59179" x14ac:dyDescent="0.25"/>
    <row r="59180" x14ac:dyDescent="0.25"/>
    <row r="59181" x14ac:dyDescent="0.25"/>
    <row r="59182" x14ac:dyDescent="0.25"/>
    <row r="59183" x14ac:dyDescent="0.25"/>
    <row r="59184" x14ac:dyDescent="0.25"/>
    <row r="59185" x14ac:dyDescent="0.25"/>
    <row r="59186" x14ac:dyDescent="0.25"/>
    <row r="59187" x14ac:dyDescent="0.25"/>
    <row r="59188" x14ac:dyDescent="0.25"/>
    <row r="59189" x14ac:dyDescent="0.25"/>
    <row r="59190" x14ac:dyDescent="0.25"/>
    <row r="59191" x14ac:dyDescent="0.25"/>
    <row r="59192" x14ac:dyDescent="0.25"/>
    <row r="59193" x14ac:dyDescent="0.25"/>
    <row r="59194" x14ac:dyDescent="0.25"/>
    <row r="59195" x14ac:dyDescent="0.25"/>
    <row r="59196" x14ac:dyDescent="0.25"/>
    <row r="59197" x14ac:dyDescent="0.25"/>
    <row r="59198" x14ac:dyDescent="0.25"/>
    <row r="59199" x14ac:dyDescent="0.25"/>
    <row r="59200" x14ac:dyDescent="0.25"/>
    <row r="59201" x14ac:dyDescent="0.25"/>
    <row r="59202" x14ac:dyDescent="0.25"/>
    <row r="59203" x14ac:dyDescent="0.25"/>
    <row r="59204" x14ac:dyDescent="0.25"/>
    <row r="59205" x14ac:dyDescent="0.25"/>
    <row r="59206" x14ac:dyDescent="0.25"/>
    <row r="59207" x14ac:dyDescent="0.25"/>
    <row r="59208" x14ac:dyDescent="0.25"/>
    <row r="59209" x14ac:dyDescent="0.25"/>
    <row r="59210" x14ac:dyDescent="0.25"/>
    <row r="59211" x14ac:dyDescent="0.25"/>
    <row r="59212" x14ac:dyDescent="0.25"/>
    <row r="59213" x14ac:dyDescent="0.25"/>
    <row r="59214" x14ac:dyDescent="0.25"/>
    <row r="59215" x14ac:dyDescent="0.25"/>
    <row r="59216" x14ac:dyDescent="0.25"/>
    <row r="59217" x14ac:dyDescent="0.25"/>
    <row r="59218" x14ac:dyDescent="0.25"/>
    <row r="59219" x14ac:dyDescent="0.25"/>
    <row r="59220" x14ac:dyDescent="0.25"/>
    <row r="59221" x14ac:dyDescent="0.25"/>
    <row r="59222" x14ac:dyDescent="0.25"/>
    <row r="59223" x14ac:dyDescent="0.25"/>
    <row r="59224" x14ac:dyDescent="0.25"/>
    <row r="59225" x14ac:dyDescent="0.25"/>
    <row r="59226" x14ac:dyDescent="0.25"/>
    <row r="59227" x14ac:dyDescent="0.25"/>
    <row r="59228" x14ac:dyDescent="0.25"/>
    <row r="59229" x14ac:dyDescent="0.25"/>
    <row r="59230" x14ac:dyDescent="0.25"/>
    <row r="59231" x14ac:dyDescent="0.25"/>
    <row r="59232" x14ac:dyDescent="0.25"/>
    <row r="59233" x14ac:dyDescent="0.25"/>
    <row r="59234" x14ac:dyDescent="0.25"/>
    <row r="59235" x14ac:dyDescent="0.25"/>
    <row r="59236" x14ac:dyDescent="0.25"/>
    <row r="59237" x14ac:dyDescent="0.25"/>
    <row r="59238" x14ac:dyDescent="0.25"/>
    <row r="59239" x14ac:dyDescent="0.25"/>
    <row r="59240" x14ac:dyDescent="0.25"/>
    <row r="59241" x14ac:dyDescent="0.25"/>
    <row r="59242" x14ac:dyDescent="0.25"/>
    <row r="59243" x14ac:dyDescent="0.25"/>
    <row r="59244" x14ac:dyDescent="0.25"/>
    <row r="59245" x14ac:dyDescent="0.25"/>
    <row r="59246" x14ac:dyDescent="0.25"/>
    <row r="59247" x14ac:dyDescent="0.25"/>
    <row r="59248" x14ac:dyDescent="0.25"/>
    <row r="59249" x14ac:dyDescent="0.25"/>
    <row r="59250" x14ac:dyDescent="0.25"/>
    <row r="59251" x14ac:dyDescent="0.25"/>
    <row r="59252" x14ac:dyDescent="0.25"/>
    <row r="59253" x14ac:dyDescent="0.25"/>
    <row r="59254" x14ac:dyDescent="0.25"/>
    <row r="59255" x14ac:dyDescent="0.25"/>
    <row r="59256" x14ac:dyDescent="0.25"/>
    <row r="59257" x14ac:dyDescent="0.25"/>
    <row r="59258" x14ac:dyDescent="0.25"/>
    <row r="59259" x14ac:dyDescent="0.25"/>
    <row r="59260" x14ac:dyDescent="0.25"/>
    <row r="59261" x14ac:dyDescent="0.25"/>
    <row r="59262" x14ac:dyDescent="0.25"/>
    <row r="59263" x14ac:dyDescent="0.25"/>
    <row r="59264" x14ac:dyDescent="0.25"/>
    <row r="59265" x14ac:dyDescent="0.25"/>
    <row r="59266" x14ac:dyDescent="0.25"/>
    <row r="59267" x14ac:dyDescent="0.25"/>
    <row r="59268" x14ac:dyDescent="0.25"/>
    <row r="59269" x14ac:dyDescent="0.25"/>
    <row r="59270" x14ac:dyDescent="0.25"/>
    <row r="59271" x14ac:dyDescent="0.25"/>
    <row r="59272" x14ac:dyDescent="0.25"/>
    <row r="59273" x14ac:dyDescent="0.25"/>
    <row r="59274" x14ac:dyDescent="0.25"/>
    <row r="59275" x14ac:dyDescent="0.25"/>
    <row r="59276" x14ac:dyDescent="0.25"/>
    <row r="59277" x14ac:dyDescent="0.25"/>
    <row r="59278" x14ac:dyDescent="0.25"/>
    <row r="59279" x14ac:dyDescent="0.25"/>
    <row r="59280" x14ac:dyDescent="0.25"/>
    <row r="59281" x14ac:dyDescent="0.25"/>
    <row r="59282" x14ac:dyDescent="0.25"/>
    <row r="59283" x14ac:dyDescent="0.25"/>
    <row r="59284" x14ac:dyDescent="0.25"/>
    <row r="59285" x14ac:dyDescent="0.25"/>
    <row r="59286" x14ac:dyDescent="0.25"/>
    <row r="59287" x14ac:dyDescent="0.25"/>
    <row r="59288" x14ac:dyDescent="0.25"/>
    <row r="59289" x14ac:dyDescent="0.25"/>
    <row r="59290" x14ac:dyDescent="0.25"/>
    <row r="59291" x14ac:dyDescent="0.25"/>
    <row r="59292" x14ac:dyDescent="0.25"/>
    <row r="59293" x14ac:dyDescent="0.25"/>
    <row r="59294" x14ac:dyDescent="0.25"/>
    <row r="59295" x14ac:dyDescent="0.25"/>
    <row r="59296" x14ac:dyDescent="0.25"/>
    <row r="59297" x14ac:dyDescent="0.25"/>
    <row r="59298" x14ac:dyDescent="0.25"/>
    <row r="59299" x14ac:dyDescent="0.25"/>
    <row r="59300" x14ac:dyDescent="0.25"/>
    <row r="59301" x14ac:dyDescent="0.25"/>
    <row r="59302" x14ac:dyDescent="0.25"/>
    <row r="59303" x14ac:dyDescent="0.25"/>
    <row r="59304" x14ac:dyDescent="0.25"/>
    <row r="59305" x14ac:dyDescent="0.25"/>
    <row r="59306" x14ac:dyDescent="0.25"/>
    <row r="59307" x14ac:dyDescent="0.25"/>
    <row r="59308" x14ac:dyDescent="0.25"/>
    <row r="59309" x14ac:dyDescent="0.25"/>
    <row r="59310" x14ac:dyDescent="0.25"/>
    <row r="59311" x14ac:dyDescent="0.25"/>
    <row r="59312" x14ac:dyDescent="0.25"/>
    <row r="59313" x14ac:dyDescent="0.25"/>
    <row r="59314" x14ac:dyDescent="0.25"/>
    <row r="59315" x14ac:dyDescent="0.25"/>
    <row r="59316" x14ac:dyDescent="0.25"/>
    <row r="59317" x14ac:dyDescent="0.25"/>
    <row r="59318" x14ac:dyDescent="0.25"/>
    <row r="59319" x14ac:dyDescent="0.25"/>
    <row r="59320" x14ac:dyDescent="0.25"/>
    <row r="59321" x14ac:dyDescent="0.25"/>
    <row r="59322" x14ac:dyDescent="0.25"/>
    <row r="59323" x14ac:dyDescent="0.25"/>
    <row r="59324" x14ac:dyDescent="0.25"/>
    <row r="59325" x14ac:dyDescent="0.25"/>
    <row r="59326" x14ac:dyDescent="0.25"/>
    <row r="59327" x14ac:dyDescent="0.25"/>
    <row r="59328" x14ac:dyDescent="0.25"/>
    <row r="59329" x14ac:dyDescent="0.25"/>
    <row r="59330" x14ac:dyDescent="0.25"/>
    <row r="59331" x14ac:dyDescent="0.25"/>
    <row r="59332" x14ac:dyDescent="0.25"/>
    <row r="59333" x14ac:dyDescent="0.25"/>
    <row r="59334" x14ac:dyDescent="0.25"/>
    <row r="59335" x14ac:dyDescent="0.25"/>
    <row r="59336" x14ac:dyDescent="0.25"/>
    <row r="59337" x14ac:dyDescent="0.25"/>
    <row r="59338" x14ac:dyDescent="0.25"/>
    <row r="59339" x14ac:dyDescent="0.25"/>
    <row r="59340" x14ac:dyDescent="0.25"/>
    <row r="59341" x14ac:dyDescent="0.25"/>
    <row r="59342" x14ac:dyDescent="0.25"/>
    <row r="59343" x14ac:dyDescent="0.25"/>
    <row r="59344" x14ac:dyDescent="0.25"/>
    <row r="59345" x14ac:dyDescent="0.25"/>
    <row r="59346" x14ac:dyDescent="0.25"/>
    <row r="59347" x14ac:dyDescent="0.25"/>
    <row r="59348" x14ac:dyDescent="0.25"/>
    <row r="59349" x14ac:dyDescent="0.25"/>
    <row r="59350" x14ac:dyDescent="0.25"/>
    <row r="59351" x14ac:dyDescent="0.25"/>
    <row r="59352" x14ac:dyDescent="0.25"/>
    <row r="59353" x14ac:dyDescent="0.25"/>
    <row r="59354" x14ac:dyDescent="0.25"/>
    <row r="59355" x14ac:dyDescent="0.25"/>
    <row r="59356" x14ac:dyDescent="0.25"/>
    <row r="59357" x14ac:dyDescent="0.25"/>
    <row r="59358" x14ac:dyDescent="0.25"/>
    <row r="59359" x14ac:dyDescent="0.25"/>
    <row r="59360" x14ac:dyDescent="0.25"/>
    <row r="59361" x14ac:dyDescent="0.25"/>
    <row r="59362" x14ac:dyDescent="0.25"/>
    <row r="59363" x14ac:dyDescent="0.25"/>
    <row r="59364" x14ac:dyDescent="0.25"/>
    <row r="59365" x14ac:dyDescent="0.25"/>
    <row r="59366" x14ac:dyDescent="0.25"/>
    <row r="59367" x14ac:dyDescent="0.25"/>
    <row r="59368" x14ac:dyDescent="0.25"/>
    <row r="59369" x14ac:dyDescent="0.25"/>
    <row r="59370" x14ac:dyDescent="0.25"/>
    <row r="59371" x14ac:dyDescent="0.25"/>
    <row r="59372" x14ac:dyDescent="0.25"/>
    <row r="59373" x14ac:dyDescent="0.25"/>
    <row r="59374" x14ac:dyDescent="0.25"/>
    <row r="59375" x14ac:dyDescent="0.25"/>
    <row r="59376" x14ac:dyDescent="0.25"/>
    <row r="59377" x14ac:dyDescent="0.25"/>
    <row r="59378" x14ac:dyDescent="0.25"/>
    <row r="59379" x14ac:dyDescent="0.25"/>
    <row r="59380" x14ac:dyDescent="0.25"/>
    <row r="59381" x14ac:dyDescent="0.25"/>
    <row r="59382" x14ac:dyDescent="0.25"/>
    <row r="59383" x14ac:dyDescent="0.25"/>
    <row r="59384" x14ac:dyDescent="0.25"/>
    <row r="59385" x14ac:dyDescent="0.25"/>
    <row r="59386" x14ac:dyDescent="0.25"/>
    <row r="59387" x14ac:dyDescent="0.25"/>
    <row r="59388" x14ac:dyDescent="0.25"/>
    <row r="59389" x14ac:dyDescent="0.25"/>
    <row r="59390" x14ac:dyDescent="0.25"/>
    <row r="59391" x14ac:dyDescent="0.25"/>
    <row r="59392" x14ac:dyDescent="0.25"/>
    <row r="59393" x14ac:dyDescent="0.25"/>
    <row r="59394" x14ac:dyDescent="0.25"/>
    <row r="59395" x14ac:dyDescent="0.25"/>
    <row r="59396" x14ac:dyDescent="0.25"/>
    <row r="59397" x14ac:dyDescent="0.25"/>
    <row r="59398" x14ac:dyDescent="0.25"/>
    <row r="59399" x14ac:dyDescent="0.25"/>
    <row r="59400" x14ac:dyDescent="0.25"/>
    <row r="59401" x14ac:dyDescent="0.25"/>
    <row r="59402" x14ac:dyDescent="0.25"/>
    <row r="59403" x14ac:dyDescent="0.25"/>
    <row r="59404" x14ac:dyDescent="0.25"/>
    <row r="59405" x14ac:dyDescent="0.25"/>
    <row r="59406" x14ac:dyDescent="0.25"/>
    <row r="59407" x14ac:dyDescent="0.25"/>
    <row r="59408" x14ac:dyDescent="0.25"/>
    <row r="59409" x14ac:dyDescent="0.25"/>
    <row r="59410" x14ac:dyDescent="0.25"/>
    <row r="59411" x14ac:dyDescent="0.25"/>
    <row r="59412" x14ac:dyDescent="0.25"/>
    <row r="59413" x14ac:dyDescent="0.25"/>
    <row r="59414" x14ac:dyDescent="0.25"/>
    <row r="59415" x14ac:dyDescent="0.25"/>
    <row r="59416" x14ac:dyDescent="0.25"/>
    <row r="59417" x14ac:dyDescent="0.25"/>
    <row r="59418" x14ac:dyDescent="0.25"/>
    <row r="59419" x14ac:dyDescent="0.25"/>
    <row r="59420" x14ac:dyDescent="0.25"/>
    <row r="59421" x14ac:dyDescent="0.25"/>
    <row r="59422" x14ac:dyDescent="0.25"/>
    <row r="59423" x14ac:dyDescent="0.25"/>
    <row r="59424" x14ac:dyDescent="0.25"/>
    <row r="59425" x14ac:dyDescent="0.25"/>
    <row r="59426" x14ac:dyDescent="0.25"/>
    <row r="59427" x14ac:dyDescent="0.25"/>
    <row r="59428" x14ac:dyDescent="0.25"/>
    <row r="59429" x14ac:dyDescent="0.25"/>
    <row r="59430" x14ac:dyDescent="0.25"/>
    <row r="59431" x14ac:dyDescent="0.25"/>
    <row r="59432" x14ac:dyDescent="0.25"/>
    <row r="59433" x14ac:dyDescent="0.25"/>
    <row r="59434" x14ac:dyDescent="0.25"/>
    <row r="59435" x14ac:dyDescent="0.25"/>
    <row r="59436" x14ac:dyDescent="0.25"/>
    <row r="59437" x14ac:dyDescent="0.25"/>
    <row r="59438" x14ac:dyDescent="0.25"/>
    <row r="59439" x14ac:dyDescent="0.25"/>
    <row r="59440" x14ac:dyDescent="0.25"/>
    <row r="59441" x14ac:dyDescent="0.25"/>
    <row r="59442" x14ac:dyDescent="0.25"/>
    <row r="59443" x14ac:dyDescent="0.25"/>
    <row r="59444" x14ac:dyDescent="0.25"/>
    <row r="59445" x14ac:dyDescent="0.25"/>
    <row r="59446" x14ac:dyDescent="0.25"/>
    <row r="59447" x14ac:dyDescent="0.25"/>
    <row r="59448" x14ac:dyDescent="0.25"/>
    <row r="59449" x14ac:dyDescent="0.25"/>
    <row r="59450" x14ac:dyDescent="0.25"/>
    <row r="59451" x14ac:dyDescent="0.25"/>
    <row r="59452" x14ac:dyDescent="0.25"/>
    <row r="59453" x14ac:dyDescent="0.25"/>
    <row r="59454" x14ac:dyDescent="0.25"/>
    <row r="59455" x14ac:dyDescent="0.25"/>
    <row r="59456" x14ac:dyDescent="0.25"/>
    <row r="59457" x14ac:dyDescent="0.25"/>
    <row r="59458" x14ac:dyDescent="0.25"/>
    <row r="59459" x14ac:dyDescent="0.25"/>
    <row r="59460" x14ac:dyDescent="0.25"/>
    <row r="59461" x14ac:dyDescent="0.25"/>
    <row r="59462" x14ac:dyDescent="0.25"/>
    <row r="59463" x14ac:dyDescent="0.25"/>
    <row r="59464" x14ac:dyDescent="0.25"/>
    <row r="59465" x14ac:dyDescent="0.25"/>
    <row r="59466" x14ac:dyDescent="0.25"/>
    <row r="59467" x14ac:dyDescent="0.25"/>
    <row r="59468" x14ac:dyDescent="0.25"/>
    <row r="59469" x14ac:dyDescent="0.25"/>
    <row r="59470" x14ac:dyDescent="0.25"/>
    <row r="59471" x14ac:dyDescent="0.25"/>
    <row r="59472" x14ac:dyDescent="0.25"/>
    <row r="59473" x14ac:dyDescent="0.25"/>
    <row r="59474" x14ac:dyDescent="0.25"/>
    <row r="59475" x14ac:dyDescent="0.25"/>
    <row r="59476" x14ac:dyDescent="0.25"/>
    <row r="59477" x14ac:dyDescent="0.25"/>
    <row r="59478" x14ac:dyDescent="0.25"/>
    <row r="59479" x14ac:dyDescent="0.25"/>
    <row r="59480" x14ac:dyDescent="0.25"/>
    <row r="59481" x14ac:dyDescent="0.25"/>
    <row r="59482" x14ac:dyDescent="0.25"/>
    <row r="59483" x14ac:dyDescent="0.25"/>
    <row r="59484" x14ac:dyDescent="0.25"/>
    <row r="59485" x14ac:dyDescent="0.25"/>
    <row r="59486" x14ac:dyDescent="0.25"/>
    <row r="59487" x14ac:dyDescent="0.25"/>
    <row r="59488" x14ac:dyDescent="0.25"/>
    <row r="59489" x14ac:dyDescent="0.25"/>
    <row r="59490" x14ac:dyDescent="0.25"/>
    <row r="59491" x14ac:dyDescent="0.25"/>
    <row r="59492" x14ac:dyDescent="0.25"/>
    <row r="59493" x14ac:dyDescent="0.25"/>
    <row r="59494" x14ac:dyDescent="0.25"/>
    <row r="59495" x14ac:dyDescent="0.25"/>
    <row r="59496" x14ac:dyDescent="0.25"/>
    <row r="59497" x14ac:dyDescent="0.25"/>
    <row r="59498" x14ac:dyDescent="0.25"/>
    <row r="59499" x14ac:dyDescent="0.25"/>
    <row r="59500" x14ac:dyDescent="0.25"/>
    <row r="59501" x14ac:dyDescent="0.25"/>
    <row r="59502" x14ac:dyDescent="0.25"/>
    <row r="59503" x14ac:dyDescent="0.25"/>
    <row r="59504" x14ac:dyDescent="0.25"/>
    <row r="59505" x14ac:dyDescent="0.25"/>
    <row r="59506" x14ac:dyDescent="0.25"/>
    <row r="59507" x14ac:dyDescent="0.25"/>
    <row r="59508" x14ac:dyDescent="0.25"/>
    <row r="59509" x14ac:dyDescent="0.25"/>
    <row r="59510" x14ac:dyDescent="0.25"/>
    <row r="59511" x14ac:dyDescent="0.25"/>
    <row r="59512" x14ac:dyDescent="0.25"/>
    <row r="59513" x14ac:dyDescent="0.25"/>
    <row r="59514" x14ac:dyDescent="0.25"/>
    <row r="59515" x14ac:dyDescent="0.25"/>
    <row r="59516" x14ac:dyDescent="0.25"/>
    <row r="59517" x14ac:dyDescent="0.25"/>
    <row r="59518" x14ac:dyDescent="0.25"/>
    <row r="59519" x14ac:dyDescent="0.25"/>
    <row r="59520" x14ac:dyDescent="0.25"/>
    <row r="59521" x14ac:dyDescent="0.25"/>
    <row r="59522" x14ac:dyDescent="0.25"/>
    <row r="59523" x14ac:dyDescent="0.25"/>
    <row r="59524" x14ac:dyDescent="0.25"/>
    <row r="59525" x14ac:dyDescent="0.25"/>
    <row r="59526" x14ac:dyDescent="0.25"/>
    <row r="59527" x14ac:dyDescent="0.25"/>
    <row r="59528" x14ac:dyDescent="0.25"/>
    <row r="59529" x14ac:dyDescent="0.25"/>
    <row r="59530" x14ac:dyDescent="0.25"/>
    <row r="59531" x14ac:dyDescent="0.25"/>
    <row r="59532" x14ac:dyDescent="0.25"/>
    <row r="59533" x14ac:dyDescent="0.25"/>
    <row r="59534" x14ac:dyDescent="0.25"/>
    <row r="59535" x14ac:dyDescent="0.25"/>
    <row r="59536" x14ac:dyDescent="0.25"/>
    <row r="59537" x14ac:dyDescent="0.25"/>
    <row r="59538" x14ac:dyDescent="0.25"/>
    <row r="59539" x14ac:dyDescent="0.25"/>
    <row r="59540" x14ac:dyDescent="0.25"/>
    <row r="59541" x14ac:dyDescent="0.25"/>
    <row r="59542" x14ac:dyDescent="0.25"/>
    <row r="59543" x14ac:dyDescent="0.25"/>
    <row r="59544" x14ac:dyDescent="0.25"/>
    <row r="59545" x14ac:dyDescent="0.25"/>
    <row r="59546" x14ac:dyDescent="0.25"/>
    <row r="59547" x14ac:dyDescent="0.25"/>
    <row r="59548" x14ac:dyDescent="0.25"/>
    <row r="59549" x14ac:dyDescent="0.25"/>
    <row r="59550" x14ac:dyDescent="0.25"/>
    <row r="59551" x14ac:dyDescent="0.25"/>
    <row r="59552" x14ac:dyDescent="0.25"/>
    <row r="59553" x14ac:dyDescent="0.25"/>
    <row r="59554" x14ac:dyDescent="0.25"/>
    <row r="59555" x14ac:dyDescent="0.25"/>
    <row r="59556" x14ac:dyDescent="0.25"/>
    <row r="59557" x14ac:dyDescent="0.25"/>
    <row r="59558" x14ac:dyDescent="0.25"/>
    <row r="59559" x14ac:dyDescent="0.25"/>
    <row r="59560" x14ac:dyDescent="0.25"/>
    <row r="59561" x14ac:dyDescent="0.25"/>
    <row r="59562" x14ac:dyDescent="0.25"/>
    <row r="59563" x14ac:dyDescent="0.25"/>
    <row r="59564" x14ac:dyDescent="0.25"/>
    <row r="59565" x14ac:dyDescent="0.25"/>
    <row r="59566" x14ac:dyDescent="0.25"/>
    <row r="59567" x14ac:dyDescent="0.25"/>
    <row r="59568" x14ac:dyDescent="0.25"/>
    <row r="59569" x14ac:dyDescent="0.25"/>
    <row r="59570" x14ac:dyDescent="0.25"/>
    <row r="59571" x14ac:dyDescent="0.25"/>
    <row r="59572" x14ac:dyDescent="0.25"/>
    <row r="59573" x14ac:dyDescent="0.25"/>
    <row r="59574" x14ac:dyDescent="0.25"/>
    <row r="59575" x14ac:dyDescent="0.25"/>
    <row r="59576" x14ac:dyDescent="0.25"/>
    <row r="59577" x14ac:dyDescent="0.25"/>
    <row r="59578" x14ac:dyDescent="0.25"/>
    <row r="59579" x14ac:dyDescent="0.25"/>
    <row r="59580" x14ac:dyDescent="0.25"/>
    <row r="59581" x14ac:dyDescent="0.25"/>
    <row r="59582" x14ac:dyDescent="0.25"/>
    <row r="59583" x14ac:dyDescent="0.25"/>
    <row r="59584" x14ac:dyDescent="0.25"/>
    <row r="59585" x14ac:dyDescent="0.25"/>
    <row r="59586" x14ac:dyDescent="0.25"/>
    <row r="59587" x14ac:dyDescent="0.25"/>
    <row r="59588" x14ac:dyDescent="0.25"/>
    <row r="59589" x14ac:dyDescent="0.25"/>
    <row r="59590" x14ac:dyDescent="0.25"/>
    <row r="59591" x14ac:dyDescent="0.25"/>
    <row r="59592" x14ac:dyDescent="0.25"/>
    <row r="59593" x14ac:dyDescent="0.25"/>
    <row r="59594" x14ac:dyDescent="0.25"/>
    <row r="59595" x14ac:dyDescent="0.25"/>
    <row r="59596" x14ac:dyDescent="0.25"/>
    <row r="59597" x14ac:dyDescent="0.25"/>
    <row r="59598" x14ac:dyDescent="0.25"/>
    <row r="59599" x14ac:dyDescent="0.25"/>
    <row r="59600" x14ac:dyDescent="0.25"/>
    <row r="59601" x14ac:dyDescent="0.25"/>
    <row r="59602" x14ac:dyDescent="0.25"/>
    <row r="59603" x14ac:dyDescent="0.25"/>
    <row r="59604" x14ac:dyDescent="0.25"/>
    <row r="59605" x14ac:dyDescent="0.25"/>
    <row r="59606" x14ac:dyDescent="0.25"/>
    <row r="59607" x14ac:dyDescent="0.25"/>
    <row r="59608" x14ac:dyDescent="0.25"/>
    <row r="59609" x14ac:dyDescent="0.25"/>
    <row r="59610" x14ac:dyDescent="0.25"/>
    <row r="59611" x14ac:dyDescent="0.25"/>
    <row r="59612" x14ac:dyDescent="0.25"/>
    <row r="59613" x14ac:dyDescent="0.25"/>
    <row r="59614" x14ac:dyDescent="0.25"/>
    <row r="59615" x14ac:dyDescent="0.25"/>
    <row r="59616" x14ac:dyDescent="0.25"/>
    <row r="59617" x14ac:dyDescent="0.25"/>
    <row r="59618" x14ac:dyDescent="0.25"/>
    <row r="59619" x14ac:dyDescent="0.25"/>
    <row r="59620" x14ac:dyDescent="0.25"/>
    <row r="59621" x14ac:dyDescent="0.25"/>
    <row r="59622" x14ac:dyDescent="0.25"/>
    <row r="59623" x14ac:dyDescent="0.25"/>
    <row r="59624" x14ac:dyDescent="0.25"/>
    <row r="59625" x14ac:dyDescent="0.25"/>
    <row r="59626" x14ac:dyDescent="0.25"/>
    <row r="59627" x14ac:dyDescent="0.25"/>
    <row r="59628" x14ac:dyDescent="0.25"/>
    <row r="59629" x14ac:dyDescent="0.25"/>
    <row r="59630" x14ac:dyDescent="0.25"/>
    <row r="59631" x14ac:dyDescent="0.25"/>
    <row r="59632" x14ac:dyDescent="0.25"/>
    <row r="59633" x14ac:dyDescent="0.25"/>
    <row r="59634" x14ac:dyDescent="0.25"/>
    <row r="59635" x14ac:dyDescent="0.25"/>
    <row r="59636" x14ac:dyDescent="0.25"/>
    <row r="59637" x14ac:dyDescent="0.25"/>
    <row r="59638" x14ac:dyDescent="0.25"/>
    <row r="59639" x14ac:dyDescent="0.25"/>
    <row r="59640" x14ac:dyDescent="0.25"/>
    <row r="59641" x14ac:dyDescent="0.25"/>
    <row r="59642" x14ac:dyDescent="0.25"/>
    <row r="59643" x14ac:dyDescent="0.25"/>
    <row r="59644" x14ac:dyDescent="0.25"/>
    <row r="59645" x14ac:dyDescent="0.25"/>
    <row r="59646" x14ac:dyDescent="0.25"/>
    <row r="59647" x14ac:dyDescent="0.25"/>
    <row r="59648" x14ac:dyDescent="0.25"/>
    <row r="59649" x14ac:dyDescent="0.25"/>
    <row r="59650" x14ac:dyDescent="0.25"/>
    <row r="59651" x14ac:dyDescent="0.25"/>
    <row r="59652" x14ac:dyDescent="0.25"/>
    <row r="59653" x14ac:dyDescent="0.25"/>
    <row r="59654" x14ac:dyDescent="0.25"/>
    <row r="59655" x14ac:dyDescent="0.25"/>
    <row r="59656" x14ac:dyDescent="0.25"/>
    <row r="59657" x14ac:dyDescent="0.25"/>
    <row r="59658" x14ac:dyDescent="0.25"/>
    <row r="59659" x14ac:dyDescent="0.25"/>
    <row r="59660" x14ac:dyDescent="0.25"/>
    <row r="59661" x14ac:dyDescent="0.25"/>
    <row r="59662" x14ac:dyDescent="0.25"/>
    <row r="59663" x14ac:dyDescent="0.25"/>
    <row r="59664" x14ac:dyDescent="0.25"/>
    <row r="59665" x14ac:dyDescent="0.25"/>
    <row r="59666" x14ac:dyDescent="0.25"/>
    <row r="59667" x14ac:dyDescent="0.25"/>
    <row r="59668" x14ac:dyDescent="0.25"/>
    <row r="59669" x14ac:dyDescent="0.25"/>
    <row r="59670" x14ac:dyDescent="0.25"/>
    <row r="59671" x14ac:dyDescent="0.25"/>
    <row r="59672" x14ac:dyDescent="0.25"/>
    <row r="59673" x14ac:dyDescent="0.25"/>
    <row r="59674" x14ac:dyDescent="0.25"/>
    <row r="59675" x14ac:dyDescent="0.25"/>
    <row r="59676" x14ac:dyDescent="0.25"/>
    <row r="59677" x14ac:dyDescent="0.25"/>
    <row r="59678" x14ac:dyDescent="0.25"/>
    <row r="59679" x14ac:dyDescent="0.25"/>
    <row r="59680" x14ac:dyDescent="0.25"/>
    <row r="59681" x14ac:dyDescent="0.25"/>
    <row r="59682" x14ac:dyDescent="0.25"/>
    <row r="59683" x14ac:dyDescent="0.25"/>
    <row r="59684" x14ac:dyDescent="0.25"/>
    <row r="59685" x14ac:dyDescent="0.25"/>
    <row r="59686" x14ac:dyDescent="0.25"/>
    <row r="59687" x14ac:dyDescent="0.25"/>
    <row r="59688" x14ac:dyDescent="0.25"/>
    <row r="59689" x14ac:dyDescent="0.25"/>
    <row r="59690" x14ac:dyDescent="0.25"/>
    <row r="59691" x14ac:dyDescent="0.25"/>
    <row r="59692" x14ac:dyDescent="0.25"/>
    <row r="59693" x14ac:dyDescent="0.25"/>
    <row r="59694" x14ac:dyDescent="0.25"/>
    <row r="59695" x14ac:dyDescent="0.25"/>
    <row r="59696" x14ac:dyDescent="0.25"/>
    <row r="59697" x14ac:dyDescent="0.25"/>
    <row r="59698" x14ac:dyDescent="0.25"/>
    <row r="59699" x14ac:dyDescent="0.25"/>
    <row r="59700" x14ac:dyDescent="0.25"/>
    <row r="59701" x14ac:dyDescent="0.25"/>
    <row r="59702" x14ac:dyDescent="0.25"/>
    <row r="59703" x14ac:dyDescent="0.25"/>
    <row r="59704" x14ac:dyDescent="0.25"/>
    <row r="59705" x14ac:dyDescent="0.25"/>
    <row r="59706" x14ac:dyDescent="0.25"/>
    <row r="59707" x14ac:dyDescent="0.25"/>
    <row r="59708" x14ac:dyDescent="0.25"/>
    <row r="59709" x14ac:dyDescent="0.25"/>
    <row r="59710" x14ac:dyDescent="0.25"/>
    <row r="59711" x14ac:dyDescent="0.25"/>
    <row r="59712" x14ac:dyDescent="0.25"/>
    <row r="59713" x14ac:dyDescent="0.25"/>
    <row r="59714" x14ac:dyDescent="0.25"/>
    <row r="59715" x14ac:dyDescent="0.25"/>
    <row r="59716" x14ac:dyDescent="0.25"/>
    <row r="59717" x14ac:dyDescent="0.25"/>
    <row r="59718" x14ac:dyDescent="0.25"/>
    <row r="59719" x14ac:dyDescent="0.25"/>
    <row r="59720" x14ac:dyDescent="0.25"/>
    <row r="59721" x14ac:dyDescent="0.25"/>
    <row r="59722" x14ac:dyDescent="0.25"/>
    <row r="59723" x14ac:dyDescent="0.25"/>
    <row r="59724" x14ac:dyDescent="0.25"/>
    <row r="59725" x14ac:dyDescent="0.25"/>
    <row r="59726" x14ac:dyDescent="0.25"/>
    <row r="59727" x14ac:dyDescent="0.25"/>
    <row r="59728" x14ac:dyDescent="0.25"/>
    <row r="59729" x14ac:dyDescent="0.25"/>
    <row r="59730" x14ac:dyDescent="0.25"/>
    <row r="59731" x14ac:dyDescent="0.25"/>
    <row r="59732" x14ac:dyDescent="0.25"/>
    <row r="59733" x14ac:dyDescent="0.25"/>
    <row r="59734" x14ac:dyDescent="0.25"/>
    <row r="59735" x14ac:dyDescent="0.25"/>
    <row r="59736" x14ac:dyDescent="0.25"/>
    <row r="59737" x14ac:dyDescent="0.25"/>
    <row r="59738" x14ac:dyDescent="0.25"/>
    <row r="59739" x14ac:dyDescent="0.25"/>
    <row r="59740" x14ac:dyDescent="0.25"/>
    <row r="59741" x14ac:dyDescent="0.25"/>
    <row r="59742" x14ac:dyDescent="0.25"/>
    <row r="59743" x14ac:dyDescent="0.25"/>
    <row r="59744" x14ac:dyDescent="0.25"/>
    <row r="59745" x14ac:dyDescent="0.25"/>
    <row r="59746" x14ac:dyDescent="0.25"/>
    <row r="59747" x14ac:dyDescent="0.25"/>
    <row r="59748" x14ac:dyDescent="0.25"/>
    <row r="59749" x14ac:dyDescent="0.25"/>
    <row r="59750" x14ac:dyDescent="0.25"/>
    <row r="59751" x14ac:dyDescent="0.25"/>
    <row r="59752" x14ac:dyDescent="0.25"/>
    <row r="59753" x14ac:dyDescent="0.25"/>
    <row r="59754" x14ac:dyDescent="0.25"/>
    <row r="59755" x14ac:dyDescent="0.25"/>
    <row r="59756" x14ac:dyDescent="0.25"/>
    <row r="59757" x14ac:dyDescent="0.25"/>
    <row r="59758" x14ac:dyDescent="0.25"/>
    <row r="59759" x14ac:dyDescent="0.25"/>
    <row r="59760" x14ac:dyDescent="0.25"/>
    <row r="59761" x14ac:dyDescent="0.25"/>
    <row r="59762" x14ac:dyDescent="0.25"/>
    <row r="59763" x14ac:dyDescent="0.25"/>
    <row r="59764" x14ac:dyDescent="0.25"/>
    <row r="59765" x14ac:dyDescent="0.25"/>
    <row r="59766" x14ac:dyDescent="0.25"/>
    <row r="59767" x14ac:dyDescent="0.25"/>
    <row r="59768" x14ac:dyDescent="0.25"/>
    <row r="59769" x14ac:dyDescent="0.25"/>
    <row r="59770" x14ac:dyDescent="0.25"/>
    <row r="59771" x14ac:dyDescent="0.25"/>
    <row r="59772" x14ac:dyDescent="0.25"/>
    <row r="59773" x14ac:dyDescent="0.25"/>
    <row r="59774" x14ac:dyDescent="0.25"/>
    <row r="59775" x14ac:dyDescent="0.25"/>
    <row r="59776" x14ac:dyDescent="0.25"/>
    <row r="59777" x14ac:dyDescent="0.25"/>
    <row r="59778" x14ac:dyDescent="0.25"/>
    <row r="59779" x14ac:dyDescent="0.25"/>
    <row r="59780" x14ac:dyDescent="0.25"/>
    <row r="59781" x14ac:dyDescent="0.25"/>
    <row r="59782" x14ac:dyDescent="0.25"/>
    <row r="59783" x14ac:dyDescent="0.25"/>
    <row r="59784" x14ac:dyDescent="0.25"/>
    <row r="59785" x14ac:dyDescent="0.25"/>
    <row r="59786" x14ac:dyDescent="0.25"/>
    <row r="59787" x14ac:dyDescent="0.25"/>
    <row r="59788" x14ac:dyDescent="0.25"/>
    <row r="59789" x14ac:dyDescent="0.25"/>
    <row r="59790" x14ac:dyDescent="0.25"/>
    <row r="59791" x14ac:dyDescent="0.25"/>
    <row r="59792" x14ac:dyDescent="0.25"/>
    <row r="59793" x14ac:dyDescent="0.25"/>
    <row r="59794" x14ac:dyDescent="0.25"/>
    <row r="59795" x14ac:dyDescent="0.25"/>
    <row r="59796" x14ac:dyDescent="0.25"/>
    <row r="59797" x14ac:dyDescent="0.25"/>
    <row r="59798" x14ac:dyDescent="0.25"/>
    <row r="59799" x14ac:dyDescent="0.25"/>
    <row r="59800" x14ac:dyDescent="0.25"/>
    <row r="59801" x14ac:dyDescent="0.25"/>
    <row r="59802" x14ac:dyDescent="0.25"/>
    <row r="59803" x14ac:dyDescent="0.25"/>
    <row r="59804" x14ac:dyDescent="0.25"/>
    <row r="59805" x14ac:dyDescent="0.25"/>
    <row r="59806" x14ac:dyDescent="0.25"/>
    <row r="59807" x14ac:dyDescent="0.25"/>
    <row r="59808" x14ac:dyDescent="0.25"/>
    <row r="59809" x14ac:dyDescent="0.25"/>
    <row r="59810" x14ac:dyDescent="0.25"/>
    <row r="59811" x14ac:dyDescent="0.25"/>
    <row r="59812" x14ac:dyDescent="0.25"/>
    <row r="59813" x14ac:dyDescent="0.25"/>
    <row r="59814" x14ac:dyDescent="0.25"/>
    <row r="59815" x14ac:dyDescent="0.25"/>
    <row r="59816" x14ac:dyDescent="0.25"/>
    <row r="59817" x14ac:dyDescent="0.25"/>
    <row r="59818" x14ac:dyDescent="0.25"/>
    <row r="59819" x14ac:dyDescent="0.25"/>
    <row r="59820" x14ac:dyDescent="0.25"/>
    <row r="59821" x14ac:dyDescent="0.25"/>
    <row r="59822" x14ac:dyDescent="0.25"/>
    <row r="59823" x14ac:dyDescent="0.25"/>
    <row r="59824" x14ac:dyDescent="0.25"/>
    <row r="59825" x14ac:dyDescent="0.25"/>
    <row r="59826" x14ac:dyDescent="0.25"/>
    <row r="59827" x14ac:dyDescent="0.25"/>
    <row r="59828" x14ac:dyDescent="0.25"/>
    <row r="59829" x14ac:dyDescent="0.25"/>
    <row r="59830" x14ac:dyDescent="0.25"/>
    <row r="59831" x14ac:dyDescent="0.25"/>
    <row r="59832" x14ac:dyDescent="0.25"/>
    <row r="59833" x14ac:dyDescent="0.25"/>
    <row r="59834" x14ac:dyDescent="0.25"/>
    <row r="59835" x14ac:dyDescent="0.25"/>
    <row r="59836" x14ac:dyDescent="0.25"/>
    <row r="59837" x14ac:dyDescent="0.25"/>
    <row r="59838" x14ac:dyDescent="0.25"/>
    <row r="59839" x14ac:dyDescent="0.25"/>
    <row r="59840" x14ac:dyDescent="0.25"/>
    <row r="59841" x14ac:dyDescent="0.25"/>
    <row r="59842" x14ac:dyDescent="0.25"/>
    <row r="59843" x14ac:dyDescent="0.25"/>
    <row r="59844" x14ac:dyDescent="0.25"/>
    <row r="59845" x14ac:dyDescent="0.25"/>
    <row r="59846" x14ac:dyDescent="0.25"/>
    <row r="59847" x14ac:dyDescent="0.25"/>
    <row r="59848" x14ac:dyDescent="0.25"/>
    <row r="59849" x14ac:dyDescent="0.25"/>
    <row r="59850" x14ac:dyDescent="0.25"/>
    <row r="59851" x14ac:dyDescent="0.25"/>
    <row r="59852" x14ac:dyDescent="0.25"/>
    <row r="59853" x14ac:dyDescent="0.25"/>
    <row r="59854" x14ac:dyDescent="0.25"/>
    <row r="59855" x14ac:dyDescent="0.25"/>
    <row r="59856" x14ac:dyDescent="0.25"/>
    <row r="59857" x14ac:dyDescent="0.25"/>
    <row r="59858" x14ac:dyDescent="0.25"/>
    <row r="59859" x14ac:dyDescent="0.25"/>
    <row r="59860" x14ac:dyDescent="0.25"/>
    <row r="59861" x14ac:dyDescent="0.25"/>
    <row r="59862" x14ac:dyDescent="0.25"/>
    <row r="59863" x14ac:dyDescent="0.25"/>
    <row r="59864" x14ac:dyDescent="0.25"/>
    <row r="59865" x14ac:dyDescent="0.25"/>
    <row r="59866" x14ac:dyDescent="0.25"/>
    <row r="59867" x14ac:dyDescent="0.25"/>
    <row r="59868" x14ac:dyDescent="0.25"/>
    <row r="59869" x14ac:dyDescent="0.25"/>
    <row r="59870" x14ac:dyDescent="0.25"/>
    <row r="59871" x14ac:dyDescent="0.25"/>
    <row r="59872" x14ac:dyDescent="0.25"/>
    <row r="59873" x14ac:dyDescent="0.25"/>
    <row r="59874" x14ac:dyDescent="0.25"/>
    <row r="59875" x14ac:dyDescent="0.25"/>
    <row r="59876" x14ac:dyDescent="0.25"/>
    <row r="59877" x14ac:dyDescent="0.25"/>
    <row r="59878" x14ac:dyDescent="0.25"/>
    <row r="59879" x14ac:dyDescent="0.25"/>
    <row r="59880" x14ac:dyDescent="0.25"/>
    <row r="59881" x14ac:dyDescent="0.25"/>
    <row r="59882" x14ac:dyDescent="0.25"/>
    <row r="59883" x14ac:dyDescent="0.25"/>
    <row r="59884" x14ac:dyDescent="0.25"/>
    <row r="59885" x14ac:dyDescent="0.25"/>
    <row r="59886" x14ac:dyDescent="0.25"/>
    <row r="59887" x14ac:dyDescent="0.25"/>
    <row r="59888" x14ac:dyDescent="0.25"/>
    <row r="59889" x14ac:dyDescent="0.25"/>
    <row r="59890" x14ac:dyDescent="0.25"/>
    <row r="59891" x14ac:dyDescent="0.25"/>
    <row r="59892" x14ac:dyDescent="0.25"/>
    <row r="59893" x14ac:dyDescent="0.25"/>
    <row r="59894" x14ac:dyDescent="0.25"/>
    <row r="59895" x14ac:dyDescent="0.25"/>
    <row r="59896" x14ac:dyDescent="0.25"/>
    <row r="59897" x14ac:dyDescent="0.25"/>
    <row r="59898" x14ac:dyDescent="0.25"/>
    <row r="59899" x14ac:dyDescent="0.25"/>
    <row r="59900" x14ac:dyDescent="0.25"/>
    <row r="59901" x14ac:dyDescent="0.25"/>
    <row r="59902" x14ac:dyDescent="0.25"/>
    <row r="59903" x14ac:dyDescent="0.25"/>
    <row r="59904" x14ac:dyDescent="0.25"/>
    <row r="59905" x14ac:dyDescent="0.25"/>
    <row r="59906" x14ac:dyDescent="0.25"/>
    <row r="59907" x14ac:dyDescent="0.25"/>
    <row r="59908" x14ac:dyDescent="0.25"/>
    <row r="59909" x14ac:dyDescent="0.25"/>
    <row r="59910" x14ac:dyDescent="0.25"/>
    <row r="59911" x14ac:dyDescent="0.25"/>
    <row r="59912" x14ac:dyDescent="0.25"/>
    <row r="59913" x14ac:dyDescent="0.25"/>
    <row r="59914" x14ac:dyDescent="0.25"/>
    <row r="59915" x14ac:dyDescent="0.25"/>
    <row r="59916" x14ac:dyDescent="0.25"/>
    <row r="59917" x14ac:dyDescent="0.25"/>
    <row r="59918" x14ac:dyDescent="0.25"/>
    <row r="59919" x14ac:dyDescent="0.25"/>
    <row r="59920" x14ac:dyDescent="0.25"/>
    <row r="59921" x14ac:dyDescent="0.25"/>
    <row r="59922" x14ac:dyDescent="0.25"/>
    <row r="59923" x14ac:dyDescent="0.25"/>
    <row r="59924" x14ac:dyDescent="0.25"/>
    <row r="59925" x14ac:dyDescent="0.25"/>
    <row r="59926" x14ac:dyDescent="0.25"/>
    <row r="59927" x14ac:dyDescent="0.25"/>
    <row r="59928" x14ac:dyDescent="0.25"/>
    <row r="59929" x14ac:dyDescent="0.25"/>
    <row r="59930" x14ac:dyDescent="0.25"/>
    <row r="59931" x14ac:dyDescent="0.25"/>
    <row r="59932" x14ac:dyDescent="0.25"/>
    <row r="59933" x14ac:dyDescent="0.25"/>
    <row r="59934" x14ac:dyDescent="0.25"/>
    <row r="59935" x14ac:dyDescent="0.25"/>
    <row r="59936" x14ac:dyDescent="0.25"/>
    <row r="59937" x14ac:dyDescent="0.25"/>
    <row r="59938" x14ac:dyDescent="0.25"/>
    <row r="59939" x14ac:dyDescent="0.25"/>
    <row r="59940" x14ac:dyDescent="0.25"/>
    <row r="59941" x14ac:dyDescent="0.25"/>
    <row r="59942" x14ac:dyDescent="0.25"/>
    <row r="59943" x14ac:dyDescent="0.25"/>
    <row r="59944" x14ac:dyDescent="0.25"/>
    <row r="59945" x14ac:dyDescent="0.25"/>
    <row r="59946" x14ac:dyDescent="0.25"/>
    <row r="59947" x14ac:dyDescent="0.25"/>
    <row r="59948" x14ac:dyDescent="0.25"/>
    <row r="59949" x14ac:dyDescent="0.25"/>
    <row r="59950" x14ac:dyDescent="0.25"/>
    <row r="59951" x14ac:dyDescent="0.25"/>
    <row r="59952" x14ac:dyDescent="0.25"/>
    <row r="59953" x14ac:dyDescent="0.25"/>
    <row r="59954" x14ac:dyDescent="0.25"/>
    <row r="59955" x14ac:dyDescent="0.25"/>
    <row r="59956" x14ac:dyDescent="0.25"/>
    <row r="59957" x14ac:dyDescent="0.25"/>
    <row r="59958" x14ac:dyDescent="0.25"/>
    <row r="59959" x14ac:dyDescent="0.25"/>
    <row r="59960" x14ac:dyDescent="0.25"/>
    <row r="59961" x14ac:dyDescent="0.25"/>
    <row r="59962" x14ac:dyDescent="0.25"/>
    <row r="59963" x14ac:dyDescent="0.25"/>
    <row r="59964" x14ac:dyDescent="0.25"/>
    <row r="59965" x14ac:dyDescent="0.25"/>
    <row r="59966" x14ac:dyDescent="0.25"/>
    <row r="59967" x14ac:dyDescent="0.25"/>
    <row r="59968" x14ac:dyDescent="0.25"/>
    <row r="59969" x14ac:dyDescent="0.25"/>
    <row r="59970" x14ac:dyDescent="0.25"/>
    <row r="59971" x14ac:dyDescent="0.25"/>
    <row r="59972" x14ac:dyDescent="0.25"/>
    <row r="59973" x14ac:dyDescent="0.25"/>
    <row r="59974" x14ac:dyDescent="0.25"/>
    <row r="59975" x14ac:dyDescent="0.25"/>
    <row r="59976" x14ac:dyDescent="0.25"/>
    <row r="59977" x14ac:dyDescent="0.25"/>
    <row r="59978" x14ac:dyDescent="0.25"/>
    <row r="59979" x14ac:dyDescent="0.25"/>
    <row r="59980" x14ac:dyDescent="0.25"/>
    <row r="59981" x14ac:dyDescent="0.25"/>
    <row r="59982" x14ac:dyDescent="0.25"/>
    <row r="59983" x14ac:dyDescent="0.25"/>
    <row r="59984" x14ac:dyDescent="0.25"/>
    <row r="59985" x14ac:dyDescent="0.25"/>
    <row r="59986" x14ac:dyDescent="0.25"/>
    <row r="59987" x14ac:dyDescent="0.25"/>
    <row r="59988" x14ac:dyDescent="0.25"/>
    <row r="59989" x14ac:dyDescent="0.25"/>
    <row r="59990" x14ac:dyDescent="0.25"/>
    <row r="59991" x14ac:dyDescent="0.25"/>
    <row r="59992" x14ac:dyDescent="0.25"/>
    <row r="59993" x14ac:dyDescent="0.25"/>
    <row r="59994" x14ac:dyDescent="0.25"/>
    <row r="59995" x14ac:dyDescent="0.25"/>
    <row r="59996" x14ac:dyDescent="0.25"/>
    <row r="59997" x14ac:dyDescent="0.25"/>
    <row r="59998" x14ac:dyDescent="0.25"/>
    <row r="59999" x14ac:dyDescent="0.25"/>
    <row r="60000" x14ac:dyDescent="0.25"/>
    <row r="60001" x14ac:dyDescent="0.25"/>
    <row r="60002" x14ac:dyDescent="0.25"/>
    <row r="60003" x14ac:dyDescent="0.25"/>
    <row r="60004" x14ac:dyDescent="0.25"/>
    <row r="60005" x14ac:dyDescent="0.25"/>
    <row r="60006" x14ac:dyDescent="0.25"/>
    <row r="60007" x14ac:dyDescent="0.25"/>
    <row r="60008" x14ac:dyDescent="0.25"/>
    <row r="60009" x14ac:dyDescent="0.25"/>
    <row r="60010" x14ac:dyDescent="0.25"/>
    <row r="60011" x14ac:dyDescent="0.25"/>
    <row r="60012" x14ac:dyDescent="0.25"/>
    <row r="60013" x14ac:dyDescent="0.25"/>
    <row r="60014" x14ac:dyDescent="0.25"/>
    <row r="60015" x14ac:dyDescent="0.25"/>
    <row r="60016" x14ac:dyDescent="0.25"/>
    <row r="60017" x14ac:dyDescent="0.25"/>
    <row r="60018" x14ac:dyDescent="0.25"/>
    <row r="60019" x14ac:dyDescent="0.25"/>
    <row r="60020" x14ac:dyDescent="0.25"/>
    <row r="60021" x14ac:dyDescent="0.25"/>
    <row r="60022" x14ac:dyDescent="0.25"/>
    <row r="60023" x14ac:dyDescent="0.25"/>
    <row r="60024" x14ac:dyDescent="0.25"/>
    <row r="60025" x14ac:dyDescent="0.25"/>
    <row r="60026" x14ac:dyDescent="0.25"/>
    <row r="60027" x14ac:dyDescent="0.25"/>
    <row r="60028" x14ac:dyDescent="0.25"/>
    <row r="60029" x14ac:dyDescent="0.25"/>
    <row r="60030" x14ac:dyDescent="0.25"/>
    <row r="60031" x14ac:dyDescent="0.25"/>
    <row r="60032" x14ac:dyDescent="0.25"/>
    <row r="60033" x14ac:dyDescent="0.25"/>
    <row r="60034" x14ac:dyDescent="0.25"/>
    <row r="60035" x14ac:dyDescent="0.25"/>
    <row r="60036" x14ac:dyDescent="0.25"/>
    <row r="60037" x14ac:dyDescent="0.25"/>
    <row r="60038" x14ac:dyDescent="0.25"/>
    <row r="60039" x14ac:dyDescent="0.25"/>
    <row r="60040" x14ac:dyDescent="0.25"/>
    <row r="60041" x14ac:dyDescent="0.25"/>
    <row r="60042" x14ac:dyDescent="0.25"/>
    <row r="60043" x14ac:dyDescent="0.25"/>
    <row r="60044" x14ac:dyDescent="0.25"/>
    <row r="60045" x14ac:dyDescent="0.25"/>
    <row r="60046" x14ac:dyDescent="0.25"/>
    <row r="60047" x14ac:dyDescent="0.25"/>
    <row r="60048" x14ac:dyDescent="0.25"/>
    <row r="60049" x14ac:dyDescent="0.25"/>
    <row r="60050" x14ac:dyDescent="0.25"/>
    <row r="60051" x14ac:dyDescent="0.25"/>
    <row r="60052" x14ac:dyDescent="0.25"/>
    <row r="60053" x14ac:dyDescent="0.25"/>
    <row r="60054" x14ac:dyDescent="0.25"/>
    <row r="60055" x14ac:dyDescent="0.25"/>
    <row r="60056" x14ac:dyDescent="0.25"/>
    <row r="60057" x14ac:dyDescent="0.25"/>
    <row r="60058" x14ac:dyDescent="0.25"/>
    <row r="60059" x14ac:dyDescent="0.25"/>
    <row r="60060" x14ac:dyDescent="0.25"/>
    <row r="60061" x14ac:dyDescent="0.25"/>
    <row r="60062" x14ac:dyDescent="0.25"/>
    <row r="60063" x14ac:dyDescent="0.25"/>
    <row r="60064" x14ac:dyDescent="0.25"/>
    <row r="60065" x14ac:dyDescent="0.25"/>
    <row r="60066" x14ac:dyDescent="0.25"/>
    <row r="60067" x14ac:dyDescent="0.25"/>
    <row r="60068" x14ac:dyDescent="0.25"/>
    <row r="60069" x14ac:dyDescent="0.25"/>
    <row r="60070" x14ac:dyDescent="0.25"/>
    <row r="60071" x14ac:dyDescent="0.25"/>
    <row r="60072" x14ac:dyDescent="0.25"/>
    <row r="60073" x14ac:dyDescent="0.25"/>
    <row r="60074" x14ac:dyDescent="0.25"/>
    <row r="60075" x14ac:dyDescent="0.25"/>
    <row r="60076" x14ac:dyDescent="0.25"/>
    <row r="60077" x14ac:dyDescent="0.25"/>
    <row r="60078" x14ac:dyDescent="0.25"/>
    <row r="60079" x14ac:dyDescent="0.25"/>
    <row r="60080" x14ac:dyDescent="0.25"/>
    <row r="60081" x14ac:dyDescent="0.25"/>
    <row r="60082" x14ac:dyDescent="0.25"/>
    <row r="60083" x14ac:dyDescent="0.25"/>
    <row r="60084" x14ac:dyDescent="0.25"/>
    <row r="60085" x14ac:dyDescent="0.25"/>
    <row r="60086" x14ac:dyDescent="0.25"/>
    <row r="60087" x14ac:dyDescent="0.25"/>
    <row r="60088" x14ac:dyDescent="0.25"/>
    <row r="60089" x14ac:dyDescent="0.25"/>
    <row r="60090" x14ac:dyDescent="0.25"/>
    <row r="60091" x14ac:dyDescent="0.25"/>
    <row r="60092" x14ac:dyDescent="0.25"/>
    <row r="60093" x14ac:dyDescent="0.25"/>
    <row r="60094" x14ac:dyDescent="0.25"/>
    <row r="60095" x14ac:dyDescent="0.25"/>
    <row r="60096" x14ac:dyDescent="0.25"/>
    <row r="60097" x14ac:dyDescent="0.25"/>
    <row r="60098" x14ac:dyDescent="0.25"/>
    <row r="60099" x14ac:dyDescent="0.25"/>
    <row r="60100" x14ac:dyDescent="0.25"/>
    <row r="60101" x14ac:dyDescent="0.25"/>
    <row r="60102" x14ac:dyDescent="0.25"/>
    <row r="60103" x14ac:dyDescent="0.25"/>
    <row r="60104" x14ac:dyDescent="0.25"/>
    <row r="60105" x14ac:dyDescent="0.25"/>
    <row r="60106" x14ac:dyDescent="0.25"/>
    <row r="60107" x14ac:dyDescent="0.25"/>
    <row r="60108" x14ac:dyDescent="0.25"/>
    <row r="60109" x14ac:dyDescent="0.25"/>
    <row r="60110" x14ac:dyDescent="0.25"/>
    <row r="60111" x14ac:dyDescent="0.25"/>
    <row r="60112" x14ac:dyDescent="0.25"/>
    <row r="60113" x14ac:dyDescent="0.25"/>
    <row r="60114" x14ac:dyDescent="0.25"/>
    <row r="60115" x14ac:dyDescent="0.25"/>
    <row r="60116" x14ac:dyDescent="0.25"/>
    <row r="60117" x14ac:dyDescent="0.25"/>
    <row r="60118" x14ac:dyDescent="0.25"/>
    <row r="60119" x14ac:dyDescent="0.25"/>
    <row r="60120" x14ac:dyDescent="0.25"/>
    <row r="60121" x14ac:dyDescent="0.25"/>
    <row r="60122" x14ac:dyDescent="0.25"/>
    <row r="60123" x14ac:dyDescent="0.25"/>
    <row r="60124" x14ac:dyDescent="0.25"/>
    <row r="60125" x14ac:dyDescent="0.25"/>
    <row r="60126" x14ac:dyDescent="0.25"/>
    <row r="60127" x14ac:dyDescent="0.25"/>
    <row r="60128" x14ac:dyDescent="0.25"/>
    <row r="60129" x14ac:dyDescent="0.25"/>
    <row r="60130" x14ac:dyDescent="0.25"/>
    <row r="60131" x14ac:dyDescent="0.25"/>
    <row r="60132" x14ac:dyDescent="0.25"/>
    <row r="60133" x14ac:dyDescent="0.25"/>
    <row r="60134" x14ac:dyDescent="0.25"/>
    <row r="60135" x14ac:dyDescent="0.25"/>
    <row r="60136" x14ac:dyDescent="0.25"/>
    <row r="60137" x14ac:dyDescent="0.25"/>
    <row r="60138" x14ac:dyDescent="0.25"/>
    <row r="60139" x14ac:dyDescent="0.25"/>
    <row r="60140" x14ac:dyDescent="0.25"/>
    <row r="60141" x14ac:dyDescent="0.25"/>
    <row r="60142" x14ac:dyDescent="0.25"/>
    <row r="60143" x14ac:dyDescent="0.25"/>
    <row r="60144" x14ac:dyDescent="0.25"/>
    <row r="60145" x14ac:dyDescent="0.25"/>
    <row r="60146" x14ac:dyDescent="0.25"/>
    <row r="60147" x14ac:dyDescent="0.25"/>
    <row r="60148" x14ac:dyDescent="0.25"/>
    <row r="60149" x14ac:dyDescent="0.25"/>
    <row r="60150" x14ac:dyDescent="0.25"/>
    <row r="60151" x14ac:dyDescent="0.25"/>
    <row r="60152" x14ac:dyDescent="0.25"/>
    <row r="60153" x14ac:dyDescent="0.25"/>
    <row r="60154" x14ac:dyDescent="0.25"/>
    <row r="60155" x14ac:dyDescent="0.25"/>
    <row r="60156" x14ac:dyDescent="0.25"/>
    <row r="60157" x14ac:dyDescent="0.25"/>
    <row r="60158" x14ac:dyDescent="0.25"/>
    <row r="60159" x14ac:dyDescent="0.25"/>
    <row r="60160" x14ac:dyDescent="0.25"/>
    <row r="60161" x14ac:dyDescent="0.25"/>
    <row r="60162" x14ac:dyDescent="0.25"/>
    <row r="60163" x14ac:dyDescent="0.25"/>
    <row r="60164" x14ac:dyDescent="0.25"/>
    <row r="60165" x14ac:dyDescent="0.25"/>
    <row r="60166" x14ac:dyDescent="0.25"/>
    <row r="60167" x14ac:dyDescent="0.25"/>
    <row r="60168" x14ac:dyDescent="0.25"/>
    <row r="60169" x14ac:dyDescent="0.25"/>
    <row r="60170" x14ac:dyDescent="0.25"/>
    <row r="60171" x14ac:dyDescent="0.25"/>
    <row r="60172" x14ac:dyDescent="0.25"/>
    <row r="60173" x14ac:dyDescent="0.25"/>
    <row r="60174" x14ac:dyDescent="0.25"/>
    <row r="60175" x14ac:dyDescent="0.25"/>
    <row r="60176" x14ac:dyDescent="0.25"/>
    <row r="60177" x14ac:dyDescent="0.25"/>
    <row r="60178" x14ac:dyDescent="0.25"/>
    <row r="60179" x14ac:dyDescent="0.25"/>
    <row r="60180" x14ac:dyDescent="0.25"/>
    <row r="60181" x14ac:dyDescent="0.25"/>
    <row r="60182" x14ac:dyDescent="0.25"/>
    <row r="60183" x14ac:dyDescent="0.25"/>
    <row r="60184" x14ac:dyDescent="0.25"/>
    <row r="60185" x14ac:dyDescent="0.25"/>
    <row r="60186" x14ac:dyDescent="0.25"/>
    <row r="60187" x14ac:dyDescent="0.25"/>
    <row r="60188" x14ac:dyDescent="0.25"/>
    <row r="60189" x14ac:dyDescent="0.25"/>
    <row r="60190" x14ac:dyDescent="0.25"/>
    <row r="60191" x14ac:dyDescent="0.25"/>
    <row r="60192" x14ac:dyDescent="0.25"/>
    <row r="60193" x14ac:dyDescent="0.25"/>
    <row r="60194" x14ac:dyDescent="0.25"/>
    <row r="60195" x14ac:dyDescent="0.25"/>
    <row r="60196" x14ac:dyDescent="0.25"/>
    <row r="60197" x14ac:dyDescent="0.25"/>
    <row r="60198" x14ac:dyDescent="0.25"/>
    <row r="60199" x14ac:dyDescent="0.25"/>
    <row r="60200" x14ac:dyDescent="0.25"/>
    <row r="60201" x14ac:dyDescent="0.25"/>
    <row r="60202" x14ac:dyDescent="0.25"/>
    <row r="60203" x14ac:dyDescent="0.25"/>
    <row r="60204" x14ac:dyDescent="0.25"/>
    <row r="60205" x14ac:dyDescent="0.25"/>
    <row r="60206" x14ac:dyDescent="0.25"/>
    <row r="60207" x14ac:dyDescent="0.25"/>
    <row r="60208" x14ac:dyDescent="0.25"/>
    <row r="60209" x14ac:dyDescent="0.25"/>
    <row r="60210" x14ac:dyDescent="0.25"/>
    <row r="60211" x14ac:dyDescent="0.25"/>
    <row r="60212" x14ac:dyDescent="0.25"/>
    <row r="60213" x14ac:dyDescent="0.25"/>
    <row r="60214" x14ac:dyDescent="0.25"/>
    <row r="60215" x14ac:dyDescent="0.25"/>
    <row r="60216" x14ac:dyDescent="0.25"/>
    <row r="60217" x14ac:dyDescent="0.25"/>
    <row r="60218" x14ac:dyDescent="0.25"/>
    <row r="60219" x14ac:dyDescent="0.25"/>
    <row r="60220" x14ac:dyDescent="0.25"/>
    <row r="60221" x14ac:dyDescent="0.25"/>
    <row r="60222" x14ac:dyDescent="0.25"/>
    <row r="60223" x14ac:dyDescent="0.25"/>
    <row r="60224" x14ac:dyDescent="0.25"/>
    <row r="60225" x14ac:dyDescent="0.25"/>
    <row r="60226" x14ac:dyDescent="0.25"/>
    <row r="60227" x14ac:dyDescent="0.25"/>
    <row r="60228" x14ac:dyDescent="0.25"/>
    <row r="60229" x14ac:dyDescent="0.25"/>
    <row r="60230" x14ac:dyDescent="0.25"/>
    <row r="60231" x14ac:dyDescent="0.25"/>
    <row r="60232" x14ac:dyDescent="0.25"/>
    <row r="60233" x14ac:dyDescent="0.25"/>
    <row r="60234" x14ac:dyDescent="0.25"/>
    <row r="60235" x14ac:dyDescent="0.25"/>
    <row r="60236" x14ac:dyDescent="0.25"/>
    <row r="60237" x14ac:dyDescent="0.25"/>
    <row r="60238" x14ac:dyDescent="0.25"/>
    <row r="60239" x14ac:dyDescent="0.25"/>
    <row r="60240" x14ac:dyDescent="0.25"/>
    <row r="60241" x14ac:dyDescent="0.25"/>
    <row r="60242" x14ac:dyDescent="0.25"/>
    <row r="60243" x14ac:dyDescent="0.25"/>
    <row r="60244" x14ac:dyDescent="0.25"/>
    <row r="60245" x14ac:dyDescent="0.25"/>
    <row r="60246" x14ac:dyDescent="0.25"/>
    <row r="60247" x14ac:dyDescent="0.25"/>
    <row r="60248" x14ac:dyDescent="0.25"/>
    <row r="60249" x14ac:dyDescent="0.25"/>
    <row r="60250" x14ac:dyDescent="0.25"/>
    <row r="60251" x14ac:dyDescent="0.25"/>
    <row r="60252" x14ac:dyDescent="0.25"/>
    <row r="60253" x14ac:dyDescent="0.25"/>
    <row r="60254" x14ac:dyDescent="0.25"/>
    <row r="60255" x14ac:dyDescent="0.25"/>
    <row r="60256" x14ac:dyDescent="0.25"/>
    <row r="60257" x14ac:dyDescent="0.25"/>
    <row r="60258" x14ac:dyDescent="0.25"/>
    <row r="60259" x14ac:dyDescent="0.25"/>
    <row r="60260" x14ac:dyDescent="0.25"/>
    <row r="60261" x14ac:dyDescent="0.25"/>
    <row r="60262" x14ac:dyDescent="0.25"/>
    <row r="60263" x14ac:dyDescent="0.25"/>
    <row r="60264" x14ac:dyDescent="0.25"/>
    <row r="60265" x14ac:dyDescent="0.25"/>
    <row r="60266" x14ac:dyDescent="0.25"/>
    <row r="60267" x14ac:dyDescent="0.25"/>
    <row r="60268" x14ac:dyDescent="0.25"/>
    <row r="60269" x14ac:dyDescent="0.25"/>
    <row r="60270" x14ac:dyDescent="0.25"/>
    <row r="60271" x14ac:dyDescent="0.25"/>
    <row r="60272" x14ac:dyDescent="0.25"/>
    <row r="60273" x14ac:dyDescent="0.25"/>
    <row r="60274" x14ac:dyDescent="0.25"/>
    <row r="60275" x14ac:dyDescent="0.25"/>
    <row r="60276" x14ac:dyDescent="0.25"/>
    <row r="60277" x14ac:dyDescent="0.25"/>
    <row r="60278" x14ac:dyDescent="0.25"/>
    <row r="60279" x14ac:dyDescent="0.25"/>
    <row r="60280" x14ac:dyDescent="0.25"/>
    <row r="60281" x14ac:dyDescent="0.25"/>
    <row r="60282" x14ac:dyDescent="0.25"/>
    <row r="60283" x14ac:dyDescent="0.25"/>
    <row r="60284" x14ac:dyDescent="0.25"/>
    <row r="60285" x14ac:dyDescent="0.25"/>
    <row r="60286" x14ac:dyDescent="0.25"/>
    <row r="60287" x14ac:dyDescent="0.25"/>
    <row r="60288" x14ac:dyDescent="0.25"/>
    <row r="60289" x14ac:dyDescent="0.25"/>
    <row r="60290" x14ac:dyDescent="0.25"/>
    <row r="60291" x14ac:dyDescent="0.25"/>
    <row r="60292" x14ac:dyDescent="0.25"/>
    <row r="60293" x14ac:dyDescent="0.25"/>
    <row r="60294" x14ac:dyDescent="0.25"/>
    <row r="60295" x14ac:dyDescent="0.25"/>
    <row r="60296" x14ac:dyDescent="0.25"/>
    <row r="60297" x14ac:dyDescent="0.25"/>
    <row r="60298" x14ac:dyDescent="0.25"/>
    <row r="60299" x14ac:dyDescent="0.25"/>
    <row r="60300" x14ac:dyDescent="0.25"/>
    <row r="60301" x14ac:dyDescent="0.25"/>
    <row r="60302" x14ac:dyDescent="0.25"/>
    <row r="60303" x14ac:dyDescent="0.25"/>
    <row r="60304" x14ac:dyDescent="0.25"/>
    <row r="60305" x14ac:dyDescent="0.25"/>
    <row r="60306" x14ac:dyDescent="0.25"/>
    <row r="60307" x14ac:dyDescent="0.25"/>
    <row r="60308" x14ac:dyDescent="0.25"/>
    <row r="60309" x14ac:dyDescent="0.25"/>
    <row r="60310" x14ac:dyDescent="0.25"/>
    <row r="60311" x14ac:dyDescent="0.25"/>
    <row r="60312" x14ac:dyDescent="0.25"/>
    <row r="60313" x14ac:dyDescent="0.25"/>
    <row r="60314" x14ac:dyDescent="0.25"/>
    <row r="60315" x14ac:dyDescent="0.25"/>
    <row r="60316" x14ac:dyDescent="0.25"/>
    <row r="60317" x14ac:dyDescent="0.25"/>
    <row r="60318" x14ac:dyDescent="0.25"/>
    <row r="60319" x14ac:dyDescent="0.25"/>
    <row r="60320" x14ac:dyDescent="0.25"/>
    <row r="60321" x14ac:dyDescent="0.25"/>
    <row r="60322" x14ac:dyDescent="0.25"/>
    <row r="60323" x14ac:dyDescent="0.25"/>
    <row r="60324" x14ac:dyDescent="0.25"/>
    <row r="60325" x14ac:dyDescent="0.25"/>
    <row r="60326" x14ac:dyDescent="0.25"/>
    <row r="60327" x14ac:dyDescent="0.25"/>
    <row r="60328" x14ac:dyDescent="0.25"/>
    <row r="60329" x14ac:dyDescent="0.25"/>
    <row r="60330" x14ac:dyDescent="0.25"/>
    <row r="60331" x14ac:dyDescent="0.25"/>
    <row r="60332" x14ac:dyDescent="0.25"/>
    <row r="60333" x14ac:dyDescent="0.25"/>
    <row r="60334" x14ac:dyDescent="0.25"/>
    <row r="60335" x14ac:dyDescent="0.25"/>
    <row r="60336" x14ac:dyDescent="0.25"/>
    <row r="60337" x14ac:dyDescent="0.25"/>
    <row r="60338" x14ac:dyDescent="0.25"/>
    <row r="60339" x14ac:dyDescent="0.25"/>
    <row r="60340" x14ac:dyDescent="0.25"/>
    <row r="60341" x14ac:dyDescent="0.25"/>
    <row r="60342" x14ac:dyDescent="0.25"/>
    <row r="60343" x14ac:dyDescent="0.25"/>
    <row r="60344" x14ac:dyDescent="0.25"/>
    <row r="60345" x14ac:dyDescent="0.25"/>
    <row r="60346" x14ac:dyDescent="0.25"/>
    <row r="60347" x14ac:dyDescent="0.25"/>
    <row r="60348" x14ac:dyDescent="0.25"/>
    <row r="60349" x14ac:dyDescent="0.25"/>
    <row r="60350" x14ac:dyDescent="0.25"/>
    <row r="60351" x14ac:dyDescent="0.25"/>
    <row r="60352" x14ac:dyDescent="0.25"/>
    <row r="60353" x14ac:dyDescent="0.25"/>
    <row r="60354" x14ac:dyDescent="0.25"/>
    <row r="60355" x14ac:dyDescent="0.25"/>
    <row r="60356" x14ac:dyDescent="0.25"/>
    <row r="60357" x14ac:dyDescent="0.25"/>
    <row r="60358" x14ac:dyDescent="0.25"/>
    <row r="60359" x14ac:dyDescent="0.25"/>
    <row r="60360" x14ac:dyDescent="0.25"/>
    <row r="60361" x14ac:dyDescent="0.25"/>
    <row r="60362" x14ac:dyDescent="0.25"/>
    <row r="60363" x14ac:dyDescent="0.25"/>
    <row r="60364" x14ac:dyDescent="0.25"/>
    <row r="60365" x14ac:dyDescent="0.25"/>
    <row r="60366" x14ac:dyDescent="0.25"/>
    <row r="60367" x14ac:dyDescent="0.25"/>
    <row r="60368" x14ac:dyDescent="0.25"/>
    <row r="60369" x14ac:dyDescent="0.25"/>
    <row r="60370" x14ac:dyDescent="0.25"/>
    <row r="60371" x14ac:dyDescent="0.25"/>
    <row r="60372" x14ac:dyDescent="0.25"/>
    <row r="60373" x14ac:dyDescent="0.25"/>
    <row r="60374" x14ac:dyDescent="0.25"/>
    <row r="60375" x14ac:dyDescent="0.25"/>
    <row r="60376" x14ac:dyDescent="0.25"/>
    <row r="60377" x14ac:dyDescent="0.25"/>
    <row r="60378" x14ac:dyDescent="0.25"/>
    <row r="60379" x14ac:dyDescent="0.25"/>
    <row r="60380" x14ac:dyDescent="0.25"/>
    <row r="60381" x14ac:dyDescent="0.25"/>
    <row r="60382" x14ac:dyDescent="0.25"/>
    <row r="60383" x14ac:dyDescent="0.25"/>
    <row r="60384" x14ac:dyDescent="0.25"/>
    <row r="60385" x14ac:dyDescent="0.25"/>
    <row r="60386" x14ac:dyDescent="0.25"/>
    <row r="60387" x14ac:dyDescent="0.25"/>
    <row r="60388" x14ac:dyDescent="0.25"/>
    <row r="60389" x14ac:dyDescent="0.25"/>
    <row r="60390" x14ac:dyDescent="0.25"/>
    <row r="60391" x14ac:dyDescent="0.25"/>
    <row r="60392" x14ac:dyDescent="0.25"/>
    <row r="60393" x14ac:dyDescent="0.25"/>
    <row r="60394" x14ac:dyDescent="0.25"/>
    <row r="60395" x14ac:dyDescent="0.25"/>
    <row r="60396" x14ac:dyDescent="0.25"/>
    <row r="60397" x14ac:dyDescent="0.25"/>
    <row r="60398" x14ac:dyDescent="0.25"/>
    <row r="60399" x14ac:dyDescent="0.25"/>
    <row r="60400" x14ac:dyDescent="0.25"/>
    <row r="60401" x14ac:dyDescent="0.25"/>
    <row r="60402" x14ac:dyDescent="0.25"/>
    <row r="60403" x14ac:dyDescent="0.25"/>
    <row r="60404" x14ac:dyDescent="0.25"/>
    <row r="60405" x14ac:dyDescent="0.25"/>
    <row r="60406" x14ac:dyDescent="0.25"/>
    <row r="60407" x14ac:dyDescent="0.25"/>
    <row r="60408" x14ac:dyDescent="0.25"/>
    <row r="60409" x14ac:dyDescent="0.25"/>
    <row r="60410" x14ac:dyDescent="0.25"/>
    <row r="60411" x14ac:dyDescent="0.25"/>
    <row r="60412" x14ac:dyDescent="0.25"/>
    <row r="60413" x14ac:dyDescent="0.25"/>
    <row r="60414" x14ac:dyDescent="0.25"/>
    <row r="60415" x14ac:dyDescent="0.25"/>
    <row r="60416" x14ac:dyDescent="0.25"/>
    <row r="60417" x14ac:dyDescent="0.25"/>
    <row r="60418" x14ac:dyDescent="0.25"/>
    <row r="60419" x14ac:dyDescent="0.25"/>
    <row r="60420" x14ac:dyDescent="0.25"/>
    <row r="60421" x14ac:dyDescent="0.25"/>
    <row r="60422" x14ac:dyDescent="0.25"/>
    <row r="60423" x14ac:dyDescent="0.25"/>
    <row r="60424" x14ac:dyDescent="0.25"/>
    <row r="60425" x14ac:dyDescent="0.25"/>
    <row r="60426" x14ac:dyDescent="0.25"/>
    <row r="60427" x14ac:dyDescent="0.25"/>
    <row r="60428" x14ac:dyDescent="0.25"/>
    <row r="60429" x14ac:dyDescent="0.25"/>
    <row r="60430" x14ac:dyDescent="0.25"/>
    <row r="60431" x14ac:dyDescent="0.25"/>
    <row r="60432" x14ac:dyDescent="0.25"/>
    <row r="60433" x14ac:dyDescent="0.25"/>
    <row r="60434" x14ac:dyDescent="0.25"/>
    <row r="60435" x14ac:dyDescent="0.25"/>
    <row r="60436" x14ac:dyDescent="0.25"/>
    <row r="60437" x14ac:dyDescent="0.25"/>
    <row r="60438" x14ac:dyDescent="0.25"/>
    <row r="60439" x14ac:dyDescent="0.25"/>
    <row r="60440" x14ac:dyDescent="0.25"/>
    <row r="60441" x14ac:dyDescent="0.25"/>
    <row r="60442" x14ac:dyDescent="0.25"/>
    <row r="60443" x14ac:dyDescent="0.25"/>
    <row r="60444" x14ac:dyDescent="0.25"/>
    <row r="60445" x14ac:dyDescent="0.25"/>
    <row r="60446" x14ac:dyDescent="0.25"/>
    <row r="60447" x14ac:dyDescent="0.25"/>
    <row r="60448" x14ac:dyDescent="0.25"/>
    <row r="60449" x14ac:dyDescent="0.25"/>
    <row r="60450" x14ac:dyDescent="0.25"/>
    <row r="60451" x14ac:dyDescent="0.25"/>
    <row r="60452" x14ac:dyDescent="0.25"/>
    <row r="60453" x14ac:dyDescent="0.25"/>
    <row r="60454" x14ac:dyDescent="0.25"/>
    <row r="60455" x14ac:dyDescent="0.25"/>
    <row r="60456" x14ac:dyDescent="0.25"/>
    <row r="60457" x14ac:dyDescent="0.25"/>
    <row r="60458" x14ac:dyDescent="0.25"/>
    <row r="60459" x14ac:dyDescent="0.25"/>
    <row r="60460" x14ac:dyDescent="0.25"/>
    <row r="60461" x14ac:dyDescent="0.25"/>
    <row r="60462" x14ac:dyDescent="0.25"/>
    <row r="60463" x14ac:dyDescent="0.25"/>
    <row r="60464" x14ac:dyDescent="0.25"/>
    <row r="60465" x14ac:dyDescent="0.25"/>
    <row r="60466" x14ac:dyDescent="0.25"/>
    <row r="60467" x14ac:dyDescent="0.25"/>
    <row r="60468" x14ac:dyDescent="0.25"/>
    <row r="60469" x14ac:dyDescent="0.25"/>
    <row r="60470" x14ac:dyDescent="0.25"/>
    <row r="60471" x14ac:dyDescent="0.25"/>
    <row r="60472" x14ac:dyDescent="0.25"/>
    <row r="60473" x14ac:dyDescent="0.25"/>
    <row r="60474" x14ac:dyDescent="0.25"/>
    <row r="60475" x14ac:dyDescent="0.25"/>
    <row r="60476" x14ac:dyDescent="0.25"/>
    <row r="60477" x14ac:dyDescent="0.25"/>
    <row r="60478" x14ac:dyDescent="0.25"/>
    <row r="60479" x14ac:dyDescent="0.25"/>
    <row r="60480" x14ac:dyDescent="0.25"/>
    <row r="60481" x14ac:dyDescent="0.25"/>
    <row r="60482" x14ac:dyDescent="0.25"/>
    <row r="60483" x14ac:dyDescent="0.25"/>
    <row r="60484" x14ac:dyDescent="0.25"/>
    <row r="60485" x14ac:dyDescent="0.25"/>
    <row r="60486" x14ac:dyDescent="0.25"/>
    <row r="60487" x14ac:dyDescent="0.25"/>
    <row r="60488" x14ac:dyDescent="0.25"/>
    <row r="60489" x14ac:dyDescent="0.25"/>
    <row r="60490" x14ac:dyDescent="0.25"/>
    <row r="60491" x14ac:dyDescent="0.25"/>
    <row r="60492" x14ac:dyDescent="0.25"/>
    <row r="60493" x14ac:dyDescent="0.25"/>
    <row r="60494" x14ac:dyDescent="0.25"/>
    <row r="60495" x14ac:dyDescent="0.25"/>
    <row r="60496" x14ac:dyDescent="0.25"/>
    <row r="60497" x14ac:dyDescent="0.25"/>
    <row r="60498" x14ac:dyDescent="0.25"/>
    <row r="60499" x14ac:dyDescent="0.25"/>
    <row r="60500" x14ac:dyDescent="0.25"/>
    <row r="60501" x14ac:dyDescent="0.25"/>
    <row r="60502" x14ac:dyDescent="0.25"/>
    <row r="60503" x14ac:dyDescent="0.25"/>
    <row r="60504" x14ac:dyDescent="0.25"/>
    <row r="60505" x14ac:dyDescent="0.25"/>
    <row r="60506" x14ac:dyDescent="0.25"/>
    <row r="60507" x14ac:dyDescent="0.25"/>
    <row r="60508" x14ac:dyDescent="0.25"/>
    <row r="60509" x14ac:dyDescent="0.25"/>
    <row r="60510" x14ac:dyDescent="0.25"/>
    <row r="60511" x14ac:dyDescent="0.25"/>
    <row r="60512" x14ac:dyDescent="0.25"/>
    <row r="60513" x14ac:dyDescent="0.25"/>
    <row r="60514" x14ac:dyDescent="0.25"/>
    <row r="60515" x14ac:dyDescent="0.25"/>
    <row r="60516" x14ac:dyDescent="0.25"/>
    <row r="60517" x14ac:dyDescent="0.25"/>
    <row r="60518" x14ac:dyDescent="0.25"/>
    <row r="60519" x14ac:dyDescent="0.25"/>
    <row r="60520" x14ac:dyDescent="0.25"/>
    <row r="60521" x14ac:dyDescent="0.25"/>
    <row r="60522" x14ac:dyDescent="0.25"/>
    <row r="60523" x14ac:dyDescent="0.25"/>
    <row r="60524" x14ac:dyDescent="0.25"/>
    <row r="60525" x14ac:dyDescent="0.25"/>
    <row r="60526" x14ac:dyDescent="0.25"/>
    <row r="60527" x14ac:dyDescent="0.25"/>
    <row r="60528" x14ac:dyDescent="0.25"/>
    <row r="60529" x14ac:dyDescent="0.25"/>
    <row r="60530" x14ac:dyDescent="0.25"/>
    <row r="60531" x14ac:dyDescent="0.25"/>
    <row r="60532" x14ac:dyDescent="0.25"/>
    <row r="60533" x14ac:dyDescent="0.25"/>
    <row r="60534" x14ac:dyDescent="0.25"/>
    <row r="60535" x14ac:dyDescent="0.25"/>
    <row r="60536" x14ac:dyDescent="0.25"/>
    <row r="60537" x14ac:dyDescent="0.25"/>
    <row r="60538" x14ac:dyDescent="0.25"/>
    <row r="60539" x14ac:dyDescent="0.25"/>
    <row r="60540" x14ac:dyDescent="0.25"/>
    <row r="60541" x14ac:dyDescent="0.25"/>
    <row r="60542" x14ac:dyDescent="0.25"/>
    <row r="60543" x14ac:dyDescent="0.25"/>
    <row r="60544" x14ac:dyDescent="0.25"/>
    <row r="60545" x14ac:dyDescent="0.25"/>
    <row r="60546" x14ac:dyDescent="0.25"/>
    <row r="60547" x14ac:dyDescent="0.25"/>
    <row r="60548" x14ac:dyDescent="0.25"/>
    <row r="60549" x14ac:dyDescent="0.25"/>
    <row r="60550" x14ac:dyDescent="0.25"/>
    <row r="60551" x14ac:dyDescent="0.25"/>
    <row r="60552" x14ac:dyDescent="0.25"/>
    <row r="60553" x14ac:dyDescent="0.25"/>
    <row r="60554" x14ac:dyDescent="0.25"/>
    <row r="60555" x14ac:dyDescent="0.25"/>
    <row r="60556" x14ac:dyDescent="0.25"/>
    <row r="60557" x14ac:dyDescent="0.25"/>
    <row r="60558" x14ac:dyDescent="0.25"/>
    <row r="60559" x14ac:dyDescent="0.25"/>
    <row r="60560" x14ac:dyDescent="0.25"/>
    <row r="60561" x14ac:dyDescent="0.25"/>
    <row r="60562" x14ac:dyDescent="0.25"/>
    <row r="60563" x14ac:dyDescent="0.25"/>
    <row r="60564" x14ac:dyDescent="0.25"/>
    <row r="60565" x14ac:dyDescent="0.25"/>
    <row r="60566" x14ac:dyDescent="0.25"/>
    <row r="60567" x14ac:dyDescent="0.25"/>
    <row r="60568" x14ac:dyDescent="0.25"/>
    <row r="60569" x14ac:dyDescent="0.25"/>
    <row r="60570" x14ac:dyDescent="0.25"/>
    <row r="60571" x14ac:dyDescent="0.25"/>
    <row r="60572" x14ac:dyDescent="0.25"/>
    <row r="60573" x14ac:dyDescent="0.25"/>
    <row r="60574" x14ac:dyDescent="0.25"/>
    <row r="60575" x14ac:dyDescent="0.25"/>
    <row r="60576" x14ac:dyDescent="0.25"/>
    <row r="60577" x14ac:dyDescent="0.25"/>
    <row r="60578" x14ac:dyDescent="0.25"/>
    <row r="60579" x14ac:dyDescent="0.25"/>
    <row r="60580" x14ac:dyDescent="0.25"/>
    <row r="60581" x14ac:dyDescent="0.25"/>
    <row r="60582" x14ac:dyDescent="0.25"/>
    <row r="60583" x14ac:dyDescent="0.25"/>
    <row r="60584" x14ac:dyDescent="0.25"/>
    <row r="60585" x14ac:dyDescent="0.25"/>
    <row r="60586" x14ac:dyDescent="0.25"/>
    <row r="60587" x14ac:dyDescent="0.25"/>
    <row r="60588" x14ac:dyDescent="0.25"/>
    <row r="60589" x14ac:dyDescent="0.25"/>
    <row r="60590" x14ac:dyDescent="0.25"/>
    <row r="60591" x14ac:dyDescent="0.25"/>
    <row r="60592" x14ac:dyDescent="0.25"/>
    <row r="60593" x14ac:dyDescent="0.25"/>
    <row r="60594" x14ac:dyDescent="0.25"/>
    <row r="60595" x14ac:dyDescent="0.25"/>
    <row r="60596" x14ac:dyDescent="0.25"/>
    <row r="60597" x14ac:dyDescent="0.25"/>
    <row r="60598" x14ac:dyDescent="0.25"/>
    <row r="60599" x14ac:dyDescent="0.25"/>
    <row r="60600" x14ac:dyDescent="0.25"/>
    <row r="60601" x14ac:dyDescent="0.25"/>
    <row r="60602" x14ac:dyDescent="0.25"/>
    <row r="60603" x14ac:dyDescent="0.25"/>
    <row r="60604" x14ac:dyDescent="0.25"/>
    <row r="60605" x14ac:dyDescent="0.25"/>
    <row r="60606" x14ac:dyDescent="0.25"/>
    <row r="60607" x14ac:dyDescent="0.25"/>
    <row r="60608" x14ac:dyDescent="0.25"/>
    <row r="60609" x14ac:dyDescent="0.25"/>
    <row r="60610" x14ac:dyDescent="0.25"/>
    <row r="60611" x14ac:dyDescent="0.25"/>
    <row r="60612" x14ac:dyDescent="0.25"/>
    <row r="60613" x14ac:dyDescent="0.25"/>
    <row r="60614" x14ac:dyDescent="0.25"/>
    <row r="60615" x14ac:dyDescent="0.25"/>
    <row r="60616" x14ac:dyDescent="0.25"/>
    <row r="60617" x14ac:dyDescent="0.25"/>
    <row r="60618" x14ac:dyDescent="0.25"/>
    <row r="60619" x14ac:dyDescent="0.25"/>
    <row r="60620" x14ac:dyDescent="0.25"/>
    <row r="60621" x14ac:dyDescent="0.25"/>
    <row r="60622" x14ac:dyDescent="0.25"/>
    <row r="60623" x14ac:dyDescent="0.25"/>
    <row r="60624" x14ac:dyDescent="0.25"/>
    <row r="60625" x14ac:dyDescent="0.25"/>
    <row r="60626" x14ac:dyDescent="0.25"/>
    <row r="60627" x14ac:dyDescent="0.25"/>
    <row r="60628" x14ac:dyDescent="0.25"/>
    <row r="60629" x14ac:dyDescent="0.25"/>
    <row r="60630" x14ac:dyDescent="0.25"/>
    <row r="60631" x14ac:dyDescent="0.25"/>
    <row r="60632" x14ac:dyDescent="0.25"/>
    <row r="60633" x14ac:dyDescent="0.25"/>
    <row r="60634" x14ac:dyDescent="0.25"/>
    <row r="60635" x14ac:dyDescent="0.25"/>
    <row r="60636" x14ac:dyDescent="0.25"/>
    <row r="60637" x14ac:dyDescent="0.25"/>
    <row r="60638" x14ac:dyDescent="0.25"/>
    <row r="60639" x14ac:dyDescent="0.25"/>
    <row r="60640" x14ac:dyDescent="0.25"/>
    <row r="60641" x14ac:dyDescent="0.25"/>
    <row r="60642" x14ac:dyDescent="0.25"/>
    <row r="60643" x14ac:dyDescent="0.25"/>
    <row r="60644" x14ac:dyDescent="0.25"/>
    <row r="60645" x14ac:dyDescent="0.25"/>
    <row r="60646" x14ac:dyDescent="0.25"/>
    <row r="60647" x14ac:dyDescent="0.25"/>
    <row r="60648" x14ac:dyDescent="0.25"/>
    <row r="60649" x14ac:dyDescent="0.25"/>
    <row r="60650" x14ac:dyDescent="0.25"/>
    <row r="60651" x14ac:dyDescent="0.25"/>
    <row r="60652" x14ac:dyDescent="0.25"/>
    <row r="60653" x14ac:dyDescent="0.25"/>
    <row r="60654" x14ac:dyDescent="0.25"/>
    <row r="60655" x14ac:dyDescent="0.25"/>
    <row r="60656" x14ac:dyDescent="0.25"/>
    <row r="60657" x14ac:dyDescent="0.25"/>
    <row r="60658" x14ac:dyDescent="0.25"/>
    <row r="60659" x14ac:dyDescent="0.25"/>
    <row r="60660" x14ac:dyDescent="0.25"/>
    <row r="60661" x14ac:dyDescent="0.25"/>
    <row r="60662" x14ac:dyDescent="0.25"/>
    <row r="60663" x14ac:dyDescent="0.25"/>
    <row r="60664" x14ac:dyDescent="0.25"/>
    <row r="60665" x14ac:dyDescent="0.25"/>
    <row r="60666" x14ac:dyDescent="0.25"/>
    <row r="60667" x14ac:dyDescent="0.25"/>
    <row r="60668" x14ac:dyDescent="0.25"/>
    <row r="60669" x14ac:dyDescent="0.25"/>
    <row r="60670" x14ac:dyDescent="0.25"/>
    <row r="60671" x14ac:dyDescent="0.25"/>
    <row r="60672" x14ac:dyDescent="0.25"/>
    <row r="60673" x14ac:dyDescent="0.25"/>
    <row r="60674" x14ac:dyDescent="0.25"/>
    <row r="60675" x14ac:dyDescent="0.25"/>
    <row r="60676" x14ac:dyDescent="0.25"/>
    <row r="60677" x14ac:dyDescent="0.25"/>
    <row r="60678" x14ac:dyDescent="0.25"/>
    <row r="60679" x14ac:dyDescent="0.25"/>
    <row r="60680" x14ac:dyDescent="0.25"/>
    <row r="60681" x14ac:dyDescent="0.25"/>
    <row r="60682" x14ac:dyDescent="0.25"/>
    <row r="60683" x14ac:dyDescent="0.25"/>
    <row r="60684" x14ac:dyDescent="0.25"/>
    <row r="60685" x14ac:dyDescent="0.25"/>
    <row r="60686" x14ac:dyDescent="0.25"/>
    <row r="60687" x14ac:dyDescent="0.25"/>
    <row r="60688" x14ac:dyDescent="0.25"/>
    <row r="60689" x14ac:dyDescent="0.25"/>
    <row r="60690" x14ac:dyDescent="0.25"/>
    <row r="60691" x14ac:dyDescent="0.25"/>
    <row r="60692" x14ac:dyDescent="0.25"/>
    <row r="60693" x14ac:dyDescent="0.25"/>
    <row r="60694" x14ac:dyDescent="0.25"/>
    <row r="60695" x14ac:dyDescent="0.25"/>
    <row r="60696" x14ac:dyDescent="0.25"/>
    <row r="60697" x14ac:dyDescent="0.25"/>
    <row r="60698" x14ac:dyDescent="0.25"/>
    <row r="60699" x14ac:dyDescent="0.25"/>
    <row r="60700" x14ac:dyDescent="0.25"/>
    <row r="60701" x14ac:dyDescent="0.25"/>
    <row r="60702" x14ac:dyDescent="0.25"/>
    <row r="60703" x14ac:dyDescent="0.25"/>
    <row r="60704" x14ac:dyDescent="0.25"/>
    <row r="60705" x14ac:dyDescent="0.25"/>
    <row r="60706" x14ac:dyDescent="0.25"/>
    <row r="60707" x14ac:dyDescent="0.25"/>
    <row r="60708" x14ac:dyDescent="0.25"/>
    <row r="60709" x14ac:dyDescent="0.25"/>
    <row r="60710" x14ac:dyDescent="0.25"/>
    <row r="60711" x14ac:dyDescent="0.25"/>
    <row r="60712" x14ac:dyDescent="0.25"/>
    <row r="60713" x14ac:dyDescent="0.25"/>
    <row r="60714" x14ac:dyDescent="0.25"/>
    <row r="60715" x14ac:dyDescent="0.25"/>
    <row r="60716" x14ac:dyDescent="0.25"/>
    <row r="60717" x14ac:dyDescent="0.25"/>
    <row r="60718" x14ac:dyDescent="0.25"/>
    <row r="60719" x14ac:dyDescent="0.25"/>
    <row r="60720" x14ac:dyDescent="0.25"/>
    <row r="60721" x14ac:dyDescent="0.25"/>
    <row r="60722" x14ac:dyDescent="0.25"/>
    <row r="60723" x14ac:dyDescent="0.25"/>
    <row r="60724" x14ac:dyDescent="0.25"/>
    <row r="60725" x14ac:dyDescent="0.25"/>
    <row r="60726" x14ac:dyDescent="0.25"/>
    <row r="60727" x14ac:dyDescent="0.25"/>
    <row r="60728" x14ac:dyDescent="0.25"/>
    <row r="60729" x14ac:dyDescent="0.25"/>
    <row r="60730" x14ac:dyDescent="0.25"/>
    <row r="60731" x14ac:dyDescent="0.25"/>
    <row r="60732" x14ac:dyDescent="0.25"/>
    <row r="60733" x14ac:dyDescent="0.25"/>
    <row r="60734" x14ac:dyDescent="0.25"/>
    <row r="60735" x14ac:dyDescent="0.25"/>
    <row r="60736" x14ac:dyDescent="0.25"/>
    <row r="60737" x14ac:dyDescent="0.25"/>
    <row r="60738" x14ac:dyDescent="0.25"/>
    <row r="60739" x14ac:dyDescent="0.25"/>
    <row r="60740" x14ac:dyDescent="0.25"/>
    <row r="60741" x14ac:dyDescent="0.25"/>
    <row r="60742" x14ac:dyDescent="0.25"/>
    <row r="60743" x14ac:dyDescent="0.25"/>
    <row r="60744" x14ac:dyDescent="0.25"/>
    <row r="60745" x14ac:dyDescent="0.25"/>
    <row r="60746" x14ac:dyDescent="0.25"/>
    <row r="60747" x14ac:dyDescent="0.25"/>
    <row r="60748" x14ac:dyDescent="0.25"/>
    <row r="60749" x14ac:dyDescent="0.25"/>
    <row r="60750" x14ac:dyDescent="0.25"/>
    <row r="60751" x14ac:dyDescent="0.25"/>
    <row r="60752" x14ac:dyDescent="0.25"/>
    <row r="60753" x14ac:dyDescent="0.25"/>
    <row r="60754" x14ac:dyDescent="0.25"/>
    <row r="60755" x14ac:dyDescent="0.25"/>
    <row r="60756" x14ac:dyDescent="0.25"/>
    <row r="60757" x14ac:dyDescent="0.25"/>
    <row r="60758" x14ac:dyDescent="0.25"/>
    <row r="60759" x14ac:dyDescent="0.25"/>
    <row r="60760" x14ac:dyDescent="0.25"/>
    <row r="60761" x14ac:dyDescent="0.25"/>
    <row r="60762" x14ac:dyDescent="0.25"/>
    <row r="60763" x14ac:dyDescent="0.25"/>
    <row r="60764" x14ac:dyDescent="0.25"/>
    <row r="60765" x14ac:dyDescent="0.25"/>
    <row r="60766" x14ac:dyDescent="0.25"/>
    <row r="60767" x14ac:dyDescent="0.25"/>
    <row r="60768" x14ac:dyDescent="0.25"/>
    <row r="60769" x14ac:dyDescent="0.25"/>
    <row r="60770" x14ac:dyDescent="0.25"/>
    <row r="60771" x14ac:dyDescent="0.25"/>
    <row r="60772" x14ac:dyDescent="0.25"/>
    <row r="60773" x14ac:dyDescent="0.25"/>
    <row r="60774" x14ac:dyDescent="0.25"/>
    <row r="60775" x14ac:dyDescent="0.25"/>
    <row r="60776" x14ac:dyDescent="0.25"/>
    <row r="60777" x14ac:dyDescent="0.25"/>
    <row r="60778" x14ac:dyDescent="0.25"/>
    <row r="60779" x14ac:dyDescent="0.25"/>
    <row r="60780" x14ac:dyDescent="0.25"/>
    <row r="60781" x14ac:dyDescent="0.25"/>
    <row r="60782" x14ac:dyDescent="0.25"/>
    <row r="60783" x14ac:dyDescent="0.25"/>
    <row r="60784" x14ac:dyDescent="0.25"/>
    <row r="60785" x14ac:dyDescent="0.25"/>
    <row r="60786" x14ac:dyDescent="0.25"/>
    <row r="60787" x14ac:dyDescent="0.25"/>
    <row r="60788" x14ac:dyDescent="0.25"/>
    <row r="60789" x14ac:dyDescent="0.25"/>
    <row r="60790" x14ac:dyDescent="0.25"/>
    <row r="60791" x14ac:dyDescent="0.25"/>
    <row r="60792" x14ac:dyDescent="0.25"/>
    <row r="60793" x14ac:dyDescent="0.25"/>
    <row r="60794" x14ac:dyDescent="0.25"/>
    <row r="60795" x14ac:dyDescent="0.25"/>
    <row r="60796" x14ac:dyDescent="0.25"/>
    <row r="60797" x14ac:dyDescent="0.25"/>
    <row r="60798" x14ac:dyDescent="0.25"/>
    <row r="60799" x14ac:dyDescent="0.25"/>
    <row r="60800" x14ac:dyDescent="0.25"/>
    <row r="60801" x14ac:dyDescent="0.25"/>
    <row r="60802" x14ac:dyDescent="0.25"/>
    <row r="60803" x14ac:dyDescent="0.25"/>
    <row r="60804" x14ac:dyDescent="0.25"/>
    <row r="60805" x14ac:dyDescent="0.25"/>
    <row r="60806" x14ac:dyDescent="0.25"/>
    <row r="60807" x14ac:dyDescent="0.25"/>
    <row r="60808" x14ac:dyDescent="0.25"/>
    <row r="60809" x14ac:dyDescent="0.25"/>
    <row r="60810" x14ac:dyDescent="0.25"/>
    <row r="60811" x14ac:dyDescent="0.25"/>
    <row r="60812" x14ac:dyDescent="0.25"/>
    <row r="60813" x14ac:dyDescent="0.25"/>
    <row r="60814" x14ac:dyDescent="0.25"/>
    <row r="60815" x14ac:dyDescent="0.25"/>
    <row r="60816" x14ac:dyDescent="0.25"/>
    <row r="60817" x14ac:dyDescent="0.25"/>
    <row r="60818" x14ac:dyDescent="0.25"/>
    <row r="60819" x14ac:dyDescent="0.25"/>
    <row r="60820" x14ac:dyDescent="0.25"/>
    <row r="60821" x14ac:dyDescent="0.25"/>
    <row r="60822" x14ac:dyDescent="0.25"/>
    <row r="60823" x14ac:dyDescent="0.25"/>
    <row r="60824" x14ac:dyDescent="0.25"/>
    <row r="60825" x14ac:dyDescent="0.25"/>
    <row r="60826" x14ac:dyDescent="0.25"/>
    <row r="60827" x14ac:dyDescent="0.25"/>
    <row r="60828" x14ac:dyDescent="0.25"/>
    <row r="60829" x14ac:dyDescent="0.25"/>
    <row r="60830" x14ac:dyDescent="0.25"/>
    <row r="60831" x14ac:dyDescent="0.25"/>
    <row r="60832" x14ac:dyDescent="0.25"/>
    <row r="60833" x14ac:dyDescent="0.25"/>
    <row r="60834" x14ac:dyDescent="0.25"/>
    <row r="60835" x14ac:dyDescent="0.25"/>
    <row r="60836" x14ac:dyDescent="0.25"/>
    <row r="60837" x14ac:dyDescent="0.25"/>
    <row r="60838" x14ac:dyDescent="0.25"/>
    <row r="60839" x14ac:dyDescent="0.25"/>
    <row r="60840" x14ac:dyDescent="0.25"/>
    <row r="60841" x14ac:dyDescent="0.25"/>
    <row r="60842" x14ac:dyDescent="0.25"/>
    <row r="60843" x14ac:dyDescent="0.25"/>
    <row r="60844" x14ac:dyDescent="0.25"/>
    <row r="60845" x14ac:dyDescent="0.25"/>
    <row r="60846" x14ac:dyDescent="0.25"/>
    <row r="60847" x14ac:dyDescent="0.25"/>
    <row r="60848" x14ac:dyDescent="0.25"/>
    <row r="60849" x14ac:dyDescent="0.25"/>
    <row r="60850" x14ac:dyDescent="0.25"/>
    <row r="60851" x14ac:dyDescent="0.25"/>
    <row r="60852" x14ac:dyDescent="0.25"/>
    <row r="60853" x14ac:dyDescent="0.25"/>
    <row r="60854" x14ac:dyDescent="0.25"/>
    <row r="60855" x14ac:dyDescent="0.25"/>
    <row r="60856" x14ac:dyDescent="0.25"/>
    <row r="60857" x14ac:dyDescent="0.25"/>
    <row r="60858" x14ac:dyDescent="0.25"/>
    <row r="60859" x14ac:dyDescent="0.25"/>
    <row r="60860" x14ac:dyDescent="0.25"/>
    <row r="60861" x14ac:dyDescent="0.25"/>
    <row r="60862" x14ac:dyDescent="0.25"/>
    <row r="60863" x14ac:dyDescent="0.25"/>
    <row r="60864" x14ac:dyDescent="0.25"/>
    <row r="60865" x14ac:dyDescent="0.25"/>
    <row r="60866" x14ac:dyDescent="0.25"/>
    <row r="60867" x14ac:dyDescent="0.25"/>
    <row r="60868" x14ac:dyDescent="0.25"/>
    <row r="60869" x14ac:dyDescent="0.25"/>
    <row r="60870" x14ac:dyDescent="0.25"/>
    <row r="60871" x14ac:dyDescent="0.25"/>
    <row r="60872" x14ac:dyDescent="0.25"/>
    <row r="60873" x14ac:dyDescent="0.25"/>
    <row r="60874" x14ac:dyDescent="0.25"/>
    <row r="60875" x14ac:dyDescent="0.25"/>
    <row r="60876" x14ac:dyDescent="0.25"/>
    <row r="60877" x14ac:dyDescent="0.25"/>
    <row r="60878" x14ac:dyDescent="0.25"/>
    <row r="60879" x14ac:dyDescent="0.25"/>
    <row r="60880" x14ac:dyDescent="0.25"/>
    <row r="60881" x14ac:dyDescent="0.25"/>
    <row r="60882" x14ac:dyDescent="0.25"/>
    <row r="60883" x14ac:dyDescent="0.25"/>
    <row r="60884" x14ac:dyDescent="0.25"/>
    <row r="60885" x14ac:dyDescent="0.25"/>
    <row r="60886" x14ac:dyDescent="0.25"/>
    <row r="60887" x14ac:dyDescent="0.25"/>
    <row r="60888" x14ac:dyDescent="0.25"/>
    <row r="60889" x14ac:dyDescent="0.25"/>
    <row r="60890" x14ac:dyDescent="0.25"/>
    <row r="60891" x14ac:dyDescent="0.25"/>
    <row r="60892" x14ac:dyDescent="0.25"/>
    <row r="60893" x14ac:dyDescent="0.25"/>
    <row r="60894" x14ac:dyDescent="0.25"/>
    <row r="60895" x14ac:dyDescent="0.25"/>
    <row r="60896" x14ac:dyDescent="0.25"/>
    <row r="60897" x14ac:dyDescent="0.25"/>
    <row r="60898" x14ac:dyDescent="0.25"/>
    <row r="60899" x14ac:dyDescent="0.25"/>
    <row r="60900" x14ac:dyDescent="0.25"/>
    <row r="60901" x14ac:dyDescent="0.25"/>
    <row r="60902" x14ac:dyDescent="0.25"/>
    <row r="60903" x14ac:dyDescent="0.25"/>
    <row r="60904" x14ac:dyDescent="0.25"/>
    <row r="60905" x14ac:dyDescent="0.25"/>
    <row r="60906" x14ac:dyDescent="0.25"/>
    <row r="60907" x14ac:dyDescent="0.25"/>
    <row r="60908" x14ac:dyDescent="0.25"/>
    <row r="60909" x14ac:dyDescent="0.25"/>
    <row r="60910" x14ac:dyDescent="0.25"/>
    <row r="60911" x14ac:dyDescent="0.25"/>
    <row r="60912" x14ac:dyDescent="0.25"/>
    <row r="60913" x14ac:dyDescent="0.25"/>
    <row r="60914" x14ac:dyDescent="0.25"/>
    <row r="60915" x14ac:dyDescent="0.25"/>
    <row r="60916" x14ac:dyDescent="0.25"/>
    <row r="60917" x14ac:dyDescent="0.25"/>
    <row r="60918" x14ac:dyDescent="0.25"/>
    <row r="60919" x14ac:dyDescent="0.25"/>
    <row r="60920" x14ac:dyDescent="0.25"/>
    <row r="60921" x14ac:dyDescent="0.25"/>
    <row r="60922" x14ac:dyDescent="0.25"/>
    <row r="60923" x14ac:dyDescent="0.25"/>
    <row r="60924" x14ac:dyDescent="0.25"/>
    <row r="60925" x14ac:dyDescent="0.25"/>
    <row r="60926" x14ac:dyDescent="0.25"/>
    <row r="60927" x14ac:dyDescent="0.25"/>
    <row r="60928" x14ac:dyDescent="0.25"/>
    <row r="60929" x14ac:dyDescent="0.25"/>
    <row r="60930" x14ac:dyDescent="0.25"/>
    <row r="60931" x14ac:dyDescent="0.25"/>
    <row r="60932" x14ac:dyDescent="0.25"/>
    <row r="60933" x14ac:dyDescent="0.25"/>
    <row r="60934" x14ac:dyDescent="0.25"/>
    <row r="60935" x14ac:dyDescent="0.25"/>
    <row r="60936" x14ac:dyDescent="0.25"/>
    <row r="60937" x14ac:dyDescent="0.25"/>
    <row r="60938" x14ac:dyDescent="0.25"/>
    <row r="60939" x14ac:dyDescent="0.25"/>
    <row r="60940" x14ac:dyDescent="0.25"/>
    <row r="60941" x14ac:dyDescent="0.25"/>
    <row r="60942" x14ac:dyDescent="0.25"/>
    <row r="60943" x14ac:dyDescent="0.25"/>
    <row r="60944" x14ac:dyDescent="0.25"/>
    <row r="60945" x14ac:dyDescent="0.25"/>
    <row r="60946" x14ac:dyDescent="0.25"/>
    <row r="60947" x14ac:dyDescent="0.25"/>
    <row r="60948" x14ac:dyDescent="0.25"/>
    <row r="60949" x14ac:dyDescent="0.25"/>
    <row r="60950" x14ac:dyDescent="0.25"/>
    <row r="60951" x14ac:dyDescent="0.25"/>
    <row r="60952" x14ac:dyDescent="0.25"/>
    <row r="60953" x14ac:dyDescent="0.25"/>
    <row r="60954" x14ac:dyDescent="0.25"/>
    <row r="60955" x14ac:dyDescent="0.25"/>
    <row r="60956" x14ac:dyDescent="0.25"/>
    <row r="60957" x14ac:dyDescent="0.25"/>
    <row r="60958" x14ac:dyDescent="0.25"/>
    <row r="60959" x14ac:dyDescent="0.25"/>
    <row r="60960" x14ac:dyDescent="0.25"/>
    <row r="60961" x14ac:dyDescent="0.25"/>
    <row r="60962" x14ac:dyDescent="0.25"/>
    <row r="60963" x14ac:dyDescent="0.25"/>
    <row r="60964" x14ac:dyDescent="0.25"/>
    <row r="60965" x14ac:dyDescent="0.25"/>
    <row r="60966" x14ac:dyDescent="0.25"/>
    <row r="60967" x14ac:dyDescent="0.25"/>
    <row r="60968" x14ac:dyDescent="0.25"/>
    <row r="60969" x14ac:dyDescent="0.25"/>
    <row r="60970" x14ac:dyDescent="0.25"/>
    <row r="60971" x14ac:dyDescent="0.25"/>
    <row r="60972" x14ac:dyDescent="0.25"/>
    <row r="60973" x14ac:dyDescent="0.25"/>
    <row r="60974" x14ac:dyDescent="0.25"/>
    <row r="60975" x14ac:dyDescent="0.25"/>
    <row r="60976" x14ac:dyDescent="0.25"/>
    <row r="60977" x14ac:dyDescent="0.25"/>
    <row r="60978" x14ac:dyDescent="0.25"/>
    <row r="60979" x14ac:dyDescent="0.25"/>
    <row r="60980" x14ac:dyDescent="0.25"/>
    <row r="60981" x14ac:dyDescent="0.25"/>
    <row r="60982" x14ac:dyDescent="0.25"/>
    <row r="60983" x14ac:dyDescent="0.25"/>
    <row r="60984" x14ac:dyDescent="0.25"/>
    <row r="60985" x14ac:dyDescent="0.25"/>
    <row r="60986" x14ac:dyDescent="0.25"/>
    <row r="60987" x14ac:dyDescent="0.25"/>
    <row r="60988" x14ac:dyDescent="0.25"/>
    <row r="60989" x14ac:dyDescent="0.25"/>
    <row r="60990" x14ac:dyDescent="0.25"/>
    <row r="60991" x14ac:dyDescent="0.25"/>
    <row r="60992" x14ac:dyDescent="0.25"/>
    <row r="60993" x14ac:dyDescent="0.25"/>
    <row r="60994" x14ac:dyDescent="0.25"/>
    <row r="60995" x14ac:dyDescent="0.25"/>
    <row r="60996" x14ac:dyDescent="0.25"/>
    <row r="60997" x14ac:dyDescent="0.25"/>
    <row r="60998" x14ac:dyDescent="0.25"/>
    <row r="60999" x14ac:dyDescent="0.25"/>
    <row r="61000" x14ac:dyDescent="0.25"/>
    <row r="61001" x14ac:dyDescent="0.25"/>
    <row r="61002" x14ac:dyDescent="0.25"/>
    <row r="61003" x14ac:dyDescent="0.25"/>
    <row r="61004" x14ac:dyDescent="0.25"/>
    <row r="61005" x14ac:dyDescent="0.25"/>
    <row r="61006" x14ac:dyDescent="0.25"/>
    <row r="61007" x14ac:dyDescent="0.25"/>
    <row r="61008" x14ac:dyDescent="0.25"/>
    <row r="61009" x14ac:dyDescent="0.25"/>
    <row r="61010" x14ac:dyDescent="0.25"/>
    <row r="61011" x14ac:dyDescent="0.25"/>
    <row r="61012" x14ac:dyDescent="0.25"/>
    <row r="61013" x14ac:dyDescent="0.25"/>
    <row r="61014" x14ac:dyDescent="0.25"/>
    <row r="61015" x14ac:dyDescent="0.25"/>
    <row r="61016" x14ac:dyDescent="0.25"/>
    <row r="61017" x14ac:dyDescent="0.25"/>
    <row r="61018" x14ac:dyDescent="0.25"/>
    <row r="61019" x14ac:dyDescent="0.25"/>
    <row r="61020" x14ac:dyDescent="0.25"/>
    <row r="61021" x14ac:dyDescent="0.25"/>
    <row r="61022" x14ac:dyDescent="0.25"/>
    <row r="61023" x14ac:dyDescent="0.25"/>
    <row r="61024" x14ac:dyDescent="0.25"/>
    <row r="61025" x14ac:dyDescent="0.25"/>
    <row r="61026" x14ac:dyDescent="0.25"/>
    <row r="61027" x14ac:dyDescent="0.25"/>
    <row r="61028" x14ac:dyDescent="0.25"/>
    <row r="61029" x14ac:dyDescent="0.25"/>
    <row r="61030" x14ac:dyDescent="0.25"/>
    <row r="61031" x14ac:dyDescent="0.25"/>
    <row r="61032" x14ac:dyDescent="0.25"/>
    <row r="61033" x14ac:dyDescent="0.25"/>
    <row r="61034" x14ac:dyDescent="0.25"/>
    <row r="61035" x14ac:dyDescent="0.25"/>
    <row r="61036" x14ac:dyDescent="0.25"/>
    <row r="61037" x14ac:dyDescent="0.25"/>
    <row r="61038" x14ac:dyDescent="0.25"/>
    <row r="61039" x14ac:dyDescent="0.25"/>
    <row r="61040" x14ac:dyDescent="0.25"/>
    <row r="61041" x14ac:dyDescent="0.25"/>
    <row r="61042" x14ac:dyDescent="0.25"/>
    <row r="61043" x14ac:dyDescent="0.25"/>
    <row r="61044" x14ac:dyDescent="0.25"/>
    <row r="61045" x14ac:dyDescent="0.25"/>
    <row r="61046" x14ac:dyDescent="0.25"/>
    <row r="61047" x14ac:dyDescent="0.25"/>
    <row r="61048" x14ac:dyDescent="0.25"/>
    <row r="61049" x14ac:dyDescent="0.25"/>
    <row r="61050" x14ac:dyDescent="0.25"/>
    <row r="61051" x14ac:dyDescent="0.25"/>
    <row r="61052" x14ac:dyDescent="0.25"/>
    <row r="61053" x14ac:dyDescent="0.25"/>
    <row r="61054" x14ac:dyDescent="0.25"/>
    <row r="61055" x14ac:dyDescent="0.25"/>
    <row r="61056" x14ac:dyDescent="0.25"/>
    <row r="61057" x14ac:dyDescent="0.25"/>
    <row r="61058" x14ac:dyDescent="0.25"/>
    <row r="61059" x14ac:dyDescent="0.25"/>
    <row r="61060" x14ac:dyDescent="0.25"/>
    <row r="61061" x14ac:dyDescent="0.25"/>
    <row r="61062" x14ac:dyDescent="0.25"/>
    <row r="61063" x14ac:dyDescent="0.25"/>
    <row r="61064" x14ac:dyDescent="0.25"/>
    <row r="61065" x14ac:dyDescent="0.25"/>
    <row r="61066" x14ac:dyDescent="0.25"/>
    <row r="61067" x14ac:dyDescent="0.25"/>
    <row r="61068" x14ac:dyDescent="0.25"/>
    <row r="61069" x14ac:dyDescent="0.25"/>
    <row r="61070" x14ac:dyDescent="0.25"/>
    <row r="61071" x14ac:dyDescent="0.25"/>
    <row r="61072" x14ac:dyDescent="0.25"/>
    <row r="61073" x14ac:dyDescent="0.25"/>
    <row r="61074" x14ac:dyDescent="0.25"/>
    <row r="61075" x14ac:dyDescent="0.25"/>
    <row r="61076" x14ac:dyDescent="0.25"/>
    <row r="61077" x14ac:dyDescent="0.25"/>
    <row r="61078" x14ac:dyDescent="0.25"/>
    <row r="61079" x14ac:dyDescent="0.25"/>
    <row r="61080" x14ac:dyDescent="0.25"/>
    <row r="61081" x14ac:dyDescent="0.25"/>
    <row r="61082" x14ac:dyDescent="0.25"/>
    <row r="61083" x14ac:dyDescent="0.25"/>
    <row r="61084" x14ac:dyDescent="0.25"/>
    <row r="61085" x14ac:dyDescent="0.25"/>
    <row r="61086" x14ac:dyDescent="0.25"/>
    <row r="61087" x14ac:dyDescent="0.25"/>
    <row r="61088" x14ac:dyDescent="0.25"/>
    <row r="61089" x14ac:dyDescent="0.25"/>
    <row r="61090" x14ac:dyDescent="0.25"/>
    <row r="61091" x14ac:dyDescent="0.25"/>
    <row r="61092" x14ac:dyDescent="0.25"/>
    <row r="61093" x14ac:dyDescent="0.25"/>
    <row r="61094" x14ac:dyDescent="0.25"/>
    <row r="61095" x14ac:dyDescent="0.25"/>
    <row r="61096" x14ac:dyDescent="0.25"/>
    <row r="61097" x14ac:dyDescent="0.25"/>
    <row r="61098" x14ac:dyDescent="0.25"/>
    <row r="61099" x14ac:dyDescent="0.25"/>
    <row r="61100" x14ac:dyDescent="0.25"/>
    <row r="61101" x14ac:dyDescent="0.25"/>
    <row r="61102" x14ac:dyDescent="0.25"/>
    <row r="61103" x14ac:dyDescent="0.25"/>
    <row r="61104" x14ac:dyDescent="0.25"/>
    <row r="61105" x14ac:dyDescent="0.25"/>
    <row r="61106" x14ac:dyDescent="0.25"/>
    <row r="61107" x14ac:dyDescent="0.25"/>
    <row r="61108" x14ac:dyDescent="0.25"/>
    <row r="61109" x14ac:dyDescent="0.25"/>
    <row r="61110" x14ac:dyDescent="0.25"/>
    <row r="61111" x14ac:dyDescent="0.25"/>
    <row r="61112" x14ac:dyDescent="0.25"/>
    <row r="61113" x14ac:dyDescent="0.25"/>
    <row r="61114" x14ac:dyDescent="0.25"/>
    <row r="61115" x14ac:dyDescent="0.25"/>
    <row r="61116" x14ac:dyDescent="0.25"/>
    <row r="61117" x14ac:dyDescent="0.25"/>
    <row r="61118" x14ac:dyDescent="0.25"/>
    <row r="61119" x14ac:dyDescent="0.25"/>
    <row r="61120" x14ac:dyDescent="0.25"/>
    <row r="61121" x14ac:dyDescent="0.25"/>
    <row r="61122" x14ac:dyDescent="0.25"/>
    <row r="61123" x14ac:dyDescent="0.25"/>
    <row r="61124" x14ac:dyDescent="0.25"/>
    <row r="61125" x14ac:dyDescent="0.25"/>
    <row r="61126" x14ac:dyDescent="0.25"/>
    <row r="61127" x14ac:dyDescent="0.25"/>
    <row r="61128" x14ac:dyDescent="0.25"/>
    <row r="61129" x14ac:dyDescent="0.25"/>
    <row r="61130" x14ac:dyDescent="0.25"/>
    <row r="61131" x14ac:dyDescent="0.25"/>
    <row r="61132" x14ac:dyDescent="0.25"/>
    <row r="61133" x14ac:dyDescent="0.25"/>
    <row r="61134" x14ac:dyDescent="0.25"/>
    <row r="61135" x14ac:dyDescent="0.25"/>
    <row r="61136" x14ac:dyDescent="0.25"/>
    <row r="61137" x14ac:dyDescent="0.25"/>
    <row r="61138" x14ac:dyDescent="0.25"/>
    <row r="61139" x14ac:dyDescent="0.25"/>
    <row r="61140" x14ac:dyDescent="0.25"/>
    <row r="61141" x14ac:dyDescent="0.25"/>
    <row r="61142" x14ac:dyDescent="0.25"/>
    <row r="61143" x14ac:dyDescent="0.25"/>
    <row r="61144" x14ac:dyDescent="0.25"/>
    <row r="61145" x14ac:dyDescent="0.25"/>
    <row r="61146" x14ac:dyDescent="0.25"/>
    <row r="61147" x14ac:dyDescent="0.25"/>
    <row r="61148" x14ac:dyDescent="0.25"/>
    <row r="61149" x14ac:dyDescent="0.25"/>
    <row r="61150" x14ac:dyDescent="0.25"/>
    <row r="61151" x14ac:dyDescent="0.25"/>
    <row r="61152" x14ac:dyDescent="0.25"/>
    <row r="61153" x14ac:dyDescent="0.25"/>
    <row r="61154" x14ac:dyDescent="0.25"/>
    <row r="61155" x14ac:dyDescent="0.25"/>
    <row r="61156" x14ac:dyDescent="0.25"/>
    <row r="61157" x14ac:dyDescent="0.25"/>
    <row r="61158" x14ac:dyDescent="0.25"/>
    <row r="61159" x14ac:dyDescent="0.25"/>
    <row r="61160" x14ac:dyDescent="0.25"/>
    <row r="61161" x14ac:dyDescent="0.25"/>
    <row r="61162" x14ac:dyDescent="0.25"/>
    <row r="61163" x14ac:dyDescent="0.25"/>
    <row r="61164" x14ac:dyDescent="0.25"/>
    <row r="61165" x14ac:dyDescent="0.25"/>
    <row r="61166" x14ac:dyDescent="0.25"/>
    <row r="61167" x14ac:dyDescent="0.25"/>
    <row r="61168" x14ac:dyDescent="0.25"/>
    <row r="61169" x14ac:dyDescent="0.25"/>
    <row r="61170" x14ac:dyDescent="0.25"/>
    <row r="61171" x14ac:dyDescent="0.25"/>
    <row r="61172" x14ac:dyDescent="0.25"/>
    <row r="61173" x14ac:dyDescent="0.25"/>
    <row r="61174" x14ac:dyDescent="0.25"/>
    <row r="61175" x14ac:dyDescent="0.25"/>
    <row r="61176" x14ac:dyDescent="0.25"/>
    <row r="61177" x14ac:dyDescent="0.25"/>
    <row r="61178" x14ac:dyDescent="0.25"/>
    <row r="61179" x14ac:dyDescent="0.25"/>
    <row r="61180" x14ac:dyDescent="0.25"/>
    <row r="61181" x14ac:dyDescent="0.25"/>
    <row r="61182" x14ac:dyDescent="0.25"/>
    <row r="61183" x14ac:dyDescent="0.25"/>
    <row r="61184" x14ac:dyDescent="0.25"/>
    <row r="61185" x14ac:dyDescent="0.25"/>
    <row r="61186" x14ac:dyDescent="0.25"/>
    <row r="61187" x14ac:dyDescent="0.25"/>
    <row r="61188" x14ac:dyDescent="0.25"/>
    <row r="61189" x14ac:dyDescent="0.25"/>
    <row r="61190" x14ac:dyDescent="0.25"/>
    <row r="61191" x14ac:dyDescent="0.25"/>
    <row r="61192" x14ac:dyDescent="0.25"/>
    <row r="61193" x14ac:dyDescent="0.25"/>
    <row r="61194" x14ac:dyDescent="0.25"/>
    <row r="61195" x14ac:dyDescent="0.25"/>
    <row r="61196" x14ac:dyDescent="0.25"/>
    <row r="61197" x14ac:dyDescent="0.25"/>
    <row r="61198" x14ac:dyDescent="0.25"/>
    <row r="61199" x14ac:dyDescent="0.25"/>
    <row r="61200" x14ac:dyDescent="0.25"/>
    <row r="61201" x14ac:dyDescent="0.25"/>
    <row r="61202" x14ac:dyDescent="0.25"/>
    <row r="61203" x14ac:dyDescent="0.25"/>
    <row r="61204" x14ac:dyDescent="0.25"/>
    <row r="61205" x14ac:dyDescent="0.25"/>
    <row r="61206" x14ac:dyDescent="0.25"/>
    <row r="61207" x14ac:dyDescent="0.25"/>
    <row r="61208" x14ac:dyDescent="0.25"/>
    <row r="61209" x14ac:dyDescent="0.25"/>
    <row r="61210" x14ac:dyDescent="0.25"/>
    <row r="61211" x14ac:dyDescent="0.25"/>
    <row r="61212" x14ac:dyDescent="0.25"/>
    <row r="61213" x14ac:dyDescent="0.25"/>
    <row r="61214" x14ac:dyDescent="0.25"/>
    <row r="61215" x14ac:dyDescent="0.25"/>
    <row r="61216" x14ac:dyDescent="0.25"/>
    <row r="61217" x14ac:dyDescent="0.25"/>
    <row r="61218" x14ac:dyDescent="0.25"/>
    <row r="61219" x14ac:dyDescent="0.25"/>
    <row r="61220" x14ac:dyDescent="0.25"/>
    <row r="61221" x14ac:dyDescent="0.25"/>
    <row r="61222" x14ac:dyDescent="0.25"/>
    <row r="61223" x14ac:dyDescent="0.25"/>
    <row r="61224" x14ac:dyDescent="0.25"/>
    <row r="61225" x14ac:dyDescent="0.25"/>
    <row r="61226" x14ac:dyDescent="0.25"/>
    <row r="61227" x14ac:dyDescent="0.25"/>
    <row r="61228" x14ac:dyDescent="0.25"/>
    <row r="61229" x14ac:dyDescent="0.25"/>
    <row r="61230" x14ac:dyDescent="0.25"/>
    <row r="61231" x14ac:dyDescent="0.25"/>
    <row r="61232" x14ac:dyDescent="0.25"/>
    <row r="61233" x14ac:dyDescent="0.25"/>
    <row r="61234" x14ac:dyDescent="0.25"/>
    <row r="61235" x14ac:dyDescent="0.25"/>
    <row r="61236" x14ac:dyDescent="0.25"/>
    <row r="61237" x14ac:dyDescent="0.25"/>
    <row r="61238" x14ac:dyDescent="0.25"/>
    <row r="61239" x14ac:dyDescent="0.25"/>
    <row r="61240" x14ac:dyDescent="0.25"/>
    <row r="61241" x14ac:dyDescent="0.25"/>
    <row r="61242" x14ac:dyDescent="0.25"/>
    <row r="61243" x14ac:dyDescent="0.25"/>
    <row r="61244" x14ac:dyDescent="0.25"/>
    <row r="61245" x14ac:dyDescent="0.25"/>
    <row r="61246" x14ac:dyDescent="0.25"/>
    <row r="61247" x14ac:dyDescent="0.25"/>
    <row r="61248" x14ac:dyDescent="0.25"/>
    <row r="61249" x14ac:dyDescent="0.25"/>
    <row r="61250" x14ac:dyDescent="0.25"/>
    <row r="61251" x14ac:dyDescent="0.25"/>
    <row r="61252" x14ac:dyDescent="0.25"/>
    <row r="61253" x14ac:dyDescent="0.25"/>
    <row r="61254" x14ac:dyDescent="0.25"/>
    <row r="61255" x14ac:dyDescent="0.25"/>
    <row r="61256" x14ac:dyDescent="0.25"/>
    <row r="61257" x14ac:dyDescent="0.25"/>
    <row r="61258" x14ac:dyDescent="0.25"/>
    <row r="61259" x14ac:dyDescent="0.25"/>
    <row r="61260" x14ac:dyDescent="0.25"/>
    <row r="61261" x14ac:dyDescent="0.25"/>
    <row r="61262" x14ac:dyDescent="0.25"/>
    <row r="61263" x14ac:dyDescent="0.25"/>
    <row r="61264" x14ac:dyDescent="0.25"/>
    <row r="61265" x14ac:dyDescent="0.25"/>
    <row r="61266" x14ac:dyDescent="0.25"/>
    <row r="61267" x14ac:dyDescent="0.25"/>
    <row r="61268" x14ac:dyDescent="0.25"/>
    <row r="61269" x14ac:dyDescent="0.25"/>
    <row r="61270" x14ac:dyDescent="0.25"/>
    <row r="61271" x14ac:dyDescent="0.25"/>
    <row r="61272" x14ac:dyDescent="0.25"/>
    <row r="61273" x14ac:dyDescent="0.25"/>
    <row r="61274" x14ac:dyDescent="0.25"/>
    <row r="61275" x14ac:dyDescent="0.25"/>
    <row r="61276" x14ac:dyDescent="0.25"/>
    <row r="61277" x14ac:dyDescent="0.25"/>
    <row r="61278" x14ac:dyDescent="0.25"/>
    <row r="61279" x14ac:dyDescent="0.25"/>
    <row r="61280" x14ac:dyDescent="0.25"/>
    <row r="61281" x14ac:dyDescent="0.25"/>
    <row r="61282" x14ac:dyDescent="0.25"/>
    <row r="61283" x14ac:dyDescent="0.25"/>
    <row r="61284" x14ac:dyDescent="0.25"/>
    <row r="61285" x14ac:dyDescent="0.25"/>
    <row r="61286" x14ac:dyDescent="0.25"/>
    <row r="61287" x14ac:dyDescent="0.25"/>
    <row r="61288" x14ac:dyDescent="0.25"/>
    <row r="61289" x14ac:dyDescent="0.25"/>
    <row r="61290" x14ac:dyDescent="0.25"/>
    <row r="61291" x14ac:dyDescent="0.25"/>
    <row r="61292" x14ac:dyDescent="0.25"/>
    <row r="61293" x14ac:dyDescent="0.25"/>
    <row r="61294" x14ac:dyDescent="0.25"/>
    <row r="61295" x14ac:dyDescent="0.25"/>
    <row r="61296" x14ac:dyDescent="0.25"/>
    <row r="61297" x14ac:dyDescent="0.25"/>
    <row r="61298" x14ac:dyDescent="0.25"/>
    <row r="61299" x14ac:dyDescent="0.25"/>
    <row r="61300" x14ac:dyDescent="0.25"/>
    <row r="61301" x14ac:dyDescent="0.25"/>
    <row r="61302" x14ac:dyDescent="0.25"/>
    <row r="61303" x14ac:dyDescent="0.25"/>
    <row r="61304" x14ac:dyDescent="0.25"/>
    <row r="61305" x14ac:dyDescent="0.25"/>
    <row r="61306" x14ac:dyDescent="0.25"/>
    <row r="61307" x14ac:dyDescent="0.25"/>
    <row r="61308" x14ac:dyDescent="0.25"/>
    <row r="61309" x14ac:dyDescent="0.25"/>
    <row r="61310" x14ac:dyDescent="0.25"/>
    <row r="61311" x14ac:dyDescent="0.25"/>
    <row r="61312" x14ac:dyDescent="0.25"/>
    <row r="61313" x14ac:dyDescent="0.25"/>
    <row r="61314" x14ac:dyDescent="0.25"/>
    <row r="61315" x14ac:dyDescent="0.25"/>
    <row r="61316" x14ac:dyDescent="0.25"/>
    <row r="61317" x14ac:dyDescent="0.25"/>
    <row r="61318" x14ac:dyDescent="0.25"/>
    <row r="61319" x14ac:dyDescent="0.25"/>
    <row r="61320" x14ac:dyDescent="0.25"/>
    <row r="61321" x14ac:dyDescent="0.25"/>
    <row r="61322" x14ac:dyDescent="0.25"/>
    <row r="61323" x14ac:dyDescent="0.25"/>
    <row r="61324" x14ac:dyDescent="0.25"/>
    <row r="61325" x14ac:dyDescent="0.25"/>
    <row r="61326" x14ac:dyDescent="0.25"/>
    <row r="61327" x14ac:dyDescent="0.25"/>
    <row r="61328" x14ac:dyDescent="0.25"/>
    <row r="61329" x14ac:dyDescent="0.25"/>
    <row r="61330" x14ac:dyDescent="0.25"/>
    <row r="61331" x14ac:dyDescent="0.25"/>
    <row r="61332" x14ac:dyDescent="0.25"/>
    <row r="61333" x14ac:dyDescent="0.25"/>
    <row r="61334" x14ac:dyDescent="0.25"/>
    <row r="61335" x14ac:dyDescent="0.25"/>
    <row r="61336" x14ac:dyDescent="0.25"/>
    <row r="61337" x14ac:dyDescent="0.25"/>
    <row r="61338" x14ac:dyDescent="0.25"/>
    <row r="61339" x14ac:dyDescent="0.25"/>
    <row r="61340" x14ac:dyDescent="0.25"/>
    <row r="61341" x14ac:dyDescent="0.25"/>
    <row r="61342" x14ac:dyDescent="0.25"/>
    <row r="61343" x14ac:dyDescent="0.25"/>
    <row r="61344" x14ac:dyDescent="0.25"/>
    <row r="61345" x14ac:dyDescent="0.25"/>
    <row r="61346" x14ac:dyDescent="0.25"/>
    <row r="61347" x14ac:dyDescent="0.25"/>
    <row r="61348" x14ac:dyDescent="0.25"/>
    <row r="61349" x14ac:dyDescent="0.25"/>
    <row r="61350" x14ac:dyDescent="0.25"/>
    <row r="61351" x14ac:dyDescent="0.25"/>
    <row r="61352" x14ac:dyDescent="0.25"/>
    <row r="61353" x14ac:dyDescent="0.25"/>
    <row r="61354" x14ac:dyDescent="0.25"/>
    <row r="61355" x14ac:dyDescent="0.25"/>
    <row r="61356" x14ac:dyDescent="0.25"/>
    <row r="61357" x14ac:dyDescent="0.25"/>
    <row r="61358" x14ac:dyDescent="0.25"/>
    <row r="61359" x14ac:dyDescent="0.25"/>
    <row r="61360" x14ac:dyDescent="0.25"/>
    <row r="61361" x14ac:dyDescent="0.25"/>
    <row r="61362" x14ac:dyDescent="0.25"/>
    <row r="61363" x14ac:dyDescent="0.25"/>
    <row r="61364" x14ac:dyDescent="0.25"/>
    <row r="61365" x14ac:dyDescent="0.25"/>
    <row r="61366" x14ac:dyDescent="0.25"/>
    <row r="61367" x14ac:dyDescent="0.25"/>
    <row r="61368" x14ac:dyDescent="0.25"/>
    <row r="61369" x14ac:dyDescent="0.25"/>
    <row r="61370" x14ac:dyDescent="0.25"/>
    <row r="61371" x14ac:dyDescent="0.25"/>
    <row r="61372" x14ac:dyDescent="0.25"/>
    <row r="61373" x14ac:dyDescent="0.25"/>
    <row r="61374" x14ac:dyDescent="0.25"/>
    <row r="61375" x14ac:dyDescent="0.25"/>
    <row r="61376" x14ac:dyDescent="0.25"/>
    <row r="61377" x14ac:dyDescent="0.25"/>
    <row r="61378" x14ac:dyDescent="0.25"/>
    <row r="61379" x14ac:dyDescent="0.25"/>
    <row r="61380" x14ac:dyDescent="0.25"/>
    <row r="61381" x14ac:dyDescent="0.25"/>
    <row r="61382" x14ac:dyDescent="0.25"/>
    <row r="61383" x14ac:dyDescent="0.25"/>
    <row r="61384" x14ac:dyDescent="0.25"/>
    <row r="61385" x14ac:dyDescent="0.25"/>
    <row r="61386" x14ac:dyDescent="0.25"/>
    <row r="61387" x14ac:dyDescent="0.25"/>
    <row r="61388" x14ac:dyDescent="0.25"/>
    <row r="61389" x14ac:dyDescent="0.25"/>
    <row r="61390" x14ac:dyDescent="0.25"/>
    <row r="61391" x14ac:dyDescent="0.25"/>
    <row r="61392" x14ac:dyDescent="0.25"/>
    <row r="61393" x14ac:dyDescent="0.25"/>
    <row r="61394" x14ac:dyDescent="0.25"/>
    <row r="61395" x14ac:dyDescent="0.25"/>
    <row r="61396" x14ac:dyDescent="0.25"/>
    <row r="61397" x14ac:dyDescent="0.25"/>
    <row r="61398" x14ac:dyDescent="0.25"/>
    <row r="61399" x14ac:dyDescent="0.25"/>
    <row r="61400" x14ac:dyDescent="0.25"/>
    <row r="61401" x14ac:dyDescent="0.25"/>
    <row r="61402" x14ac:dyDescent="0.25"/>
    <row r="61403" x14ac:dyDescent="0.25"/>
    <row r="61404" x14ac:dyDescent="0.25"/>
    <row r="61405" x14ac:dyDescent="0.25"/>
    <row r="61406" x14ac:dyDescent="0.25"/>
    <row r="61407" x14ac:dyDescent="0.25"/>
    <row r="61408" x14ac:dyDescent="0.25"/>
    <row r="61409" x14ac:dyDescent="0.25"/>
    <row r="61410" x14ac:dyDescent="0.25"/>
    <row r="61411" x14ac:dyDescent="0.25"/>
    <row r="61412" x14ac:dyDescent="0.25"/>
    <row r="61413" x14ac:dyDescent="0.25"/>
    <row r="61414" x14ac:dyDescent="0.25"/>
    <row r="61415" x14ac:dyDescent="0.25"/>
    <row r="61416" x14ac:dyDescent="0.25"/>
    <row r="61417" x14ac:dyDescent="0.25"/>
    <row r="61418" x14ac:dyDescent="0.25"/>
    <row r="61419" x14ac:dyDescent="0.25"/>
    <row r="61420" x14ac:dyDescent="0.25"/>
    <row r="61421" x14ac:dyDescent="0.25"/>
    <row r="61422" x14ac:dyDescent="0.25"/>
    <row r="61423" x14ac:dyDescent="0.25"/>
    <row r="61424" x14ac:dyDescent="0.25"/>
    <row r="61425" x14ac:dyDescent="0.25"/>
    <row r="61426" x14ac:dyDescent="0.25"/>
    <row r="61427" x14ac:dyDescent="0.25"/>
    <row r="61428" x14ac:dyDescent="0.25"/>
    <row r="61429" x14ac:dyDescent="0.25"/>
    <row r="61430" x14ac:dyDescent="0.25"/>
    <row r="61431" x14ac:dyDescent="0.25"/>
    <row r="61432" x14ac:dyDescent="0.25"/>
    <row r="61433" x14ac:dyDescent="0.25"/>
    <row r="61434" x14ac:dyDescent="0.25"/>
    <row r="61435" x14ac:dyDescent="0.25"/>
    <row r="61436" x14ac:dyDescent="0.25"/>
    <row r="61437" x14ac:dyDescent="0.25"/>
    <row r="61438" x14ac:dyDescent="0.25"/>
    <row r="61439" x14ac:dyDescent="0.25"/>
    <row r="61440" x14ac:dyDescent="0.25"/>
    <row r="61441" x14ac:dyDescent="0.25"/>
    <row r="61442" x14ac:dyDescent="0.25"/>
    <row r="61443" x14ac:dyDescent="0.25"/>
    <row r="61444" x14ac:dyDescent="0.25"/>
    <row r="61445" x14ac:dyDescent="0.25"/>
    <row r="61446" x14ac:dyDescent="0.25"/>
    <row r="61447" x14ac:dyDescent="0.25"/>
    <row r="61448" x14ac:dyDescent="0.25"/>
    <row r="61449" x14ac:dyDescent="0.25"/>
    <row r="61450" x14ac:dyDescent="0.25"/>
    <row r="61451" x14ac:dyDescent="0.25"/>
    <row r="61452" x14ac:dyDescent="0.25"/>
    <row r="61453" x14ac:dyDescent="0.25"/>
    <row r="61454" x14ac:dyDescent="0.25"/>
    <row r="61455" x14ac:dyDescent="0.25"/>
    <row r="61456" x14ac:dyDescent="0.25"/>
    <row r="61457" x14ac:dyDescent="0.25"/>
    <row r="61458" x14ac:dyDescent="0.25"/>
    <row r="61459" x14ac:dyDescent="0.25"/>
    <row r="61460" x14ac:dyDescent="0.25"/>
    <row r="61461" x14ac:dyDescent="0.25"/>
    <row r="61462" x14ac:dyDescent="0.25"/>
    <row r="61463" x14ac:dyDescent="0.25"/>
    <row r="61464" x14ac:dyDescent="0.25"/>
    <row r="61465" x14ac:dyDescent="0.25"/>
    <row r="61466" x14ac:dyDescent="0.25"/>
    <row r="61467" x14ac:dyDescent="0.25"/>
    <row r="61468" x14ac:dyDescent="0.25"/>
    <row r="61469" x14ac:dyDescent="0.25"/>
    <row r="61470" x14ac:dyDescent="0.25"/>
    <row r="61471" x14ac:dyDescent="0.25"/>
    <row r="61472" x14ac:dyDescent="0.25"/>
    <row r="61473" x14ac:dyDescent="0.25"/>
    <row r="61474" x14ac:dyDescent="0.25"/>
    <row r="61475" x14ac:dyDescent="0.25"/>
    <row r="61476" x14ac:dyDescent="0.25"/>
    <row r="61477" x14ac:dyDescent="0.25"/>
    <row r="61478" x14ac:dyDescent="0.25"/>
    <row r="61479" x14ac:dyDescent="0.25"/>
    <row r="61480" x14ac:dyDescent="0.25"/>
    <row r="61481" x14ac:dyDescent="0.25"/>
    <row r="61482" x14ac:dyDescent="0.25"/>
    <row r="61483" x14ac:dyDescent="0.25"/>
    <row r="61484" x14ac:dyDescent="0.25"/>
    <row r="61485" x14ac:dyDescent="0.25"/>
    <row r="61486" x14ac:dyDescent="0.25"/>
    <row r="61487" x14ac:dyDescent="0.25"/>
    <row r="61488" x14ac:dyDescent="0.25"/>
    <row r="61489" x14ac:dyDescent="0.25"/>
    <row r="61490" x14ac:dyDescent="0.25"/>
    <row r="61491" x14ac:dyDescent="0.25"/>
    <row r="61492" x14ac:dyDescent="0.25"/>
    <row r="61493" x14ac:dyDescent="0.25"/>
    <row r="61494" x14ac:dyDescent="0.25"/>
    <row r="61495" x14ac:dyDescent="0.25"/>
    <row r="61496" x14ac:dyDescent="0.25"/>
    <row r="61497" x14ac:dyDescent="0.25"/>
    <row r="61498" x14ac:dyDescent="0.25"/>
    <row r="61499" x14ac:dyDescent="0.25"/>
    <row r="61500" x14ac:dyDescent="0.25"/>
    <row r="61501" x14ac:dyDescent="0.25"/>
    <row r="61502" x14ac:dyDescent="0.25"/>
    <row r="61503" x14ac:dyDescent="0.25"/>
    <row r="61504" x14ac:dyDescent="0.25"/>
    <row r="61505" x14ac:dyDescent="0.25"/>
    <row r="61506" x14ac:dyDescent="0.25"/>
    <row r="61507" x14ac:dyDescent="0.25"/>
    <row r="61508" x14ac:dyDescent="0.25"/>
    <row r="61509" x14ac:dyDescent="0.25"/>
    <row r="61510" x14ac:dyDescent="0.25"/>
    <row r="61511" x14ac:dyDescent="0.25"/>
    <row r="61512" x14ac:dyDescent="0.25"/>
    <row r="61513" x14ac:dyDescent="0.25"/>
    <row r="61514" x14ac:dyDescent="0.25"/>
    <row r="61515" x14ac:dyDescent="0.25"/>
    <row r="61516" x14ac:dyDescent="0.25"/>
    <row r="61517" x14ac:dyDescent="0.25"/>
    <row r="61518" x14ac:dyDescent="0.25"/>
    <row r="61519" x14ac:dyDescent="0.25"/>
    <row r="61520" x14ac:dyDescent="0.25"/>
    <row r="61521" x14ac:dyDescent="0.25"/>
    <row r="61522" x14ac:dyDescent="0.25"/>
    <row r="61523" x14ac:dyDescent="0.25"/>
    <row r="61524" x14ac:dyDescent="0.25"/>
    <row r="61525" x14ac:dyDescent="0.25"/>
    <row r="61526" x14ac:dyDescent="0.25"/>
    <row r="61527" x14ac:dyDescent="0.25"/>
    <row r="61528" x14ac:dyDescent="0.25"/>
    <row r="61529" x14ac:dyDescent="0.25"/>
    <row r="61530" x14ac:dyDescent="0.25"/>
    <row r="61531" x14ac:dyDescent="0.25"/>
    <row r="61532" x14ac:dyDescent="0.25"/>
    <row r="61533" x14ac:dyDescent="0.25"/>
    <row r="61534" x14ac:dyDescent="0.25"/>
    <row r="61535" x14ac:dyDescent="0.25"/>
    <row r="61536" x14ac:dyDescent="0.25"/>
    <row r="61537" x14ac:dyDescent="0.25"/>
    <row r="61538" x14ac:dyDescent="0.25"/>
    <row r="61539" x14ac:dyDescent="0.25"/>
    <row r="61540" x14ac:dyDescent="0.25"/>
    <row r="61541" x14ac:dyDescent="0.25"/>
    <row r="61542" x14ac:dyDescent="0.25"/>
    <row r="61543" x14ac:dyDescent="0.25"/>
    <row r="61544" x14ac:dyDescent="0.25"/>
    <row r="61545" x14ac:dyDescent="0.25"/>
    <row r="61546" x14ac:dyDescent="0.25"/>
    <row r="61547" x14ac:dyDescent="0.25"/>
    <row r="61548" x14ac:dyDescent="0.25"/>
    <row r="61549" x14ac:dyDescent="0.25"/>
    <row r="61550" x14ac:dyDescent="0.25"/>
    <row r="61551" x14ac:dyDescent="0.25"/>
    <row r="61552" x14ac:dyDescent="0.25"/>
    <row r="61553" x14ac:dyDescent="0.25"/>
    <row r="61554" x14ac:dyDescent="0.25"/>
    <row r="61555" x14ac:dyDescent="0.25"/>
    <row r="61556" x14ac:dyDescent="0.25"/>
    <row r="61557" x14ac:dyDescent="0.25"/>
    <row r="61558" x14ac:dyDescent="0.25"/>
    <row r="61559" x14ac:dyDescent="0.25"/>
    <row r="61560" x14ac:dyDescent="0.25"/>
    <row r="61561" x14ac:dyDescent="0.25"/>
    <row r="61562" x14ac:dyDescent="0.25"/>
    <row r="61563" x14ac:dyDescent="0.25"/>
    <row r="61564" x14ac:dyDescent="0.25"/>
    <row r="61565" x14ac:dyDescent="0.25"/>
    <row r="61566" x14ac:dyDescent="0.25"/>
    <row r="61567" x14ac:dyDescent="0.25"/>
    <row r="61568" x14ac:dyDescent="0.25"/>
    <row r="61569" x14ac:dyDescent="0.25"/>
    <row r="61570" x14ac:dyDescent="0.25"/>
    <row r="61571" x14ac:dyDescent="0.25"/>
    <row r="61572" x14ac:dyDescent="0.25"/>
    <row r="61573" x14ac:dyDescent="0.25"/>
    <row r="61574" x14ac:dyDescent="0.25"/>
    <row r="61575" x14ac:dyDescent="0.25"/>
    <row r="61576" x14ac:dyDescent="0.25"/>
    <row r="61577" x14ac:dyDescent="0.25"/>
    <row r="61578" x14ac:dyDescent="0.25"/>
    <row r="61579" x14ac:dyDescent="0.25"/>
    <row r="61580" x14ac:dyDescent="0.25"/>
    <row r="61581" x14ac:dyDescent="0.25"/>
    <row r="61582" x14ac:dyDescent="0.25"/>
    <row r="61583" x14ac:dyDescent="0.25"/>
    <row r="61584" x14ac:dyDescent="0.25"/>
    <row r="61585" x14ac:dyDescent="0.25"/>
    <row r="61586" x14ac:dyDescent="0.25"/>
    <row r="61587" x14ac:dyDescent="0.25"/>
    <row r="61588" x14ac:dyDescent="0.25"/>
    <row r="61589" x14ac:dyDescent="0.25"/>
    <row r="61590" x14ac:dyDescent="0.25"/>
    <row r="61591" x14ac:dyDescent="0.25"/>
    <row r="61592" x14ac:dyDescent="0.25"/>
    <row r="61593" x14ac:dyDescent="0.25"/>
    <row r="61594" x14ac:dyDescent="0.25"/>
    <row r="61595" x14ac:dyDescent="0.25"/>
    <row r="61596" x14ac:dyDescent="0.25"/>
    <row r="61597" x14ac:dyDescent="0.25"/>
    <row r="61598" x14ac:dyDescent="0.25"/>
    <row r="61599" x14ac:dyDescent="0.25"/>
    <row r="61600" x14ac:dyDescent="0.25"/>
    <row r="61601" x14ac:dyDescent="0.25"/>
    <row r="61602" x14ac:dyDescent="0.25"/>
    <row r="61603" x14ac:dyDescent="0.25"/>
    <row r="61604" x14ac:dyDescent="0.25"/>
    <row r="61605" x14ac:dyDescent="0.25"/>
    <row r="61606" x14ac:dyDescent="0.25"/>
    <row r="61607" x14ac:dyDescent="0.25"/>
    <row r="61608" x14ac:dyDescent="0.25"/>
    <row r="61609" x14ac:dyDescent="0.25"/>
    <row r="61610" x14ac:dyDescent="0.25"/>
    <row r="61611" x14ac:dyDescent="0.25"/>
    <row r="61612" x14ac:dyDescent="0.25"/>
    <row r="61613" x14ac:dyDescent="0.25"/>
    <row r="61614" x14ac:dyDescent="0.25"/>
    <row r="61615" x14ac:dyDescent="0.25"/>
    <row r="61616" x14ac:dyDescent="0.25"/>
    <row r="61617" x14ac:dyDescent="0.25"/>
    <row r="61618" x14ac:dyDescent="0.25"/>
    <row r="61619" x14ac:dyDescent="0.25"/>
    <row r="61620" x14ac:dyDescent="0.25"/>
    <row r="61621" x14ac:dyDescent="0.25"/>
    <row r="61622" x14ac:dyDescent="0.25"/>
    <row r="61623" x14ac:dyDescent="0.25"/>
    <row r="61624" x14ac:dyDescent="0.25"/>
    <row r="61625" x14ac:dyDescent="0.25"/>
    <row r="61626" x14ac:dyDescent="0.25"/>
    <row r="61627" x14ac:dyDescent="0.25"/>
    <row r="61628" x14ac:dyDescent="0.25"/>
    <row r="61629" x14ac:dyDescent="0.25"/>
    <row r="61630" x14ac:dyDescent="0.25"/>
    <row r="61631" x14ac:dyDescent="0.25"/>
    <row r="61632" x14ac:dyDescent="0.25"/>
    <row r="61633" x14ac:dyDescent="0.25"/>
    <row r="61634" x14ac:dyDescent="0.25"/>
    <row r="61635" x14ac:dyDescent="0.25"/>
    <row r="61636" x14ac:dyDescent="0.25"/>
    <row r="61637" x14ac:dyDescent="0.25"/>
    <row r="61638" x14ac:dyDescent="0.25"/>
    <row r="61639" x14ac:dyDescent="0.25"/>
    <row r="61640" x14ac:dyDescent="0.25"/>
    <row r="61641" x14ac:dyDescent="0.25"/>
    <row r="61642" x14ac:dyDescent="0.25"/>
    <row r="61643" x14ac:dyDescent="0.25"/>
    <row r="61644" x14ac:dyDescent="0.25"/>
    <row r="61645" x14ac:dyDescent="0.25"/>
    <row r="61646" x14ac:dyDescent="0.25"/>
    <row r="61647" x14ac:dyDescent="0.25"/>
    <row r="61648" x14ac:dyDescent="0.25"/>
    <row r="61649" x14ac:dyDescent="0.25"/>
    <row r="61650" x14ac:dyDescent="0.25"/>
    <row r="61651" x14ac:dyDescent="0.25"/>
    <row r="61652" x14ac:dyDescent="0.25"/>
    <row r="61653" x14ac:dyDescent="0.25"/>
    <row r="61654" x14ac:dyDescent="0.25"/>
    <row r="61655" x14ac:dyDescent="0.25"/>
    <row r="61656" x14ac:dyDescent="0.25"/>
    <row r="61657" x14ac:dyDescent="0.25"/>
    <row r="61658" x14ac:dyDescent="0.25"/>
    <row r="61659" x14ac:dyDescent="0.25"/>
    <row r="61660" x14ac:dyDescent="0.25"/>
    <row r="61661" x14ac:dyDescent="0.25"/>
    <row r="61662" x14ac:dyDescent="0.25"/>
    <row r="61663" x14ac:dyDescent="0.25"/>
    <row r="61664" x14ac:dyDescent="0.25"/>
    <row r="61665" x14ac:dyDescent="0.25"/>
    <row r="61666" x14ac:dyDescent="0.25"/>
    <row r="61667" x14ac:dyDescent="0.25"/>
    <row r="61668" x14ac:dyDescent="0.25"/>
    <row r="61669" x14ac:dyDescent="0.25"/>
    <row r="61670" x14ac:dyDescent="0.25"/>
    <row r="61671" x14ac:dyDescent="0.25"/>
    <row r="61672" x14ac:dyDescent="0.25"/>
    <row r="61673" x14ac:dyDescent="0.25"/>
    <row r="61674" x14ac:dyDescent="0.25"/>
    <row r="61675" x14ac:dyDescent="0.25"/>
    <row r="61676" x14ac:dyDescent="0.25"/>
    <row r="61677" x14ac:dyDescent="0.25"/>
    <row r="61678" x14ac:dyDescent="0.25"/>
    <row r="61679" x14ac:dyDescent="0.25"/>
    <row r="61680" x14ac:dyDescent="0.25"/>
    <row r="61681" x14ac:dyDescent="0.25"/>
    <row r="61682" x14ac:dyDescent="0.25"/>
    <row r="61683" x14ac:dyDescent="0.25"/>
    <row r="61684" x14ac:dyDescent="0.25"/>
    <row r="61685" x14ac:dyDescent="0.25"/>
    <row r="61686" x14ac:dyDescent="0.25"/>
    <row r="61687" x14ac:dyDescent="0.25"/>
    <row r="61688" x14ac:dyDescent="0.25"/>
    <row r="61689" x14ac:dyDescent="0.25"/>
    <row r="61690" x14ac:dyDescent="0.25"/>
    <row r="61691" x14ac:dyDescent="0.25"/>
    <row r="61692" x14ac:dyDescent="0.25"/>
    <row r="61693" x14ac:dyDescent="0.25"/>
    <row r="61694" x14ac:dyDescent="0.25"/>
    <row r="61695" x14ac:dyDescent="0.25"/>
    <row r="61696" x14ac:dyDescent="0.25"/>
    <row r="61697" x14ac:dyDescent="0.25"/>
    <row r="61698" x14ac:dyDescent="0.25"/>
    <row r="61699" x14ac:dyDescent="0.25"/>
    <row r="61700" x14ac:dyDescent="0.25"/>
    <row r="61701" x14ac:dyDescent="0.25"/>
    <row r="61702" x14ac:dyDescent="0.25"/>
    <row r="61703" x14ac:dyDescent="0.25"/>
    <row r="61704" x14ac:dyDescent="0.25"/>
    <row r="61705" x14ac:dyDescent="0.25"/>
    <row r="61706" x14ac:dyDescent="0.25"/>
    <row r="61707" x14ac:dyDescent="0.25"/>
    <row r="61708" x14ac:dyDescent="0.25"/>
    <row r="61709" x14ac:dyDescent="0.25"/>
    <row r="61710" x14ac:dyDescent="0.25"/>
    <row r="61711" x14ac:dyDescent="0.25"/>
    <row r="61712" x14ac:dyDescent="0.25"/>
    <row r="61713" x14ac:dyDescent="0.25"/>
    <row r="61714" x14ac:dyDescent="0.25"/>
    <row r="61715" x14ac:dyDescent="0.25"/>
    <row r="61716" x14ac:dyDescent="0.25"/>
    <row r="61717" x14ac:dyDescent="0.25"/>
    <row r="61718" x14ac:dyDescent="0.25"/>
    <row r="61719" x14ac:dyDescent="0.25"/>
    <row r="61720" x14ac:dyDescent="0.25"/>
    <row r="61721" x14ac:dyDescent="0.25"/>
    <row r="61722" x14ac:dyDescent="0.25"/>
    <row r="61723" x14ac:dyDescent="0.25"/>
    <row r="61724" x14ac:dyDescent="0.25"/>
    <row r="61725" x14ac:dyDescent="0.25"/>
    <row r="61726" x14ac:dyDescent="0.25"/>
    <row r="61727" x14ac:dyDescent="0.25"/>
    <row r="61728" x14ac:dyDescent="0.25"/>
    <row r="61729" x14ac:dyDescent="0.25"/>
    <row r="61730" x14ac:dyDescent="0.25"/>
    <row r="61731" x14ac:dyDescent="0.25"/>
    <row r="61732" x14ac:dyDescent="0.25"/>
    <row r="61733" x14ac:dyDescent="0.25"/>
    <row r="61734" x14ac:dyDescent="0.25"/>
    <row r="61735" x14ac:dyDescent="0.25"/>
    <row r="61736" x14ac:dyDescent="0.25"/>
    <row r="61737" x14ac:dyDescent="0.25"/>
    <row r="61738" x14ac:dyDescent="0.25"/>
    <row r="61739" x14ac:dyDescent="0.25"/>
    <row r="61740" x14ac:dyDescent="0.25"/>
    <row r="61741" x14ac:dyDescent="0.25"/>
    <row r="61742" x14ac:dyDescent="0.25"/>
    <row r="61743" x14ac:dyDescent="0.25"/>
    <row r="61744" x14ac:dyDescent="0.25"/>
    <row r="61745" x14ac:dyDescent="0.25"/>
    <row r="61746" x14ac:dyDescent="0.25"/>
    <row r="61747" x14ac:dyDescent="0.25"/>
    <row r="61748" x14ac:dyDescent="0.25"/>
    <row r="61749" x14ac:dyDescent="0.25"/>
    <row r="61750" x14ac:dyDescent="0.25"/>
    <row r="61751" x14ac:dyDescent="0.25"/>
    <row r="61752" x14ac:dyDescent="0.25"/>
    <row r="61753" x14ac:dyDescent="0.25"/>
    <row r="61754" x14ac:dyDescent="0.25"/>
    <row r="61755" x14ac:dyDescent="0.25"/>
    <row r="61756" x14ac:dyDescent="0.25"/>
    <row r="61757" x14ac:dyDescent="0.25"/>
    <row r="61758" x14ac:dyDescent="0.25"/>
    <row r="61759" x14ac:dyDescent="0.25"/>
    <row r="61760" x14ac:dyDescent="0.25"/>
    <row r="61761" x14ac:dyDescent="0.25"/>
    <row r="61762" x14ac:dyDescent="0.25"/>
    <row r="61763" x14ac:dyDescent="0.25"/>
    <row r="61764" x14ac:dyDescent="0.25"/>
    <row r="61765" x14ac:dyDescent="0.25"/>
    <row r="61766" x14ac:dyDescent="0.25"/>
    <row r="61767" x14ac:dyDescent="0.25"/>
    <row r="61768" x14ac:dyDescent="0.25"/>
    <row r="61769" x14ac:dyDescent="0.25"/>
    <row r="61770" x14ac:dyDescent="0.25"/>
    <row r="61771" x14ac:dyDescent="0.25"/>
    <row r="61772" x14ac:dyDescent="0.25"/>
    <row r="61773" x14ac:dyDescent="0.25"/>
    <row r="61774" x14ac:dyDescent="0.25"/>
    <row r="61775" x14ac:dyDescent="0.25"/>
    <row r="61776" x14ac:dyDescent="0.25"/>
    <row r="61777" x14ac:dyDescent="0.25"/>
    <row r="61778" x14ac:dyDescent="0.25"/>
    <row r="61779" x14ac:dyDescent="0.25"/>
    <row r="61780" x14ac:dyDescent="0.25"/>
    <row r="61781" x14ac:dyDescent="0.25"/>
    <row r="61782" x14ac:dyDescent="0.25"/>
    <row r="61783" x14ac:dyDescent="0.25"/>
    <row r="61784" x14ac:dyDescent="0.25"/>
    <row r="61785" x14ac:dyDescent="0.25"/>
    <row r="61786" x14ac:dyDescent="0.25"/>
    <row r="61787" x14ac:dyDescent="0.25"/>
    <row r="61788" x14ac:dyDescent="0.25"/>
    <row r="61789" x14ac:dyDescent="0.25"/>
    <row r="61790" x14ac:dyDescent="0.25"/>
    <row r="61791" x14ac:dyDescent="0.25"/>
    <row r="61792" x14ac:dyDescent="0.25"/>
    <row r="61793" x14ac:dyDescent="0.25"/>
    <row r="61794" x14ac:dyDescent="0.25"/>
    <row r="61795" x14ac:dyDescent="0.25"/>
    <row r="61796" x14ac:dyDescent="0.25"/>
    <row r="61797" x14ac:dyDescent="0.25"/>
    <row r="61798" x14ac:dyDescent="0.25"/>
    <row r="61799" x14ac:dyDescent="0.25"/>
    <row r="61800" x14ac:dyDescent="0.25"/>
    <row r="61801" x14ac:dyDescent="0.25"/>
    <row r="61802" x14ac:dyDescent="0.25"/>
    <row r="61803" x14ac:dyDescent="0.25"/>
    <row r="61804" x14ac:dyDescent="0.25"/>
    <row r="61805" x14ac:dyDescent="0.25"/>
    <row r="61806" x14ac:dyDescent="0.25"/>
    <row r="61807" x14ac:dyDescent="0.25"/>
    <row r="61808" x14ac:dyDescent="0.25"/>
    <row r="61809" x14ac:dyDescent="0.25"/>
    <row r="61810" x14ac:dyDescent="0.25"/>
    <row r="61811" x14ac:dyDescent="0.25"/>
    <row r="61812" x14ac:dyDescent="0.25"/>
    <row r="61813" x14ac:dyDescent="0.25"/>
    <row r="61814" x14ac:dyDescent="0.25"/>
    <row r="61815" x14ac:dyDescent="0.25"/>
    <row r="61816" x14ac:dyDescent="0.25"/>
    <row r="61817" x14ac:dyDescent="0.25"/>
    <row r="61818" x14ac:dyDescent="0.25"/>
    <row r="61819" x14ac:dyDescent="0.25"/>
    <row r="61820" x14ac:dyDescent="0.25"/>
    <row r="61821" x14ac:dyDescent="0.25"/>
    <row r="61822" x14ac:dyDescent="0.25"/>
    <row r="61823" x14ac:dyDescent="0.25"/>
    <row r="61824" x14ac:dyDescent="0.25"/>
    <row r="61825" x14ac:dyDescent="0.25"/>
    <row r="61826" x14ac:dyDescent="0.25"/>
    <row r="61827" x14ac:dyDescent="0.25"/>
    <row r="61828" x14ac:dyDescent="0.25"/>
    <row r="61829" x14ac:dyDescent="0.25"/>
    <row r="61830" x14ac:dyDescent="0.25"/>
    <row r="61831" x14ac:dyDescent="0.25"/>
    <row r="61832" x14ac:dyDescent="0.25"/>
    <row r="61833" x14ac:dyDescent="0.25"/>
    <row r="61834" x14ac:dyDescent="0.25"/>
    <row r="61835" x14ac:dyDescent="0.25"/>
    <row r="61836" x14ac:dyDescent="0.25"/>
    <row r="61837" x14ac:dyDescent="0.25"/>
    <row r="61838" x14ac:dyDescent="0.25"/>
    <row r="61839" x14ac:dyDescent="0.25"/>
    <row r="61840" x14ac:dyDescent="0.25"/>
    <row r="61841" x14ac:dyDescent="0.25"/>
    <row r="61842" x14ac:dyDescent="0.25"/>
    <row r="61843" x14ac:dyDescent="0.25"/>
    <row r="61844" x14ac:dyDescent="0.25"/>
    <row r="61845" x14ac:dyDescent="0.25"/>
    <row r="61846" x14ac:dyDescent="0.25"/>
    <row r="61847" x14ac:dyDescent="0.25"/>
    <row r="61848" x14ac:dyDescent="0.25"/>
    <row r="61849" x14ac:dyDescent="0.25"/>
    <row r="61850" x14ac:dyDescent="0.25"/>
    <row r="61851" x14ac:dyDescent="0.25"/>
    <row r="61852" x14ac:dyDescent="0.25"/>
    <row r="61853" x14ac:dyDescent="0.25"/>
    <row r="61854" x14ac:dyDescent="0.25"/>
    <row r="61855" x14ac:dyDescent="0.25"/>
    <row r="61856" x14ac:dyDescent="0.25"/>
    <row r="61857" x14ac:dyDescent="0.25"/>
    <row r="61858" x14ac:dyDescent="0.25"/>
    <row r="61859" x14ac:dyDescent="0.25"/>
    <row r="61860" x14ac:dyDescent="0.25"/>
    <row r="61861" x14ac:dyDescent="0.25"/>
    <row r="61862" x14ac:dyDescent="0.25"/>
    <row r="61863" x14ac:dyDescent="0.25"/>
    <row r="61864" x14ac:dyDescent="0.25"/>
    <row r="61865" x14ac:dyDescent="0.25"/>
    <row r="61866" x14ac:dyDescent="0.25"/>
    <row r="61867" x14ac:dyDescent="0.25"/>
    <row r="61868" x14ac:dyDescent="0.25"/>
    <row r="61869" x14ac:dyDescent="0.25"/>
    <row r="61870" x14ac:dyDescent="0.25"/>
    <row r="61871" x14ac:dyDescent="0.25"/>
    <row r="61872" x14ac:dyDescent="0.25"/>
    <row r="61873" x14ac:dyDescent="0.25"/>
    <row r="61874" x14ac:dyDescent="0.25"/>
    <row r="61875" x14ac:dyDescent="0.25"/>
    <row r="61876" x14ac:dyDescent="0.25"/>
    <row r="61877" x14ac:dyDescent="0.25"/>
    <row r="61878" x14ac:dyDescent="0.25"/>
    <row r="61879" x14ac:dyDescent="0.25"/>
    <row r="61880" x14ac:dyDescent="0.25"/>
    <row r="61881" x14ac:dyDescent="0.25"/>
    <row r="61882" x14ac:dyDescent="0.25"/>
    <row r="61883" x14ac:dyDescent="0.25"/>
    <row r="61884" x14ac:dyDescent="0.25"/>
    <row r="61885" x14ac:dyDescent="0.25"/>
    <row r="61886" x14ac:dyDescent="0.25"/>
    <row r="61887" x14ac:dyDescent="0.25"/>
    <row r="61888" x14ac:dyDescent="0.25"/>
    <row r="61889" x14ac:dyDescent="0.25"/>
    <row r="61890" x14ac:dyDescent="0.25"/>
    <row r="61891" x14ac:dyDescent="0.25"/>
    <row r="61892" x14ac:dyDescent="0.25"/>
    <row r="61893" x14ac:dyDescent="0.25"/>
    <row r="61894" x14ac:dyDescent="0.25"/>
    <row r="61895" x14ac:dyDescent="0.25"/>
    <row r="61896" x14ac:dyDescent="0.25"/>
    <row r="61897" x14ac:dyDescent="0.25"/>
    <row r="61898" x14ac:dyDescent="0.25"/>
    <row r="61899" x14ac:dyDescent="0.25"/>
    <row r="61900" x14ac:dyDescent="0.25"/>
    <row r="61901" x14ac:dyDescent="0.25"/>
    <row r="61902" x14ac:dyDescent="0.25"/>
    <row r="61903" x14ac:dyDescent="0.25"/>
    <row r="61904" x14ac:dyDescent="0.25"/>
    <row r="61905" x14ac:dyDescent="0.25"/>
    <row r="61906" x14ac:dyDescent="0.25"/>
    <row r="61907" x14ac:dyDescent="0.25"/>
    <row r="61908" x14ac:dyDescent="0.25"/>
    <row r="61909" x14ac:dyDescent="0.25"/>
    <row r="61910" x14ac:dyDescent="0.25"/>
    <row r="61911" x14ac:dyDescent="0.25"/>
    <row r="61912" x14ac:dyDescent="0.25"/>
    <row r="61913" x14ac:dyDescent="0.25"/>
    <row r="61914" x14ac:dyDescent="0.25"/>
    <row r="61915" x14ac:dyDescent="0.25"/>
    <row r="61916" x14ac:dyDescent="0.25"/>
    <row r="61917" x14ac:dyDescent="0.25"/>
    <row r="61918" x14ac:dyDescent="0.25"/>
    <row r="61919" x14ac:dyDescent="0.25"/>
    <row r="61920" x14ac:dyDescent="0.25"/>
    <row r="61921" x14ac:dyDescent="0.25"/>
    <row r="61922" x14ac:dyDescent="0.25"/>
    <row r="61923" x14ac:dyDescent="0.25"/>
    <row r="61924" x14ac:dyDescent="0.25"/>
    <row r="61925" x14ac:dyDescent="0.25"/>
    <row r="61926" x14ac:dyDescent="0.25"/>
    <row r="61927" x14ac:dyDescent="0.25"/>
    <row r="61928" x14ac:dyDescent="0.25"/>
    <row r="61929" x14ac:dyDescent="0.25"/>
    <row r="61930" x14ac:dyDescent="0.25"/>
    <row r="61931" x14ac:dyDescent="0.25"/>
    <row r="61932" x14ac:dyDescent="0.25"/>
    <row r="61933" x14ac:dyDescent="0.25"/>
    <row r="61934" x14ac:dyDescent="0.25"/>
    <row r="61935" x14ac:dyDescent="0.25"/>
    <row r="61936" x14ac:dyDescent="0.25"/>
    <row r="61937" x14ac:dyDescent="0.25"/>
    <row r="61938" x14ac:dyDescent="0.25"/>
    <row r="61939" x14ac:dyDescent="0.25"/>
    <row r="61940" x14ac:dyDescent="0.25"/>
    <row r="61941" x14ac:dyDescent="0.25"/>
    <row r="61942" x14ac:dyDescent="0.25"/>
    <row r="61943" x14ac:dyDescent="0.25"/>
    <row r="61944" x14ac:dyDescent="0.25"/>
    <row r="61945" x14ac:dyDescent="0.25"/>
    <row r="61946" x14ac:dyDescent="0.25"/>
    <row r="61947" x14ac:dyDescent="0.25"/>
    <row r="61948" x14ac:dyDescent="0.25"/>
    <row r="61949" x14ac:dyDescent="0.25"/>
    <row r="61950" x14ac:dyDescent="0.25"/>
    <row r="61951" x14ac:dyDescent="0.25"/>
    <row r="61952" x14ac:dyDescent="0.25"/>
    <row r="61953" x14ac:dyDescent="0.25"/>
    <row r="61954" x14ac:dyDescent="0.25"/>
    <row r="61955" x14ac:dyDescent="0.25"/>
    <row r="61956" x14ac:dyDescent="0.25"/>
    <row r="61957" x14ac:dyDescent="0.25"/>
    <row r="61958" x14ac:dyDescent="0.25"/>
    <row r="61959" x14ac:dyDescent="0.25"/>
    <row r="61960" x14ac:dyDescent="0.25"/>
    <row r="61961" x14ac:dyDescent="0.25"/>
    <row r="61962" x14ac:dyDescent="0.25"/>
    <row r="61963" x14ac:dyDescent="0.25"/>
    <row r="61964" x14ac:dyDescent="0.25"/>
    <row r="61965" x14ac:dyDescent="0.25"/>
    <row r="61966" x14ac:dyDescent="0.25"/>
    <row r="61967" x14ac:dyDescent="0.25"/>
    <row r="61968" x14ac:dyDescent="0.25"/>
    <row r="61969" x14ac:dyDescent="0.25"/>
    <row r="61970" x14ac:dyDescent="0.25"/>
    <row r="61971" x14ac:dyDescent="0.25"/>
    <row r="61972" x14ac:dyDescent="0.25"/>
    <row r="61973" x14ac:dyDescent="0.25"/>
    <row r="61974" x14ac:dyDescent="0.25"/>
    <row r="61975" x14ac:dyDescent="0.25"/>
    <row r="61976" x14ac:dyDescent="0.25"/>
    <row r="61977" x14ac:dyDescent="0.25"/>
    <row r="61978" x14ac:dyDescent="0.25"/>
    <row r="61979" x14ac:dyDescent="0.25"/>
    <row r="61980" x14ac:dyDescent="0.25"/>
    <row r="61981" x14ac:dyDescent="0.25"/>
    <row r="61982" x14ac:dyDescent="0.25"/>
    <row r="61983" x14ac:dyDescent="0.25"/>
    <row r="61984" x14ac:dyDescent="0.25"/>
    <row r="61985" x14ac:dyDescent="0.25"/>
    <row r="61986" x14ac:dyDescent="0.25"/>
    <row r="61987" x14ac:dyDescent="0.25"/>
    <row r="61988" x14ac:dyDescent="0.25"/>
    <row r="61989" x14ac:dyDescent="0.25"/>
    <row r="61990" x14ac:dyDescent="0.25"/>
    <row r="61991" x14ac:dyDescent="0.25"/>
    <row r="61992" x14ac:dyDescent="0.25"/>
    <row r="61993" x14ac:dyDescent="0.25"/>
    <row r="61994" x14ac:dyDescent="0.25"/>
    <row r="61995" x14ac:dyDescent="0.25"/>
    <row r="61996" x14ac:dyDescent="0.25"/>
    <row r="61997" x14ac:dyDescent="0.25"/>
    <row r="61998" x14ac:dyDescent="0.25"/>
    <row r="61999" x14ac:dyDescent="0.25"/>
    <row r="62000" x14ac:dyDescent="0.25"/>
    <row r="62001" x14ac:dyDescent="0.25"/>
    <row r="62002" x14ac:dyDescent="0.25"/>
    <row r="62003" x14ac:dyDescent="0.25"/>
    <row r="62004" x14ac:dyDescent="0.25"/>
    <row r="62005" x14ac:dyDescent="0.25"/>
    <row r="62006" x14ac:dyDescent="0.25"/>
    <row r="62007" x14ac:dyDescent="0.25"/>
    <row r="62008" x14ac:dyDescent="0.25"/>
    <row r="62009" x14ac:dyDescent="0.25"/>
    <row r="62010" x14ac:dyDescent="0.25"/>
    <row r="62011" x14ac:dyDescent="0.25"/>
    <row r="62012" x14ac:dyDescent="0.25"/>
    <row r="62013" x14ac:dyDescent="0.25"/>
    <row r="62014" x14ac:dyDescent="0.25"/>
    <row r="62015" x14ac:dyDescent="0.25"/>
    <row r="62016" x14ac:dyDescent="0.25"/>
    <row r="62017" x14ac:dyDescent="0.25"/>
    <row r="62018" x14ac:dyDescent="0.25"/>
    <row r="62019" x14ac:dyDescent="0.25"/>
    <row r="62020" x14ac:dyDescent="0.25"/>
    <row r="62021" x14ac:dyDescent="0.25"/>
    <row r="62022" x14ac:dyDescent="0.25"/>
    <row r="62023" x14ac:dyDescent="0.25"/>
    <row r="62024" x14ac:dyDescent="0.25"/>
    <row r="62025" x14ac:dyDescent="0.25"/>
    <row r="62026" x14ac:dyDescent="0.25"/>
    <row r="62027" x14ac:dyDescent="0.25"/>
    <row r="62028" x14ac:dyDescent="0.25"/>
    <row r="62029" x14ac:dyDescent="0.25"/>
    <row r="62030" x14ac:dyDescent="0.25"/>
    <row r="62031" x14ac:dyDescent="0.25"/>
    <row r="62032" x14ac:dyDescent="0.25"/>
    <row r="62033" x14ac:dyDescent="0.25"/>
    <row r="62034" x14ac:dyDescent="0.25"/>
    <row r="62035" x14ac:dyDescent="0.25"/>
    <row r="62036" x14ac:dyDescent="0.25"/>
    <row r="62037" x14ac:dyDescent="0.25"/>
    <row r="62038" x14ac:dyDescent="0.25"/>
    <row r="62039" x14ac:dyDescent="0.25"/>
    <row r="62040" x14ac:dyDescent="0.25"/>
    <row r="62041" x14ac:dyDescent="0.25"/>
    <row r="62042" x14ac:dyDescent="0.25"/>
    <row r="62043" x14ac:dyDescent="0.25"/>
    <row r="62044" x14ac:dyDescent="0.25"/>
    <row r="62045" x14ac:dyDescent="0.25"/>
    <row r="62046" x14ac:dyDescent="0.25"/>
    <row r="62047" x14ac:dyDescent="0.25"/>
    <row r="62048" x14ac:dyDescent="0.25"/>
    <row r="62049" x14ac:dyDescent="0.25"/>
    <row r="62050" x14ac:dyDescent="0.25"/>
    <row r="62051" x14ac:dyDescent="0.25"/>
    <row r="62052" x14ac:dyDescent="0.25"/>
    <row r="62053" x14ac:dyDescent="0.25"/>
    <row r="62054" x14ac:dyDescent="0.25"/>
    <row r="62055" x14ac:dyDescent="0.25"/>
    <row r="62056" x14ac:dyDescent="0.25"/>
    <row r="62057" x14ac:dyDescent="0.25"/>
    <row r="62058" x14ac:dyDescent="0.25"/>
    <row r="62059" x14ac:dyDescent="0.25"/>
    <row r="62060" x14ac:dyDescent="0.25"/>
    <row r="62061" x14ac:dyDescent="0.25"/>
    <row r="62062" x14ac:dyDescent="0.25"/>
    <row r="62063" x14ac:dyDescent="0.25"/>
    <row r="62064" x14ac:dyDescent="0.25"/>
    <row r="62065" x14ac:dyDescent="0.25"/>
    <row r="62066" x14ac:dyDescent="0.25"/>
    <row r="62067" x14ac:dyDescent="0.25"/>
    <row r="62068" x14ac:dyDescent="0.25"/>
    <row r="62069" x14ac:dyDescent="0.25"/>
    <row r="62070" x14ac:dyDescent="0.25"/>
    <row r="62071" x14ac:dyDescent="0.25"/>
    <row r="62072" x14ac:dyDescent="0.25"/>
    <row r="62073" x14ac:dyDescent="0.25"/>
    <row r="62074" x14ac:dyDescent="0.25"/>
    <row r="62075" x14ac:dyDescent="0.25"/>
    <row r="62076" x14ac:dyDescent="0.25"/>
    <row r="62077" x14ac:dyDescent="0.25"/>
    <row r="62078" x14ac:dyDescent="0.25"/>
    <row r="62079" x14ac:dyDescent="0.25"/>
    <row r="62080" x14ac:dyDescent="0.25"/>
    <row r="62081" x14ac:dyDescent="0.25"/>
    <row r="62082" x14ac:dyDescent="0.25"/>
    <row r="62083" x14ac:dyDescent="0.25"/>
    <row r="62084" x14ac:dyDescent="0.25"/>
    <row r="62085" x14ac:dyDescent="0.25"/>
    <row r="62086" x14ac:dyDescent="0.25"/>
    <row r="62087" x14ac:dyDescent="0.25"/>
    <row r="62088" x14ac:dyDescent="0.25"/>
    <row r="62089" x14ac:dyDescent="0.25"/>
    <row r="62090" x14ac:dyDescent="0.25"/>
    <row r="62091" x14ac:dyDescent="0.25"/>
    <row r="62092" x14ac:dyDescent="0.25"/>
    <row r="62093" x14ac:dyDescent="0.25"/>
    <row r="62094" x14ac:dyDescent="0.25"/>
    <row r="62095" x14ac:dyDescent="0.25"/>
    <row r="62096" x14ac:dyDescent="0.25"/>
    <row r="62097" x14ac:dyDescent="0.25"/>
    <row r="62098" x14ac:dyDescent="0.25"/>
    <row r="62099" x14ac:dyDescent="0.25"/>
    <row r="62100" x14ac:dyDescent="0.25"/>
    <row r="62101" x14ac:dyDescent="0.25"/>
    <row r="62102" x14ac:dyDescent="0.25"/>
    <row r="62103" x14ac:dyDescent="0.25"/>
    <row r="62104" x14ac:dyDescent="0.25"/>
    <row r="62105" x14ac:dyDescent="0.25"/>
    <row r="62106" x14ac:dyDescent="0.25"/>
    <row r="62107" x14ac:dyDescent="0.25"/>
    <row r="62108" x14ac:dyDescent="0.25"/>
    <row r="62109" x14ac:dyDescent="0.25"/>
    <row r="62110" x14ac:dyDescent="0.25"/>
    <row r="62111" x14ac:dyDescent="0.25"/>
    <row r="62112" x14ac:dyDescent="0.25"/>
    <row r="62113" x14ac:dyDescent="0.25"/>
    <row r="62114" x14ac:dyDescent="0.25"/>
    <row r="62115" x14ac:dyDescent="0.25"/>
    <row r="62116" x14ac:dyDescent="0.25"/>
    <row r="62117" x14ac:dyDescent="0.25"/>
    <row r="62118" x14ac:dyDescent="0.25"/>
    <row r="62119" x14ac:dyDescent="0.25"/>
    <row r="62120" x14ac:dyDescent="0.25"/>
    <row r="62121" x14ac:dyDescent="0.25"/>
    <row r="62122" x14ac:dyDescent="0.25"/>
    <row r="62123" x14ac:dyDescent="0.25"/>
    <row r="62124" x14ac:dyDescent="0.25"/>
    <row r="62125" x14ac:dyDescent="0.25"/>
    <row r="62126" x14ac:dyDescent="0.25"/>
    <row r="62127" x14ac:dyDescent="0.25"/>
    <row r="62128" x14ac:dyDescent="0.25"/>
    <row r="62129" x14ac:dyDescent="0.25"/>
    <row r="62130" x14ac:dyDescent="0.25"/>
    <row r="62131" x14ac:dyDescent="0.25"/>
    <row r="62132" x14ac:dyDescent="0.25"/>
    <row r="62133" x14ac:dyDescent="0.25"/>
    <row r="62134" x14ac:dyDescent="0.25"/>
    <row r="62135" x14ac:dyDescent="0.25"/>
    <row r="62136" x14ac:dyDescent="0.25"/>
    <row r="62137" x14ac:dyDescent="0.25"/>
    <row r="62138" x14ac:dyDescent="0.25"/>
    <row r="62139" x14ac:dyDescent="0.25"/>
    <row r="62140" x14ac:dyDescent="0.25"/>
    <row r="62141" x14ac:dyDescent="0.25"/>
    <row r="62142" x14ac:dyDescent="0.25"/>
    <row r="62143" x14ac:dyDescent="0.25"/>
    <row r="62144" x14ac:dyDescent="0.25"/>
    <row r="62145" x14ac:dyDescent="0.25"/>
    <row r="62146" x14ac:dyDescent="0.25"/>
    <row r="62147" x14ac:dyDescent="0.25"/>
    <row r="62148" x14ac:dyDescent="0.25"/>
    <row r="62149" x14ac:dyDescent="0.25"/>
    <row r="62150" x14ac:dyDescent="0.25"/>
    <row r="62151" x14ac:dyDescent="0.25"/>
    <row r="62152" x14ac:dyDescent="0.25"/>
    <row r="62153" x14ac:dyDescent="0.25"/>
    <row r="62154" x14ac:dyDescent="0.25"/>
    <row r="62155" x14ac:dyDescent="0.25"/>
    <row r="62156" x14ac:dyDescent="0.25"/>
    <row r="62157" x14ac:dyDescent="0.25"/>
    <row r="62158" x14ac:dyDescent="0.25"/>
    <row r="62159" x14ac:dyDescent="0.25"/>
    <row r="62160" x14ac:dyDescent="0.25"/>
    <row r="62161" x14ac:dyDescent="0.25"/>
    <row r="62162" x14ac:dyDescent="0.25"/>
    <row r="62163" x14ac:dyDescent="0.25"/>
    <row r="62164" x14ac:dyDescent="0.25"/>
    <row r="62165" x14ac:dyDescent="0.25"/>
    <row r="62166" x14ac:dyDescent="0.25"/>
    <row r="62167" x14ac:dyDescent="0.25"/>
    <row r="62168" x14ac:dyDescent="0.25"/>
    <row r="62169" x14ac:dyDescent="0.25"/>
    <row r="62170" x14ac:dyDescent="0.25"/>
    <row r="62171" x14ac:dyDescent="0.25"/>
    <row r="62172" x14ac:dyDescent="0.25"/>
    <row r="62173" x14ac:dyDescent="0.25"/>
    <row r="62174" x14ac:dyDescent="0.25"/>
    <row r="62175" x14ac:dyDescent="0.25"/>
    <row r="62176" x14ac:dyDescent="0.25"/>
    <row r="62177" x14ac:dyDescent="0.25"/>
    <row r="62178" x14ac:dyDescent="0.25"/>
    <row r="62179" x14ac:dyDescent="0.25"/>
    <row r="62180" x14ac:dyDescent="0.25"/>
    <row r="62181" x14ac:dyDescent="0.25"/>
    <row r="62182" x14ac:dyDescent="0.25"/>
    <row r="62183" x14ac:dyDescent="0.25"/>
    <row r="62184" x14ac:dyDescent="0.25"/>
    <row r="62185" x14ac:dyDescent="0.25"/>
    <row r="62186" x14ac:dyDescent="0.25"/>
    <row r="62187" x14ac:dyDescent="0.25"/>
    <row r="62188" x14ac:dyDescent="0.25"/>
    <row r="62189" x14ac:dyDescent="0.25"/>
    <row r="62190" x14ac:dyDescent="0.25"/>
    <row r="62191" x14ac:dyDescent="0.25"/>
    <row r="62192" x14ac:dyDescent="0.25"/>
    <row r="62193" x14ac:dyDescent="0.25"/>
    <row r="62194" x14ac:dyDescent="0.25"/>
    <row r="62195" x14ac:dyDescent="0.25"/>
    <row r="62196" x14ac:dyDescent="0.25"/>
    <row r="62197" x14ac:dyDescent="0.25"/>
    <row r="62198" x14ac:dyDescent="0.25"/>
    <row r="62199" x14ac:dyDescent="0.25"/>
    <row r="62200" x14ac:dyDescent="0.25"/>
    <row r="62201" x14ac:dyDescent="0.25"/>
    <row r="62202" x14ac:dyDescent="0.25"/>
    <row r="62203" x14ac:dyDescent="0.25"/>
    <row r="62204" x14ac:dyDescent="0.25"/>
    <row r="62205" x14ac:dyDescent="0.25"/>
    <row r="62206" x14ac:dyDescent="0.25"/>
    <row r="62207" x14ac:dyDescent="0.25"/>
    <row r="62208" x14ac:dyDescent="0.25"/>
    <row r="62209" x14ac:dyDescent="0.25"/>
    <row r="62210" x14ac:dyDescent="0.25"/>
    <row r="62211" x14ac:dyDescent="0.25"/>
    <row r="62212" x14ac:dyDescent="0.25"/>
    <row r="62213" x14ac:dyDescent="0.25"/>
    <row r="62214" x14ac:dyDescent="0.25"/>
    <row r="62215" x14ac:dyDescent="0.25"/>
    <row r="62216" x14ac:dyDescent="0.25"/>
    <row r="62217" x14ac:dyDescent="0.25"/>
    <row r="62218" x14ac:dyDescent="0.25"/>
    <row r="62219" x14ac:dyDescent="0.25"/>
    <row r="62220" x14ac:dyDescent="0.25"/>
    <row r="62221" x14ac:dyDescent="0.25"/>
    <row r="62222" x14ac:dyDescent="0.25"/>
    <row r="62223" x14ac:dyDescent="0.25"/>
    <row r="62224" x14ac:dyDescent="0.25"/>
    <row r="62225" x14ac:dyDescent="0.25"/>
    <row r="62226" x14ac:dyDescent="0.25"/>
    <row r="62227" x14ac:dyDescent="0.25"/>
    <row r="62228" x14ac:dyDescent="0.25"/>
    <row r="62229" x14ac:dyDescent="0.25"/>
    <row r="62230" x14ac:dyDescent="0.25"/>
    <row r="62231" x14ac:dyDescent="0.25"/>
    <row r="62232" x14ac:dyDescent="0.25"/>
    <row r="62233" x14ac:dyDescent="0.25"/>
    <row r="62234" x14ac:dyDescent="0.25"/>
    <row r="62235" x14ac:dyDescent="0.25"/>
    <row r="62236" x14ac:dyDescent="0.25"/>
    <row r="62237" x14ac:dyDescent="0.25"/>
    <row r="62238" x14ac:dyDescent="0.25"/>
    <row r="62239" x14ac:dyDescent="0.25"/>
    <row r="62240" x14ac:dyDescent="0.25"/>
    <row r="62241" x14ac:dyDescent="0.25"/>
    <row r="62242" x14ac:dyDescent="0.25"/>
    <row r="62243" x14ac:dyDescent="0.25"/>
    <row r="62244" x14ac:dyDescent="0.25"/>
    <row r="62245" x14ac:dyDescent="0.25"/>
    <row r="62246" x14ac:dyDescent="0.25"/>
    <row r="62247" x14ac:dyDescent="0.25"/>
    <row r="62248" x14ac:dyDescent="0.25"/>
    <row r="62249" x14ac:dyDescent="0.25"/>
    <row r="62250" x14ac:dyDescent="0.25"/>
    <row r="62251" x14ac:dyDescent="0.25"/>
    <row r="62252" x14ac:dyDescent="0.25"/>
    <row r="62253" x14ac:dyDescent="0.25"/>
    <row r="62254" x14ac:dyDescent="0.25"/>
    <row r="62255" x14ac:dyDescent="0.25"/>
    <row r="62256" x14ac:dyDescent="0.25"/>
    <row r="62257" x14ac:dyDescent="0.25"/>
    <row r="62258" x14ac:dyDescent="0.25"/>
    <row r="62259" x14ac:dyDescent="0.25"/>
    <row r="62260" x14ac:dyDescent="0.25"/>
    <row r="62261" x14ac:dyDescent="0.25"/>
    <row r="62262" x14ac:dyDescent="0.25"/>
    <row r="62263" x14ac:dyDescent="0.25"/>
    <row r="62264" x14ac:dyDescent="0.25"/>
    <row r="62265" x14ac:dyDescent="0.25"/>
    <row r="62266" x14ac:dyDescent="0.25"/>
    <row r="62267" x14ac:dyDescent="0.25"/>
    <row r="62268" x14ac:dyDescent="0.25"/>
    <row r="62269" x14ac:dyDescent="0.25"/>
    <row r="62270" x14ac:dyDescent="0.25"/>
    <row r="62271" x14ac:dyDescent="0.25"/>
    <row r="62272" x14ac:dyDescent="0.25"/>
    <row r="62273" x14ac:dyDescent="0.25"/>
    <row r="62274" x14ac:dyDescent="0.25"/>
    <row r="62275" x14ac:dyDescent="0.25"/>
    <row r="62276" x14ac:dyDescent="0.25"/>
    <row r="62277" x14ac:dyDescent="0.25"/>
    <row r="62278" x14ac:dyDescent="0.25"/>
    <row r="62279" x14ac:dyDescent="0.25"/>
    <row r="62280" x14ac:dyDescent="0.25"/>
    <row r="62281" x14ac:dyDescent="0.25"/>
    <row r="62282" x14ac:dyDescent="0.25"/>
    <row r="62283" x14ac:dyDescent="0.25"/>
    <row r="62284" x14ac:dyDescent="0.25"/>
    <row r="62285" x14ac:dyDescent="0.25"/>
    <row r="62286" x14ac:dyDescent="0.25"/>
    <row r="62287" x14ac:dyDescent="0.25"/>
    <row r="62288" x14ac:dyDescent="0.25"/>
    <row r="62289" x14ac:dyDescent="0.25"/>
    <row r="62290" x14ac:dyDescent="0.25"/>
    <row r="62291" x14ac:dyDescent="0.25"/>
    <row r="62292" x14ac:dyDescent="0.25"/>
    <row r="62293" x14ac:dyDescent="0.25"/>
    <row r="62294" x14ac:dyDescent="0.25"/>
    <row r="62295" x14ac:dyDescent="0.25"/>
    <row r="62296" x14ac:dyDescent="0.25"/>
    <row r="62297" x14ac:dyDescent="0.25"/>
    <row r="62298" x14ac:dyDescent="0.25"/>
    <row r="62299" x14ac:dyDescent="0.25"/>
    <row r="62300" x14ac:dyDescent="0.25"/>
    <row r="62301" x14ac:dyDescent="0.25"/>
    <row r="62302" x14ac:dyDescent="0.25"/>
    <row r="62303" x14ac:dyDescent="0.25"/>
    <row r="62304" x14ac:dyDescent="0.25"/>
    <row r="62305" x14ac:dyDescent="0.25"/>
    <row r="62306" x14ac:dyDescent="0.25"/>
    <row r="62307" x14ac:dyDescent="0.25"/>
    <row r="62308" x14ac:dyDescent="0.25"/>
    <row r="62309" x14ac:dyDescent="0.25"/>
    <row r="62310" x14ac:dyDescent="0.25"/>
    <row r="62311" x14ac:dyDescent="0.25"/>
    <row r="62312" x14ac:dyDescent="0.25"/>
    <row r="62313" x14ac:dyDescent="0.25"/>
    <row r="62314" x14ac:dyDescent="0.25"/>
    <row r="62315" x14ac:dyDescent="0.25"/>
    <row r="62316" x14ac:dyDescent="0.25"/>
    <row r="62317" x14ac:dyDescent="0.25"/>
    <row r="62318" x14ac:dyDescent="0.25"/>
    <row r="62319" x14ac:dyDescent="0.25"/>
    <row r="62320" x14ac:dyDescent="0.25"/>
    <row r="62321" x14ac:dyDescent="0.25"/>
    <row r="62322" x14ac:dyDescent="0.25"/>
    <row r="62323" x14ac:dyDescent="0.25"/>
    <row r="62324" x14ac:dyDescent="0.25"/>
    <row r="62325" x14ac:dyDescent="0.25"/>
    <row r="62326" x14ac:dyDescent="0.25"/>
    <row r="62327" x14ac:dyDescent="0.25"/>
    <row r="62328" x14ac:dyDescent="0.25"/>
    <row r="62329" x14ac:dyDescent="0.25"/>
    <row r="62330" x14ac:dyDescent="0.25"/>
    <row r="62331" x14ac:dyDescent="0.25"/>
    <row r="62332" x14ac:dyDescent="0.25"/>
    <row r="62333" x14ac:dyDescent="0.25"/>
    <row r="62334" x14ac:dyDescent="0.25"/>
    <row r="62335" x14ac:dyDescent="0.25"/>
    <row r="62336" x14ac:dyDescent="0.25"/>
    <row r="62337" x14ac:dyDescent="0.25"/>
    <row r="62338" x14ac:dyDescent="0.25"/>
    <row r="62339" x14ac:dyDescent="0.25"/>
    <row r="62340" x14ac:dyDescent="0.25"/>
    <row r="62341" x14ac:dyDescent="0.25"/>
    <row r="62342" x14ac:dyDescent="0.25"/>
    <row r="62343" x14ac:dyDescent="0.25"/>
    <row r="62344" x14ac:dyDescent="0.25"/>
    <row r="62345" x14ac:dyDescent="0.25"/>
    <row r="62346" x14ac:dyDescent="0.25"/>
    <row r="62347" x14ac:dyDescent="0.25"/>
    <row r="62348" x14ac:dyDescent="0.25"/>
    <row r="62349" x14ac:dyDescent="0.25"/>
    <row r="62350" x14ac:dyDescent="0.25"/>
    <row r="62351" x14ac:dyDescent="0.25"/>
    <row r="62352" x14ac:dyDescent="0.25"/>
    <row r="62353" x14ac:dyDescent="0.25"/>
    <row r="62354" x14ac:dyDescent="0.25"/>
    <row r="62355" x14ac:dyDescent="0.25"/>
    <row r="62356" x14ac:dyDescent="0.25"/>
    <row r="62357" x14ac:dyDescent="0.25"/>
    <row r="62358" x14ac:dyDescent="0.25"/>
    <row r="62359" x14ac:dyDescent="0.25"/>
    <row r="62360" x14ac:dyDescent="0.25"/>
    <row r="62361" x14ac:dyDescent="0.25"/>
    <row r="62362" x14ac:dyDescent="0.25"/>
    <row r="62363" x14ac:dyDescent="0.25"/>
    <row r="62364" x14ac:dyDescent="0.25"/>
    <row r="62365" x14ac:dyDescent="0.25"/>
    <row r="62366" x14ac:dyDescent="0.25"/>
    <row r="62367" x14ac:dyDescent="0.25"/>
    <row r="62368" x14ac:dyDescent="0.25"/>
    <row r="62369" x14ac:dyDescent="0.25"/>
    <row r="62370" x14ac:dyDescent="0.25"/>
    <row r="62371" x14ac:dyDescent="0.25"/>
    <row r="62372" x14ac:dyDescent="0.25"/>
    <row r="62373" x14ac:dyDescent="0.25"/>
    <row r="62374" x14ac:dyDescent="0.25"/>
    <row r="62375" x14ac:dyDescent="0.25"/>
    <row r="62376" x14ac:dyDescent="0.25"/>
    <row r="62377" x14ac:dyDescent="0.25"/>
    <row r="62378" x14ac:dyDescent="0.25"/>
    <row r="62379" x14ac:dyDescent="0.25"/>
    <row r="62380" x14ac:dyDescent="0.25"/>
    <row r="62381" x14ac:dyDescent="0.25"/>
    <row r="62382" x14ac:dyDescent="0.25"/>
    <row r="62383" x14ac:dyDescent="0.25"/>
    <row r="62384" x14ac:dyDescent="0.25"/>
    <row r="62385" x14ac:dyDescent="0.25"/>
    <row r="62386" x14ac:dyDescent="0.25"/>
    <row r="62387" x14ac:dyDescent="0.25"/>
    <row r="62388" x14ac:dyDescent="0.25"/>
    <row r="62389" x14ac:dyDescent="0.25"/>
    <row r="62390" x14ac:dyDescent="0.25"/>
    <row r="62391" x14ac:dyDescent="0.25"/>
    <row r="62392" x14ac:dyDescent="0.25"/>
    <row r="62393" x14ac:dyDescent="0.25"/>
    <row r="62394" x14ac:dyDescent="0.25"/>
    <row r="62395" x14ac:dyDescent="0.25"/>
    <row r="62396" x14ac:dyDescent="0.25"/>
    <row r="62397" x14ac:dyDescent="0.25"/>
    <row r="62398" x14ac:dyDescent="0.25"/>
    <row r="62399" x14ac:dyDescent="0.25"/>
    <row r="62400" x14ac:dyDescent="0.25"/>
    <row r="62401" x14ac:dyDescent="0.25"/>
    <row r="62402" x14ac:dyDescent="0.25"/>
    <row r="62403" x14ac:dyDescent="0.25"/>
    <row r="62404" x14ac:dyDescent="0.25"/>
    <row r="62405" x14ac:dyDescent="0.25"/>
    <row r="62406" x14ac:dyDescent="0.25"/>
    <row r="62407" x14ac:dyDescent="0.25"/>
    <row r="62408" x14ac:dyDescent="0.25"/>
    <row r="62409" x14ac:dyDescent="0.25"/>
    <row r="62410" x14ac:dyDescent="0.25"/>
    <row r="62411" x14ac:dyDescent="0.25"/>
    <row r="62412" x14ac:dyDescent="0.25"/>
    <row r="62413" x14ac:dyDescent="0.25"/>
    <row r="62414" x14ac:dyDescent="0.25"/>
    <row r="62415" x14ac:dyDescent="0.25"/>
    <row r="62416" x14ac:dyDescent="0.25"/>
    <row r="62417" x14ac:dyDescent="0.25"/>
    <row r="62418" x14ac:dyDescent="0.25"/>
    <row r="62419" x14ac:dyDescent="0.25"/>
    <row r="62420" x14ac:dyDescent="0.25"/>
    <row r="62421" x14ac:dyDescent="0.25"/>
    <row r="62422" x14ac:dyDescent="0.25"/>
    <row r="62423" x14ac:dyDescent="0.25"/>
    <row r="62424" x14ac:dyDescent="0.25"/>
    <row r="62425" x14ac:dyDescent="0.25"/>
    <row r="62426" x14ac:dyDescent="0.25"/>
    <row r="62427" x14ac:dyDescent="0.25"/>
    <row r="62428" x14ac:dyDescent="0.25"/>
    <row r="62429" x14ac:dyDescent="0.25"/>
    <row r="62430" x14ac:dyDescent="0.25"/>
    <row r="62431" x14ac:dyDescent="0.25"/>
    <row r="62432" x14ac:dyDescent="0.25"/>
    <row r="62433" x14ac:dyDescent="0.25"/>
    <row r="62434" x14ac:dyDescent="0.25"/>
    <row r="62435" x14ac:dyDescent="0.25"/>
    <row r="62436" x14ac:dyDescent="0.25"/>
    <row r="62437" x14ac:dyDescent="0.25"/>
    <row r="62438" x14ac:dyDescent="0.25"/>
    <row r="62439" x14ac:dyDescent="0.25"/>
    <row r="62440" x14ac:dyDescent="0.25"/>
    <row r="62441" x14ac:dyDescent="0.25"/>
    <row r="62442" x14ac:dyDescent="0.25"/>
    <row r="62443" x14ac:dyDescent="0.25"/>
    <row r="62444" x14ac:dyDescent="0.25"/>
    <row r="62445" x14ac:dyDescent="0.25"/>
    <row r="62446" x14ac:dyDescent="0.25"/>
    <row r="62447" x14ac:dyDescent="0.25"/>
    <row r="62448" x14ac:dyDescent="0.25"/>
    <row r="62449" x14ac:dyDescent="0.25"/>
    <row r="62450" x14ac:dyDescent="0.25"/>
    <row r="62451" x14ac:dyDescent="0.25"/>
    <row r="62452" x14ac:dyDescent="0.25"/>
    <row r="62453" x14ac:dyDescent="0.25"/>
    <row r="62454" x14ac:dyDescent="0.25"/>
    <row r="62455" x14ac:dyDescent="0.25"/>
    <row r="62456" x14ac:dyDescent="0.25"/>
    <row r="62457" x14ac:dyDescent="0.25"/>
    <row r="62458" x14ac:dyDescent="0.25"/>
    <row r="62459" x14ac:dyDescent="0.25"/>
    <row r="62460" x14ac:dyDescent="0.25"/>
    <row r="62461" x14ac:dyDescent="0.25"/>
    <row r="62462" x14ac:dyDescent="0.25"/>
    <row r="62463" x14ac:dyDescent="0.25"/>
    <row r="62464" x14ac:dyDescent="0.25"/>
    <row r="62465" x14ac:dyDescent="0.25"/>
    <row r="62466" x14ac:dyDescent="0.25"/>
    <row r="62467" x14ac:dyDescent="0.25"/>
    <row r="62468" x14ac:dyDescent="0.25"/>
    <row r="62469" x14ac:dyDescent="0.25"/>
    <row r="62470" x14ac:dyDescent="0.25"/>
    <row r="62471" x14ac:dyDescent="0.25"/>
    <row r="62472" x14ac:dyDescent="0.25"/>
    <row r="62473" x14ac:dyDescent="0.25"/>
    <row r="62474" x14ac:dyDescent="0.25"/>
    <row r="62475" x14ac:dyDescent="0.25"/>
    <row r="62476" x14ac:dyDescent="0.25"/>
    <row r="62477" x14ac:dyDescent="0.25"/>
    <row r="62478" x14ac:dyDescent="0.25"/>
    <row r="62479" x14ac:dyDescent="0.25"/>
    <row r="62480" x14ac:dyDescent="0.25"/>
    <row r="62481" x14ac:dyDescent="0.25"/>
    <row r="62482" x14ac:dyDescent="0.25"/>
    <row r="62483" x14ac:dyDescent="0.25"/>
    <row r="62484" x14ac:dyDescent="0.25"/>
    <row r="62485" x14ac:dyDescent="0.25"/>
    <row r="62486" x14ac:dyDescent="0.25"/>
    <row r="62487" x14ac:dyDescent="0.25"/>
    <row r="62488" x14ac:dyDescent="0.25"/>
    <row r="62489" x14ac:dyDescent="0.25"/>
    <row r="62490" x14ac:dyDescent="0.25"/>
    <row r="62491" x14ac:dyDescent="0.25"/>
    <row r="62492" x14ac:dyDescent="0.25"/>
    <row r="62493" x14ac:dyDescent="0.25"/>
    <row r="62494" x14ac:dyDescent="0.25"/>
    <row r="62495" x14ac:dyDescent="0.25"/>
    <row r="62496" x14ac:dyDescent="0.25"/>
    <row r="62497" x14ac:dyDescent="0.25"/>
    <row r="62498" x14ac:dyDescent="0.25"/>
    <row r="62499" x14ac:dyDescent="0.25"/>
    <row r="62500" x14ac:dyDescent="0.25"/>
    <row r="62501" x14ac:dyDescent="0.25"/>
    <row r="62502" x14ac:dyDescent="0.25"/>
    <row r="62503" x14ac:dyDescent="0.25"/>
    <row r="62504" x14ac:dyDescent="0.25"/>
    <row r="62505" x14ac:dyDescent="0.25"/>
    <row r="62506" x14ac:dyDescent="0.25"/>
    <row r="62507" x14ac:dyDescent="0.25"/>
    <row r="62508" x14ac:dyDescent="0.25"/>
    <row r="62509" x14ac:dyDescent="0.25"/>
    <row r="62510" x14ac:dyDescent="0.25"/>
    <row r="62511" x14ac:dyDescent="0.25"/>
    <row r="62512" x14ac:dyDescent="0.25"/>
    <row r="62513" x14ac:dyDescent="0.25"/>
    <row r="62514" x14ac:dyDescent="0.25"/>
    <row r="62515" x14ac:dyDescent="0.25"/>
    <row r="62516" x14ac:dyDescent="0.25"/>
    <row r="62517" x14ac:dyDescent="0.25"/>
    <row r="62518" x14ac:dyDescent="0.25"/>
    <row r="62519" x14ac:dyDescent="0.25"/>
    <row r="62520" x14ac:dyDescent="0.25"/>
    <row r="62521" x14ac:dyDescent="0.25"/>
    <row r="62522" x14ac:dyDescent="0.25"/>
    <row r="62523" x14ac:dyDescent="0.25"/>
    <row r="62524" x14ac:dyDescent="0.25"/>
    <row r="62525" x14ac:dyDescent="0.25"/>
    <row r="62526" x14ac:dyDescent="0.25"/>
    <row r="62527" x14ac:dyDescent="0.25"/>
    <row r="62528" x14ac:dyDescent="0.25"/>
    <row r="62529" x14ac:dyDescent="0.25"/>
    <row r="62530" x14ac:dyDescent="0.25"/>
    <row r="62531" x14ac:dyDescent="0.25"/>
    <row r="62532" x14ac:dyDescent="0.25"/>
    <row r="62533" x14ac:dyDescent="0.25"/>
    <row r="62534" x14ac:dyDescent="0.25"/>
    <row r="62535" x14ac:dyDescent="0.25"/>
    <row r="62536" x14ac:dyDescent="0.25"/>
    <row r="62537" x14ac:dyDescent="0.25"/>
    <row r="62538" x14ac:dyDescent="0.25"/>
    <row r="62539" x14ac:dyDescent="0.25"/>
    <row r="62540" x14ac:dyDescent="0.25"/>
    <row r="62541" x14ac:dyDescent="0.25"/>
    <row r="62542" x14ac:dyDescent="0.25"/>
    <row r="62543" x14ac:dyDescent="0.25"/>
    <row r="62544" x14ac:dyDescent="0.25"/>
    <row r="62545" x14ac:dyDescent="0.25"/>
    <row r="62546" x14ac:dyDescent="0.25"/>
    <row r="62547" x14ac:dyDescent="0.25"/>
    <row r="62548" x14ac:dyDescent="0.25"/>
    <row r="62549" x14ac:dyDescent="0.25"/>
    <row r="62550" x14ac:dyDescent="0.25"/>
    <row r="62551" x14ac:dyDescent="0.25"/>
    <row r="62552" x14ac:dyDescent="0.25"/>
    <row r="62553" x14ac:dyDescent="0.25"/>
    <row r="62554" x14ac:dyDescent="0.25"/>
    <row r="62555" x14ac:dyDescent="0.25"/>
    <row r="62556" x14ac:dyDescent="0.25"/>
    <row r="62557" x14ac:dyDescent="0.25"/>
    <row r="62558" x14ac:dyDescent="0.25"/>
    <row r="62559" x14ac:dyDescent="0.25"/>
    <row r="62560" x14ac:dyDescent="0.25"/>
    <row r="62561" x14ac:dyDescent="0.25"/>
    <row r="62562" x14ac:dyDescent="0.25"/>
    <row r="62563" x14ac:dyDescent="0.25"/>
    <row r="62564" x14ac:dyDescent="0.25"/>
    <row r="62565" x14ac:dyDescent="0.25"/>
    <row r="62566" x14ac:dyDescent="0.25"/>
    <row r="62567" x14ac:dyDescent="0.25"/>
    <row r="62568" x14ac:dyDescent="0.25"/>
    <row r="62569" x14ac:dyDescent="0.25"/>
    <row r="62570" x14ac:dyDescent="0.25"/>
    <row r="62571" x14ac:dyDescent="0.25"/>
    <row r="62572" x14ac:dyDescent="0.25"/>
    <row r="62573" x14ac:dyDescent="0.25"/>
    <row r="62574" x14ac:dyDescent="0.25"/>
    <row r="62575" x14ac:dyDescent="0.25"/>
    <row r="62576" x14ac:dyDescent="0.25"/>
    <row r="62577" x14ac:dyDescent="0.25"/>
    <row r="62578" x14ac:dyDescent="0.25"/>
    <row r="62579" x14ac:dyDescent="0.25"/>
    <row r="62580" x14ac:dyDescent="0.25"/>
    <row r="62581" x14ac:dyDescent="0.25"/>
    <row r="62582" x14ac:dyDescent="0.25"/>
    <row r="62583" x14ac:dyDescent="0.25"/>
    <row r="62584" x14ac:dyDescent="0.25"/>
    <row r="62585" x14ac:dyDescent="0.25"/>
    <row r="62586" x14ac:dyDescent="0.25"/>
    <row r="62587" x14ac:dyDescent="0.25"/>
    <row r="62588" x14ac:dyDescent="0.25"/>
    <row r="62589" x14ac:dyDescent="0.25"/>
    <row r="62590" x14ac:dyDescent="0.25"/>
    <row r="62591" x14ac:dyDescent="0.25"/>
    <row r="62592" x14ac:dyDescent="0.25"/>
    <row r="62593" x14ac:dyDescent="0.25"/>
    <row r="62594" x14ac:dyDescent="0.25"/>
    <row r="62595" x14ac:dyDescent="0.25"/>
    <row r="62596" x14ac:dyDescent="0.25"/>
    <row r="62597" x14ac:dyDescent="0.25"/>
    <row r="62598" x14ac:dyDescent="0.25"/>
    <row r="62599" x14ac:dyDescent="0.25"/>
    <row r="62600" x14ac:dyDescent="0.25"/>
    <row r="62601" x14ac:dyDescent="0.25"/>
    <row r="62602" x14ac:dyDescent="0.25"/>
    <row r="62603" x14ac:dyDescent="0.25"/>
    <row r="62604" x14ac:dyDescent="0.25"/>
    <row r="62605" x14ac:dyDescent="0.25"/>
    <row r="62606" x14ac:dyDescent="0.25"/>
    <row r="62607" x14ac:dyDescent="0.25"/>
    <row r="62608" x14ac:dyDescent="0.25"/>
    <row r="62609" x14ac:dyDescent="0.25"/>
    <row r="62610" x14ac:dyDescent="0.25"/>
    <row r="62611" x14ac:dyDescent="0.25"/>
    <row r="62612" x14ac:dyDescent="0.25"/>
    <row r="62613" x14ac:dyDescent="0.25"/>
    <row r="62614" x14ac:dyDescent="0.25"/>
    <row r="62615" x14ac:dyDescent="0.25"/>
    <row r="62616" x14ac:dyDescent="0.25"/>
    <row r="62617" x14ac:dyDescent="0.25"/>
    <row r="62618" x14ac:dyDescent="0.25"/>
    <row r="62619" x14ac:dyDescent="0.25"/>
    <row r="62620" x14ac:dyDescent="0.25"/>
    <row r="62621" x14ac:dyDescent="0.25"/>
    <row r="62622" x14ac:dyDescent="0.25"/>
    <row r="62623" x14ac:dyDescent="0.25"/>
    <row r="62624" x14ac:dyDescent="0.25"/>
    <row r="62625" x14ac:dyDescent="0.25"/>
    <row r="62626" x14ac:dyDescent="0.25"/>
    <row r="62627" x14ac:dyDescent="0.25"/>
    <row r="62628" x14ac:dyDescent="0.25"/>
    <row r="62629" x14ac:dyDescent="0.25"/>
    <row r="62630" x14ac:dyDescent="0.25"/>
    <row r="62631" x14ac:dyDescent="0.25"/>
    <row r="62632" x14ac:dyDescent="0.25"/>
    <row r="62633" x14ac:dyDescent="0.25"/>
    <row r="62634" x14ac:dyDescent="0.25"/>
    <row r="62635" x14ac:dyDescent="0.25"/>
    <row r="62636" x14ac:dyDescent="0.25"/>
    <row r="62637" x14ac:dyDescent="0.25"/>
    <row r="62638" x14ac:dyDescent="0.25"/>
    <row r="62639" x14ac:dyDescent="0.25"/>
    <row r="62640" x14ac:dyDescent="0.25"/>
    <row r="62641" x14ac:dyDescent="0.25"/>
    <row r="62642" x14ac:dyDescent="0.25"/>
    <row r="62643" x14ac:dyDescent="0.25"/>
    <row r="62644" x14ac:dyDescent="0.25"/>
    <row r="62645" x14ac:dyDescent="0.25"/>
    <row r="62646" x14ac:dyDescent="0.25"/>
    <row r="62647" x14ac:dyDescent="0.25"/>
    <row r="62648" x14ac:dyDescent="0.25"/>
    <row r="62649" x14ac:dyDescent="0.25"/>
    <row r="62650" x14ac:dyDescent="0.25"/>
    <row r="62651" x14ac:dyDescent="0.25"/>
    <row r="62652" x14ac:dyDescent="0.25"/>
    <row r="62653" x14ac:dyDescent="0.25"/>
    <row r="62654" x14ac:dyDescent="0.25"/>
    <row r="62655" x14ac:dyDescent="0.25"/>
    <row r="62656" x14ac:dyDescent="0.25"/>
    <row r="62657" x14ac:dyDescent="0.25"/>
    <row r="62658" x14ac:dyDescent="0.25"/>
    <row r="62659" x14ac:dyDescent="0.25"/>
    <row r="62660" x14ac:dyDescent="0.25"/>
    <row r="62661" x14ac:dyDescent="0.25"/>
    <row r="62662" x14ac:dyDescent="0.25"/>
    <row r="62663" x14ac:dyDescent="0.25"/>
    <row r="62664" x14ac:dyDescent="0.25"/>
    <row r="62665" x14ac:dyDescent="0.25"/>
    <row r="62666" x14ac:dyDescent="0.25"/>
    <row r="62667" x14ac:dyDescent="0.25"/>
    <row r="62668" x14ac:dyDescent="0.25"/>
    <row r="62669" x14ac:dyDescent="0.25"/>
    <row r="62670" x14ac:dyDescent="0.25"/>
    <row r="62671" x14ac:dyDescent="0.25"/>
    <row r="62672" x14ac:dyDescent="0.25"/>
    <row r="62673" x14ac:dyDescent="0.25"/>
    <row r="62674" x14ac:dyDescent="0.25"/>
    <row r="62675" x14ac:dyDescent="0.25"/>
    <row r="62676" x14ac:dyDescent="0.25"/>
    <row r="62677" x14ac:dyDescent="0.25"/>
    <row r="62678" x14ac:dyDescent="0.25"/>
    <row r="62679" x14ac:dyDescent="0.25"/>
    <row r="62680" x14ac:dyDescent="0.25"/>
    <row r="62681" x14ac:dyDescent="0.25"/>
    <row r="62682" x14ac:dyDescent="0.25"/>
    <row r="62683" x14ac:dyDescent="0.25"/>
    <row r="62684" x14ac:dyDescent="0.25"/>
    <row r="62685" x14ac:dyDescent="0.25"/>
    <row r="62686" x14ac:dyDescent="0.25"/>
    <row r="62687" x14ac:dyDescent="0.25"/>
    <row r="62688" x14ac:dyDescent="0.25"/>
    <row r="62689" x14ac:dyDescent="0.25"/>
    <row r="62690" x14ac:dyDescent="0.25"/>
    <row r="62691" x14ac:dyDescent="0.25"/>
    <row r="62692" x14ac:dyDescent="0.25"/>
    <row r="62693" x14ac:dyDescent="0.25"/>
    <row r="62694" x14ac:dyDescent="0.25"/>
    <row r="62695" x14ac:dyDescent="0.25"/>
    <row r="62696" x14ac:dyDescent="0.25"/>
    <row r="62697" x14ac:dyDescent="0.25"/>
    <row r="62698" x14ac:dyDescent="0.25"/>
    <row r="62699" x14ac:dyDescent="0.25"/>
    <row r="62700" x14ac:dyDescent="0.25"/>
    <row r="62701" x14ac:dyDescent="0.25"/>
    <row r="62702" x14ac:dyDescent="0.25"/>
    <row r="62703" x14ac:dyDescent="0.25"/>
    <row r="62704" x14ac:dyDescent="0.25"/>
    <row r="62705" x14ac:dyDescent="0.25"/>
    <row r="62706" x14ac:dyDescent="0.25"/>
    <row r="62707" x14ac:dyDescent="0.25"/>
    <row r="62708" x14ac:dyDescent="0.25"/>
    <row r="62709" x14ac:dyDescent="0.25"/>
    <row r="62710" x14ac:dyDescent="0.25"/>
    <row r="62711" x14ac:dyDescent="0.25"/>
    <row r="62712" x14ac:dyDescent="0.25"/>
    <row r="62713" x14ac:dyDescent="0.25"/>
    <row r="62714" x14ac:dyDescent="0.25"/>
    <row r="62715" x14ac:dyDescent="0.25"/>
    <row r="62716" x14ac:dyDescent="0.25"/>
    <row r="62717" x14ac:dyDescent="0.25"/>
    <row r="62718" x14ac:dyDescent="0.25"/>
    <row r="62719" x14ac:dyDescent="0.25"/>
    <row r="62720" x14ac:dyDescent="0.25"/>
    <row r="62721" x14ac:dyDescent="0.25"/>
    <row r="62722" x14ac:dyDescent="0.25"/>
    <row r="62723" x14ac:dyDescent="0.25"/>
    <row r="62724" x14ac:dyDescent="0.25"/>
    <row r="62725" x14ac:dyDescent="0.25"/>
    <row r="62726" x14ac:dyDescent="0.25"/>
    <row r="62727" x14ac:dyDescent="0.25"/>
    <row r="62728" x14ac:dyDescent="0.25"/>
    <row r="62729" x14ac:dyDescent="0.25"/>
    <row r="62730" x14ac:dyDescent="0.25"/>
    <row r="62731" x14ac:dyDescent="0.25"/>
    <row r="62732" x14ac:dyDescent="0.25"/>
    <row r="62733" x14ac:dyDescent="0.25"/>
    <row r="62734" x14ac:dyDescent="0.25"/>
    <row r="62735" x14ac:dyDescent="0.25"/>
    <row r="62736" x14ac:dyDescent="0.25"/>
    <row r="62737" x14ac:dyDescent="0.25"/>
    <row r="62738" x14ac:dyDescent="0.25"/>
    <row r="62739" x14ac:dyDescent="0.25"/>
    <row r="62740" x14ac:dyDescent="0.25"/>
    <row r="62741" x14ac:dyDescent="0.25"/>
    <row r="62742" x14ac:dyDescent="0.25"/>
    <row r="62743" x14ac:dyDescent="0.25"/>
    <row r="62744" x14ac:dyDescent="0.25"/>
    <row r="62745" x14ac:dyDescent="0.25"/>
    <row r="62746" x14ac:dyDescent="0.25"/>
    <row r="62747" x14ac:dyDescent="0.25"/>
    <row r="62748" x14ac:dyDescent="0.25"/>
    <row r="62749" x14ac:dyDescent="0.25"/>
    <row r="62750" x14ac:dyDescent="0.25"/>
    <row r="62751" x14ac:dyDescent="0.25"/>
    <row r="62752" x14ac:dyDescent="0.25"/>
    <row r="62753" x14ac:dyDescent="0.25"/>
    <row r="62754" x14ac:dyDescent="0.25"/>
    <row r="62755" x14ac:dyDescent="0.25"/>
    <row r="62756" x14ac:dyDescent="0.25"/>
    <row r="62757" x14ac:dyDescent="0.25"/>
    <row r="62758" x14ac:dyDescent="0.25"/>
    <row r="62759" x14ac:dyDescent="0.25"/>
    <row r="62760" x14ac:dyDescent="0.25"/>
    <row r="62761" x14ac:dyDescent="0.25"/>
    <row r="62762" x14ac:dyDescent="0.25"/>
    <row r="62763" x14ac:dyDescent="0.25"/>
    <row r="62764" x14ac:dyDescent="0.25"/>
    <row r="62765" x14ac:dyDescent="0.25"/>
    <row r="62766" x14ac:dyDescent="0.25"/>
    <row r="62767" x14ac:dyDescent="0.25"/>
    <row r="62768" x14ac:dyDescent="0.25"/>
    <row r="62769" x14ac:dyDescent="0.25"/>
    <row r="62770" x14ac:dyDescent="0.25"/>
    <row r="62771" x14ac:dyDescent="0.25"/>
    <row r="62772" x14ac:dyDescent="0.25"/>
    <row r="62773" x14ac:dyDescent="0.25"/>
    <row r="62774" x14ac:dyDescent="0.25"/>
    <row r="62775" x14ac:dyDescent="0.25"/>
    <row r="62776" x14ac:dyDescent="0.25"/>
    <row r="62777" x14ac:dyDescent="0.25"/>
    <row r="62778" x14ac:dyDescent="0.25"/>
    <row r="62779" x14ac:dyDescent="0.25"/>
    <row r="62780" x14ac:dyDescent="0.25"/>
    <row r="62781" x14ac:dyDescent="0.25"/>
    <row r="62782" x14ac:dyDescent="0.25"/>
    <row r="62783" x14ac:dyDescent="0.25"/>
    <row r="62784" x14ac:dyDescent="0.25"/>
    <row r="62785" x14ac:dyDescent="0.25"/>
    <row r="62786" x14ac:dyDescent="0.25"/>
    <row r="62787" x14ac:dyDescent="0.25"/>
    <row r="62788" x14ac:dyDescent="0.25"/>
    <row r="62789" x14ac:dyDescent="0.25"/>
    <row r="62790" x14ac:dyDescent="0.25"/>
    <row r="62791" x14ac:dyDescent="0.25"/>
    <row r="62792" x14ac:dyDescent="0.25"/>
    <row r="62793" x14ac:dyDescent="0.25"/>
    <row r="62794" x14ac:dyDescent="0.25"/>
    <row r="62795" x14ac:dyDescent="0.25"/>
    <row r="62796" x14ac:dyDescent="0.25"/>
    <row r="62797" x14ac:dyDescent="0.25"/>
    <row r="62798" x14ac:dyDescent="0.25"/>
    <row r="62799" x14ac:dyDescent="0.25"/>
    <row r="62800" x14ac:dyDescent="0.25"/>
    <row r="62801" x14ac:dyDescent="0.25"/>
    <row r="62802" x14ac:dyDescent="0.25"/>
    <row r="62803" x14ac:dyDescent="0.25"/>
    <row r="62804" x14ac:dyDescent="0.25"/>
    <row r="62805" x14ac:dyDescent="0.25"/>
    <row r="62806" x14ac:dyDescent="0.25"/>
    <row r="62807" x14ac:dyDescent="0.25"/>
    <row r="62808" x14ac:dyDescent="0.25"/>
    <row r="62809" x14ac:dyDescent="0.25"/>
    <row r="62810" x14ac:dyDescent="0.25"/>
    <row r="62811" x14ac:dyDescent="0.25"/>
    <row r="62812" x14ac:dyDescent="0.25"/>
    <row r="62813" x14ac:dyDescent="0.25"/>
    <row r="62814" x14ac:dyDescent="0.25"/>
    <row r="62815" x14ac:dyDescent="0.25"/>
    <row r="62816" x14ac:dyDescent="0.25"/>
    <row r="62817" x14ac:dyDescent="0.25"/>
    <row r="62818" x14ac:dyDescent="0.25"/>
    <row r="62819" x14ac:dyDescent="0.25"/>
    <row r="62820" x14ac:dyDescent="0.25"/>
    <row r="62821" x14ac:dyDescent="0.25"/>
    <row r="62822" x14ac:dyDescent="0.25"/>
    <row r="62823" x14ac:dyDescent="0.25"/>
    <row r="62824" x14ac:dyDescent="0.25"/>
    <row r="62825" x14ac:dyDescent="0.25"/>
    <row r="62826" x14ac:dyDescent="0.25"/>
    <row r="62827" x14ac:dyDescent="0.25"/>
    <row r="62828" x14ac:dyDescent="0.25"/>
    <row r="62829" x14ac:dyDescent="0.25"/>
    <row r="62830" x14ac:dyDescent="0.25"/>
    <row r="62831" x14ac:dyDescent="0.25"/>
    <row r="62832" x14ac:dyDescent="0.25"/>
    <row r="62833" x14ac:dyDescent="0.25"/>
    <row r="62834" x14ac:dyDescent="0.25"/>
    <row r="62835" x14ac:dyDescent="0.25"/>
    <row r="62836" x14ac:dyDescent="0.25"/>
    <row r="62837" x14ac:dyDescent="0.25"/>
    <row r="62838" x14ac:dyDescent="0.25"/>
    <row r="62839" x14ac:dyDescent="0.25"/>
    <row r="62840" x14ac:dyDescent="0.25"/>
    <row r="62841" x14ac:dyDescent="0.25"/>
    <row r="62842" x14ac:dyDescent="0.25"/>
    <row r="62843" x14ac:dyDescent="0.25"/>
    <row r="62844" x14ac:dyDescent="0.25"/>
    <row r="62845" x14ac:dyDescent="0.25"/>
    <row r="62846" x14ac:dyDescent="0.25"/>
    <row r="62847" x14ac:dyDescent="0.25"/>
    <row r="62848" x14ac:dyDescent="0.25"/>
    <row r="62849" x14ac:dyDescent="0.25"/>
    <row r="62850" x14ac:dyDescent="0.25"/>
    <row r="62851" x14ac:dyDescent="0.25"/>
    <row r="62852" x14ac:dyDescent="0.25"/>
    <row r="62853" x14ac:dyDescent="0.25"/>
    <row r="62854" x14ac:dyDescent="0.25"/>
    <row r="62855" x14ac:dyDescent="0.25"/>
    <row r="62856" x14ac:dyDescent="0.25"/>
    <row r="62857" x14ac:dyDescent="0.25"/>
    <row r="62858" x14ac:dyDescent="0.25"/>
    <row r="62859" x14ac:dyDescent="0.25"/>
    <row r="62860" x14ac:dyDescent="0.25"/>
    <row r="62861" x14ac:dyDescent="0.25"/>
    <row r="62862" x14ac:dyDescent="0.25"/>
    <row r="62863" x14ac:dyDescent="0.25"/>
    <row r="62864" x14ac:dyDescent="0.25"/>
    <row r="62865" x14ac:dyDescent="0.25"/>
    <row r="62866" x14ac:dyDescent="0.25"/>
    <row r="62867" x14ac:dyDescent="0.25"/>
    <row r="62868" x14ac:dyDescent="0.25"/>
    <row r="62869" x14ac:dyDescent="0.25"/>
    <row r="62870" x14ac:dyDescent="0.25"/>
    <row r="62871" x14ac:dyDescent="0.25"/>
    <row r="62872" x14ac:dyDescent="0.25"/>
    <row r="62873" x14ac:dyDescent="0.25"/>
    <row r="62874" x14ac:dyDescent="0.25"/>
    <row r="62875" x14ac:dyDescent="0.25"/>
    <row r="62876" x14ac:dyDescent="0.25"/>
    <row r="62877" x14ac:dyDescent="0.25"/>
    <row r="62878" x14ac:dyDescent="0.25"/>
    <row r="62879" x14ac:dyDescent="0.25"/>
    <row r="62880" x14ac:dyDescent="0.25"/>
    <row r="62881" x14ac:dyDescent="0.25"/>
    <row r="62882" x14ac:dyDescent="0.25"/>
    <row r="62883" x14ac:dyDescent="0.25"/>
    <row r="62884" x14ac:dyDescent="0.25"/>
    <row r="62885" x14ac:dyDescent="0.25"/>
    <row r="62886" x14ac:dyDescent="0.25"/>
    <row r="62887" x14ac:dyDescent="0.25"/>
    <row r="62888" x14ac:dyDescent="0.25"/>
    <row r="62889" x14ac:dyDescent="0.25"/>
    <row r="62890" x14ac:dyDescent="0.25"/>
    <row r="62891" x14ac:dyDescent="0.25"/>
    <row r="62892" x14ac:dyDescent="0.25"/>
    <row r="62893" x14ac:dyDescent="0.25"/>
    <row r="62894" x14ac:dyDescent="0.25"/>
    <row r="62895" x14ac:dyDescent="0.25"/>
    <row r="62896" x14ac:dyDescent="0.25"/>
    <row r="62897" x14ac:dyDescent="0.25"/>
    <row r="62898" x14ac:dyDescent="0.25"/>
    <row r="62899" x14ac:dyDescent="0.25"/>
    <row r="62900" x14ac:dyDescent="0.25"/>
    <row r="62901" x14ac:dyDescent="0.25"/>
    <row r="62902" x14ac:dyDescent="0.25"/>
    <row r="62903" x14ac:dyDescent="0.25"/>
    <row r="62904" x14ac:dyDescent="0.25"/>
    <row r="62905" x14ac:dyDescent="0.25"/>
    <row r="62906" x14ac:dyDescent="0.25"/>
    <row r="62907" x14ac:dyDescent="0.25"/>
    <row r="62908" x14ac:dyDescent="0.25"/>
    <row r="62909" x14ac:dyDescent="0.25"/>
    <row r="62910" x14ac:dyDescent="0.25"/>
    <row r="62911" x14ac:dyDescent="0.25"/>
    <row r="62912" x14ac:dyDescent="0.25"/>
    <row r="62913" x14ac:dyDescent="0.25"/>
    <row r="62914" x14ac:dyDescent="0.25"/>
    <row r="62915" x14ac:dyDescent="0.25"/>
    <row r="62916" x14ac:dyDescent="0.25"/>
    <row r="62917" x14ac:dyDescent="0.25"/>
    <row r="62918" x14ac:dyDescent="0.25"/>
    <row r="62919" x14ac:dyDescent="0.25"/>
    <row r="62920" x14ac:dyDescent="0.25"/>
    <row r="62921" x14ac:dyDescent="0.25"/>
    <row r="62922" x14ac:dyDescent="0.25"/>
    <row r="62923" x14ac:dyDescent="0.25"/>
    <row r="62924" x14ac:dyDescent="0.25"/>
    <row r="62925" x14ac:dyDescent="0.25"/>
    <row r="62926" x14ac:dyDescent="0.25"/>
    <row r="62927" x14ac:dyDescent="0.25"/>
    <row r="62928" x14ac:dyDescent="0.25"/>
    <row r="62929" x14ac:dyDescent="0.25"/>
    <row r="62930" x14ac:dyDescent="0.25"/>
    <row r="62931" x14ac:dyDescent="0.25"/>
    <row r="62932" x14ac:dyDescent="0.25"/>
    <row r="62933" x14ac:dyDescent="0.25"/>
    <row r="62934" x14ac:dyDescent="0.25"/>
    <row r="62935" x14ac:dyDescent="0.25"/>
    <row r="62936" x14ac:dyDescent="0.25"/>
    <row r="62937" x14ac:dyDescent="0.25"/>
    <row r="62938" x14ac:dyDescent="0.25"/>
    <row r="62939" x14ac:dyDescent="0.25"/>
    <row r="62940" x14ac:dyDescent="0.25"/>
    <row r="62941" x14ac:dyDescent="0.25"/>
    <row r="62942" x14ac:dyDescent="0.25"/>
    <row r="62943" x14ac:dyDescent="0.25"/>
    <row r="62944" x14ac:dyDescent="0.25"/>
    <row r="62945" x14ac:dyDescent="0.25"/>
    <row r="62946" x14ac:dyDescent="0.25"/>
    <row r="62947" x14ac:dyDescent="0.25"/>
    <row r="62948" x14ac:dyDescent="0.25"/>
    <row r="62949" x14ac:dyDescent="0.25"/>
    <row r="62950" x14ac:dyDescent="0.25"/>
    <row r="62951" x14ac:dyDescent="0.25"/>
    <row r="62952" x14ac:dyDescent="0.25"/>
    <row r="62953" x14ac:dyDescent="0.25"/>
    <row r="62954" x14ac:dyDescent="0.25"/>
    <row r="62955" x14ac:dyDescent="0.25"/>
    <row r="62956" x14ac:dyDescent="0.25"/>
    <row r="62957" x14ac:dyDescent="0.25"/>
    <row r="62958" x14ac:dyDescent="0.25"/>
    <row r="62959" x14ac:dyDescent="0.25"/>
    <row r="62960" x14ac:dyDescent="0.25"/>
    <row r="62961" x14ac:dyDescent="0.25"/>
    <row r="62962" x14ac:dyDescent="0.25"/>
    <row r="62963" x14ac:dyDescent="0.25"/>
    <row r="62964" x14ac:dyDescent="0.25"/>
    <row r="62965" x14ac:dyDescent="0.25"/>
    <row r="62966" x14ac:dyDescent="0.25"/>
    <row r="62967" x14ac:dyDescent="0.25"/>
    <row r="62968" x14ac:dyDescent="0.25"/>
    <row r="62969" x14ac:dyDescent="0.25"/>
    <row r="62970" x14ac:dyDescent="0.25"/>
    <row r="62971" x14ac:dyDescent="0.25"/>
    <row r="62972" x14ac:dyDescent="0.25"/>
    <row r="62973" x14ac:dyDescent="0.25"/>
    <row r="62974" x14ac:dyDescent="0.25"/>
    <row r="62975" x14ac:dyDescent="0.25"/>
    <row r="62976" x14ac:dyDescent="0.25"/>
    <row r="62977" x14ac:dyDescent="0.25"/>
    <row r="62978" x14ac:dyDescent="0.25"/>
    <row r="62979" x14ac:dyDescent="0.25"/>
    <row r="62980" x14ac:dyDescent="0.25"/>
    <row r="62981" x14ac:dyDescent="0.25"/>
    <row r="62982" x14ac:dyDescent="0.25"/>
    <row r="62983" x14ac:dyDescent="0.25"/>
    <row r="62984" x14ac:dyDescent="0.25"/>
    <row r="62985" x14ac:dyDescent="0.25"/>
    <row r="62986" x14ac:dyDescent="0.25"/>
    <row r="62987" x14ac:dyDescent="0.25"/>
    <row r="62988" x14ac:dyDescent="0.25"/>
    <row r="62989" x14ac:dyDescent="0.25"/>
    <row r="62990" x14ac:dyDescent="0.25"/>
    <row r="62991" x14ac:dyDescent="0.25"/>
    <row r="62992" x14ac:dyDescent="0.25"/>
    <row r="62993" x14ac:dyDescent="0.25"/>
    <row r="62994" x14ac:dyDescent="0.25"/>
    <row r="62995" x14ac:dyDescent="0.25"/>
    <row r="62996" x14ac:dyDescent="0.25"/>
    <row r="62997" x14ac:dyDescent="0.25"/>
    <row r="62998" x14ac:dyDescent="0.25"/>
    <row r="62999" x14ac:dyDescent="0.25"/>
    <row r="63000" x14ac:dyDescent="0.25"/>
    <row r="63001" x14ac:dyDescent="0.25"/>
    <row r="63002" x14ac:dyDescent="0.25"/>
    <row r="63003" x14ac:dyDescent="0.25"/>
    <row r="63004" x14ac:dyDescent="0.25"/>
    <row r="63005" x14ac:dyDescent="0.25"/>
    <row r="63006" x14ac:dyDescent="0.25"/>
    <row r="63007" x14ac:dyDescent="0.25"/>
    <row r="63008" x14ac:dyDescent="0.25"/>
    <row r="63009" x14ac:dyDescent="0.25"/>
    <row r="63010" x14ac:dyDescent="0.25"/>
    <row r="63011" x14ac:dyDescent="0.25"/>
    <row r="63012" x14ac:dyDescent="0.25"/>
    <row r="63013" x14ac:dyDescent="0.25"/>
    <row r="63014" x14ac:dyDescent="0.25"/>
    <row r="63015" x14ac:dyDescent="0.25"/>
    <row r="63016" x14ac:dyDescent="0.25"/>
    <row r="63017" x14ac:dyDescent="0.25"/>
    <row r="63018" x14ac:dyDescent="0.25"/>
    <row r="63019" x14ac:dyDescent="0.25"/>
    <row r="63020" x14ac:dyDescent="0.25"/>
    <row r="63021" x14ac:dyDescent="0.25"/>
    <row r="63022" x14ac:dyDescent="0.25"/>
    <row r="63023" x14ac:dyDescent="0.25"/>
    <row r="63024" x14ac:dyDescent="0.25"/>
    <row r="63025" x14ac:dyDescent="0.25"/>
    <row r="63026" x14ac:dyDescent="0.25"/>
    <row r="63027" x14ac:dyDescent="0.25"/>
    <row r="63028" x14ac:dyDescent="0.25"/>
    <row r="63029" x14ac:dyDescent="0.25"/>
    <row r="63030" x14ac:dyDescent="0.25"/>
    <row r="63031" x14ac:dyDescent="0.25"/>
    <row r="63032" x14ac:dyDescent="0.25"/>
    <row r="63033" x14ac:dyDescent="0.25"/>
    <row r="63034" x14ac:dyDescent="0.25"/>
    <row r="63035" x14ac:dyDescent="0.25"/>
    <row r="63036" x14ac:dyDescent="0.25"/>
    <row r="63037" x14ac:dyDescent="0.25"/>
    <row r="63038" x14ac:dyDescent="0.25"/>
    <row r="63039" x14ac:dyDescent="0.25"/>
    <row r="63040" x14ac:dyDescent="0.25"/>
    <row r="63041" x14ac:dyDescent="0.25"/>
    <row r="63042" x14ac:dyDescent="0.25"/>
    <row r="63043" x14ac:dyDescent="0.25"/>
    <row r="63044" x14ac:dyDescent="0.25"/>
    <row r="63045" x14ac:dyDescent="0.25"/>
    <row r="63046" x14ac:dyDescent="0.25"/>
    <row r="63047" x14ac:dyDescent="0.25"/>
    <row r="63048" x14ac:dyDescent="0.25"/>
    <row r="63049" x14ac:dyDescent="0.25"/>
    <row r="63050" x14ac:dyDescent="0.25"/>
    <row r="63051" x14ac:dyDescent="0.25"/>
    <row r="63052" x14ac:dyDescent="0.25"/>
    <row r="63053" x14ac:dyDescent="0.25"/>
    <row r="63054" x14ac:dyDescent="0.25"/>
    <row r="63055" x14ac:dyDescent="0.25"/>
    <row r="63056" x14ac:dyDescent="0.25"/>
    <row r="63057" x14ac:dyDescent="0.25"/>
    <row r="63058" x14ac:dyDescent="0.25"/>
    <row r="63059" x14ac:dyDescent="0.25"/>
    <row r="63060" x14ac:dyDescent="0.25"/>
    <row r="63061" x14ac:dyDescent="0.25"/>
    <row r="63062" x14ac:dyDescent="0.25"/>
    <row r="63063" x14ac:dyDescent="0.25"/>
    <row r="63064" x14ac:dyDescent="0.25"/>
    <row r="63065" x14ac:dyDescent="0.25"/>
    <row r="63066" x14ac:dyDescent="0.25"/>
    <row r="63067" x14ac:dyDescent="0.25"/>
    <row r="63068" x14ac:dyDescent="0.25"/>
    <row r="63069" x14ac:dyDescent="0.25"/>
    <row r="63070" x14ac:dyDescent="0.25"/>
    <row r="63071" x14ac:dyDescent="0.25"/>
    <row r="63072" x14ac:dyDescent="0.25"/>
    <row r="63073" x14ac:dyDescent="0.25"/>
    <row r="63074" x14ac:dyDescent="0.25"/>
    <row r="63075" x14ac:dyDescent="0.25"/>
    <row r="63076" x14ac:dyDescent="0.25"/>
    <row r="63077" x14ac:dyDescent="0.25"/>
    <row r="63078" x14ac:dyDescent="0.25"/>
    <row r="63079" x14ac:dyDescent="0.25"/>
    <row r="63080" x14ac:dyDescent="0.25"/>
    <row r="63081" x14ac:dyDescent="0.25"/>
    <row r="63082" x14ac:dyDescent="0.25"/>
    <row r="63083" x14ac:dyDescent="0.25"/>
    <row r="63084" x14ac:dyDescent="0.25"/>
    <row r="63085" x14ac:dyDescent="0.25"/>
    <row r="63086" x14ac:dyDescent="0.25"/>
    <row r="63087" x14ac:dyDescent="0.25"/>
    <row r="63088" x14ac:dyDescent="0.25"/>
    <row r="63089" x14ac:dyDescent="0.25"/>
    <row r="63090" x14ac:dyDescent="0.25"/>
    <row r="63091" x14ac:dyDescent="0.25"/>
    <row r="63092" x14ac:dyDescent="0.25"/>
    <row r="63093" x14ac:dyDescent="0.25"/>
    <row r="63094" x14ac:dyDescent="0.25"/>
    <row r="63095" x14ac:dyDescent="0.25"/>
    <row r="63096" x14ac:dyDescent="0.25"/>
    <row r="63097" x14ac:dyDescent="0.25"/>
    <row r="63098" x14ac:dyDescent="0.25"/>
    <row r="63099" x14ac:dyDescent="0.25"/>
    <row r="63100" x14ac:dyDescent="0.25"/>
    <row r="63101" x14ac:dyDescent="0.25"/>
    <row r="63102" x14ac:dyDescent="0.25"/>
    <row r="63103" x14ac:dyDescent="0.25"/>
    <row r="63104" x14ac:dyDescent="0.25"/>
    <row r="63105" x14ac:dyDescent="0.25"/>
    <row r="63106" x14ac:dyDescent="0.25"/>
    <row r="63107" x14ac:dyDescent="0.25"/>
    <row r="63108" x14ac:dyDescent="0.25"/>
    <row r="63109" x14ac:dyDescent="0.25"/>
    <row r="63110" x14ac:dyDescent="0.25"/>
    <row r="63111" x14ac:dyDescent="0.25"/>
    <row r="63112" x14ac:dyDescent="0.25"/>
    <row r="63113" x14ac:dyDescent="0.25"/>
    <row r="63114" x14ac:dyDescent="0.25"/>
    <row r="63115" x14ac:dyDescent="0.25"/>
    <row r="63116" x14ac:dyDescent="0.25"/>
    <row r="63117" x14ac:dyDescent="0.25"/>
    <row r="63118" x14ac:dyDescent="0.25"/>
    <row r="63119" x14ac:dyDescent="0.25"/>
    <row r="63120" x14ac:dyDescent="0.25"/>
    <row r="63121" x14ac:dyDescent="0.25"/>
    <row r="63122" x14ac:dyDescent="0.25"/>
    <row r="63123" x14ac:dyDescent="0.25"/>
    <row r="63124" x14ac:dyDescent="0.25"/>
    <row r="63125" x14ac:dyDescent="0.25"/>
    <row r="63126" x14ac:dyDescent="0.25"/>
    <row r="63127" x14ac:dyDescent="0.25"/>
    <row r="63128" x14ac:dyDescent="0.25"/>
    <row r="63129" x14ac:dyDescent="0.25"/>
    <row r="63130" x14ac:dyDescent="0.25"/>
    <row r="63131" x14ac:dyDescent="0.25"/>
    <row r="63132" x14ac:dyDescent="0.25"/>
    <row r="63133" x14ac:dyDescent="0.25"/>
    <row r="63134" x14ac:dyDescent="0.25"/>
    <row r="63135" x14ac:dyDescent="0.25"/>
    <row r="63136" x14ac:dyDescent="0.25"/>
    <row r="63137" x14ac:dyDescent="0.25"/>
    <row r="63138" x14ac:dyDescent="0.25"/>
    <row r="63139" x14ac:dyDescent="0.25"/>
    <row r="63140" x14ac:dyDescent="0.25"/>
    <row r="63141" x14ac:dyDescent="0.25"/>
    <row r="63142" x14ac:dyDescent="0.25"/>
    <row r="63143" x14ac:dyDescent="0.25"/>
    <row r="63144" x14ac:dyDescent="0.25"/>
    <row r="63145" x14ac:dyDescent="0.25"/>
    <row r="63146" x14ac:dyDescent="0.25"/>
    <row r="63147" x14ac:dyDescent="0.25"/>
    <row r="63148" x14ac:dyDescent="0.25"/>
    <row r="63149" x14ac:dyDescent="0.25"/>
    <row r="63150" x14ac:dyDescent="0.25"/>
    <row r="63151" x14ac:dyDescent="0.25"/>
    <row r="63152" x14ac:dyDescent="0.25"/>
    <row r="63153" x14ac:dyDescent="0.25"/>
    <row r="63154" x14ac:dyDescent="0.25"/>
    <row r="63155" x14ac:dyDescent="0.25"/>
    <row r="63156" x14ac:dyDescent="0.25"/>
    <row r="63157" x14ac:dyDescent="0.25"/>
    <row r="63158" x14ac:dyDescent="0.25"/>
    <row r="63159" x14ac:dyDescent="0.25"/>
    <row r="63160" x14ac:dyDescent="0.25"/>
    <row r="63161" x14ac:dyDescent="0.25"/>
    <row r="63162" x14ac:dyDescent="0.25"/>
    <row r="63163" x14ac:dyDescent="0.25"/>
    <row r="63164" x14ac:dyDescent="0.25"/>
    <row r="63165" x14ac:dyDescent="0.25"/>
    <row r="63166" x14ac:dyDescent="0.25"/>
    <row r="63167" x14ac:dyDescent="0.25"/>
    <row r="63168" x14ac:dyDescent="0.25"/>
    <row r="63169" x14ac:dyDescent="0.25"/>
    <row r="63170" x14ac:dyDescent="0.25"/>
    <row r="63171" x14ac:dyDescent="0.25"/>
    <row r="63172" x14ac:dyDescent="0.25"/>
    <row r="63173" x14ac:dyDescent="0.25"/>
    <row r="63174" x14ac:dyDescent="0.25"/>
    <row r="63175" x14ac:dyDescent="0.25"/>
    <row r="63176" x14ac:dyDescent="0.25"/>
    <row r="63177" x14ac:dyDescent="0.25"/>
    <row r="63178" x14ac:dyDescent="0.25"/>
    <row r="63179" x14ac:dyDescent="0.25"/>
    <row r="63180" x14ac:dyDescent="0.25"/>
    <row r="63181" x14ac:dyDescent="0.25"/>
    <row r="63182" x14ac:dyDescent="0.25"/>
    <row r="63183" x14ac:dyDescent="0.25"/>
    <row r="63184" x14ac:dyDescent="0.25"/>
    <row r="63185" x14ac:dyDescent="0.25"/>
    <row r="63186" x14ac:dyDescent="0.25"/>
    <row r="63187" x14ac:dyDescent="0.25"/>
    <row r="63188" x14ac:dyDescent="0.25"/>
    <row r="63189" x14ac:dyDescent="0.25"/>
    <row r="63190" x14ac:dyDescent="0.25"/>
    <row r="63191" x14ac:dyDescent="0.25"/>
    <row r="63192" x14ac:dyDescent="0.25"/>
    <row r="63193" x14ac:dyDescent="0.25"/>
    <row r="63194" x14ac:dyDescent="0.25"/>
    <row r="63195" x14ac:dyDescent="0.25"/>
    <row r="63196" x14ac:dyDescent="0.25"/>
    <row r="63197" x14ac:dyDescent="0.25"/>
    <row r="63198" x14ac:dyDescent="0.25"/>
    <row r="63199" x14ac:dyDescent="0.25"/>
    <row r="63200" x14ac:dyDescent="0.25"/>
    <row r="63201" x14ac:dyDescent="0.25"/>
    <row r="63202" x14ac:dyDescent="0.25"/>
    <row r="63203" x14ac:dyDescent="0.25"/>
    <row r="63204" x14ac:dyDescent="0.25"/>
    <row r="63205" x14ac:dyDescent="0.25"/>
    <row r="63206" x14ac:dyDescent="0.25"/>
    <row r="63207" x14ac:dyDescent="0.25"/>
    <row r="63208" x14ac:dyDescent="0.25"/>
    <row r="63209" x14ac:dyDescent="0.25"/>
    <row r="63210" x14ac:dyDescent="0.25"/>
    <row r="63211" x14ac:dyDescent="0.25"/>
    <row r="63212" x14ac:dyDescent="0.25"/>
    <row r="63213" x14ac:dyDescent="0.25"/>
    <row r="63214" x14ac:dyDescent="0.25"/>
    <row r="63215" x14ac:dyDescent="0.25"/>
    <row r="63216" x14ac:dyDescent="0.25"/>
    <row r="63217" x14ac:dyDescent="0.25"/>
    <row r="63218" x14ac:dyDescent="0.25"/>
    <row r="63219" x14ac:dyDescent="0.25"/>
    <row r="63220" x14ac:dyDescent="0.25"/>
    <row r="63221" x14ac:dyDescent="0.25"/>
    <row r="63222" x14ac:dyDescent="0.25"/>
    <row r="63223" x14ac:dyDescent="0.25"/>
    <row r="63224" x14ac:dyDescent="0.25"/>
    <row r="63225" x14ac:dyDescent="0.25"/>
    <row r="63226" x14ac:dyDescent="0.25"/>
    <row r="63227" x14ac:dyDescent="0.25"/>
    <row r="63228" x14ac:dyDescent="0.25"/>
    <row r="63229" x14ac:dyDescent="0.25"/>
    <row r="63230" x14ac:dyDescent="0.25"/>
    <row r="63231" x14ac:dyDescent="0.25"/>
    <row r="63232" x14ac:dyDescent="0.25"/>
    <row r="63233" x14ac:dyDescent="0.25"/>
    <row r="63234" x14ac:dyDescent="0.25"/>
    <row r="63235" x14ac:dyDescent="0.25"/>
    <row r="63236" x14ac:dyDescent="0.25"/>
    <row r="63237" x14ac:dyDescent="0.25"/>
    <row r="63238" x14ac:dyDescent="0.25"/>
    <row r="63239" x14ac:dyDescent="0.25"/>
    <row r="63240" x14ac:dyDescent="0.25"/>
    <row r="63241" x14ac:dyDescent="0.25"/>
    <row r="63242" x14ac:dyDescent="0.25"/>
    <row r="63243" x14ac:dyDescent="0.25"/>
    <row r="63244" x14ac:dyDescent="0.25"/>
    <row r="63245" x14ac:dyDescent="0.25"/>
    <row r="63246" x14ac:dyDescent="0.25"/>
    <row r="63247" x14ac:dyDescent="0.25"/>
    <row r="63248" x14ac:dyDescent="0.25"/>
    <row r="63249" x14ac:dyDescent="0.25"/>
    <row r="63250" x14ac:dyDescent="0.25"/>
    <row r="63251" x14ac:dyDescent="0.25"/>
    <row r="63252" x14ac:dyDescent="0.25"/>
    <row r="63253" x14ac:dyDescent="0.25"/>
    <row r="63254" x14ac:dyDescent="0.25"/>
    <row r="63255" x14ac:dyDescent="0.25"/>
    <row r="63256" x14ac:dyDescent="0.25"/>
    <row r="63257" x14ac:dyDescent="0.25"/>
    <row r="63258" x14ac:dyDescent="0.25"/>
    <row r="63259" x14ac:dyDescent="0.25"/>
    <row r="63260" x14ac:dyDescent="0.25"/>
    <row r="63261" x14ac:dyDescent="0.25"/>
    <row r="63262" x14ac:dyDescent="0.25"/>
    <row r="63263" x14ac:dyDescent="0.25"/>
    <row r="63264" x14ac:dyDescent="0.25"/>
    <row r="63265" x14ac:dyDescent="0.25"/>
    <row r="63266" x14ac:dyDescent="0.25"/>
    <row r="63267" x14ac:dyDescent="0.25"/>
    <row r="63268" x14ac:dyDescent="0.25"/>
    <row r="63269" x14ac:dyDescent="0.25"/>
    <row r="63270" x14ac:dyDescent="0.25"/>
    <row r="63271" x14ac:dyDescent="0.25"/>
    <row r="63272" x14ac:dyDescent="0.25"/>
    <row r="63273" x14ac:dyDescent="0.25"/>
    <row r="63274" x14ac:dyDescent="0.25"/>
    <row r="63275" x14ac:dyDescent="0.25"/>
    <row r="63276" x14ac:dyDescent="0.25"/>
    <row r="63277" x14ac:dyDescent="0.25"/>
    <row r="63278" x14ac:dyDescent="0.25"/>
    <row r="63279" x14ac:dyDescent="0.25"/>
    <row r="63280" x14ac:dyDescent="0.25"/>
    <row r="63281" x14ac:dyDescent="0.25"/>
    <row r="63282" x14ac:dyDescent="0.25"/>
    <row r="63283" x14ac:dyDescent="0.25"/>
    <row r="63284" x14ac:dyDescent="0.25"/>
    <row r="63285" x14ac:dyDescent="0.25"/>
    <row r="63286" x14ac:dyDescent="0.25"/>
    <row r="63287" x14ac:dyDescent="0.25"/>
    <row r="63288" x14ac:dyDescent="0.25"/>
    <row r="63289" x14ac:dyDescent="0.25"/>
    <row r="63290" x14ac:dyDescent="0.25"/>
    <row r="63291" x14ac:dyDescent="0.25"/>
    <row r="63292" x14ac:dyDescent="0.25"/>
    <row r="63293" x14ac:dyDescent="0.25"/>
    <row r="63294" x14ac:dyDescent="0.25"/>
    <row r="63295" x14ac:dyDescent="0.25"/>
    <row r="63296" x14ac:dyDescent="0.25"/>
    <row r="63297" x14ac:dyDescent="0.25"/>
    <row r="63298" x14ac:dyDescent="0.25"/>
    <row r="63299" x14ac:dyDescent="0.25"/>
    <row r="63300" x14ac:dyDescent="0.25"/>
    <row r="63301" x14ac:dyDescent="0.25"/>
    <row r="63302" x14ac:dyDescent="0.25"/>
    <row r="63303" x14ac:dyDescent="0.25"/>
    <row r="63304" x14ac:dyDescent="0.25"/>
    <row r="63305" x14ac:dyDescent="0.25"/>
    <row r="63306" x14ac:dyDescent="0.25"/>
    <row r="63307" x14ac:dyDescent="0.25"/>
    <row r="63308" x14ac:dyDescent="0.25"/>
    <row r="63309" x14ac:dyDescent="0.25"/>
    <row r="63310" x14ac:dyDescent="0.25"/>
    <row r="63311" x14ac:dyDescent="0.25"/>
    <row r="63312" x14ac:dyDescent="0.25"/>
    <row r="63313" x14ac:dyDescent="0.25"/>
    <row r="63314" x14ac:dyDescent="0.25"/>
    <row r="63315" x14ac:dyDescent="0.25"/>
    <row r="63316" x14ac:dyDescent="0.25"/>
    <row r="63317" x14ac:dyDescent="0.25"/>
    <row r="63318" x14ac:dyDescent="0.25"/>
    <row r="63319" x14ac:dyDescent="0.25"/>
    <row r="63320" x14ac:dyDescent="0.25"/>
    <row r="63321" x14ac:dyDescent="0.25"/>
    <row r="63322" x14ac:dyDescent="0.25"/>
    <row r="63323" x14ac:dyDescent="0.25"/>
    <row r="63324" x14ac:dyDescent="0.25"/>
    <row r="63325" x14ac:dyDescent="0.25"/>
    <row r="63326" x14ac:dyDescent="0.25"/>
    <row r="63327" x14ac:dyDescent="0.25"/>
    <row r="63328" x14ac:dyDescent="0.25"/>
    <row r="63329" x14ac:dyDescent="0.25"/>
    <row r="63330" x14ac:dyDescent="0.25"/>
    <row r="63331" x14ac:dyDescent="0.25"/>
    <row r="63332" x14ac:dyDescent="0.25"/>
    <row r="63333" x14ac:dyDescent="0.25"/>
    <row r="63334" x14ac:dyDescent="0.25"/>
    <row r="63335" x14ac:dyDescent="0.25"/>
    <row r="63336" x14ac:dyDescent="0.25"/>
    <row r="63337" x14ac:dyDescent="0.25"/>
    <row r="63338" x14ac:dyDescent="0.25"/>
    <row r="63339" x14ac:dyDescent="0.25"/>
    <row r="63340" x14ac:dyDescent="0.25"/>
    <row r="63341" x14ac:dyDescent="0.25"/>
    <row r="63342" x14ac:dyDescent="0.25"/>
    <row r="63343" x14ac:dyDescent="0.25"/>
    <row r="63344" x14ac:dyDescent="0.25"/>
    <row r="63345" x14ac:dyDescent="0.25"/>
    <row r="63346" x14ac:dyDescent="0.25"/>
    <row r="63347" x14ac:dyDescent="0.25"/>
    <row r="63348" x14ac:dyDescent="0.25"/>
    <row r="63349" x14ac:dyDescent="0.25"/>
    <row r="63350" x14ac:dyDescent="0.25"/>
    <row r="63351" x14ac:dyDescent="0.25"/>
    <row r="63352" x14ac:dyDescent="0.25"/>
    <row r="63353" x14ac:dyDescent="0.25"/>
    <row r="63354" x14ac:dyDescent="0.25"/>
    <row r="63355" x14ac:dyDescent="0.25"/>
    <row r="63356" x14ac:dyDescent="0.25"/>
    <row r="63357" x14ac:dyDescent="0.25"/>
    <row r="63358" x14ac:dyDescent="0.25"/>
    <row r="63359" x14ac:dyDescent="0.25"/>
    <row r="63360" x14ac:dyDescent="0.25"/>
    <row r="63361" x14ac:dyDescent="0.25"/>
    <row r="63362" x14ac:dyDescent="0.25"/>
    <row r="63363" x14ac:dyDescent="0.25"/>
    <row r="63364" x14ac:dyDescent="0.25"/>
    <row r="63365" x14ac:dyDescent="0.25"/>
    <row r="63366" x14ac:dyDescent="0.25"/>
    <row r="63367" x14ac:dyDescent="0.25"/>
    <row r="63368" x14ac:dyDescent="0.25"/>
    <row r="63369" x14ac:dyDescent="0.25"/>
    <row r="63370" x14ac:dyDescent="0.25"/>
    <row r="63371" x14ac:dyDescent="0.25"/>
    <row r="63372" x14ac:dyDescent="0.25"/>
    <row r="63373" x14ac:dyDescent="0.25"/>
    <row r="63374" x14ac:dyDescent="0.25"/>
    <row r="63375" x14ac:dyDescent="0.25"/>
    <row r="63376" x14ac:dyDescent="0.25"/>
    <row r="63377" x14ac:dyDescent="0.25"/>
    <row r="63378" x14ac:dyDescent="0.25"/>
    <row r="63379" x14ac:dyDescent="0.25"/>
    <row r="63380" x14ac:dyDescent="0.25"/>
    <row r="63381" x14ac:dyDescent="0.25"/>
    <row r="63382" x14ac:dyDescent="0.25"/>
    <row r="63383" x14ac:dyDescent="0.25"/>
    <row r="63384" x14ac:dyDescent="0.25"/>
    <row r="63385" x14ac:dyDescent="0.25"/>
    <row r="63386" x14ac:dyDescent="0.25"/>
    <row r="63387" x14ac:dyDescent="0.25"/>
    <row r="63388" x14ac:dyDescent="0.25"/>
    <row r="63389" x14ac:dyDescent="0.25"/>
    <row r="63390" x14ac:dyDescent="0.25"/>
    <row r="63391" x14ac:dyDescent="0.25"/>
    <row r="63392" x14ac:dyDescent="0.25"/>
    <row r="63393" x14ac:dyDescent="0.25"/>
    <row r="63394" x14ac:dyDescent="0.25"/>
    <row r="63395" x14ac:dyDescent="0.25"/>
    <row r="63396" x14ac:dyDescent="0.25"/>
    <row r="63397" x14ac:dyDescent="0.25"/>
    <row r="63398" x14ac:dyDescent="0.25"/>
    <row r="63399" x14ac:dyDescent="0.25"/>
    <row r="63400" x14ac:dyDescent="0.25"/>
    <row r="63401" x14ac:dyDescent="0.25"/>
    <row r="63402" x14ac:dyDescent="0.25"/>
    <row r="63403" x14ac:dyDescent="0.25"/>
    <row r="63404" x14ac:dyDescent="0.25"/>
    <row r="63405" x14ac:dyDescent="0.25"/>
    <row r="63406" x14ac:dyDescent="0.25"/>
    <row r="63407" x14ac:dyDescent="0.25"/>
    <row r="63408" x14ac:dyDescent="0.25"/>
    <row r="63409" x14ac:dyDescent="0.25"/>
    <row r="63410" x14ac:dyDescent="0.25"/>
    <row r="63411" x14ac:dyDescent="0.25"/>
    <row r="63412" x14ac:dyDescent="0.25"/>
    <row r="63413" x14ac:dyDescent="0.25"/>
    <row r="63414" x14ac:dyDescent="0.25"/>
    <row r="63415" x14ac:dyDescent="0.25"/>
    <row r="63416" x14ac:dyDescent="0.25"/>
    <row r="63417" x14ac:dyDescent="0.25"/>
    <row r="63418" x14ac:dyDescent="0.25"/>
    <row r="63419" x14ac:dyDescent="0.25"/>
    <row r="63420" x14ac:dyDescent="0.25"/>
    <row r="63421" x14ac:dyDescent="0.25"/>
    <row r="63422" x14ac:dyDescent="0.25"/>
    <row r="63423" x14ac:dyDescent="0.25"/>
    <row r="63424" x14ac:dyDescent="0.25"/>
    <row r="63425" x14ac:dyDescent="0.25"/>
    <row r="63426" x14ac:dyDescent="0.25"/>
    <row r="63427" x14ac:dyDescent="0.25"/>
    <row r="63428" x14ac:dyDescent="0.25"/>
    <row r="63429" x14ac:dyDescent="0.25"/>
    <row r="63430" x14ac:dyDescent="0.25"/>
    <row r="63431" x14ac:dyDescent="0.25"/>
    <row r="63432" x14ac:dyDescent="0.25"/>
    <row r="63433" x14ac:dyDescent="0.25"/>
    <row r="63434" x14ac:dyDescent="0.25"/>
    <row r="63435" x14ac:dyDescent="0.25"/>
    <row r="63436" x14ac:dyDescent="0.25"/>
    <row r="63437" x14ac:dyDescent="0.25"/>
    <row r="63438" x14ac:dyDescent="0.25"/>
    <row r="63439" x14ac:dyDescent="0.25"/>
    <row r="63440" x14ac:dyDescent="0.25"/>
    <row r="63441" x14ac:dyDescent="0.25"/>
    <row r="63442" x14ac:dyDescent="0.25"/>
    <row r="63443" x14ac:dyDescent="0.25"/>
    <row r="63444" x14ac:dyDescent="0.25"/>
    <row r="63445" x14ac:dyDescent="0.25"/>
    <row r="63446" x14ac:dyDescent="0.25"/>
    <row r="63447" x14ac:dyDescent="0.25"/>
    <row r="63448" x14ac:dyDescent="0.25"/>
    <row r="63449" x14ac:dyDescent="0.25"/>
    <row r="63450" x14ac:dyDescent="0.25"/>
    <row r="63451" x14ac:dyDescent="0.25"/>
    <row r="63452" x14ac:dyDescent="0.25"/>
    <row r="63453" x14ac:dyDescent="0.25"/>
    <row r="63454" x14ac:dyDescent="0.25"/>
    <row r="63455" x14ac:dyDescent="0.25"/>
    <row r="63456" x14ac:dyDescent="0.25"/>
    <row r="63457" x14ac:dyDescent="0.25"/>
    <row r="63458" x14ac:dyDescent="0.25"/>
    <row r="63459" x14ac:dyDescent="0.25"/>
    <row r="63460" x14ac:dyDescent="0.25"/>
    <row r="63461" x14ac:dyDescent="0.25"/>
    <row r="63462" x14ac:dyDescent="0.25"/>
    <row r="63463" x14ac:dyDescent="0.25"/>
    <row r="63464" x14ac:dyDescent="0.25"/>
    <row r="63465" x14ac:dyDescent="0.25"/>
    <row r="63466" x14ac:dyDescent="0.25"/>
    <row r="63467" x14ac:dyDescent="0.25"/>
    <row r="63468" x14ac:dyDescent="0.25"/>
    <row r="63469" x14ac:dyDescent="0.25"/>
    <row r="63470" x14ac:dyDescent="0.25"/>
    <row r="63471" x14ac:dyDescent="0.25"/>
    <row r="63472" x14ac:dyDescent="0.25"/>
    <row r="63473" x14ac:dyDescent="0.25"/>
    <row r="63474" x14ac:dyDescent="0.25"/>
    <row r="63475" x14ac:dyDescent="0.25"/>
    <row r="63476" x14ac:dyDescent="0.25"/>
    <row r="63477" x14ac:dyDescent="0.25"/>
    <row r="63478" x14ac:dyDescent="0.25"/>
    <row r="63479" x14ac:dyDescent="0.25"/>
    <row r="63480" x14ac:dyDescent="0.25"/>
    <row r="63481" x14ac:dyDescent="0.25"/>
    <row r="63482" x14ac:dyDescent="0.25"/>
    <row r="63483" x14ac:dyDescent="0.25"/>
    <row r="63484" x14ac:dyDescent="0.25"/>
    <row r="63485" x14ac:dyDescent="0.25"/>
    <row r="63486" x14ac:dyDescent="0.25"/>
    <row r="63487" x14ac:dyDescent="0.25"/>
    <row r="63488" x14ac:dyDescent="0.25"/>
    <row r="63489" x14ac:dyDescent="0.25"/>
    <row r="63490" x14ac:dyDescent="0.25"/>
    <row r="63491" x14ac:dyDescent="0.25"/>
    <row r="63492" x14ac:dyDescent="0.25"/>
    <row r="63493" x14ac:dyDescent="0.25"/>
    <row r="63494" x14ac:dyDescent="0.25"/>
    <row r="63495" x14ac:dyDescent="0.25"/>
    <row r="63496" x14ac:dyDescent="0.25"/>
    <row r="63497" x14ac:dyDescent="0.25"/>
    <row r="63498" x14ac:dyDescent="0.25"/>
    <row r="63499" x14ac:dyDescent="0.25"/>
    <row r="63500" x14ac:dyDescent="0.25"/>
    <row r="63501" x14ac:dyDescent="0.25"/>
    <row r="63502" x14ac:dyDescent="0.25"/>
    <row r="63503" x14ac:dyDescent="0.25"/>
    <row r="63504" x14ac:dyDescent="0.25"/>
    <row r="63505" x14ac:dyDescent="0.25"/>
    <row r="63506" x14ac:dyDescent="0.25"/>
    <row r="63507" x14ac:dyDescent="0.25"/>
    <row r="63508" x14ac:dyDescent="0.25"/>
    <row r="63509" x14ac:dyDescent="0.25"/>
    <row r="63510" x14ac:dyDescent="0.25"/>
    <row r="63511" x14ac:dyDescent="0.25"/>
    <row r="63512" x14ac:dyDescent="0.25"/>
    <row r="63513" x14ac:dyDescent="0.25"/>
    <row r="63514" x14ac:dyDescent="0.25"/>
    <row r="63515" x14ac:dyDescent="0.25"/>
    <row r="63516" x14ac:dyDescent="0.25"/>
    <row r="63517" x14ac:dyDescent="0.25"/>
    <row r="63518" x14ac:dyDescent="0.25"/>
    <row r="63519" x14ac:dyDescent="0.25"/>
    <row r="63520" x14ac:dyDescent="0.25"/>
    <row r="63521" x14ac:dyDescent="0.25"/>
    <row r="63522" x14ac:dyDescent="0.25"/>
    <row r="63523" x14ac:dyDescent="0.25"/>
    <row r="63524" x14ac:dyDescent="0.25"/>
    <row r="63525" x14ac:dyDescent="0.25"/>
    <row r="63526" x14ac:dyDescent="0.25"/>
    <row r="63527" x14ac:dyDescent="0.25"/>
    <row r="63528" x14ac:dyDescent="0.25"/>
    <row r="63529" x14ac:dyDescent="0.25"/>
    <row r="63530" x14ac:dyDescent="0.25"/>
    <row r="63531" x14ac:dyDescent="0.25"/>
    <row r="63532" x14ac:dyDescent="0.25"/>
    <row r="63533" x14ac:dyDescent="0.25"/>
    <row r="63534" x14ac:dyDescent="0.25"/>
    <row r="63535" x14ac:dyDescent="0.25"/>
    <row r="63536" x14ac:dyDescent="0.25"/>
    <row r="63537" x14ac:dyDescent="0.25"/>
    <row r="63538" x14ac:dyDescent="0.25"/>
    <row r="63539" x14ac:dyDescent="0.25"/>
    <row r="63540" x14ac:dyDescent="0.25"/>
    <row r="63541" x14ac:dyDescent="0.25"/>
    <row r="63542" x14ac:dyDescent="0.25"/>
    <row r="63543" x14ac:dyDescent="0.25"/>
    <row r="63544" x14ac:dyDescent="0.25"/>
    <row r="63545" x14ac:dyDescent="0.25"/>
    <row r="63546" x14ac:dyDescent="0.25"/>
    <row r="63547" x14ac:dyDescent="0.25"/>
    <row r="63548" x14ac:dyDescent="0.25"/>
    <row r="63549" x14ac:dyDescent="0.25"/>
    <row r="63550" x14ac:dyDescent="0.25"/>
    <row r="63551" x14ac:dyDescent="0.25"/>
    <row r="63552" x14ac:dyDescent="0.25"/>
    <row r="63553" x14ac:dyDescent="0.25"/>
    <row r="63554" x14ac:dyDescent="0.25"/>
    <row r="63555" x14ac:dyDescent="0.25"/>
    <row r="63556" x14ac:dyDescent="0.25"/>
    <row r="63557" x14ac:dyDescent="0.25"/>
    <row r="63558" x14ac:dyDescent="0.25"/>
    <row r="63559" x14ac:dyDescent="0.25"/>
    <row r="63560" x14ac:dyDescent="0.25"/>
    <row r="63561" x14ac:dyDescent="0.25"/>
    <row r="63562" x14ac:dyDescent="0.25"/>
    <row r="63563" x14ac:dyDescent="0.25"/>
    <row r="63564" x14ac:dyDescent="0.25"/>
    <row r="63565" x14ac:dyDescent="0.25"/>
    <row r="63566" x14ac:dyDescent="0.25"/>
    <row r="63567" x14ac:dyDescent="0.25"/>
    <row r="63568" x14ac:dyDescent="0.25"/>
    <row r="63569" x14ac:dyDescent="0.25"/>
    <row r="63570" x14ac:dyDescent="0.25"/>
    <row r="63571" x14ac:dyDescent="0.25"/>
    <row r="63572" x14ac:dyDescent="0.25"/>
    <row r="63573" x14ac:dyDescent="0.25"/>
    <row r="63574" x14ac:dyDescent="0.25"/>
    <row r="63575" x14ac:dyDescent="0.25"/>
    <row r="63576" x14ac:dyDescent="0.25"/>
    <row r="63577" x14ac:dyDescent="0.25"/>
    <row r="63578" x14ac:dyDescent="0.25"/>
    <row r="63579" x14ac:dyDescent="0.25"/>
    <row r="63580" x14ac:dyDescent="0.25"/>
    <row r="63581" x14ac:dyDescent="0.25"/>
    <row r="63582" x14ac:dyDescent="0.25"/>
    <row r="63583" x14ac:dyDescent="0.25"/>
    <row r="63584" x14ac:dyDescent="0.25"/>
    <row r="63585" x14ac:dyDescent="0.25"/>
    <row r="63586" x14ac:dyDescent="0.25"/>
    <row r="63587" x14ac:dyDescent="0.25"/>
    <row r="63588" x14ac:dyDescent="0.25"/>
    <row r="63589" x14ac:dyDescent="0.25"/>
    <row r="63590" x14ac:dyDescent="0.25"/>
    <row r="63591" x14ac:dyDescent="0.25"/>
    <row r="63592" x14ac:dyDescent="0.25"/>
    <row r="63593" x14ac:dyDescent="0.25"/>
    <row r="63594" x14ac:dyDescent="0.25"/>
    <row r="63595" x14ac:dyDescent="0.25"/>
    <row r="63596" x14ac:dyDescent="0.25"/>
    <row r="63597" x14ac:dyDescent="0.25"/>
    <row r="63598" x14ac:dyDescent="0.25"/>
    <row r="63599" x14ac:dyDescent="0.25"/>
    <row r="63600" x14ac:dyDescent="0.25"/>
    <row r="63601" x14ac:dyDescent="0.25"/>
    <row r="63602" x14ac:dyDescent="0.25"/>
    <row r="63603" x14ac:dyDescent="0.25"/>
    <row r="63604" x14ac:dyDescent="0.25"/>
    <row r="63605" x14ac:dyDescent="0.25"/>
    <row r="63606" x14ac:dyDescent="0.25"/>
    <row r="63607" x14ac:dyDescent="0.25"/>
    <row r="63608" x14ac:dyDescent="0.25"/>
    <row r="63609" x14ac:dyDescent="0.25"/>
    <row r="63610" x14ac:dyDescent="0.25"/>
    <row r="63611" x14ac:dyDescent="0.25"/>
    <row r="63612" x14ac:dyDescent="0.25"/>
    <row r="63613" x14ac:dyDescent="0.25"/>
    <row r="63614" x14ac:dyDescent="0.25"/>
    <row r="63615" x14ac:dyDescent="0.25"/>
    <row r="63616" x14ac:dyDescent="0.25"/>
    <row r="63617" x14ac:dyDescent="0.25"/>
    <row r="63618" x14ac:dyDescent="0.25"/>
    <row r="63619" x14ac:dyDescent="0.25"/>
    <row r="63620" x14ac:dyDescent="0.25"/>
    <row r="63621" x14ac:dyDescent="0.25"/>
    <row r="63622" x14ac:dyDescent="0.25"/>
    <row r="63623" x14ac:dyDescent="0.25"/>
    <row r="63624" x14ac:dyDescent="0.25"/>
    <row r="63625" x14ac:dyDescent="0.25"/>
    <row r="63626" x14ac:dyDescent="0.25"/>
    <row r="63627" x14ac:dyDescent="0.25"/>
    <row r="63628" x14ac:dyDescent="0.25"/>
    <row r="63629" x14ac:dyDescent="0.25"/>
    <row r="63630" x14ac:dyDescent="0.25"/>
    <row r="63631" x14ac:dyDescent="0.25"/>
    <row r="63632" x14ac:dyDescent="0.25"/>
    <row r="63633" x14ac:dyDescent="0.25"/>
    <row r="63634" x14ac:dyDescent="0.25"/>
    <row r="63635" x14ac:dyDescent="0.25"/>
    <row r="63636" x14ac:dyDescent="0.25"/>
    <row r="63637" x14ac:dyDescent="0.25"/>
    <row r="63638" x14ac:dyDescent="0.25"/>
    <row r="63639" x14ac:dyDescent="0.25"/>
    <row r="63640" x14ac:dyDescent="0.25"/>
    <row r="63641" x14ac:dyDescent="0.25"/>
    <row r="63642" x14ac:dyDescent="0.25"/>
    <row r="63643" x14ac:dyDescent="0.25"/>
    <row r="63644" x14ac:dyDescent="0.25"/>
    <row r="63645" x14ac:dyDescent="0.25"/>
    <row r="63646" x14ac:dyDescent="0.25"/>
    <row r="63647" x14ac:dyDescent="0.25"/>
    <row r="63648" x14ac:dyDescent="0.25"/>
    <row r="63649" x14ac:dyDescent="0.25"/>
    <row r="63650" x14ac:dyDescent="0.25"/>
    <row r="63651" x14ac:dyDescent="0.25"/>
    <row r="63652" x14ac:dyDescent="0.25"/>
    <row r="63653" x14ac:dyDescent="0.25"/>
    <row r="63654" x14ac:dyDescent="0.25"/>
    <row r="63655" x14ac:dyDescent="0.25"/>
    <row r="63656" x14ac:dyDescent="0.25"/>
    <row r="63657" x14ac:dyDescent="0.25"/>
    <row r="63658" x14ac:dyDescent="0.25"/>
    <row r="63659" x14ac:dyDescent="0.25"/>
    <row r="63660" x14ac:dyDescent="0.25"/>
    <row r="63661" x14ac:dyDescent="0.25"/>
    <row r="63662" x14ac:dyDescent="0.25"/>
    <row r="63663" x14ac:dyDescent="0.25"/>
    <row r="63664" x14ac:dyDescent="0.25"/>
    <row r="63665" x14ac:dyDescent="0.25"/>
    <row r="63666" x14ac:dyDescent="0.25"/>
    <row r="63667" x14ac:dyDescent="0.25"/>
    <row r="63668" x14ac:dyDescent="0.25"/>
    <row r="63669" x14ac:dyDescent="0.25"/>
    <row r="63670" x14ac:dyDescent="0.25"/>
    <row r="63671" x14ac:dyDescent="0.25"/>
    <row r="63672" x14ac:dyDescent="0.25"/>
    <row r="63673" x14ac:dyDescent="0.25"/>
    <row r="63674" x14ac:dyDescent="0.25"/>
    <row r="63675" x14ac:dyDescent="0.25"/>
    <row r="63676" x14ac:dyDescent="0.25"/>
    <row r="63677" x14ac:dyDescent="0.25"/>
    <row r="63678" x14ac:dyDescent="0.25"/>
    <row r="63679" x14ac:dyDescent="0.25"/>
    <row r="63680" x14ac:dyDescent="0.25"/>
    <row r="63681" x14ac:dyDescent="0.25"/>
    <row r="63682" x14ac:dyDescent="0.25"/>
    <row r="63683" x14ac:dyDescent="0.25"/>
    <row r="63684" x14ac:dyDescent="0.25"/>
    <row r="63685" x14ac:dyDescent="0.25"/>
    <row r="63686" x14ac:dyDescent="0.25"/>
    <row r="63687" x14ac:dyDescent="0.25"/>
    <row r="63688" x14ac:dyDescent="0.25"/>
    <row r="63689" x14ac:dyDescent="0.25"/>
    <row r="63690" x14ac:dyDescent="0.25"/>
    <row r="63691" x14ac:dyDescent="0.25"/>
    <row r="63692" x14ac:dyDescent="0.25"/>
    <row r="63693" x14ac:dyDescent="0.25"/>
    <row r="63694" x14ac:dyDescent="0.25"/>
    <row r="63695" x14ac:dyDescent="0.25"/>
    <row r="63696" x14ac:dyDescent="0.25"/>
    <row r="63697" x14ac:dyDescent="0.25"/>
    <row r="63698" x14ac:dyDescent="0.25"/>
    <row r="63699" x14ac:dyDescent="0.25"/>
    <row r="63700" x14ac:dyDescent="0.25"/>
    <row r="63701" x14ac:dyDescent="0.25"/>
    <row r="63702" x14ac:dyDescent="0.25"/>
    <row r="63703" x14ac:dyDescent="0.25"/>
    <row r="63704" x14ac:dyDescent="0.25"/>
    <row r="63705" x14ac:dyDescent="0.25"/>
    <row r="63706" x14ac:dyDescent="0.25"/>
    <row r="63707" x14ac:dyDescent="0.25"/>
    <row r="63708" x14ac:dyDescent="0.25"/>
    <row r="63709" x14ac:dyDescent="0.25"/>
    <row r="63710" x14ac:dyDescent="0.25"/>
    <row r="63711" x14ac:dyDescent="0.25"/>
    <row r="63712" x14ac:dyDescent="0.25"/>
    <row r="63713" x14ac:dyDescent="0.25"/>
    <row r="63714" x14ac:dyDescent="0.25"/>
    <row r="63715" x14ac:dyDescent="0.25"/>
    <row r="63716" x14ac:dyDescent="0.25"/>
    <row r="63717" x14ac:dyDescent="0.25"/>
    <row r="63718" x14ac:dyDescent="0.25"/>
    <row r="63719" x14ac:dyDescent="0.25"/>
    <row r="63720" x14ac:dyDescent="0.25"/>
    <row r="63721" x14ac:dyDescent="0.25"/>
    <row r="63722" x14ac:dyDescent="0.25"/>
    <row r="63723" x14ac:dyDescent="0.25"/>
    <row r="63724" x14ac:dyDescent="0.25"/>
    <row r="63725" x14ac:dyDescent="0.25"/>
    <row r="63726" x14ac:dyDescent="0.25"/>
    <row r="63727" x14ac:dyDescent="0.25"/>
    <row r="63728" x14ac:dyDescent="0.25"/>
    <row r="63729" x14ac:dyDescent="0.25"/>
    <row r="63730" x14ac:dyDescent="0.25"/>
    <row r="63731" x14ac:dyDescent="0.25"/>
    <row r="63732" x14ac:dyDescent="0.25"/>
    <row r="63733" x14ac:dyDescent="0.25"/>
    <row r="63734" x14ac:dyDescent="0.25"/>
    <row r="63735" x14ac:dyDescent="0.25"/>
    <row r="63736" x14ac:dyDescent="0.25"/>
    <row r="63737" x14ac:dyDescent="0.25"/>
    <row r="63738" x14ac:dyDescent="0.25"/>
    <row r="63739" x14ac:dyDescent="0.25"/>
    <row r="63740" x14ac:dyDescent="0.25"/>
    <row r="63741" x14ac:dyDescent="0.25"/>
    <row r="63742" x14ac:dyDescent="0.25"/>
    <row r="63743" x14ac:dyDescent="0.25"/>
    <row r="63744" x14ac:dyDescent="0.25"/>
    <row r="63745" x14ac:dyDescent="0.25"/>
    <row r="63746" x14ac:dyDescent="0.25"/>
    <row r="63747" x14ac:dyDescent="0.25"/>
    <row r="63748" x14ac:dyDescent="0.25"/>
    <row r="63749" x14ac:dyDescent="0.25"/>
    <row r="63750" x14ac:dyDescent="0.25"/>
    <row r="63751" x14ac:dyDescent="0.25"/>
    <row r="63752" x14ac:dyDescent="0.25"/>
    <row r="63753" x14ac:dyDescent="0.25"/>
    <row r="63754" x14ac:dyDescent="0.25"/>
    <row r="63755" x14ac:dyDescent="0.25"/>
    <row r="63756" x14ac:dyDescent="0.25"/>
    <row r="63757" x14ac:dyDescent="0.25"/>
    <row r="63758" x14ac:dyDescent="0.25"/>
    <row r="63759" x14ac:dyDescent="0.25"/>
    <row r="63760" x14ac:dyDescent="0.25"/>
    <row r="63761" x14ac:dyDescent="0.25"/>
    <row r="63762" x14ac:dyDescent="0.25"/>
    <row r="63763" x14ac:dyDescent="0.25"/>
    <row r="63764" x14ac:dyDescent="0.25"/>
    <row r="63765" x14ac:dyDescent="0.25"/>
    <row r="63766" x14ac:dyDescent="0.25"/>
    <row r="63767" x14ac:dyDescent="0.25"/>
    <row r="63768" x14ac:dyDescent="0.25"/>
    <row r="63769" x14ac:dyDescent="0.25"/>
    <row r="63770" x14ac:dyDescent="0.25"/>
    <row r="63771" x14ac:dyDescent="0.25"/>
    <row r="63772" x14ac:dyDescent="0.25"/>
    <row r="63773" x14ac:dyDescent="0.25"/>
    <row r="63774" x14ac:dyDescent="0.25"/>
    <row r="63775" x14ac:dyDescent="0.25"/>
    <row r="63776" x14ac:dyDescent="0.25"/>
    <row r="63777" x14ac:dyDescent="0.25"/>
    <row r="63778" x14ac:dyDescent="0.25"/>
    <row r="63779" x14ac:dyDescent="0.25"/>
    <row r="63780" x14ac:dyDescent="0.25"/>
    <row r="63781" x14ac:dyDescent="0.25"/>
    <row r="63782" x14ac:dyDescent="0.25"/>
    <row r="63783" x14ac:dyDescent="0.25"/>
    <row r="63784" x14ac:dyDescent="0.25"/>
    <row r="63785" x14ac:dyDescent="0.25"/>
    <row r="63786" x14ac:dyDescent="0.25"/>
    <row r="63787" x14ac:dyDescent="0.25"/>
    <row r="63788" x14ac:dyDescent="0.25"/>
    <row r="63789" x14ac:dyDescent="0.25"/>
    <row r="63790" x14ac:dyDescent="0.25"/>
    <row r="63791" x14ac:dyDescent="0.25"/>
    <row r="63792" x14ac:dyDescent="0.25"/>
    <row r="63793" x14ac:dyDescent="0.25"/>
    <row r="63794" x14ac:dyDescent="0.25"/>
    <row r="63795" x14ac:dyDescent="0.25"/>
    <row r="63796" x14ac:dyDescent="0.25"/>
    <row r="63797" x14ac:dyDescent="0.25"/>
    <row r="63798" x14ac:dyDescent="0.25"/>
    <row r="63799" x14ac:dyDescent="0.25"/>
    <row r="63800" x14ac:dyDescent="0.25"/>
    <row r="63801" x14ac:dyDescent="0.25"/>
    <row r="63802" x14ac:dyDescent="0.25"/>
    <row r="63803" x14ac:dyDescent="0.25"/>
    <row r="63804" x14ac:dyDescent="0.25"/>
    <row r="63805" x14ac:dyDescent="0.25"/>
    <row r="63806" x14ac:dyDescent="0.25"/>
    <row r="63807" x14ac:dyDescent="0.25"/>
    <row r="63808" x14ac:dyDescent="0.25"/>
    <row r="63809" x14ac:dyDescent="0.25"/>
    <row r="63810" x14ac:dyDescent="0.25"/>
    <row r="63811" x14ac:dyDescent="0.25"/>
    <row r="63812" x14ac:dyDescent="0.25"/>
    <row r="63813" x14ac:dyDescent="0.25"/>
    <row r="63814" x14ac:dyDescent="0.25"/>
    <row r="63815" x14ac:dyDescent="0.25"/>
    <row r="63816" x14ac:dyDescent="0.25"/>
    <row r="63817" x14ac:dyDescent="0.25"/>
    <row r="63818" x14ac:dyDescent="0.25"/>
    <row r="63819" x14ac:dyDescent="0.25"/>
    <row r="63820" x14ac:dyDescent="0.25"/>
    <row r="63821" x14ac:dyDescent="0.25"/>
    <row r="63822" x14ac:dyDescent="0.25"/>
    <row r="63823" x14ac:dyDescent="0.25"/>
    <row r="63824" x14ac:dyDescent="0.25"/>
    <row r="63825" x14ac:dyDescent="0.25"/>
    <row r="63826" x14ac:dyDescent="0.25"/>
    <row r="63827" x14ac:dyDescent="0.25"/>
    <row r="63828" x14ac:dyDescent="0.25"/>
    <row r="63829" x14ac:dyDescent="0.25"/>
    <row r="63830" x14ac:dyDescent="0.25"/>
    <row r="63831" x14ac:dyDescent="0.25"/>
    <row r="63832" x14ac:dyDescent="0.25"/>
    <row r="63833" x14ac:dyDescent="0.25"/>
    <row r="63834" x14ac:dyDescent="0.25"/>
    <row r="63835" x14ac:dyDescent="0.25"/>
    <row r="63836" x14ac:dyDescent="0.25"/>
    <row r="63837" x14ac:dyDescent="0.25"/>
    <row r="63838" x14ac:dyDescent="0.25"/>
    <row r="63839" x14ac:dyDescent="0.25"/>
    <row r="63840" x14ac:dyDescent="0.25"/>
    <row r="63841" x14ac:dyDescent="0.25"/>
    <row r="63842" x14ac:dyDescent="0.25"/>
    <row r="63843" x14ac:dyDescent="0.25"/>
    <row r="63844" x14ac:dyDescent="0.25"/>
    <row r="63845" x14ac:dyDescent="0.25"/>
    <row r="63846" x14ac:dyDescent="0.25"/>
    <row r="63847" x14ac:dyDescent="0.25"/>
    <row r="63848" x14ac:dyDescent="0.25"/>
    <row r="63849" x14ac:dyDescent="0.25"/>
    <row r="63850" x14ac:dyDescent="0.25"/>
    <row r="63851" x14ac:dyDescent="0.25"/>
    <row r="63852" x14ac:dyDescent="0.25"/>
    <row r="63853" x14ac:dyDescent="0.25"/>
    <row r="63854" x14ac:dyDescent="0.25"/>
    <row r="63855" x14ac:dyDescent="0.25"/>
    <row r="63856" x14ac:dyDescent="0.25"/>
    <row r="63857" x14ac:dyDescent="0.25"/>
    <row r="63858" x14ac:dyDescent="0.25"/>
    <row r="63859" x14ac:dyDescent="0.25"/>
    <row r="63860" x14ac:dyDescent="0.25"/>
    <row r="63861" x14ac:dyDescent="0.25"/>
    <row r="63862" x14ac:dyDescent="0.25"/>
    <row r="63863" x14ac:dyDescent="0.25"/>
    <row r="63864" x14ac:dyDescent="0.25"/>
    <row r="63865" x14ac:dyDescent="0.25"/>
    <row r="63866" x14ac:dyDescent="0.25"/>
    <row r="63867" x14ac:dyDescent="0.25"/>
    <row r="63868" x14ac:dyDescent="0.25"/>
    <row r="63869" x14ac:dyDescent="0.25"/>
    <row r="63870" x14ac:dyDescent="0.25"/>
    <row r="63871" x14ac:dyDescent="0.25"/>
    <row r="63872" x14ac:dyDescent="0.25"/>
    <row r="63873" x14ac:dyDescent="0.25"/>
    <row r="63874" x14ac:dyDescent="0.25"/>
    <row r="63875" x14ac:dyDescent="0.25"/>
    <row r="63876" x14ac:dyDescent="0.25"/>
    <row r="63877" x14ac:dyDescent="0.25"/>
    <row r="63878" x14ac:dyDescent="0.25"/>
    <row r="63879" x14ac:dyDescent="0.25"/>
    <row r="63880" x14ac:dyDescent="0.25"/>
    <row r="63881" x14ac:dyDescent="0.25"/>
    <row r="63882" x14ac:dyDescent="0.25"/>
    <row r="63883" x14ac:dyDescent="0.25"/>
    <row r="63884" x14ac:dyDescent="0.25"/>
    <row r="63885" x14ac:dyDescent="0.25"/>
    <row r="63886" x14ac:dyDescent="0.25"/>
    <row r="63887" x14ac:dyDescent="0.25"/>
    <row r="63888" x14ac:dyDescent="0.25"/>
    <row r="63889" x14ac:dyDescent="0.25"/>
    <row r="63890" x14ac:dyDescent="0.25"/>
    <row r="63891" x14ac:dyDescent="0.25"/>
    <row r="63892" x14ac:dyDescent="0.25"/>
    <row r="63893" x14ac:dyDescent="0.25"/>
    <row r="63894" x14ac:dyDescent="0.25"/>
    <row r="63895" x14ac:dyDescent="0.25"/>
    <row r="63896" x14ac:dyDescent="0.25"/>
    <row r="63897" x14ac:dyDescent="0.25"/>
    <row r="63898" x14ac:dyDescent="0.25"/>
    <row r="63899" x14ac:dyDescent="0.25"/>
    <row r="63900" x14ac:dyDescent="0.25"/>
    <row r="63901" x14ac:dyDescent="0.25"/>
    <row r="63902" x14ac:dyDescent="0.25"/>
    <row r="63903" x14ac:dyDescent="0.25"/>
    <row r="63904" x14ac:dyDescent="0.25"/>
    <row r="63905" x14ac:dyDescent="0.25"/>
    <row r="63906" x14ac:dyDescent="0.25"/>
    <row r="63907" x14ac:dyDescent="0.25"/>
    <row r="63908" x14ac:dyDescent="0.25"/>
    <row r="63909" x14ac:dyDescent="0.25"/>
    <row r="63910" x14ac:dyDescent="0.25"/>
    <row r="63911" x14ac:dyDescent="0.25"/>
    <row r="63912" x14ac:dyDescent="0.25"/>
    <row r="63913" x14ac:dyDescent="0.25"/>
    <row r="63914" x14ac:dyDescent="0.25"/>
    <row r="63915" x14ac:dyDescent="0.25"/>
    <row r="63916" x14ac:dyDescent="0.25"/>
    <row r="63917" x14ac:dyDescent="0.25"/>
    <row r="63918" x14ac:dyDescent="0.25"/>
    <row r="63919" x14ac:dyDescent="0.25"/>
    <row r="63920" x14ac:dyDescent="0.25"/>
    <row r="63921" x14ac:dyDescent="0.25"/>
    <row r="63922" x14ac:dyDescent="0.25"/>
    <row r="63923" x14ac:dyDescent="0.25"/>
    <row r="63924" x14ac:dyDescent="0.25"/>
    <row r="63925" x14ac:dyDescent="0.25"/>
    <row r="63926" x14ac:dyDescent="0.25"/>
    <row r="63927" x14ac:dyDescent="0.25"/>
    <row r="63928" x14ac:dyDescent="0.25"/>
    <row r="63929" x14ac:dyDescent="0.25"/>
    <row r="63930" x14ac:dyDescent="0.25"/>
    <row r="63931" x14ac:dyDescent="0.25"/>
    <row r="63932" x14ac:dyDescent="0.25"/>
    <row r="63933" x14ac:dyDescent="0.25"/>
    <row r="63934" x14ac:dyDescent="0.25"/>
    <row r="63935" x14ac:dyDescent="0.25"/>
    <row r="63936" x14ac:dyDescent="0.25"/>
    <row r="63937" x14ac:dyDescent="0.25"/>
    <row r="63938" x14ac:dyDescent="0.25"/>
    <row r="63939" x14ac:dyDescent="0.25"/>
    <row r="63940" x14ac:dyDescent="0.25"/>
    <row r="63941" x14ac:dyDescent="0.25"/>
    <row r="63942" x14ac:dyDescent="0.25"/>
    <row r="63943" x14ac:dyDescent="0.25"/>
    <row r="63944" x14ac:dyDescent="0.25"/>
    <row r="63945" x14ac:dyDescent="0.25"/>
    <row r="63946" x14ac:dyDescent="0.25"/>
    <row r="63947" x14ac:dyDescent="0.25"/>
    <row r="63948" x14ac:dyDescent="0.25"/>
    <row r="63949" x14ac:dyDescent="0.25"/>
    <row r="63950" x14ac:dyDescent="0.25"/>
    <row r="63951" x14ac:dyDescent="0.25"/>
    <row r="63952" x14ac:dyDescent="0.25"/>
    <row r="63953" x14ac:dyDescent="0.25"/>
    <row r="63954" x14ac:dyDescent="0.25"/>
    <row r="63955" x14ac:dyDescent="0.25"/>
    <row r="63956" x14ac:dyDescent="0.25"/>
    <row r="63957" x14ac:dyDescent="0.25"/>
    <row r="63958" x14ac:dyDescent="0.25"/>
    <row r="63959" x14ac:dyDescent="0.25"/>
    <row r="63960" x14ac:dyDescent="0.25"/>
    <row r="63961" x14ac:dyDescent="0.25"/>
    <row r="63962" x14ac:dyDescent="0.25"/>
    <row r="63963" x14ac:dyDescent="0.25"/>
    <row r="63964" x14ac:dyDescent="0.25"/>
    <row r="63965" x14ac:dyDescent="0.25"/>
    <row r="63966" x14ac:dyDescent="0.25"/>
    <row r="63967" x14ac:dyDescent="0.25"/>
    <row r="63968" x14ac:dyDescent="0.25"/>
    <row r="63969" x14ac:dyDescent="0.25"/>
    <row r="63970" x14ac:dyDescent="0.25"/>
    <row r="63971" x14ac:dyDescent="0.25"/>
    <row r="63972" x14ac:dyDescent="0.25"/>
    <row r="63973" x14ac:dyDescent="0.25"/>
    <row r="63974" x14ac:dyDescent="0.25"/>
    <row r="63975" x14ac:dyDescent="0.25"/>
    <row r="63976" x14ac:dyDescent="0.25"/>
    <row r="63977" x14ac:dyDescent="0.25"/>
    <row r="63978" x14ac:dyDescent="0.25"/>
    <row r="63979" x14ac:dyDescent="0.25"/>
    <row r="63980" x14ac:dyDescent="0.25"/>
    <row r="63981" x14ac:dyDescent="0.25"/>
    <row r="63982" x14ac:dyDescent="0.25"/>
    <row r="63983" x14ac:dyDescent="0.25"/>
    <row r="63984" x14ac:dyDescent="0.25"/>
    <row r="63985" x14ac:dyDescent="0.25"/>
    <row r="63986" x14ac:dyDescent="0.25"/>
    <row r="63987" x14ac:dyDescent="0.25"/>
    <row r="63988" x14ac:dyDescent="0.25"/>
    <row r="63989" x14ac:dyDescent="0.25"/>
    <row r="63990" x14ac:dyDescent="0.25"/>
    <row r="63991" x14ac:dyDescent="0.25"/>
    <row r="63992" x14ac:dyDescent="0.25"/>
    <row r="63993" x14ac:dyDescent="0.25"/>
    <row r="63994" x14ac:dyDescent="0.25"/>
    <row r="63995" x14ac:dyDescent="0.25"/>
    <row r="63996" x14ac:dyDescent="0.25"/>
    <row r="63997" x14ac:dyDescent="0.25"/>
    <row r="63998" x14ac:dyDescent="0.25"/>
    <row r="63999" x14ac:dyDescent="0.25"/>
    <row r="64000" x14ac:dyDescent="0.25"/>
    <row r="64001" x14ac:dyDescent="0.25"/>
    <row r="64002" x14ac:dyDescent="0.25"/>
    <row r="64003" x14ac:dyDescent="0.25"/>
    <row r="64004" x14ac:dyDescent="0.25"/>
    <row r="64005" x14ac:dyDescent="0.25"/>
    <row r="64006" x14ac:dyDescent="0.25"/>
    <row r="64007" x14ac:dyDescent="0.25"/>
    <row r="64008" x14ac:dyDescent="0.25"/>
    <row r="64009" x14ac:dyDescent="0.25"/>
    <row r="64010" x14ac:dyDescent="0.25"/>
    <row r="64011" x14ac:dyDescent="0.25"/>
    <row r="64012" x14ac:dyDescent="0.25"/>
    <row r="64013" x14ac:dyDescent="0.25"/>
    <row r="64014" x14ac:dyDescent="0.25"/>
    <row r="64015" x14ac:dyDescent="0.25"/>
    <row r="64016" x14ac:dyDescent="0.25"/>
    <row r="64017" x14ac:dyDescent="0.25"/>
    <row r="64018" x14ac:dyDescent="0.25"/>
    <row r="64019" x14ac:dyDescent="0.25"/>
    <row r="64020" x14ac:dyDescent="0.25"/>
    <row r="64021" x14ac:dyDescent="0.25"/>
    <row r="64022" x14ac:dyDescent="0.25"/>
    <row r="64023" x14ac:dyDescent="0.25"/>
    <row r="64024" x14ac:dyDescent="0.25"/>
    <row r="64025" x14ac:dyDescent="0.25"/>
    <row r="64026" x14ac:dyDescent="0.25"/>
    <row r="64027" x14ac:dyDescent="0.25"/>
    <row r="64028" x14ac:dyDescent="0.25"/>
    <row r="64029" x14ac:dyDescent="0.25"/>
    <row r="64030" x14ac:dyDescent="0.25"/>
    <row r="64031" x14ac:dyDescent="0.25"/>
    <row r="64032" x14ac:dyDescent="0.25"/>
    <row r="64033" x14ac:dyDescent="0.25"/>
    <row r="64034" x14ac:dyDescent="0.25"/>
    <row r="64035" x14ac:dyDescent="0.25"/>
    <row r="64036" x14ac:dyDescent="0.25"/>
    <row r="64037" x14ac:dyDescent="0.25"/>
    <row r="64038" x14ac:dyDescent="0.25"/>
    <row r="64039" x14ac:dyDescent="0.25"/>
    <row r="64040" x14ac:dyDescent="0.25"/>
    <row r="64041" x14ac:dyDescent="0.25"/>
    <row r="64042" x14ac:dyDescent="0.25"/>
    <row r="64043" x14ac:dyDescent="0.25"/>
    <row r="64044" x14ac:dyDescent="0.25"/>
    <row r="64045" x14ac:dyDescent="0.25"/>
    <row r="64046" x14ac:dyDescent="0.25"/>
    <row r="64047" x14ac:dyDescent="0.25"/>
    <row r="64048" x14ac:dyDescent="0.25"/>
    <row r="64049" x14ac:dyDescent="0.25"/>
    <row r="64050" x14ac:dyDescent="0.25"/>
    <row r="64051" x14ac:dyDescent="0.25"/>
    <row r="64052" x14ac:dyDescent="0.25"/>
    <row r="64053" x14ac:dyDescent="0.25"/>
    <row r="64054" x14ac:dyDescent="0.25"/>
    <row r="64055" x14ac:dyDescent="0.25"/>
    <row r="64056" x14ac:dyDescent="0.25"/>
    <row r="64057" x14ac:dyDescent="0.25"/>
    <row r="64058" x14ac:dyDescent="0.25"/>
    <row r="64059" x14ac:dyDescent="0.25"/>
    <row r="64060" x14ac:dyDescent="0.25"/>
    <row r="64061" x14ac:dyDescent="0.25"/>
    <row r="64062" x14ac:dyDescent="0.25"/>
    <row r="64063" x14ac:dyDescent="0.25"/>
    <row r="64064" x14ac:dyDescent="0.25"/>
    <row r="64065" x14ac:dyDescent="0.25"/>
    <row r="64066" x14ac:dyDescent="0.25"/>
    <row r="64067" x14ac:dyDescent="0.25"/>
    <row r="64068" x14ac:dyDescent="0.25"/>
    <row r="64069" x14ac:dyDescent="0.25"/>
    <row r="64070" x14ac:dyDescent="0.25"/>
    <row r="64071" x14ac:dyDescent="0.25"/>
    <row r="64072" x14ac:dyDescent="0.25"/>
    <row r="64073" x14ac:dyDescent="0.25"/>
    <row r="64074" x14ac:dyDescent="0.25"/>
    <row r="64075" x14ac:dyDescent="0.25"/>
    <row r="64076" x14ac:dyDescent="0.25"/>
    <row r="64077" x14ac:dyDescent="0.25"/>
    <row r="64078" x14ac:dyDescent="0.25"/>
    <row r="64079" x14ac:dyDescent="0.25"/>
    <row r="64080" x14ac:dyDescent="0.25"/>
    <row r="64081" x14ac:dyDescent="0.25"/>
    <row r="64082" x14ac:dyDescent="0.25"/>
    <row r="64083" x14ac:dyDescent="0.25"/>
    <row r="64084" x14ac:dyDescent="0.25"/>
    <row r="64085" x14ac:dyDescent="0.25"/>
    <row r="64086" x14ac:dyDescent="0.25"/>
    <row r="64087" x14ac:dyDescent="0.25"/>
    <row r="64088" x14ac:dyDescent="0.25"/>
    <row r="64089" x14ac:dyDescent="0.25"/>
    <row r="64090" x14ac:dyDescent="0.25"/>
    <row r="64091" x14ac:dyDescent="0.25"/>
    <row r="64092" x14ac:dyDescent="0.25"/>
    <row r="64093" x14ac:dyDescent="0.25"/>
    <row r="64094" x14ac:dyDescent="0.25"/>
    <row r="64095" x14ac:dyDescent="0.25"/>
    <row r="64096" x14ac:dyDescent="0.25"/>
    <row r="64097" x14ac:dyDescent="0.25"/>
    <row r="64098" x14ac:dyDescent="0.25"/>
    <row r="64099" x14ac:dyDescent="0.25"/>
    <row r="64100" x14ac:dyDescent="0.25"/>
    <row r="64101" x14ac:dyDescent="0.25"/>
    <row r="64102" x14ac:dyDescent="0.25"/>
    <row r="64103" x14ac:dyDescent="0.25"/>
    <row r="64104" x14ac:dyDescent="0.25"/>
    <row r="64105" x14ac:dyDescent="0.25"/>
    <row r="64106" x14ac:dyDescent="0.25"/>
    <row r="64107" x14ac:dyDescent="0.25"/>
    <row r="64108" x14ac:dyDescent="0.25"/>
    <row r="64109" x14ac:dyDescent="0.25"/>
    <row r="64110" x14ac:dyDescent="0.25"/>
    <row r="64111" x14ac:dyDescent="0.25"/>
    <row r="64112" x14ac:dyDescent="0.25"/>
    <row r="64113" x14ac:dyDescent="0.25"/>
    <row r="64114" x14ac:dyDescent="0.25"/>
    <row r="64115" x14ac:dyDescent="0.25"/>
    <row r="64116" x14ac:dyDescent="0.25"/>
    <row r="64117" x14ac:dyDescent="0.25"/>
    <row r="64118" x14ac:dyDescent="0.25"/>
    <row r="64119" x14ac:dyDescent="0.25"/>
    <row r="64120" x14ac:dyDescent="0.25"/>
    <row r="64121" x14ac:dyDescent="0.25"/>
    <row r="64122" x14ac:dyDescent="0.25"/>
    <row r="64123" x14ac:dyDescent="0.25"/>
    <row r="64124" x14ac:dyDescent="0.25"/>
    <row r="64125" x14ac:dyDescent="0.25"/>
    <row r="64126" x14ac:dyDescent="0.25"/>
    <row r="64127" x14ac:dyDescent="0.25"/>
    <row r="64128" x14ac:dyDescent="0.25"/>
    <row r="64129" x14ac:dyDescent="0.25"/>
    <row r="64130" x14ac:dyDescent="0.25"/>
    <row r="64131" x14ac:dyDescent="0.25"/>
    <row r="64132" x14ac:dyDescent="0.25"/>
    <row r="64133" x14ac:dyDescent="0.25"/>
    <row r="64134" x14ac:dyDescent="0.25"/>
    <row r="64135" x14ac:dyDescent="0.25"/>
    <row r="64136" x14ac:dyDescent="0.25"/>
    <row r="64137" x14ac:dyDescent="0.25"/>
    <row r="64138" x14ac:dyDescent="0.25"/>
    <row r="64139" x14ac:dyDescent="0.25"/>
    <row r="64140" x14ac:dyDescent="0.25"/>
    <row r="64141" x14ac:dyDescent="0.25"/>
    <row r="64142" x14ac:dyDescent="0.25"/>
    <row r="64143" x14ac:dyDescent="0.25"/>
    <row r="64144" x14ac:dyDescent="0.25"/>
    <row r="64145" x14ac:dyDescent="0.25"/>
    <row r="64146" x14ac:dyDescent="0.25"/>
    <row r="64147" x14ac:dyDescent="0.25"/>
    <row r="64148" x14ac:dyDescent="0.25"/>
    <row r="64149" x14ac:dyDescent="0.25"/>
    <row r="64150" x14ac:dyDescent="0.25"/>
    <row r="64151" x14ac:dyDescent="0.25"/>
    <row r="64152" x14ac:dyDescent="0.25"/>
    <row r="64153" x14ac:dyDescent="0.25"/>
    <row r="64154" x14ac:dyDescent="0.25"/>
    <row r="64155" x14ac:dyDescent="0.25"/>
    <row r="64156" x14ac:dyDescent="0.25"/>
    <row r="64157" x14ac:dyDescent="0.25"/>
    <row r="64158" x14ac:dyDescent="0.25"/>
    <row r="64159" x14ac:dyDescent="0.25"/>
    <row r="64160" x14ac:dyDescent="0.25"/>
    <row r="64161" x14ac:dyDescent="0.25"/>
    <row r="64162" x14ac:dyDescent="0.25"/>
    <row r="64163" x14ac:dyDescent="0.25"/>
    <row r="64164" x14ac:dyDescent="0.25"/>
    <row r="64165" x14ac:dyDescent="0.25"/>
    <row r="64166" x14ac:dyDescent="0.25"/>
    <row r="64167" x14ac:dyDescent="0.25"/>
    <row r="64168" x14ac:dyDescent="0.25"/>
    <row r="64169" x14ac:dyDescent="0.25"/>
    <row r="64170" x14ac:dyDescent="0.25"/>
    <row r="64171" x14ac:dyDescent="0.25"/>
    <row r="64172" x14ac:dyDescent="0.25"/>
    <row r="64173" x14ac:dyDescent="0.25"/>
    <row r="64174" x14ac:dyDescent="0.25"/>
    <row r="64175" x14ac:dyDescent="0.25"/>
    <row r="64176" x14ac:dyDescent="0.25"/>
    <row r="64177" x14ac:dyDescent="0.25"/>
    <row r="64178" x14ac:dyDescent="0.25"/>
    <row r="64179" x14ac:dyDescent="0.25"/>
    <row r="64180" x14ac:dyDescent="0.25"/>
    <row r="64181" x14ac:dyDescent="0.25"/>
    <row r="64182" x14ac:dyDescent="0.25"/>
    <row r="64183" x14ac:dyDescent="0.25"/>
    <row r="64184" x14ac:dyDescent="0.25"/>
    <row r="64185" x14ac:dyDescent="0.25"/>
    <row r="64186" x14ac:dyDescent="0.25"/>
    <row r="64187" x14ac:dyDescent="0.25"/>
    <row r="64188" x14ac:dyDescent="0.25"/>
    <row r="64189" x14ac:dyDescent="0.25"/>
    <row r="64190" x14ac:dyDescent="0.25"/>
    <row r="64191" x14ac:dyDescent="0.25"/>
    <row r="64192" x14ac:dyDescent="0.25"/>
    <row r="64193" x14ac:dyDescent="0.25"/>
    <row r="64194" x14ac:dyDescent="0.25"/>
    <row r="64195" x14ac:dyDescent="0.25"/>
    <row r="64196" x14ac:dyDescent="0.25"/>
    <row r="64197" x14ac:dyDescent="0.25"/>
    <row r="64198" x14ac:dyDescent="0.25"/>
    <row r="64199" x14ac:dyDescent="0.25"/>
    <row r="64200" x14ac:dyDescent="0.25"/>
    <row r="64201" x14ac:dyDescent="0.25"/>
    <row r="64202" x14ac:dyDescent="0.25"/>
    <row r="64203" x14ac:dyDescent="0.25"/>
    <row r="64204" x14ac:dyDescent="0.25"/>
    <row r="64205" x14ac:dyDescent="0.25"/>
    <row r="64206" x14ac:dyDescent="0.25"/>
    <row r="64207" x14ac:dyDescent="0.25"/>
    <row r="64208" x14ac:dyDescent="0.25"/>
    <row r="64209" x14ac:dyDescent="0.25"/>
    <row r="64210" x14ac:dyDescent="0.25"/>
    <row r="64211" x14ac:dyDescent="0.25"/>
    <row r="64212" x14ac:dyDescent="0.25"/>
    <row r="64213" x14ac:dyDescent="0.25"/>
    <row r="64214" x14ac:dyDescent="0.25"/>
    <row r="64215" x14ac:dyDescent="0.25"/>
    <row r="64216" x14ac:dyDescent="0.25"/>
    <row r="64217" x14ac:dyDescent="0.25"/>
    <row r="64218" x14ac:dyDescent="0.25"/>
    <row r="64219" x14ac:dyDescent="0.25"/>
    <row r="64220" x14ac:dyDescent="0.25"/>
    <row r="64221" x14ac:dyDescent="0.25"/>
    <row r="64222" x14ac:dyDescent="0.25"/>
    <row r="64223" x14ac:dyDescent="0.25"/>
    <row r="64224" x14ac:dyDescent="0.25"/>
    <row r="64225" x14ac:dyDescent="0.25"/>
    <row r="64226" x14ac:dyDescent="0.25"/>
    <row r="64227" x14ac:dyDescent="0.25"/>
    <row r="64228" x14ac:dyDescent="0.25"/>
    <row r="64229" x14ac:dyDescent="0.25"/>
    <row r="64230" x14ac:dyDescent="0.25"/>
    <row r="64231" x14ac:dyDescent="0.25"/>
    <row r="64232" x14ac:dyDescent="0.25"/>
    <row r="64233" x14ac:dyDescent="0.25"/>
    <row r="64234" x14ac:dyDescent="0.25"/>
    <row r="64235" x14ac:dyDescent="0.25"/>
    <row r="64236" x14ac:dyDescent="0.25"/>
    <row r="64237" x14ac:dyDescent="0.25"/>
    <row r="64238" x14ac:dyDescent="0.25"/>
    <row r="64239" x14ac:dyDescent="0.25"/>
    <row r="64240" x14ac:dyDescent="0.25"/>
    <row r="64241" x14ac:dyDescent="0.25"/>
    <row r="64242" x14ac:dyDescent="0.25"/>
    <row r="64243" x14ac:dyDescent="0.25"/>
    <row r="64244" x14ac:dyDescent="0.25"/>
    <row r="64245" x14ac:dyDescent="0.25"/>
    <row r="64246" x14ac:dyDescent="0.25"/>
    <row r="64247" x14ac:dyDescent="0.25"/>
    <row r="64248" x14ac:dyDescent="0.25"/>
    <row r="64249" x14ac:dyDescent="0.25"/>
    <row r="64250" x14ac:dyDescent="0.25"/>
    <row r="64251" x14ac:dyDescent="0.25"/>
    <row r="64252" x14ac:dyDescent="0.25"/>
    <row r="64253" x14ac:dyDescent="0.25"/>
    <row r="64254" x14ac:dyDescent="0.25"/>
    <row r="64255" x14ac:dyDescent="0.25"/>
    <row r="64256" x14ac:dyDescent="0.25"/>
    <row r="64257" x14ac:dyDescent="0.25"/>
    <row r="64258" x14ac:dyDescent="0.25"/>
    <row r="64259" x14ac:dyDescent="0.25"/>
    <row r="64260" x14ac:dyDescent="0.25"/>
    <row r="64261" x14ac:dyDescent="0.25"/>
    <row r="64262" x14ac:dyDescent="0.25"/>
    <row r="64263" x14ac:dyDescent="0.25"/>
    <row r="64264" x14ac:dyDescent="0.25"/>
    <row r="64265" x14ac:dyDescent="0.25"/>
    <row r="64266" x14ac:dyDescent="0.25"/>
    <row r="64267" x14ac:dyDescent="0.25"/>
    <row r="64268" x14ac:dyDescent="0.25"/>
    <row r="64269" x14ac:dyDescent="0.25"/>
    <row r="64270" x14ac:dyDescent="0.25"/>
    <row r="64271" x14ac:dyDescent="0.25"/>
    <row r="64272" x14ac:dyDescent="0.25"/>
    <row r="64273" x14ac:dyDescent="0.25"/>
    <row r="64274" x14ac:dyDescent="0.25"/>
    <row r="64275" x14ac:dyDescent="0.25"/>
    <row r="64276" x14ac:dyDescent="0.25"/>
    <row r="64277" x14ac:dyDescent="0.25"/>
    <row r="64278" x14ac:dyDescent="0.25"/>
    <row r="64279" x14ac:dyDescent="0.25"/>
    <row r="64280" x14ac:dyDescent="0.25"/>
    <row r="64281" x14ac:dyDescent="0.25"/>
    <row r="64282" x14ac:dyDescent="0.25"/>
    <row r="64283" x14ac:dyDescent="0.25"/>
    <row r="64284" x14ac:dyDescent="0.25"/>
    <row r="64285" x14ac:dyDescent="0.25"/>
    <row r="64286" x14ac:dyDescent="0.25"/>
    <row r="64287" x14ac:dyDescent="0.25"/>
    <row r="64288" x14ac:dyDescent="0.25"/>
    <row r="64289" x14ac:dyDescent="0.25"/>
    <row r="64290" x14ac:dyDescent="0.25"/>
    <row r="64291" x14ac:dyDescent="0.25"/>
    <row r="64292" x14ac:dyDescent="0.25"/>
    <row r="64293" x14ac:dyDescent="0.25"/>
    <row r="64294" x14ac:dyDescent="0.25"/>
    <row r="64295" x14ac:dyDescent="0.25"/>
    <row r="64296" x14ac:dyDescent="0.25"/>
    <row r="64297" x14ac:dyDescent="0.25"/>
    <row r="64298" x14ac:dyDescent="0.25"/>
    <row r="64299" x14ac:dyDescent="0.25"/>
    <row r="64300" x14ac:dyDescent="0.25"/>
    <row r="64301" x14ac:dyDescent="0.25"/>
    <row r="64302" x14ac:dyDescent="0.25"/>
    <row r="64303" x14ac:dyDescent="0.25"/>
    <row r="64304" x14ac:dyDescent="0.25"/>
    <row r="64305" x14ac:dyDescent="0.25"/>
    <row r="64306" x14ac:dyDescent="0.25"/>
    <row r="64307" x14ac:dyDescent="0.25"/>
    <row r="64308" x14ac:dyDescent="0.25"/>
    <row r="64309" x14ac:dyDescent="0.25"/>
    <row r="64310" x14ac:dyDescent="0.25"/>
    <row r="64311" x14ac:dyDescent="0.25"/>
    <row r="64312" x14ac:dyDescent="0.25"/>
    <row r="64313" x14ac:dyDescent="0.25"/>
    <row r="64314" x14ac:dyDescent="0.25"/>
    <row r="64315" x14ac:dyDescent="0.25"/>
    <row r="64316" x14ac:dyDescent="0.25"/>
    <row r="64317" x14ac:dyDescent="0.25"/>
    <row r="64318" x14ac:dyDescent="0.25"/>
    <row r="64319" x14ac:dyDescent="0.25"/>
    <row r="64320" x14ac:dyDescent="0.25"/>
    <row r="64321" x14ac:dyDescent="0.25"/>
    <row r="64322" x14ac:dyDescent="0.25"/>
    <row r="64323" x14ac:dyDescent="0.25"/>
    <row r="64324" x14ac:dyDescent="0.25"/>
    <row r="64325" x14ac:dyDescent="0.25"/>
    <row r="64326" x14ac:dyDescent="0.25"/>
    <row r="64327" x14ac:dyDescent="0.25"/>
    <row r="64328" x14ac:dyDescent="0.25"/>
    <row r="64329" x14ac:dyDescent="0.25"/>
    <row r="64330" x14ac:dyDescent="0.25"/>
    <row r="64331" x14ac:dyDescent="0.25"/>
    <row r="64332" x14ac:dyDescent="0.25"/>
    <row r="64333" x14ac:dyDescent="0.25"/>
    <row r="64334" x14ac:dyDescent="0.25"/>
    <row r="64335" x14ac:dyDescent="0.25"/>
    <row r="64336" x14ac:dyDescent="0.25"/>
    <row r="64337" x14ac:dyDescent="0.25"/>
    <row r="64338" x14ac:dyDescent="0.25"/>
    <row r="64339" x14ac:dyDescent="0.25"/>
    <row r="64340" x14ac:dyDescent="0.25"/>
    <row r="64341" x14ac:dyDescent="0.25"/>
    <row r="64342" x14ac:dyDescent="0.25"/>
    <row r="64343" x14ac:dyDescent="0.25"/>
    <row r="64344" x14ac:dyDescent="0.25"/>
    <row r="64345" x14ac:dyDescent="0.25"/>
    <row r="64346" x14ac:dyDescent="0.25"/>
    <row r="64347" x14ac:dyDescent="0.25"/>
    <row r="64348" x14ac:dyDescent="0.25"/>
    <row r="64349" x14ac:dyDescent="0.25"/>
    <row r="64350" x14ac:dyDescent="0.25"/>
    <row r="64351" x14ac:dyDescent="0.25"/>
    <row r="64352" x14ac:dyDescent="0.25"/>
    <row r="64353" x14ac:dyDescent="0.25"/>
    <row r="64354" x14ac:dyDescent="0.25"/>
    <row r="64355" x14ac:dyDescent="0.25"/>
    <row r="64356" x14ac:dyDescent="0.25"/>
    <row r="64357" x14ac:dyDescent="0.25"/>
    <row r="64358" x14ac:dyDescent="0.25"/>
    <row r="64359" x14ac:dyDescent="0.25"/>
    <row r="64360" x14ac:dyDescent="0.25"/>
    <row r="64361" x14ac:dyDescent="0.25"/>
    <row r="64362" x14ac:dyDescent="0.25"/>
    <row r="64363" x14ac:dyDescent="0.25"/>
    <row r="64364" x14ac:dyDescent="0.25"/>
    <row r="64365" x14ac:dyDescent="0.25"/>
    <row r="64366" x14ac:dyDescent="0.25"/>
    <row r="64367" x14ac:dyDescent="0.25"/>
    <row r="64368" x14ac:dyDescent="0.25"/>
    <row r="64369" x14ac:dyDescent="0.25"/>
    <row r="64370" x14ac:dyDescent="0.25"/>
    <row r="64371" x14ac:dyDescent="0.25"/>
    <row r="64372" x14ac:dyDescent="0.25"/>
    <row r="64373" x14ac:dyDescent="0.25"/>
    <row r="64374" x14ac:dyDescent="0.25"/>
    <row r="64375" x14ac:dyDescent="0.25"/>
    <row r="64376" x14ac:dyDescent="0.25"/>
    <row r="64377" x14ac:dyDescent="0.25"/>
    <row r="64378" x14ac:dyDescent="0.25"/>
    <row r="64379" x14ac:dyDescent="0.25"/>
    <row r="64380" x14ac:dyDescent="0.25"/>
    <row r="64381" x14ac:dyDescent="0.25"/>
    <row r="64382" x14ac:dyDescent="0.25"/>
    <row r="64383" x14ac:dyDescent="0.25"/>
    <row r="64384" x14ac:dyDescent="0.25"/>
    <row r="64385" x14ac:dyDescent="0.25"/>
    <row r="64386" x14ac:dyDescent="0.25"/>
    <row r="64387" x14ac:dyDescent="0.25"/>
    <row r="64388" x14ac:dyDescent="0.25"/>
    <row r="64389" x14ac:dyDescent="0.25"/>
    <row r="64390" x14ac:dyDescent="0.25"/>
    <row r="64391" x14ac:dyDescent="0.25"/>
    <row r="64392" x14ac:dyDescent="0.25"/>
    <row r="64393" x14ac:dyDescent="0.25"/>
    <row r="64394" x14ac:dyDescent="0.25"/>
    <row r="64395" x14ac:dyDescent="0.25"/>
    <row r="64396" x14ac:dyDescent="0.25"/>
    <row r="64397" x14ac:dyDescent="0.25"/>
    <row r="64398" x14ac:dyDescent="0.25"/>
    <row r="64399" x14ac:dyDescent="0.25"/>
    <row r="64400" x14ac:dyDescent="0.25"/>
    <row r="64401" x14ac:dyDescent="0.25"/>
    <row r="64402" x14ac:dyDescent="0.25"/>
    <row r="64403" x14ac:dyDescent="0.25"/>
    <row r="64404" x14ac:dyDescent="0.25"/>
    <row r="64405" x14ac:dyDescent="0.25"/>
    <row r="64406" x14ac:dyDescent="0.25"/>
    <row r="64407" x14ac:dyDescent="0.25"/>
    <row r="64408" x14ac:dyDescent="0.25"/>
    <row r="64409" x14ac:dyDescent="0.25"/>
    <row r="64410" x14ac:dyDescent="0.25"/>
    <row r="64411" x14ac:dyDescent="0.25"/>
    <row r="64412" x14ac:dyDescent="0.25"/>
    <row r="64413" x14ac:dyDescent="0.25"/>
    <row r="64414" x14ac:dyDescent="0.25"/>
    <row r="64415" x14ac:dyDescent="0.25"/>
    <row r="64416" x14ac:dyDescent="0.25"/>
    <row r="64417" x14ac:dyDescent="0.25"/>
    <row r="64418" x14ac:dyDescent="0.25"/>
    <row r="64419" x14ac:dyDescent="0.25"/>
    <row r="64420" x14ac:dyDescent="0.25"/>
    <row r="64421" x14ac:dyDescent="0.25"/>
    <row r="64422" x14ac:dyDescent="0.25"/>
    <row r="64423" x14ac:dyDescent="0.25"/>
    <row r="64424" x14ac:dyDescent="0.25"/>
    <row r="64425" x14ac:dyDescent="0.25"/>
    <row r="64426" x14ac:dyDescent="0.25"/>
    <row r="64427" x14ac:dyDescent="0.25"/>
    <row r="64428" x14ac:dyDescent="0.25"/>
    <row r="64429" x14ac:dyDescent="0.25"/>
    <row r="64430" x14ac:dyDescent="0.25"/>
    <row r="64431" x14ac:dyDescent="0.25"/>
    <row r="64432" x14ac:dyDescent="0.25"/>
    <row r="64433" x14ac:dyDescent="0.25"/>
    <row r="64434" x14ac:dyDescent="0.25"/>
    <row r="64435" x14ac:dyDescent="0.25"/>
    <row r="64436" x14ac:dyDescent="0.25"/>
    <row r="64437" x14ac:dyDescent="0.25"/>
    <row r="64438" x14ac:dyDescent="0.25"/>
    <row r="64439" x14ac:dyDescent="0.25"/>
    <row r="64440" x14ac:dyDescent="0.25"/>
    <row r="64441" x14ac:dyDescent="0.25"/>
    <row r="64442" x14ac:dyDescent="0.25"/>
    <row r="64443" x14ac:dyDescent="0.25"/>
    <row r="64444" x14ac:dyDescent="0.25"/>
    <row r="64445" x14ac:dyDescent="0.25"/>
    <row r="64446" x14ac:dyDescent="0.25"/>
    <row r="64447" x14ac:dyDescent="0.25"/>
    <row r="64448" x14ac:dyDescent="0.25"/>
    <row r="64449" x14ac:dyDescent="0.25"/>
    <row r="64450" x14ac:dyDescent="0.25"/>
    <row r="64451" x14ac:dyDescent="0.25"/>
    <row r="64452" x14ac:dyDescent="0.25"/>
    <row r="64453" x14ac:dyDescent="0.25"/>
    <row r="64454" x14ac:dyDescent="0.25"/>
    <row r="64455" x14ac:dyDescent="0.25"/>
    <row r="64456" x14ac:dyDescent="0.25"/>
    <row r="64457" x14ac:dyDescent="0.25"/>
    <row r="64458" x14ac:dyDescent="0.25"/>
    <row r="64459" x14ac:dyDescent="0.25"/>
    <row r="64460" x14ac:dyDescent="0.25"/>
    <row r="64461" x14ac:dyDescent="0.25"/>
    <row r="64462" x14ac:dyDescent="0.25"/>
    <row r="64463" x14ac:dyDescent="0.25"/>
    <row r="64464" x14ac:dyDescent="0.25"/>
    <row r="64465" x14ac:dyDescent="0.25"/>
    <row r="64466" x14ac:dyDescent="0.25"/>
    <row r="64467" x14ac:dyDescent="0.25"/>
    <row r="64468" x14ac:dyDescent="0.25"/>
    <row r="64469" x14ac:dyDescent="0.25"/>
    <row r="64470" x14ac:dyDescent="0.25"/>
    <row r="64471" x14ac:dyDescent="0.25"/>
    <row r="64472" x14ac:dyDescent="0.25"/>
    <row r="64473" x14ac:dyDescent="0.25"/>
    <row r="64474" x14ac:dyDescent="0.25"/>
    <row r="64475" x14ac:dyDescent="0.25"/>
    <row r="64476" x14ac:dyDescent="0.25"/>
    <row r="64477" x14ac:dyDescent="0.25"/>
    <row r="64478" x14ac:dyDescent="0.25"/>
    <row r="64479" x14ac:dyDescent="0.25"/>
    <row r="64480" x14ac:dyDescent="0.25"/>
    <row r="64481" x14ac:dyDescent="0.25"/>
    <row r="64482" x14ac:dyDescent="0.25"/>
    <row r="64483" x14ac:dyDescent="0.25"/>
    <row r="64484" x14ac:dyDescent="0.25"/>
    <row r="64485" x14ac:dyDescent="0.25"/>
    <row r="64486" x14ac:dyDescent="0.25"/>
    <row r="64487" x14ac:dyDescent="0.25"/>
    <row r="64488" x14ac:dyDescent="0.25"/>
    <row r="64489" x14ac:dyDescent="0.25"/>
    <row r="64490" x14ac:dyDescent="0.25"/>
    <row r="64491" x14ac:dyDescent="0.25"/>
    <row r="64492" x14ac:dyDescent="0.25"/>
    <row r="64493" x14ac:dyDescent="0.25"/>
    <row r="64494" x14ac:dyDescent="0.25"/>
    <row r="64495" x14ac:dyDescent="0.25"/>
    <row r="64496" x14ac:dyDescent="0.25"/>
    <row r="64497" x14ac:dyDescent="0.25"/>
    <row r="64498" x14ac:dyDescent="0.25"/>
    <row r="64499" x14ac:dyDescent="0.25"/>
    <row r="64500" x14ac:dyDescent="0.25"/>
    <row r="64501" x14ac:dyDescent="0.25"/>
    <row r="64502" x14ac:dyDescent="0.25"/>
    <row r="64503" x14ac:dyDescent="0.25"/>
    <row r="64504" x14ac:dyDescent="0.25"/>
    <row r="64505" x14ac:dyDescent="0.25"/>
    <row r="64506" x14ac:dyDescent="0.25"/>
    <row r="64507" x14ac:dyDescent="0.25"/>
    <row r="64508" x14ac:dyDescent="0.25"/>
    <row r="64509" x14ac:dyDescent="0.25"/>
    <row r="64510" x14ac:dyDescent="0.25"/>
    <row r="64511" x14ac:dyDescent="0.25"/>
    <row r="64512" x14ac:dyDescent="0.25"/>
    <row r="64513" x14ac:dyDescent="0.25"/>
    <row r="64514" x14ac:dyDescent="0.25"/>
    <row r="64515" x14ac:dyDescent="0.25"/>
    <row r="64516" x14ac:dyDescent="0.25"/>
    <row r="64517" x14ac:dyDescent="0.25"/>
    <row r="64518" x14ac:dyDescent="0.25"/>
    <row r="64519" x14ac:dyDescent="0.25"/>
    <row r="64520" x14ac:dyDescent="0.25"/>
    <row r="64521" x14ac:dyDescent="0.25"/>
    <row r="64522" x14ac:dyDescent="0.25"/>
    <row r="64523" x14ac:dyDescent="0.25"/>
    <row r="64524" x14ac:dyDescent="0.25"/>
    <row r="64525" x14ac:dyDescent="0.25"/>
    <row r="64526" x14ac:dyDescent="0.25"/>
    <row r="64527" x14ac:dyDescent="0.25"/>
    <row r="64528" x14ac:dyDescent="0.25"/>
    <row r="64529" x14ac:dyDescent="0.25"/>
    <row r="64530" x14ac:dyDescent="0.25"/>
    <row r="64531" x14ac:dyDescent="0.25"/>
    <row r="64532" x14ac:dyDescent="0.25"/>
    <row r="64533" x14ac:dyDescent="0.25"/>
    <row r="64534" x14ac:dyDescent="0.25"/>
    <row r="64535" x14ac:dyDescent="0.25"/>
    <row r="64536" x14ac:dyDescent="0.25"/>
    <row r="64537" x14ac:dyDescent="0.25"/>
    <row r="64538" x14ac:dyDescent="0.25"/>
    <row r="64539" x14ac:dyDescent="0.25"/>
    <row r="64540" x14ac:dyDescent="0.25"/>
    <row r="64541" x14ac:dyDescent="0.25"/>
    <row r="64542" x14ac:dyDescent="0.25"/>
    <row r="64543" x14ac:dyDescent="0.25"/>
    <row r="64544" x14ac:dyDescent="0.25"/>
    <row r="64545" x14ac:dyDescent="0.25"/>
    <row r="64546" x14ac:dyDescent="0.25"/>
    <row r="64547" x14ac:dyDescent="0.25"/>
    <row r="64548" x14ac:dyDescent="0.25"/>
    <row r="64549" x14ac:dyDescent="0.25"/>
    <row r="64550" x14ac:dyDescent="0.25"/>
    <row r="64551" x14ac:dyDescent="0.25"/>
    <row r="64552" x14ac:dyDescent="0.25"/>
    <row r="64553" x14ac:dyDescent="0.25"/>
    <row r="64554" x14ac:dyDescent="0.25"/>
    <row r="64555" x14ac:dyDescent="0.25"/>
    <row r="64556" x14ac:dyDescent="0.25"/>
    <row r="64557" x14ac:dyDescent="0.25"/>
    <row r="64558" x14ac:dyDescent="0.25"/>
    <row r="64559" x14ac:dyDescent="0.25"/>
    <row r="64560" x14ac:dyDescent="0.25"/>
    <row r="64561" x14ac:dyDescent="0.25"/>
    <row r="64562" x14ac:dyDescent="0.25"/>
    <row r="64563" x14ac:dyDescent="0.25"/>
    <row r="64564" x14ac:dyDescent="0.25"/>
    <row r="64565" x14ac:dyDescent="0.25"/>
    <row r="64566" x14ac:dyDescent="0.25"/>
    <row r="64567" x14ac:dyDescent="0.25"/>
    <row r="64568" x14ac:dyDescent="0.25"/>
    <row r="64569" x14ac:dyDescent="0.25"/>
    <row r="64570" x14ac:dyDescent="0.25"/>
    <row r="64571" x14ac:dyDescent="0.25"/>
    <row r="64572" x14ac:dyDescent="0.25"/>
    <row r="64573" x14ac:dyDescent="0.25"/>
    <row r="64574" x14ac:dyDescent="0.25"/>
    <row r="64575" x14ac:dyDescent="0.25"/>
    <row r="64576" x14ac:dyDescent="0.25"/>
    <row r="64577" x14ac:dyDescent="0.25"/>
    <row r="64578" x14ac:dyDescent="0.25"/>
    <row r="64579" x14ac:dyDescent="0.25"/>
    <row r="64580" x14ac:dyDescent="0.25"/>
    <row r="64581" x14ac:dyDescent="0.25"/>
    <row r="64582" x14ac:dyDescent="0.25"/>
    <row r="64583" x14ac:dyDescent="0.25"/>
    <row r="64584" x14ac:dyDescent="0.25"/>
    <row r="64585" x14ac:dyDescent="0.25"/>
    <row r="64586" x14ac:dyDescent="0.25"/>
    <row r="64587" x14ac:dyDescent="0.25"/>
    <row r="64588" x14ac:dyDescent="0.25"/>
    <row r="64589" x14ac:dyDescent="0.25"/>
    <row r="64590" x14ac:dyDescent="0.25"/>
    <row r="64591" x14ac:dyDescent="0.25"/>
    <row r="64592" x14ac:dyDescent="0.25"/>
    <row r="64593" x14ac:dyDescent="0.25"/>
    <row r="64594" x14ac:dyDescent="0.25"/>
    <row r="64595" x14ac:dyDescent="0.25"/>
    <row r="64596" x14ac:dyDescent="0.25"/>
    <row r="64597" x14ac:dyDescent="0.25"/>
    <row r="64598" x14ac:dyDescent="0.25"/>
    <row r="64599" x14ac:dyDescent="0.25"/>
    <row r="64600" x14ac:dyDescent="0.25"/>
    <row r="64601" x14ac:dyDescent="0.25"/>
    <row r="64602" x14ac:dyDescent="0.25"/>
    <row r="64603" x14ac:dyDescent="0.25"/>
    <row r="64604" x14ac:dyDescent="0.25"/>
    <row r="64605" x14ac:dyDescent="0.25"/>
    <row r="64606" x14ac:dyDescent="0.25"/>
    <row r="64607" x14ac:dyDescent="0.25"/>
    <row r="64608" x14ac:dyDescent="0.25"/>
    <row r="64609" x14ac:dyDescent="0.25"/>
    <row r="64610" x14ac:dyDescent="0.25"/>
    <row r="64611" x14ac:dyDescent="0.25"/>
    <row r="64612" x14ac:dyDescent="0.25"/>
    <row r="64613" x14ac:dyDescent="0.25"/>
    <row r="64614" x14ac:dyDescent="0.25"/>
    <row r="64615" x14ac:dyDescent="0.25"/>
    <row r="64616" x14ac:dyDescent="0.25"/>
    <row r="64617" x14ac:dyDescent="0.25"/>
    <row r="64618" x14ac:dyDescent="0.25"/>
    <row r="64619" x14ac:dyDescent="0.25"/>
    <row r="64620" x14ac:dyDescent="0.25"/>
    <row r="64621" x14ac:dyDescent="0.25"/>
    <row r="64622" x14ac:dyDescent="0.25"/>
    <row r="64623" x14ac:dyDescent="0.25"/>
    <row r="64624" x14ac:dyDescent="0.25"/>
    <row r="64625" x14ac:dyDescent="0.25"/>
    <row r="64626" x14ac:dyDescent="0.25"/>
    <row r="64627" x14ac:dyDescent="0.25"/>
    <row r="64628" x14ac:dyDescent="0.25"/>
    <row r="64629" x14ac:dyDescent="0.25"/>
    <row r="64630" x14ac:dyDescent="0.25"/>
    <row r="64631" x14ac:dyDescent="0.25"/>
    <row r="64632" x14ac:dyDescent="0.25"/>
    <row r="64633" x14ac:dyDescent="0.25"/>
    <row r="64634" x14ac:dyDescent="0.25"/>
    <row r="64635" x14ac:dyDescent="0.25"/>
    <row r="64636" x14ac:dyDescent="0.25"/>
    <row r="64637" x14ac:dyDescent="0.25"/>
    <row r="64638" x14ac:dyDescent="0.25"/>
    <row r="64639" x14ac:dyDescent="0.25"/>
    <row r="64640" x14ac:dyDescent="0.25"/>
    <row r="64641" x14ac:dyDescent="0.25"/>
    <row r="64642" x14ac:dyDescent="0.25"/>
    <row r="64643" x14ac:dyDescent="0.25"/>
    <row r="64644" x14ac:dyDescent="0.25"/>
    <row r="64645" x14ac:dyDescent="0.25"/>
    <row r="64646" x14ac:dyDescent="0.25"/>
    <row r="64647" x14ac:dyDescent="0.25"/>
    <row r="64648" x14ac:dyDescent="0.25"/>
    <row r="64649" x14ac:dyDescent="0.25"/>
    <row r="64650" x14ac:dyDescent="0.25"/>
    <row r="64651" x14ac:dyDescent="0.25"/>
    <row r="64652" x14ac:dyDescent="0.25"/>
    <row r="64653" x14ac:dyDescent="0.25"/>
    <row r="64654" x14ac:dyDescent="0.25"/>
    <row r="64655" x14ac:dyDescent="0.25"/>
    <row r="64656" x14ac:dyDescent="0.25"/>
    <row r="64657" x14ac:dyDescent="0.25"/>
    <row r="64658" x14ac:dyDescent="0.25"/>
    <row r="64659" x14ac:dyDescent="0.25"/>
    <row r="64660" x14ac:dyDescent="0.25"/>
    <row r="64661" x14ac:dyDescent="0.25"/>
    <row r="64662" x14ac:dyDescent="0.25"/>
    <row r="64663" x14ac:dyDescent="0.25"/>
    <row r="64664" x14ac:dyDescent="0.25"/>
    <row r="64665" x14ac:dyDescent="0.25"/>
    <row r="64666" x14ac:dyDescent="0.25"/>
    <row r="64667" x14ac:dyDescent="0.25"/>
    <row r="64668" x14ac:dyDescent="0.25"/>
    <row r="64669" x14ac:dyDescent="0.25"/>
    <row r="64670" x14ac:dyDescent="0.25"/>
    <row r="64671" x14ac:dyDescent="0.25"/>
    <row r="64672" x14ac:dyDescent="0.25"/>
    <row r="64673" x14ac:dyDescent="0.25"/>
    <row r="64674" x14ac:dyDescent="0.25"/>
    <row r="64675" x14ac:dyDescent="0.25"/>
    <row r="64676" x14ac:dyDescent="0.25"/>
    <row r="64677" x14ac:dyDescent="0.25"/>
    <row r="64678" x14ac:dyDescent="0.25"/>
    <row r="64679" x14ac:dyDescent="0.25"/>
    <row r="64680" x14ac:dyDescent="0.25"/>
    <row r="64681" x14ac:dyDescent="0.25"/>
    <row r="64682" x14ac:dyDescent="0.25"/>
    <row r="64683" x14ac:dyDescent="0.25"/>
    <row r="64684" x14ac:dyDescent="0.25"/>
    <row r="64685" x14ac:dyDescent="0.25"/>
    <row r="64686" x14ac:dyDescent="0.25"/>
    <row r="64687" x14ac:dyDescent="0.25"/>
    <row r="64688" x14ac:dyDescent="0.25"/>
    <row r="64689" x14ac:dyDescent="0.25"/>
    <row r="64690" x14ac:dyDescent="0.25"/>
    <row r="64691" x14ac:dyDescent="0.25"/>
    <row r="64692" x14ac:dyDescent="0.25"/>
    <row r="64693" x14ac:dyDescent="0.25"/>
    <row r="64694" x14ac:dyDescent="0.25"/>
    <row r="64695" x14ac:dyDescent="0.25"/>
    <row r="64696" x14ac:dyDescent="0.25"/>
    <row r="64697" x14ac:dyDescent="0.25"/>
    <row r="64698" x14ac:dyDescent="0.25"/>
    <row r="64699" x14ac:dyDescent="0.25"/>
    <row r="64700" x14ac:dyDescent="0.25"/>
    <row r="64701" x14ac:dyDescent="0.25"/>
    <row r="64702" x14ac:dyDescent="0.25"/>
    <row r="64703" x14ac:dyDescent="0.25"/>
    <row r="64704" x14ac:dyDescent="0.25"/>
    <row r="64705" x14ac:dyDescent="0.25"/>
    <row r="64706" x14ac:dyDescent="0.25"/>
    <row r="64707" x14ac:dyDescent="0.25"/>
    <row r="64708" x14ac:dyDescent="0.25"/>
    <row r="64709" x14ac:dyDescent="0.25"/>
    <row r="64710" x14ac:dyDescent="0.25"/>
    <row r="64711" x14ac:dyDescent="0.25"/>
    <row r="64712" x14ac:dyDescent="0.25"/>
    <row r="64713" x14ac:dyDescent="0.25"/>
    <row r="64714" x14ac:dyDescent="0.25"/>
    <row r="64715" x14ac:dyDescent="0.25"/>
    <row r="64716" x14ac:dyDescent="0.25"/>
    <row r="64717" x14ac:dyDescent="0.25"/>
    <row r="64718" x14ac:dyDescent="0.25"/>
    <row r="64719" x14ac:dyDescent="0.25"/>
    <row r="64720" x14ac:dyDescent="0.25"/>
    <row r="64721" x14ac:dyDescent="0.25"/>
    <row r="64722" x14ac:dyDescent="0.25"/>
    <row r="64723" x14ac:dyDescent="0.25"/>
    <row r="64724" x14ac:dyDescent="0.25"/>
    <row r="64725" x14ac:dyDescent="0.25"/>
    <row r="64726" x14ac:dyDescent="0.25"/>
    <row r="64727" x14ac:dyDescent="0.25"/>
    <row r="64728" x14ac:dyDescent="0.25"/>
    <row r="64729" x14ac:dyDescent="0.25"/>
    <row r="64730" x14ac:dyDescent="0.25"/>
    <row r="64731" x14ac:dyDescent="0.25"/>
    <row r="64732" x14ac:dyDescent="0.25"/>
    <row r="64733" x14ac:dyDescent="0.25"/>
    <row r="64734" x14ac:dyDescent="0.25"/>
    <row r="64735" x14ac:dyDescent="0.25"/>
    <row r="64736" x14ac:dyDescent="0.25"/>
    <row r="64737" x14ac:dyDescent="0.25"/>
    <row r="64738" x14ac:dyDescent="0.25"/>
    <row r="64739" x14ac:dyDescent="0.25"/>
    <row r="64740" x14ac:dyDescent="0.25"/>
    <row r="64741" x14ac:dyDescent="0.25"/>
    <row r="64742" x14ac:dyDescent="0.25"/>
    <row r="64743" x14ac:dyDescent="0.25"/>
    <row r="64744" x14ac:dyDescent="0.25"/>
    <row r="64745" x14ac:dyDescent="0.25"/>
    <row r="64746" x14ac:dyDescent="0.25"/>
    <row r="64747" x14ac:dyDescent="0.25"/>
    <row r="64748" x14ac:dyDescent="0.25"/>
    <row r="64749" x14ac:dyDescent="0.25"/>
    <row r="64750" x14ac:dyDescent="0.25"/>
    <row r="64751" x14ac:dyDescent="0.25"/>
    <row r="64752" x14ac:dyDescent="0.25"/>
    <row r="64753" x14ac:dyDescent="0.25"/>
    <row r="64754" x14ac:dyDescent="0.25"/>
    <row r="64755" x14ac:dyDescent="0.25"/>
    <row r="64756" x14ac:dyDescent="0.25"/>
    <row r="64757" x14ac:dyDescent="0.25"/>
    <row r="64758" x14ac:dyDescent="0.25"/>
    <row r="64759" x14ac:dyDescent="0.25"/>
    <row r="64760" x14ac:dyDescent="0.25"/>
    <row r="64761" x14ac:dyDescent="0.25"/>
    <row r="64762" x14ac:dyDescent="0.25"/>
    <row r="64763" x14ac:dyDescent="0.25"/>
    <row r="64764" x14ac:dyDescent="0.25"/>
    <row r="64765" x14ac:dyDescent="0.25"/>
    <row r="64766" x14ac:dyDescent="0.25"/>
    <row r="64767" x14ac:dyDescent="0.25"/>
    <row r="64768" x14ac:dyDescent="0.25"/>
    <row r="64769" x14ac:dyDescent="0.25"/>
    <row r="64770" x14ac:dyDescent="0.25"/>
    <row r="64771" x14ac:dyDescent="0.25"/>
    <row r="64772" x14ac:dyDescent="0.25"/>
    <row r="64773" x14ac:dyDescent="0.25"/>
    <row r="64774" x14ac:dyDescent="0.25"/>
    <row r="64775" x14ac:dyDescent="0.25"/>
    <row r="64776" x14ac:dyDescent="0.25"/>
    <row r="64777" x14ac:dyDescent="0.25"/>
    <row r="64778" x14ac:dyDescent="0.25"/>
    <row r="64779" x14ac:dyDescent="0.25"/>
    <row r="64780" x14ac:dyDescent="0.25"/>
    <row r="64781" x14ac:dyDescent="0.25"/>
    <row r="64782" x14ac:dyDescent="0.25"/>
    <row r="64783" x14ac:dyDescent="0.25"/>
    <row r="64784" x14ac:dyDescent="0.25"/>
    <row r="64785" x14ac:dyDescent="0.25"/>
    <row r="64786" x14ac:dyDescent="0.25"/>
    <row r="64787" x14ac:dyDescent="0.25"/>
    <row r="64788" x14ac:dyDescent="0.25"/>
    <row r="64789" x14ac:dyDescent="0.25"/>
    <row r="64790" x14ac:dyDescent="0.25"/>
    <row r="64791" x14ac:dyDescent="0.25"/>
    <row r="64792" x14ac:dyDescent="0.25"/>
    <row r="64793" x14ac:dyDescent="0.25"/>
    <row r="64794" x14ac:dyDescent="0.25"/>
    <row r="64795" x14ac:dyDescent="0.25"/>
    <row r="64796" x14ac:dyDescent="0.25"/>
    <row r="64797" x14ac:dyDescent="0.25"/>
    <row r="64798" x14ac:dyDescent="0.25"/>
    <row r="64799" x14ac:dyDescent="0.25"/>
    <row r="64800" x14ac:dyDescent="0.25"/>
    <row r="64801" x14ac:dyDescent="0.25"/>
    <row r="64802" x14ac:dyDescent="0.25"/>
    <row r="64803" x14ac:dyDescent="0.25"/>
    <row r="64804" x14ac:dyDescent="0.25"/>
    <row r="64805" x14ac:dyDescent="0.25"/>
    <row r="64806" x14ac:dyDescent="0.25"/>
    <row r="64807" x14ac:dyDescent="0.25"/>
    <row r="64808" x14ac:dyDescent="0.25"/>
    <row r="64809" x14ac:dyDescent="0.25"/>
    <row r="64810" x14ac:dyDescent="0.25"/>
    <row r="64811" x14ac:dyDescent="0.25"/>
    <row r="64812" x14ac:dyDescent="0.25"/>
    <row r="64813" x14ac:dyDescent="0.25"/>
    <row r="64814" x14ac:dyDescent="0.25"/>
    <row r="64815" x14ac:dyDescent="0.25"/>
    <row r="64816" x14ac:dyDescent="0.25"/>
    <row r="64817" x14ac:dyDescent="0.25"/>
    <row r="64818" x14ac:dyDescent="0.25"/>
    <row r="64819" x14ac:dyDescent="0.25"/>
    <row r="64820" x14ac:dyDescent="0.25"/>
    <row r="64821" x14ac:dyDescent="0.25"/>
    <row r="64822" x14ac:dyDescent="0.25"/>
    <row r="64823" x14ac:dyDescent="0.25"/>
    <row r="64824" x14ac:dyDescent="0.25"/>
    <row r="64825" x14ac:dyDescent="0.25"/>
    <row r="64826" x14ac:dyDescent="0.25"/>
    <row r="64827" x14ac:dyDescent="0.25"/>
    <row r="64828" x14ac:dyDescent="0.25"/>
    <row r="64829" x14ac:dyDescent="0.25"/>
    <row r="64830" x14ac:dyDescent="0.25"/>
    <row r="64831" x14ac:dyDescent="0.25"/>
    <row r="64832" x14ac:dyDescent="0.25"/>
    <row r="64833" x14ac:dyDescent="0.25"/>
    <row r="64834" x14ac:dyDescent="0.25"/>
    <row r="64835" x14ac:dyDescent="0.25"/>
    <row r="64836" x14ac:dyDescent="0.25"/>
    <row r="64837" x14ac:dyDescent="0.25"/>
    <row r="64838" x14ac:dyDescent="0.25"/>
    <row r="64839" x14ac:dyDescent="0.25"/>
    <row r="64840" x14ac:dyDescent="0.25"/>
    <row r="64841" x14ac:dyDescent="0.25"/>
    <row r="64842" x14ac:dyDescent="0.25"/>
    <row r="64843" x14ac:dyDescent="0.25"/>
    <row r="64844" x14ac:dyDescent="0.25"/>
    <row r="64845" x14ac:dyDescent="0.25"/>
    <row r="64846" x14ac:dyDescent="0.25"/>
    <row r="64847" x14ac:dyDescent="0.25"/>
    <row r="64848" x14ac:dyDescent="0.25"/>
    <row r="64849" x14ac:dyDescent="0.25"/>
    <row r="64850" x14ac:dyDescent="0.25"/>
    <row r="64851" x14ac:dyDescent="0.25"/>
    <row r="64852" x14ac:dyDescent="0.25"/>
    <row r="64853" x14ac:dyDescent="0.25"/>
    <row r="64854" x14ac:dyDescent="0.25"/>
    <row r="64855" x14ac:dyDescent="0.25"/>
    <row r="64856" x14ac:dyDescent="0.25"/>
    <row r="64857" x14ac:dyDescent="0.25"/>
    <row r="64858" x14ac:dyDescent="0.25"/>
    <row r="64859" x14ac:dyDescent="0.25"/>
    <row r="64860" x14ac:dyDescent="0.25"/>
    <row r="64861" x14ac:dyDescent="0.25"/>
    <row r="64862" x14ac:dyDescent="0.25"/>
    <row r="64863" x14ac:dyDescent="0.25"/>
    <row r="64864" x14ac:dyDescent="0.25"/>
    <row r="64865" x14ac:dyDescent="0.25"/>
    <row r="64866" x14ac:dyDescent="0.25"/>
    <row r="64867" x14ac:dyDescent="0.25"/>
    <row r="64868" x14ac:dyDescent="0.25"/>
    <row r="64869" x14ac:dyDescent="0.25"/>
    <row r="64870" x14ac:dyDescent="0.25"/>
    <row r="64871" x14ac:dyDescent="0.25"/>
    <row r="64872" x14ac:dyDescent="0.25"/>
    <row r="64873" x14ac:dyDescent="0.25"/>
    <row r="64874" x14ac:dyDescent="0.25"/>
    <row r="64875" x14ac:dyDescent="0.25"/>
    <row r="64876" x14ac:dyDescent="0.25"/>
    <row r="64877" x14ac:dyDescent="0.25"/>
    <row r="64878" x14ac:dyDescent="0.25"/>
    <row r="64879" x14ac:dyDescent="0.25"/>
    <row r="64880" x14ac:dyDescent="0.25"/>
    <row r="64881" x14ac:dyDescent="0.25"/>
    <row r="64882" x14ac:dyDescent="0.25"/>
    <row r="64883" x14ac:dyDescent="0.25"/>
    <row r="64884" x14ac:dyDescent="0.25"/>
    <row r="64885" x14ac:dyDescent="0.25"/>
    <row r="64886" x14ac:dyDescent="0.25"/>
    <row r="64887" x14ac:dyDescent="0.25"/>
    <row r="64888" x14ac:dyDescent="0.25"/>
    <row r="64889" x14ac:dyDescent="0.25"/>
    <row r="64890" x14ac:dyDescent="0.25"/>
    <row r="64891" x14ac:dyDescent="0.25"/>
    <row r="64892" x14ac:dyDescent="0.25"/>
    <row r="64893" x14ac:dyDescent="0.25"/>
    <row r="64894" x14ac:dyDescent="0.25"/>
    <row r="64895" x14ac:dyDescent="0.25"/>
    <row r="64896" x14ac:dyDescent="0.25"/>
    <row r="64897" x14ac:dyDescent="0.25"/>
    <row r="64898" x14ac:dyDescent="0.25"/>
    <row r="64899" x14ac:dyDescent="0.25"/>
    <row r="64900" x14ac:dyDescent="0.25"/>
    <row r="64901" x14ac:dyDescent="0.25"/>
    <row r="64902" x14ac:dyDescent="0.25"/>
    <row r="64903" x14ac:dyDescent="0.25"/>
    <row r="64904" x14ac:dyDescent="0.25"/>
    <row r="64905" x14ac:dyDescent="0.25"/>
    <row r="64906" x14ac:dyDescent="0.25"/>
    <row r="64907" x14ac:dyDescent="0.25"/>
    <row r="64908" x14ac:dyDescent="0.25"/>
    <row r="64909" x14ac:dyDescent="0.25"/>
    <row r="64910" x14ac:dyDescent="0.25"/>
    <row r="64911" x14ac:dyDescent="0.25"/>
    <row r="64912" x14ac:dyDescent="0.25"/>
    <row r="64913" x14ac:dyDescent="0.25"/>
    <row r="64914" x14ac:dyDescent="0.25"/>
    <row r="64915" x14ac:dyDescent="0.25"/>
    <row r="64916" x14ac:dyDescent="0.25"/>
    <row r="64917" x14ac:dyDescent="0.25"/>
    <row r="64918" x14ac:dyDescent="0.25"/>
    <row r="64919" x14ac:dyDescent="0.25"/>
    <row r="64920" x14ac:dyDescent="0.25"/>
    <row r="64921" x14ac:dyDescent="0.25"/>
    <row r="64922" x14ac:dyDescent="0.25"/>
    <row r="64923" x14ac:dyDescent="0.25"/>
    <row r="64924" x14ac:dyDescent="0.25"/>
    <row r="64925" x14ac:dyDescent="0.25"/>
    <row r="64926" x14ac:dyDescent="0.25"/>
    <row r="64927" x14ac:dyDescent="0.25"/>
    <row r="64928" x14ac:dyDescent="0.25"/>
    <row r="64929" x14ac:dyDescent="0.25"/>
    <row r="64930" x14ac:dyDescent="0.25"/>
    <row r="64931" x14ac:dyDescent="0.25"/>
    <row r="64932" x14ac:dyDescent="0.25"/>
    <row r="64933" x14ac:dyDescent="0.25"/>
    <row r="64934" x14ac:dyDescent="0.25"/>
    <row r="64935" x14ac:dyDescent="0.25"/>
    <row r="64936" x14ac:dyDescent="0.25"/>
    <row r="64937" x14ac:dyDescent="0.25"/>
    <row r="64938" x14ac:dyDescent="0.25"/>
    <row r="64939" x14ac:dyDescent="0.25"/>
    <row r="64940" x14ac:dyDescent="0.25"/>
    <row r="64941" x14ac:dyDescent="0.25"/>
    <row r="64942" x14ac:dyDescent="0.25"/>
    <row r="64943" x14ac:dyDescent="0.25"/>
    <row r="64944" x14ac:dyDescent="0.25"/>
    <row r="64945" x14ac:dyDescent="0.25"/>
    <row r="64946" x14ac:dyDescent="0.25"/>
    <row r="64947" x14ac:dyDescent="0.25"/>
    <row r="64948" x14ac:dyDescent="0.25"/>
    <row r="64949" x14ac:dyDescent="0.25"/>
    <row r="64950" x14ac:dyDescent="0.25"/>
    <row r="64951" x14ac:dyDescent="0.25"/>
    <row r="64952" x14ac:dyDescent="0.25"/>
    <row r="64953" x14ac:dyDescent="0.25"/>
    <row r="64954" x14ac:dyDescent="0.25"/>
    <row r="64955" x14ac:dyDescent="0.25"/>
    <row r="64956" x14ac:dyDescent="0.25"/>
    <row r="64957" x14ac:dyDescent="0.25"/>
    <row r="64958" x14ac:dyDescent="0.25"/>
    <row r="64959" x14ac:dyDescent="0.25"/>
    <row r="64960" x14ac:dyDescent="0.25"/>
    <row r="64961" x14ac:dyDescent="0.25"/>
    <row r="64962" x14ac:dyDescent="0.25"/>
    <row r="64963" x14ac:dyDescent="0.25"/>
    <row r="64964" x14ac:dyDescent="0.25"/>
    <row r="64965" x14ac:dyDescent="0.25"/>
    <row r="64966" x14ac:dyDescent="0.25"/>
    <row r="64967" x14ac:dyDescent="0.25"/>
    <row r="64968" x14ac:dyDescent="0.25"/>
    <row r="64969" x14ac:dyDescent="0.25"/>
    <row r="64970" x14ac:dyDescent="0.25"/>
    <row r="64971" x14ac:dyDescent="0.25"/>
    <row r="64972" x14ac:dyDescent="0.25"/>
    <row r="64973" x14ac:dyDescent="0.25"/>
    <row r="64974" x14ac:dyDescent="0.25"/>
    <row r="64975" x14ac:dyDescent="0.25"/>
    <row r="64976" x14ac:dyDescent="0.25"/>
    <row r="64977" x14ac:dyDescent="0.25"/>
    <row r="64978" x14ac:dyDescent="0.25"/>
    <row r="64979" x14ac:dyDescent="0.25"/>
    <row r="64980" x14ac:dyDescent="0.25"/>
    <row r="64981" x14ac:dyDescent="0.25"/>
    <row r="64982" x14ac:dyDescent="0.25"/>
    <row r="64983" x14ac:dyDescent="0.25"/>
    <row r="64984" x14ac:dyDescent="0.25"/>
    <row r="64985" x14ac:dyDescent="0.25"/>
    <row r="64986" x14ac:dyDescent="0.25"/>
    <row r="64987" x14ac:dyDescent="0.25"/>
    <row r="64988" x14ac:dyDescent="0.25"/>
    <row r="64989" x14ac:dyDescent="0.25"/>
    <row r="64990" x14ac:dyDescent="0.25"/>
    <row r="64991" x14ac:dyDescent="0.25"/>
    <row r="64992" x14ac:dyDescent="0.25"/>
    <row r="64993" x14ac:dyDescent="0.25"/>
    <row r="64994" x14ac:dyDescent="0.25"/>
    <row r="64995" x14ac:dyDescent="0.25"/>
    <row r="64996" x14ac:dyDescent="0.25"/>
    <row r="64997" x14ac:dyDescent="0.25"/>
    <row r="64998" x14ac:dyDescent="0.25"/>
    <row r="64999" x14ac:dyDescent="0.25"/>
    <row r="65000" x14ac:dyDescent="0.25"/>
    <row r="65001" x14ac:dyDescent="0.25"/>
    <row r="65002" x14ac:dyDescent="0.25"/>
    <row r="65003" x14ac:dyDescent="0.25"/>
    <row r="65004" x14ac:dyDescent="0.25"/>
    <row r="65005" x14ac:dyDescent="0.25"/>
    <row r="65006" x14ac:dyDescent="0.25"/>
    <row r="65007" x14ac:dyDescent="0.25"/>
    <row r="65008" x14ac:dyDescent="0.25"/>
    <row r="65009" x14ac:dyDescent="0.25"/>
    <row r="65010" x14ac:dyDescent="0.25"/>
    <row r="65011" x14ac:dyDescent="0.25"/>
    <row r="65012" x14ac:dyDescent="0.25"/>
    <row r="65013" x14ac:dyDescent="0.25"/>
    <row r="65014" x14ac:dyDescent="0.25"/>
    <row r="65015" x14ac:dyDescent="0.25"/>
    <row r="65016" x14ac:dyDescent="0.25"/>
    <row r="65017" x14ac:dyDescent="0.25"/>
    <row r="65018" x14ac:dyDescent="0.25"/>
    <row r="65019" x14ac:dyDescent="0.25"/>
    <row r="65020" x14ac:dyDescent="0.25"/>
    <row r="65021" x14ac:dyDescent="0.25"/>
    <row r="65022" x14ac:dyDescent="0.25"/>
    <row r="65023" x14ac:dyDescent="0.25"/>
    <row r="65024" x14ac:dyDescent="0.25"/>
    <row r="65025" x14ac:dyDescent="0.25"/>
    <row r="65026" x14ac:dyDescent="0.25"/>
    <row r="65027" x14ac:dyDescent="0.25"/>
    <row r="65028" x14ac:dyDescent="0.25"/>
    <row r="65029" x14ac:dyDescent="0.25"/>
    <row r="65030" x14ac:dyDescent="0.25"/>
    <row r="65031" x14ac:dyDescent="0.25"/>
    <row r="65032" x14ac:dyDescent="0.25"/>
    <row r="65033" x14ac:dyDescent="0.25"/>
    <row r="65034" x14ac:dyDescent="0.25"/>
    <row r="65035" x14ac:dyDescent="0.25"/>
    <row r="65036" x14ac:dyDescent="0.25"/>
    <row r="65037" x14ac:dyDescent="0.25"/>
    <row r="65038" x14ac:dyDescent="0.25"/>
    <row r="65039" x14ac:dyDescent="0.25"/>
    <row r="65040" x14ac:dyDescent="0.25"/>
    <row r="65041" x14ac:dyDescent="0.25"/>
    <row r="65042" x14ac:dyDescent="0.25"/>
    <row r="65043" x14ac:dyDescent="0.25"/>
    <row r="65044" x14ac:dyDescent="0.25"/>
    <row r="65045" x14ac:dyDescent="0.25"/>
    <row r="65046" x14ac:dyDescent="0.25"/>
    <row r="65047" x14ac:dyDescent="0.25"/>
    <row r="65048" x14ac:dyDescent="0.25"/>
    <row r="65049" x14ac:dyDescent="0.25"/>
    <row r="65050" x14ac:dyDescent="0.25"/>
    <row r="65051" x14ac:dyDescent="0.25"/>
    <row r="65052" x14ac:dyDescent="0.25"/>
    <row r="65053" x14ac:dyDescent="0.25"/>
    <row r="65054" x14ac:dyDescent="0.25"/>
    <row r="65055" x14ac:dyDescent="0.25"/>
    <row r="65056" x14ac:dyDescent="0.25"/>
    <row r="65057" x14ac:dyDescent="0.25"/>
    <row r="65058" x14ac:dyDescent="0.25"/>
    <row r="65059" x14ac:dyDescent="0.25"/>
    <row r="65060" x14ac:dyDescent="0.25"/>
    <row r="65061" x14ac:dyDescent="0.25"/>
    <row r="65062" x14ac:dyDescent="0.25"/>
    <row r="65063" x14ac:dyDescent="0.25"/>
    <row r="65064" x14ac:dyDescent="0.25"/>
    <row r="65065" x14ac:dyDescent="0.25"/>
    <row r="65066" x14ac:dyDescent="0.25"/>
    <row r="65067" x14ac:dyDescent="0.25"/>
    <row r="65068" x14ac:dyDescent="0.25"/>
    <row r="65069" x14ac:dyDescent="0.25"/>
    <row r="65070" x14ac:dyDescent="0.25"/>
    <row r="65071" x14ac:dyDescent="0.25"/>
    <row r="65072" x14ac:dyDescent="0.25"/>
    <row r="65073" x14ac:dyDescent="0.25"/>
    <row r="65074" x14ac:dyDescent="0.25"/>
    <row r="65075" x14ac:dyDescent="0.25"/>
    <row r="65076" x14ac:dyDescent="0.25"/>
    <row r="65077" x14ac:dyDescent="0.25"/>
    <row r="65078" x14ac:dyDescent="0.25"/>
    <row r="65079" x14ac:dyDescent="0.25"/>
    <row r="65080" x14ac:dyDescent="0.25"/>
    <row r="65081" x14ac:dyDescent="0.25"/>
    <row r="65082" x14ac:dyDescent="0.25"/>
    <row r="65083" x14ac:dyDescent="0.25"/>
    <row r="65084" x14ac:dyDescent="0.25"/>
    <row r="65085" x14ac:dyDescent="0.25"/>
    <row r="65086" x14ac:dyDescent="0.25"/>
    <row r="65087" x14ac:dyDescent="0.25"/>
    <row r="65088" x14ac:dyDescent="0.25"/>
    <row r="65089" x14ac:dyDescent="0.25"/>
    <row r="65090" x14ac:dyDescent="0.25"/>
    <row r="65091" x14ac:dyDescent="0.25"/>
    <row r="65092" x14ac:dyDescent="0.25"/>
    <row r="65093" x14ac:dyDescent="0.25"/>
    <row r="65094" x14ac:dyDescent="0.25"/>
    <row r="65095" x14ac:dyDescent="0.25"/>
    <row r="65096" x14ac:dyDescent="0.25"/>
    <row r="65097" x14ac:dyDescent="0.25"/>
    <row r="65098" x14ac:dyDescent="0.25"/>
    <row r="65099" x14ac:dyDescent="0.25"/>
    <row r="65100" x14ac:dyDescent="0.25"/>
    <row r="65101" x14ac:dyDescent="0.25"/>
    <row r="65102" x14ac:dyDescent="0.25"/>
    <row r="65103" x14ac:dyDescent="0.25"/>
    <row r="65104" x14ac:dyDescent="0.25"/>
    <row r="65105" x14ac:dyDescent="0.25"/>
    <row r="65106" x14ac:dyDescent="0.25"/>
    <row r="65107" x14ac:dyDescent="0.25"/>
    <row r="65108" x14ac:dyDescent="0.25"/>
    <row r="65109" x14ac:dyDescent="0.25"/>
    <row r="65110" x14ac:dyDescent="0.25"/>
    <row r="65111" x14ac:dyDescent="0.25"/>
    <row r="65112" x14ac:dyDescent="0.25"/>
    <row r="65113" x14ac:dyDescent="0.25"/>
    <row r="65114" x14ac:dyDescent="0.25"/>
    <row r="65115" x14ac:dyDescent="0.25"/>
    <row r="65116" x14ac:dyDescent="0.25"/>
    <row r="65117" x14ac:dyDescent="0.25"/>
    <row r="65118" x14ac:dyDescent="0.25"/>
    <row r="65119" x14ac:dyDescent="0.25"/>
    <row r="65120" x14ac:dyDescent="0.25"/>
    <row r="65121" x14ac:dyDescent="0.25"/>
    <row r="65122" x14ac:dyDescent="0.25"/>
    <row r="65123" x14ac:dyDescent="0.25"/>
    <row r="65124" x14ac:dyDescent="0.25"/>
    <row r="65125" x14ac:dyDescent="0.25"/>
    <row r="65126" x14ac:dyDescent="0.25"/>
    <row r="65127" x14ac:dyDescent="0.25"/>
    <row r="65128" x14ac:dyDescent="0.25"/>
    <row r="65129" x14ac:dyDescent="0.25"/>
    <row r="65130" x14ac:dyDescent="0.25"/>
    <row r="65131" x14ac:dyDescent="0.25"/>
    <row r="65132" x14ac:dyDescent="0.25"/>
    <row r="65133" x14ac:dyDescent="0.25"/>
    <row r="65134" x14ac:dyDescent="0.25"/>
    <row r="65135" x14ac:dyDescent="0.25"/>
    <row r="65136" x14ac:dyDescent="0.25"/>
    <row r="65137" x14ac:dyDescent="0.25"/>
    <row r="65138" x14ac:dyDescent="0.25"/>
    <row r="65139" x14ac:dyDescent="0.25"/>
    <row r="65140" x14ac:dyDescent="0.25"/>
    <row r="65141" x14ac:dyDescent="0.25"/>
    <row r="65142" x14ac:dyDescent="0.25"/>
    <row r="65143" x14ac:dyDescent="0.25"/>
    <row r="65144" x14ac:dyDescent="0.25"/>
    <row r="65145" x14ac:dyDescent="0.25"/>
    <row r="65146" x14ac:dyDescent="0.25"/>
    <row r="65147" x14ac:dyDescent="0.25"/>
    <row r="65148" x14ac:dyDescent="0.25"/>
    <row r="65149" x14ac:dyDescent="0.25"/>
    <row r="65150" x14ac:dyDescent="0.25"/>
    <row r="65151" x14ac:dyDescent="0.25"/>
    <row r="65152" x14ac:dyDescent="0.25"/>
    <row r="65153" x14ac:dyDescent="0.25"/>
    <row r="65154" x14ac:dyDescent="0.25"/>
    <row r="65155" x14ac:dyDescent="0.25"/>
    <row r="65156" x14ac:dyDescent="0.25"/>
    <row r="65157" x14ac:dyDescent="0.25"/>
    <row r="65158" x14ac:dyDescent="0.25"/>
    <row r="65159" x14ac:dyDescent="0.25"/>
    <row r="65160" x14ac:dyDescent="0.25"/>
    <row r="65161" x14ac:dyDescent="0.25"/>
    <row r="65162" x14ac:dyDescent="0.25"/>
    <row r="65163" x14ac:dyDescent="0.25"/>
    <row r="65164" x14ac:dyDescent="0.25"/>
    <row r="65165" x14ac:dyDescent="0.25"/>
    <row r="65166" x14ac:dyDescent="0.25"/>
    <row r="65167" x14ac:dyDescent="0.25"/>
    <row r="65168" x14ac:dyDescent="0.25"/>
    <row r="65169" x14ac:dyDescent="0.25"/>
    <row r="65170" x14ac:dyDescent="0.25"/>
    <row r="65171" x14ac:dyDescent="0.25"/>
    <row r="65172" x14ac:dyDescent="0.25"/>
    <row r="65173" x14ac:dyDescent="0.25"/>
    <row r="65174" x14ac:dyDescent="0.25"/>
    <row r="65175" x14ac:dyDescent="0.25"/>
    <row r="65176" x14ac:dyDescent="0.25"/>
    <row r="65177" x14ac:dyDescent="0.25"/>
    <row r="65178" x14ac:dyDescent="0.25"/>
    <row r="65179" x14ac:dyDescent="0.25"/>
    <row r="65180" x14ac:dyDescent="0.25"/>
    <row r="65181" x14ac:dyDescent="0.25"/>
    <row r="65182" x14ac:dyDescent="0.25"/>
    <row r="65183" x14ac:dyDescent="0.25"/>
    <row r="65184" x14ac:dyDescent="0.25"/>
    <row r="65185" x14ac:dyDescent="0.25"/>
    <row r="65186" x14ac:dyDescent="0.25"/>
    <row r="65187" x14ac:dyDescent="0.25"/>
    <row r="65188" x14ac:dyDescent="0.25"/>
    <row r="65189" x14ac:dyDescent="0.25"/>
    <row r="65190" x14ac:dyDescent="0.25"/>
    <row r="65191" x14ac:dyDescent="0.25"/>
    <row r="65192" x14ac:dyDescent="0.25"/>
    <row r="65193" x14ac:dyDescent="0.25"/>
    <row r="65194" x14ac:dyDescent="0.25"/>
    <row r="65195" x14ac:dyDescent="0.25"/>
    <row r="65196" x14ac:dyDescent="0.25"/>
    <row r="65197" x14ac:dyDescent="0.25"/>
    <row r="65198" x14ac:dyDescent="0.25"/>
    <row r="65199" x14ac:dyDescent="0.25"/>
    <row r="65200" x14ac:dyDescent="0.25"/>
    <row r="65201" x14ac:dyDescent="0.25"/>
    <row r="65202" x14ac:dyDescent="0.25"/>
    <row r="65203" x14ac:dyDescent="0.25"/>
    <row r="65204" x14ac:dyDescent="0.25"/>
    <row r="65205" x14ac:dyDescent="0.25"/>
    <row r="65206" x14ac:dyDescent="0.25"/>
    <row r="65207" x14ac:dyDescent="0.25"/>
    <row r="65208" x14ac:dyDescent="0.25"/>
    <row r="65209" x14ac:dyDescent="0.25"/>
    <row r="65210" x14ac:dyDescent="0.25"/>
    <row r="65211" x14ac:dyDescent="0.25"/>
    <row r="65212" x14ac:dyDescent="0.25"/>
    <row r="65213" x14ac:dyDescent="0.25"/>
    <row r="65214" x14ac:dyDescent="0.25"/>
    <row r="65215" x14ac:dyDescent="0.25"/>
    <row r="65216" x14ac:dyDescent="0.25"/>
    <row r="65217" x14ac:dyDescent="0.25"/>
    <row r="65218" x14ac:dyDescent="0.25"/>
    <row r="65219" x14ac:dyDescent="0.25"/>
    <row r="65220" x14ac:dyDescent="0.25"/>
    <row r="65221" x14ac:dyDescent="0.25"/>
    <row r="65222" x14ac:dyDescent="0.25"/>
    <row r="65223" x14ac:dyDescent="0.25"/>
    <row r="65224" x14ac:dyDescent="0.25"/>
    <row r="65225" x14ac:dyDescent="0.25"/>
    <row r="65226" x14ac:dyDescent="0.25"/>
    <row r="65227" x14ac:dyDescent="0.25"/>
    <row r="65228" x14ac:dyDescent="0.25"/>
    <row r="65229" x14ac:dyDescent="0.25"/>
    <row r="65230" x14ac:dyDescent="0.25"/>
    <row r="65231" x14ac:dyDescent="0.25"/>
    <row r="65232" x14ac:dyDescent="0.25"/>
    <row r="65233" x14ac:dyDescent="0.25"/>
    <row r="65234" x14ac:dyDescent="0.25"/>
    <row r="65235" x14ac:dyDescent="0.25"/>
    <row r="65236" x14ac:dyDescent="0.25"/>
    <row r="65237" x14ac:dyDescent="0.25"/>
    <row r="65238" x14ac:dyDescent="0.25"/>
    <row r="65239" x14ac:dyDescent="0.25"/>
    <row r="65240" x14ac:dyDescent="0.25"/>
    <row r="65241" x14ac:dyDescent="0.25"/>
    <row r="65242" x14ac:dyDescent="0.25"/>
    <row r="65243" x14ac:dyDescent="0.25"/>
    <row r="65244" x14ac:dyDescent="0.25"/>
    <row r="65245" x14ac:dyDescent="0.25"/>
    <row r="65246" x14ac:dyDescent="0.25"/>
    <row r="65247" x14ac:dyDescent="0.25"/>
    <row r="65248" x14ac:dyDescent="0.25"/>
    <row r="65249" x14ac:dyDescent="0.25"/>
    <row r="65250" x14ac:dyDescent="0.25"/>
    <row r="65251" x14ac:dyDescent="0.25"/>
    <row r="65252" x14ac:dyDescent="0.25"/>
    <row r="65253" x14ac:dyDescent="0.25"/>
    <row r="65254" x14ac:dyDescent="0.25"/>
    <row r="65255" x14ac:dyDescent="0.25"/>
    <row r="65256" x14ac:dyDescent="0.25"/>
    <row r="65257" x14ac:dyDescent="0.25"/>
    <row r="65258" x14ac:dyDescent="0.25"/>
    <row r="65259" x14ac:dyDescent="0.25"/>
    <row r="65260" x14ac:dyDescent="0.25"/>
    <row r="65261" x14ac:dyDescent="0.25"/>
    <row r="65262" x14ac:dyDescent="0.25"/>
    <row r="65263" x14ac:dyDescent="0.25"/>
    <row r="65264" x14ac:dyDescent="0.25"/>
    <row r="65265" x14ac:dyDescent="0.25"/>
    <row r="65266" x14ac:dyDescent="0.25"/>
    <row r="65267" x14ac:dyDescent="0.25"/>
    <row r="65268" x14ac:dyDescent="0.25"/>
    <row r="65269" x14ac:dyDescent="0.25"/>
    <row r="65270" x14ac:dyDescent="0.25"/>
    <row r="65271" x14ac:dyDescent="0.25"/>
    <row r="65272" x14ac:dyDescent="0.25"/>
    <row r="65273" x14ac:dyDescent="0.25"/>
    <row r="65274" x14ac:dyDescent="0.25"/>
    <row r="65275" x14ac:dyDescent="0.25"/>
    <row r="65276" x14ac:dyDescent="0.25"/>
    <row r="65277" x14ac:dyDescent="0.25"/>
    <row r="65278" x14ac:dyDescent="0.25"/>
    <row r="65279" x14ac:dyDescent="0.25"/>
    <row r="65280" x14ac:dyDescent="0.25"/>
    <row r="65281" x14ac:dyDescent="0.25"/>
    <row r="65282" x14ac:dyDescent="0.25"/>
    <row r="65283" x14ac:dyDescent="0.25"/>
    <row r="65284" x14ac:dyDescent="0.25"/>
    <row r="65285" x14ac:dyDescent="0.25"/>
    <row r="65286" x14ac:dyDescent="0.25"/>
    <row r="65287" x14ac:dyDescent="0.25"/>
    <row r="65288" x14ac:dyDescent="0.25"/>
    <row r="65289" x14ac:dyDescent="0.25"/>
    <row r="65290" x14ac:dyDescent="0.25"/>
    <row r="65291" x14ac:dyDescent="0.25"/>
    <row r="65292" x14ac:dyDescent="0.25"/>
    <row r="65293" x14ac:dyDescent="0.25"/>
    <row r="65294" x14ac:dyDescent="0.25"/>
    <row r="65295" x14ac:dyDescent="0.25"/>
    <row r="65296" x14ac:dyDescent="0.25"/>
    <row r="65297" x14ac:dyDescent="0.25"/>
    <row r="65298" x14ac:dyDescent="0.25"/>
    <row r="65299" x14ac:dyDescent="0.25"/>
    <row r="65300" x14ac:dyDescent="0.25"/>
    <row r="65301" x14ac:dyDescent="0.25"/>
    <row r="65302" x14ac:dyDescent="0.25"/>
    <row r="65303" x14ac:dyDescent="0.25"/>
    <row r="65304" x14ac:dyDescent="0.25"/>
    <row r="65305" x14ac:dyDescent="0.25"/>
    <row r="65306" x14ac:dyDescent="0.25"/>
    <row r="65307" x14ac:dyDescent="0.25"/>
    <row r="65308" x14ac:dyDescent="0.25"/>
    <row r="65309" x14ac:dyDescent="0.25"/>
    <row r="65310" x14ac:dyDescent="0.25"/>
    <row r="65311" x14ac:dyDescent="0.25"/>
    <row r="65312" x14ac:dyDescent="0.25"/>
    <row r="65313" x14ac:dyDescent="0.25"/>
    <row r="65314" x14ac:dyDescent="0.25"/>
    <row r="65315" x14ac:dyDescent="0.25"/>
    <row r="65316" x14ac:dyDescent="0.25"/>
    <row r="65317" x14ac:dyDescent="0.25"/>
    <row r="65318" x14ac:dyDescent="0.25"/>
    <row r="65319" x14ac:dyDescent="0.25"/>
    <row r="65320" x14ac:dyDescent="0.25"/>
    <row r="65321" x14ac:dyDescent="0.25"/>
    <row r="65322" x14ac:dyDescent="0.25"/>
    <row r="65323" x14ac:dyDescent="0.25"/>
    <row r="65324" x14ac:dyDescent="0.25"/>
    <row r="65325" x14ac:dyDescent="0.25"/>
    <row r="65326" x14ac:dyDescent="0.25"/>
    <row r="65327" x14ac:dyDescent="0.25"/>
    <row r="65328" x14ac:dyDescent="0.25"/>
    <row r="65329" x14ac:dyDescent="0.25"/>
    <row r="65330" x14ac:dyDescent="0.25"/>
    <row r="65331" x14ac:dyDescent="0.25"/>
    <row r="65332" x14ac:dyDescent="0.25"/>
    <row r="65333" x14ac:dyDescent="0.25"/>
    <row r="65334" x14ac:dyDescent="0.25"/>
    <row r="65335" x14ac:dyDescent="0.25"/>
    <row r="65336" x14ac:dyDescent="0.25"/>
    <row r="65337" x14ac:dyDescent="0.25"/>
    <row r="65338" x14ac:dyDescent="0.25"/>
    <row r="65339" x14ac:dyDescent="0.25"/>
    <row r="65340" x14ac:dyDescent="0.25"/>
    <row r="65341" x14ac:dyDescent="0.25"/>
    <row r="65342" x14ac:dyDescent="0.25"/>
    <row r="65343" x14ac:dyDescent="0.25"/>
    <row r="65344" x14ac:dyDescent="0.25"/>
    <row r="65345" x14ac:dyDescent="0.25"/>
    <row r="65346" x14ac:dyDescent="0.25"/>
    <row r="65347" x14ac:dyDescent="0.25"/>
    <row r="65348" x14ac:dyDescent="0.25"/>
    <row r="65349" x14ac:dyDescent="0.25"/>
    <row r="65350" x14ac:dyDescent="0.25"/>
    <row r="65351" x14ac:dyDescent="0.25"/>
    <row r="65352" x14ac:dyDescent="0.25"/>
    <row r="65353" x14ac:dyDescent="0.25"/>
    <row r="65354" x14ac:dyDescent="0.25"/>
    <row r="65355" x14ac:dyDescent="0.25"/>
    <row r="65356" x14ac:dyDescent="0.25"/>
    <row r="65357" x14ac:dyDescent="0.25"/>
    <row r="65358" x14ac:dyDescent="0.25"/>
    <row r="65359" x14ac:dyDescent="0.25"/>
    <row r="65360" x14ac:dyDescent="0.25"/>
    <row r="65361" x14ac:dyDescent="0.25"/>
    <row r="65362" x14ac:dyDescent="0.25"/>
    <row r="65363" x14ac:dyDescent="0.25"/>
    <row r="65364" x14ac:dyDescent="0.25"/>
    <row r="65365" x14ac:dyDescent="0.25"/>
    <row r="65366" x14ac:dyDescent="0.25"/>
    <row r="65367" x14ac:dyDescent="0.25"/>
    <row r="65368" x14ac:dyDescent="0.25"/>
    <row r="65369" x14ac:dyDescent="0.25"/>
    <row r="65370" x14ac:dyDescent="0.25"/>
    <row r="65371" x14ac:dyDescent="0.25"/>
    <row r="65372" x14ac:dyDescent="0.25"/>
    <row r="65373" x14ac:dyDescent="0.25"/>
    <row r="65374" x14ac:dyDescent="0.25"/>
    <row r="65375" x14ac:dyDescent="0.25"/>
    <row r="65376" x14ac:dyDescent="0.25"/>
    <row r="65377" x14ac:dyDescent="0.25"/>
    <row r="65378" x14ac:dyDescent="0.25"/>
    <row r="65379" x14ac:dyDescent="0.25"/>
    <row r="65380" x14ac:dyDescent="0.25"/>
    <row r="65381" x14ac:dyDescent="0.25"/>
    <row r="65382" x14ac:dyDescent="0.25"/>
    <row r="65383" x14ac:dyDescent="0.25"/>
    <row r="65384" x14ac:dyDescent="0.25"/>
    <row r="65385" x14ac:dyDescent="0.25"/>
    <row r="65386" x14ac:dyDescent="0.25"/>
    <row r="65387" x14ac:dyDescent="0.25"/>
    <row r="65388" x14ac:dyDescent="0.25"/>
    <row r="65389" x14ac:dyDescent="0.25"/>
    <row r="65390" x14ac:dyDescent="0.25"/>
    <row r="65391" x14ac:dyDescent="0.25"/>
    <row r="65392" x14ac:dyDescent="0.25"/>
    <row r="65393" x14ac:dyDescent="0.25"/>
    <row r="65394" x14ac:dyDescent="0.25"/>
    <row r="65395" x14ac:dyDescent="0.25"/>
    <row r="65396" x14ac:dyDescent="0.25"/>
    <row r="65397" x14ac:dyDescent="0.25"/>
    <row r="65398" x14ac:dyDescent="0.25"/>
    <row r="65399" x14ac:dyDescent="0.25"/>
    <row r="65400" x14ac:dyDescent="0.25"/>
    <row r="65401" x14ac:dyDescent="0.25"/>
    <row r="65402" x14ac:dyDescent="0.25"/>
    <row r="65403" x14ac:dyDescent="0.25"/>
    <row r="65404" x14ac:dyDescent="0.25"/>
    <row r="65405" x14ac:dyDescent="0.25"/>
    <row r="65406" x14ac:dyDescent="0.25"/>
    <row r="65407" x14ac:dyDescent="0.25"/>
    <row r="65408" x14ac:dyDescent="0.25"/>
    <row r="65409" x14ac:dyDescent="0.25"/>
    <row r="65410" x14ac:dyDescent="0.25"/>
    <row r="65411" x14ac:dyDescent="0.25"/>
    <row r="65412" x14ac:dyDescent="0.25"/>
    <row r="65413" x14ac:dyDescent="0.25"/>
    <row r="65414" x14ac:dyDescent="0.25"/>
    <row r="65415" x14ac:dyDescent="0.25"/>
    <row r="65416" x14ac:dyDescent="0.25"/>
    <row r="65417" x14ac:dyDescent="0.25"/>
    <row r="65418" x14ac:dyDescent="0.25"/>
    <row r="65419" x14ac:dyDescent="0.25"/>
    <row r="65420" x14ac:dyDescent="0.25"/>
    <row r="65421" x14ac:dyDescent="0.25"/>
    <row r="65422" x14ac:dyDescent="0.25"/>
    <row r="65423" x14ac:dyDescent="0.25"/>
    <row r="65424" x14ac:dyDescent="0.25"/>
    <row r="65425" x14ac:dyDescent="0.25"/>
    <row r="65426" x14ac:dyDescent="0.25"/>
    <row r="65427" x14ac:dyDescent="0.25"/>
    <row r="65428" x14ac:dyDescent="0.25"/>
    <row r="65429" x14ac:dyDescent="0.25"/>
    <row r="65430" x14ac:dyDescent="0.25"/>
    <row r="65431" x14ac:dyDescent="0.25"/>
    <row r="65432" x14ac:dyDescent="0.25"/>
    <row r="65433" x14ac:dyDescent="0.25"/>
    <row r="65434" x14ac:dyDescent="0.25"/>
    <row r="65435" x14ac:dyDescent="0.25"/>
    <row r="65436" x14ac:dyDescent="0.25"/>
    <row r="65437" x14ac:dyDescent="0.25"/>
    <row r="65438" x14ac:dyDescent="0.25"/>
    <row r="65439" x14ac:dyDescent="0.25"/>
    <row r="65440" x14ac:dyDescent="0.25"/>
    <row r="65441" x14ac:dyDescent="0.25"/>
    <row r="65442" x14ac:dyDescent="0.25"/>
    <row r="65443" x14ac:dyDescent="0.25"/>
    <row r="65444" x14ac:dyDescent="0.25"/>
    <row r="65445" x14ac:dyDescent="0.25"/>
    <row r="65446" x14ac:dyDescent="0.25"/>
    <row r="65447" x14ac:dyDescent="0.25"/>
    <row r="65448" x14ac:dyDescent="0.25"/>
    <row r="65449" x14ac:dyDescent="0.25"/>
    <row r="65450" x14ac:dyDescent="0.25"/>
    <row r="65451" x14ac:dyDescent="0.25"/>
    <row r="65452" x14ac:dyDescent="0.25"/>
    <row r="65453" x14ac:dyDescent="0.25"/>
    <row r="65454" x14ac:dyDescent="0.25"/>
    <row r="65455" x14ac:dyDescent="0.25"/>
    <row r="65456" x14ac:dyDescent="0.25"/>
    <row r="65457" x14ac:dyDescent="0.25"/>
    <row r="65458" x14ac:dyDescent="0.25"/>
    <row r="65459" x14ac:dyDescent="0.25"/>
    <row r="65460" x14ac:dyDescent="0.25"/>
    <row r="65461" x14ac:dyDescent="0.25"/>
    <row r="65462" x14ac:dyDescent="0.25"/>
    <row r="65463" x14ac:dyDescent="0.25"/>
    <row r="65464" x14ac:dyDescent="0.25"/>
    <row r="65465" x14ac:dyDescent="0.25"/>
    <row r="65466" x14ac:dyDescent="0.25"/>
    <row r="65467" x14ac:dyDescent="0.25"/>
    <row r="65468" x14ac:dyDescent="0.25"/>
    <row r="65469" x14ac:dyDescent="0.25"/>
    <row r="65470" x14ac:dyDescent="0.25"/>
    <row r="65471" x14ac:dyDescent="0.25"/>
    <row r="65472" x14ac:dyDescent="0.25"/>
    <row r="65473" x14ac:dyDescent="0.25"/>
    <row r="65474" x14ac:dyDescent="0.25"/>
    <row r="65475" x14ac:dyDescent="0.25"/>
    <row r="65476" x14ac:dyDescent="0.25"/>
    <row r="65477" x14ac:dyDescent="0.25"/>
    <row r="65478" x14ac:dyDescent="0.25"/>
    <row r="65479" x14ac:dyDescent="0.25"/>
    <row r="65480" x14ac:dyDescent="0.25"/>
    <row r="65481" x14ac:dyDescent="0.25"/>
    <row r="65482" x14ac:dyDescent="0.25"/>
    <row r="65483" x14ac:dyDescent="0.25"/>
    <row r="65484" x14ac:dyDescent="0.25"/>
    <row r="65485" x14ac:dyDescent="0.25"/>
    <row r="65486" x14ac:dyDescent="0.25"/>
    <row r="65487" x14ac:dyDescent="0.25"/>
    <row r="65488" x14ac:dyDescent="0.25"/>
    <row r="65489" x14ac:dyDescent="0.25"/>
    <row r="65490" x14ac:dyDescent="0.25"/>
    <row r="65491" x14ac:dyDescent="0.25"/>
    <row r="65492" x14ac:dyDescent="0.25"/>
    <row r="65493" x14ac:dyDescent="0.25"/>
    <row r="65494" x14ac:dyDescent="0.25"/>
    <row r="65495" x14ac:dyDescent="0.25"/>
    <row r="65496" x14ac:dyDescent="0.25"/>
    <row r="65497" x14ac:dyDescent="0.25"/>
    <row r="65498" x14ac:dyDescent="0.25"/>
    <row r="65499" x14ac:dyDescent="0.25"/>
    <row r="65500" x14ac:dyDescent="0.25"/>
    <row r="65501" x14ac:dyDescent="0.25"/>
    <row r="65502" x14ac:dyDescent="0.25"/>
    <row r="65503" x14ac:dyDescent="0.25"/>
    <row r="65504" x14ac:dyDescent="0.25"/>
    <row r="65505" x14ac:dyDescent="0.25"/>
    <row r="65506" x14ac:dyDescent="0.25"/>
    <row r="65507" x14ac:dyDescent="0.25"/>
    <row r="65508" x14ac:dyDescent="0.25"/>
    <row r="65509" x14ac:dyDescent="0.25"/>
    <row r="65510" x14ac:dyDescent="0.25"/>
    <row r="65511" x14ac:dyDescent="0.25"/>
    <row r="65512" x14ac:dyDescent="0.25"/>
    <row r="65513" x14ac:dyDescent="0.25"/>
    <row r="65514" x14ac:dyDescent="0.25"/>
    <row r="65515" x14ac:dyDescent="0.25"/>
    <row r="65516" x14ac:dyDescent="0.25"/>
    <row r="65517" x14ac:dyDescent="0.25"/>
    <row r="65518" x14ac:dyDescent="0.25"/>
    <row r="65519" x14ac:dyDescent="0.25"/>
    <row r="65520" x14ac:dyDescent="0.25"/>
    <row r="65521" x14ac:dyDescent="0.25"/>
    <row r="65522" x14ac:dyDescent="0.25"/>
    <row r="65523" x14ac:dyDescent="0.25"/>
    <row r="65524" x14ac:dyDescent="0.25"/>
    <row r="65525" x14ac:dyDescent="0.25"/>
    <row r="65526" x14ac:dyDescent="0.25"/>
    <row r="65527" x14ac:dyDescent="0.25"/>
    <row r="65528" x14ac:dyDescent="0.25"/>
    <row r="65529" x14ac:dyDescent="0.25"/>
    <row r="65530" x14ac:dyDescent="0.25"/>
    <row r="65531" x14ac:dyDescent="0.25"/>
    <row r="65532" x14ac:dyDescent="0.25"/>
    <row r="65533" x14ac:dyDescent="0.25"/>
    <row r="65534" x14ac:dyDescent="0.25"/>
    <row r="65535" x14ac:dyDescent="0.25"/>
    <row r="65536" x14ac:dyDescent="0.25"/>
    <row r="65537" x14ac:dyDescent="0.25"/>
    <row r="65538" x14ac:dyDescent="0.25"/>
    <row r="65539" x14ac:dyDescent="0.25"/>
    <row r="65540" x14ac:dyDescent="0.25"/>
    <row r="65541" x14ac:dyDescent="0.25"/>
    <row r="65542" x14ac:dyDescent="0.25"/>
    <row r="65543" x14ac:dyDescent="0.25"/>
    <row r="65544" x14ac:dyDescent="0.25"/>
    <row r="65545" x14ac:dyDescent="0.25"/>
    <row r="65546" x14ac:dyDescent="0.25"/>
    <row r="65547" x14ac:dyDescent="0.25"/>
    <row r="65548" x14ac:dyDescent="0.25"/>
    <row r="65549" x14ac:dyDescent="0.25"/>
    <row r="65550" x14ac:dyDescent="0.25"/>
    <row r="65551" x14ac:dyDescent="0.25"/>
    <row r="65552" x14ac:dyDescent="0.25"/>
    <row r="65553" x14ac:dyDescent="0.25"/>
    <row r="65554" x14ac:dyDescent="0.25"/>
    <row r="65555" x14ac:dyDescent="0.25"/>
    <row r="65556" x14ac:dyDescent="0.25"/>
    <row r="65557" x14ac:dyDescent="0.25"/>
    <row r="65558" x14ac:dyDescent="0.25"/>
    <row r="65559" x14ac:dyDescent="0.25"/>
    <row r="65560" x14ac:dyDescent="0.25"/>
    <row r="65561" x14ac:dyDescent="0.25"/>
    <row r="65562" x14ac:dyDescent="0.25"/>
    <row r="65563" x14ac:dyDescent="0.25"/>
    <row r="65564" x14ac:dyDescent="0.25"/>
    <row r="65565" x14ac:dyDescent="0.25"/>
    <row r="65566" x14ac:dyDescent="0.25"/>
    <row r="65567" x14ac:dyDescent="0.25"/>
    <row r="65568" x14ac:dyDescent="0.25"/>
    <row r="65569" x14ac:dyDescent="0.25"/>
    <row r="65570" x14ac:dyDescent="0.25"/>
    <row r="65571" x14ac:dyDescent="0.25"/>
    <row r="65572" x14ac:dyDescent="0.25"/>
    <row r="65573" x14ac:dyDescent="0.25"/>
    <row r="65574" x14ac:dyDescent="0.25"/>
    <row r="65575" x14ac:dyDescent="0.25"/>
    <row r="65576" x14ac:dyDescent="0.25"/>
    <row r="65577" x14ac:dyDescent="0.25"/>
    <row r="65578" x14ac:dyDescent="0.25"/>
    <row r="65579" x14ac:dyDescent="0.25"/>
    <row r="65580" x14ac:dyDescent="0.25"/>
    <row r="65581" x14ac:dyDescent="0.25"/>
    <row r="65582" x14ac:dyDescent="0.25"/>
    <row r="65583" x14ac:dyDescent="0.25"/>
    <row r="65584" x14ac:dyDescent="0.25"/>
    <row r="65585" x14ac:dyDescent="0.25"/>
    <row r="65586" x14ac:dyDescent="0.25"/>
    <row r="65587" x14ac:dyDescent="0.25"/>
    <row r="65588" x14ac:dyDescent="0.25"/>
    <row r="65589" x14ac:dyDescent="0.25"/>
    <row r="65590" x14ac:dyDescent="0.25"/>
    <row r="65591" x14ac:dyDescent="0.25"/>
    <row r="65592" x14ac:dyDescent="0.25"/>
    <row r="65593" x14ac:dyDescent="0.25"/>
    <row r="65594" x14ac:dyDescent="0.25"/>
    <row r="65595" x14ac:dyDescent="0.25"/>
  </sheetData>
  <mergeCells count="1">
    <mergeCell ref="C1:D1"/>
  </mergeCells>
  <printOptions horizontalCentered="1"/>
  <pageMargins left="0.47244094488188981" right="0.47244094488188981" top="1.1417322834645669" bottom="0.78740157480314965" header="0.51181102362204722" footer="0.51181102362204722"/>
  <pageSetup paperSize="9" scale="86" firstPageNumber="0" fitToHeight="0" orientation="portrait" r:id="rId1"/>
  <headerFooter alignWithMargins="0">
    <oddHeader xml:space="preserve">&amp;L&amp;12 10. melléklet a 27/2017.(XII.21.) önkormányzati rendelethez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view="pageBreakPreview" topLeftCell="B28" zoomScaleNormal="79" zoomScaleSheetLayoutView="100" workbookViewId="0">
      <selection activeCell="F37" sqref="F37"/>
    </sheetView>
  </sheetViews>
  <sheetFormatPr defaultRowHeight="15" x14ac:dyDescent="0.25"/>
  <cols>
    <col min="1" max="1" width="0.5703125" style="257" hidden="1" customWidth="1"/>
    <col min="2" max="2" width="80" style="291" customWidth="1"/>
    <col min="3" max="3" width="13.7109375" style="292" customWidth="1"/>
    <col min="4" max="16384" width="9.140625" style="258"/>
  </cols>
  <sheetData>
    <row r="1" spans="1:3" ht="14.25" customHeight="1" x14ac:dyDescent="0.25">
      <c r="B1" s="929" t="s">
        <v>257</v>
      </c>
      <c r="C1" s="929"/>
    </row>
    <row r="2" spans="1:3" ht="14.25" customHeight="1" x14ac:dyDescent="0.25">
      <c r="B2" s="929"/>
      <c r="C2" s="929"/>
    </row>
    <row r="3" spans="1:3" ht="14.25" customHeight="1" thickBot="1" x14ac:dyDescent="0.3">
      <c r="B3" s="259"/>
      <c r="C3" s="259"/>
    </row>
    <row r="4" spans="1:3" ht="15.75" thickBot="1" x14ac:dyDescent="0.3">
      <c r="B4" s="260" t="s">
        <v>323</v>
      </c>
      <c r="C4" s="261" t="s">
        <v>3</v>
      </c>
    </row>
    <row r="5" spans="1:3" x14ac:dyDescent="0.25">
      <c r="B5" s="262" t="s">
        <v>2</v>
      </c>
      <c r="C5" s="263"/>
    </row>
    <row r="6" spans="1:3" x14ac:dyDescent="0.25">
      <c r="B6" s="264"/>
      <c r="C6" s="265"/>
    </row>
    <row r="7" spans="1:3" x14ac:dyDescent="0.25">
      <c r="B7" s="266" t="s">
        <v>146</v>
      </c>
      <c r="C7" s="267">
        <f>SUM(C8:C10)</f>
        <v>114830</v>
      </c>
    </row>
    <row r="8" spans="1:3" ht="30" x14ac:dyDescent="0.25">
      <c r="A8" s="122" t="s">
        <v>98</v>
      </c>
      <c r="B8" s="264" t="s">
        <v>224</v>
      </c>
      <c r="C8" s="265">
        <v>9830</v>
      </c>
    </row>
    <row r="9" spans="1:3" s="268" customFormat="1" x14ac:dyDescent="0.25">
      <c r="A9" s="257" t="s">
        <v>328</v>
      </c>
      <c r="B9" s="264" t="s">
        <v>329</v>
      </c>
      <c r="C9" s="265">
        <v>104500</v>
      </c>
    </row>
    <row r="10" spans="1:3" s="268" customFormat="1" x14ac:dyDescent="0.25">
      <c r="A10" s="257" t="s">
        <v>330</v>
      </c>
      <c r="B10" s="264" t="s">
        <v>331</v>
      </c>
      <c r="C10" s="265">
        <v>500</v>
      </c>
    </row>
    <row r="11" spans="1:3" ht="30" x14ac:dyDescent="0.25">
      <c r="B11" s="269" t="s">
        <v>225</v>
      </c>
      <c r="C11" s="270">
        <f>C7</f>
        <v>114830</v>
      </c>
    </row>
    <row r="12" spans="1:3" s="268" customFormat="1" x14ac:dyDescent="0.25">
      <c r="A12" s="257"/>
      <c r="B12" s="264"/>
      <c r="C12" s="267"/>
    </row>
    <row r="13" spans="1:3" x14ac:dyDescent="0.25">
      <c r="B13" s="266" t="s">
        <v>332</v>
      </c>
      <c r="C13" s="267">
        <f>SUM(C14:C16)</f>
        <v>10912</v>
      </c>
    </row>
    <row r="14" spans="1:3" ht="15" customHeight="1" x14ac:dyDescent="0.25">
      <c r="A14" s="257" t="s">
        <v>266</v>
      </c>
      <c r="B14" s="264" t="s">
        <v>268</v>
      </c>
      <c r="C14" s="265">
        <v>7931</v>
      </c>
    </row>
    <row r="15" spans="1:3" s="273" customFormat="1" ht="31.5" customHeight="1" x14ac:dyDescent="0.2">
      <c r="A15" s="271" t="s">
        <v>102</v>
      </c>
      <c r="B15" s="272" t="s">
        <v>272</v>
      </c>
      <c r="C15" s="265">
        <v>781</v>
      </c>
    </row>
    <row r="16" spans="1:3" x14ac:dyDescent="0.25">
      <c r="A16" s="257" t="s">
        <v>109</v>
      </c>
      <c r="B16" s="264" t="s">
        <v>333</v>
      </c>
      <c r="C16" s="265">
        <v>2200</v>
      </c>
    </row>
    <row r="17" spans="1:3" s="268" customFormat="1" x14ac:dyDescent="0.25">
      <c r="A17" s="257"/>
      <c r="B17" s="303"/>
      <c r="C17" s="265"/>
    </row>
    <row r="18" spans="1:3" s="268" customFormat="1" ht="28.5" x14ac:dyDescent="0.25">
      <c r="A18" s="257"/>
      <c r="B18" s="266" t="s">
        <v>147</v>
      </c>
      <c r="C18" s="267">
        <f>SUM(C19:C19)</f>
        <v>40000</v>
      </c>
    </row>
    <row r="19" spans="1:3" s="268" customFormat="1" x14ac:dyDescent="0.25">
      <c r="A19" s="257" t="s">
        <v>266</v>
      </c>
      <c r="B19" s="264" t="s">
        <v>334</v>
      </c>
      <c r="C19" s="265">
        <v>40000</v>
      </c>
    </row>
    <row r="20" spans="1:3" s="268" customFormat="1" x14ac:dyDescent="0.25">
      <c r="A20" s="257"/>
      <c r="B20" s="304"/>
      <c r="C20" s="265"/>
    </row>
    <row r="21" spans="1:3" s="268" customFormat="1" ht="30" x14ac:dyDescent="0.25">
      <c r="A21" s="257"/>
      <c r="B21" s="269" t="s">
        <v>226</v>
      </c>
      <c r="C21" s="270">
        <f>C18+C13</f>
        <v>50912</v>
      </c>
    </row>
    <row r="22" spans="1:3" s="268" customFormat="1" x14ac:dyDescent="0.25">
      <c r="A22" s="257"/>
      <c r="B22" s="264"/>
      <c r="C22" s="265"/>
    </row>
    <row r="23" spans="1:3" s="268" customFormat="1" x14ac:dyDescent="0.25">
      <c r="A23" s="257"/>
      <c r="B23" s="266" t="s">
        <v>148</v>
      </c>
      <c r="C23" s="267">
        <f>SUM(C24:C24)</f>
        <v>0</v>
      </c>
    </row>
    <row r="24" spans="1:3" x14ac:dyDescent="0.25">
      <c r="B24" s="274"/>
      <c r="C24" s="265"/>
    </row>
    <row r="25" spans="1:3" ht="30" x14ac:dyDescent="0.25">
      <c r="B25" s="269" t="s">
        <v>227</v>
      </c>
      <c r="C25" s="270">
        <f>C23</f>
        <v>0</v>
      </c>
    </row>
    <row r="26" spans="1:3" s="268" customFormat="1" x14ac:dyDescent="0.25">
      <c r="A26" s="257"/>
      <c r="B26" s="275"/>
      <c r="C26" s="276"/>
    </row>
    <row r="27" spans="1:3" s="278" customFormat="1" ht="29.25" customHeight="1" x14ac:dyDescent="0.25">
      <c r="A27" s="277"/>
      <c r="B27" s="266" t="s">
        <v>149</v>
      </c>
      <c r="C27" s="267">
        <f>SUM(C28:C30)</f>
        <v>190283</v>
      </c>
    </row>
    <row r="28" spans="1:3" s="278" customFormat="1" ht="17.25" customHeight="1" x14ac:dyDescent="0.25">
      <c r="A28" s="277" t="s">
        <v>266</v>
      </c>
      <c r="B28" s="264" t="s">
        <v>268</v>
      </c>
      <c r="C28" s="265">
        <v>93357</v>
      </c>
    </row>
    <row r="29" spans="1:3" s="280" customFormat="1" ht="30.75" customHeight="1" x14ac:dyDescent="0.2">
      <c r="A29" s="279" t="s">
        <v>102</v>
      </c>
      <c r="B29" s="272" t="s">
        <v>272</v>
      </c>
      <c r="C29" s="265">
        <v>82676</v>
      </c>
    </row>
    <row r="30" spans="1:3" s="280" customFormat="1" x14ac:dyDescent="0.2">
      <c r="A30" s="279" t="s">
        <v>102</v>
      </c>
      <c r="B30" s="272" t="s">
        <v>273</v>
      </c>
      <c r="C30" s="265">
        <v>14250</v>
      </c>
    </row>
    <row r="31" spans="1:3" x14ac:dyDescent="0.25">
      <c r="B31" s="264"/>
      <c r="C31" s="265"/>
    </row>
    <row r="32" spans="1:3" s="281" customFormat="1" ht="28.5" x14ac:dyDescent="0.25">
      <c r="A32" s="257"/>
      <c r="B32" s="266" t="s">
        <v>150</v>
      </c>
      <c r="C32" s="267">
        <f>SUM(C33:C35)</f>
        <v>736</v>
      </c>
    </row>
    <row r="33" spans="1:3" x14ac:dyDescent="0.25">
      <c r="A33" s="122" t="s">
        <v>101</v>
      </c>
      <c r="B33" s="264" t="s">
        <v>151</v>
      </c>
      <c r="C33" s="265">
        <v>500</v>
      </c>
    </row>
    <row r="34" spans="1:3" x14ac:dyDescent="0.25">
      <c r="A34" s="257" t="s">
        <v>102</v>
      </c>
      <c r="B34" s="264" t="s">
        <v>228</v>
      </c>
      <c r="C34" s="265">
        <v>56</v>
      </c>
    </row>
    <row r="35" spans="1:3" x14ac:dyDescent="0.25">
      <c r="A35" s="122" t="s">
        <v>101</v>
      </c>
      <c r="B35" s="264" t="s">
        <v>336</v>
      </c>
      <c r="C35" s="265">
        <v>180</v>
      </c>
    </row>
    <row r="36" spans="1:3" x14ac:dyDescent="0.25">
      <c r="B36" s="264"/>
      <c r="C36" s="265"/>
    </row>
    <row r="37" spans="1:3" ht="30.75" thickBot="1" x14ac:dyDescent="0.3">
      <c r="B37" s="269" t="s">
        <v>229</v>
      </c>
      <c r="C37" s="270">
        <f>C27+C32</f>
        <v>191019</v>
      </c>
    </row>
    <row r="38" spans="1:3" ht="29.25" thickBot="1" x14ac:dyDescent="0.3">
      <c r="B38" s="282" t="s">
        <v>152</v>
      </c>
      <c r="C38" s="283">
        <f>C11+C21+C25+C37</f>
        <v>356761</v>
      </c>
    </row>
    <row r="39" spans="1:3" x14ac:dyDescent="0.25">
      <c r="A39" s="277"/>
      <c r="B39" s="327"/>
      <c r="C39" s="328"/>
    </row>
    <row r="40" spans="1:3" ht="15.75" thickBot="1" x14ac:dyDescent="0.3">
      <c r="A40" s="277"/>
      <c r="B40" s="329"/>
      <c r="C40" s="328"/>
    </row>
    <row r="41" spans="1:3" ht="15.75" thickBot="1" x14ac:dyDescent="0.3">
      <c r="B41" s="282" t="s">
        <v>137</v>
      </c>
      <c r="C41" s="284" t="s">
        <v>3</v>
      </c>
    </row>
    <row r="42" spans="1:3" s="281" customFormat="1" x14ac:dyDescent="0.25">
      <c r="A42" s="257"/>
      <c r="B42" s="262" t="s">
        <v>2</v>
      </c>
      <c r="C42" s="285"/>
    </row>
    <row r="43" spans="1:3" x14ac:dyDescent="0.25">
      <c r="B43" s="264"/>
      <c r="C43" s="265"/>
    </row>
    <row r="44" spans="1:3" x14ac:dyDescent="0.25">
      <c r="B44" s="286" t="s">
        <v>97</v>
      </c>
      <c r="C44" s="287">
        <f>C45</f>
        <v>600</v>
      </c>
    </row>
    <row r="45" spans="1:3" ht="28.5" x14ac:dyDescent="0.25">
      <c r="B45" s="266" t="s">
        <v>150</v>
      </c>
      <c r="C45" s="267">
        <f>SUM(C46)</f>
        <v>600</v>
      </c>
    </row>
    <row r="46" spans="1:3" x14ac:dyDescent="0.25">
      <c r="B46" s="264" t="s">
        <v>153</v>
      </c>
      <c r="C46" s="265">
        <v>600</v>
      </c>
    </row>
    <row r="47" spans="1:3" x14ac:dyDescent="0.25">
      <c r="B47" s="293"/>
      <c r="C47" s="294"/>
    </row>
    <row r="48" spans="1:3" x14ac:dyDescent="0.25">
      <c r="B48" s="269" t="s">
        <v>160</v>
      </c>
      <c r="C48" s="295">
        <f>C46</f>
        <v>600</v>
      </c>
    </row>
    <row r="49" spans="1:5" x14ac:dyDescent="0.25">
      <c r="B49" s="264"/>
      <c r="C49" s="265"/>
    </row>
    <row r="50" spans="1:5" x14ac:dyDescent="0.25">
      <c r="B50" s="286" t="s">
        <v>154</v>
      </c>
      <c r="C50" s="287">
        <f t="shared" ref="C50:C51" si="0">SUM(C51)</f>
        <v>10718</v>
      </c>
    </row>
    <row r="51" spans="1:5" x14ac:dyDescent="0.25">
      <c r="B51" s="266" t="s">
        <v>146</v>
      </c>
      <c r="C51" s="267">
        <f t="shared" si="0"/>
        <v>10718</v>
      </c>
    </row>
    <row r="52" spans="1:5" x14ac:dyDescent="0.25">
      <c r="B52" s="264" t="s">
        <v>204</v>
      </c>
      <c r="C52" s="265">
        <v>10718</v>
      </c>
    </row>
    <row r="53" spans="1:5" x14ac:dyDescent="0.25">
      <c r="B53" s="264"/>
      <c r="C53" s="265"/>
    </row>
    <row r="54" spans="1:5" s="281" customFormat="1" x14ac:dyDescent="0.25">
      <c r="A54" s="257"/>
      <c r="B54" s="286" t="s">
        <v>155</v>
      </c>
      <c r="C54" s="287">
        <f>SUM(C55)</f>
        <v>10798</v>
      </c>
    </row>
    <row r="55" spans="1:5" x14ac:dyDescent="0.25">
      <c r="B55" s="266" t="s">
        <v>146</v>
      </c>
      <c r="C55" s="267">
        <f>SUM(C56)</f>
        <v>10798</v>
      </c>
    </row>
    <row r="56" spans="1:5" s="268" customFormat="1" x14ac:dyDescent="0.25">
      <c r="A56" s="257"/>
      <c r="B56" s="264" t="s">
        <v>156</v>
      </c>
      <c r="C56" s="265">
        <v>10798</v>
      </c>
    </row>
    <row r="57" spans="1:5" x14ac:dyDescent="0.25">
      <c r="B57" s="264"/>
      <c r="C57" s="265"/>
    </row>
    <row r="58" spans="1:5" x14ac:dyDescent="0.25">
      <c r="B58" s="286" t="s">
        <v>157</v>
      </c>
      <c r="C58" s="287">
        <f t="shared" ref="C58:C59" si="1">SUM(C59)</f>
        <v>9521</v>
      </c>
    </row>
    <row r="59" spans="1:5" s="289" customFormat="1" x14ac:dyDescent="0.25">
      <c r="A59" s="288"/>
      <c r="B59" s="266" t="s">
        <v>146</v>
      </c>
      <c r="C59" s="267">
        <f t="shared" si="1"/>
        <v>9521</v>
      </c>
    </row>
    <row r="60" spans="1:5" x14ac:dyDescent="0.25">
      <c r="B60" s="264" t="s">
        <v>158</v>
      </c>
      <c r="C60" s="265">
        <v>9521</v>
      </c>
    </row>
    <row r="61" spans="1:5" s="289" customFormat="1" x14ac:dyDescent="0.25">
      <c r="A61" s="288"/>
      <c r="B61" s="264"/>
      <c r="C61" s="265"/>
    </row>
    <row r="62" spans="1:5" x14ac:dyDescent="0.25">
      <c r="B62" s="269" t="s">
        <v>159</v>
      </c>
      <c r="C62" s="270">
        <f>C50+C54+C58</f>
        <v>31037</v>
      </c>
      <c r="E62" s="290"/>
    </row>
    <row r="63" spans="1:5" ht="15.75" customHeight="1" thickBot="1" x14ac:dyDescent="0.3">
      <c r="B63" s="264"/>
      <c r="C63" s="265"/>
    </row>
    <row r="64" spans="1:5" ht="43.5" thickBot="1" x14ac:dyDescent="0.3">
      <c r="B64" s="282" t="s">
        <v>161</v>
      </c>
      <c r="C64" s="283">
        <f>SUM(C62,C48)</f>
        <v>31637</v>
      </c>
    </row>
  </sheetData>
  <mergeCells count="1">
    <mergeCell ref="B1:C2"/>
  </mergeCells>
  <printOptions horizontalCentered="1"/>
  <pageMargins left="0.47244094488188981" right="0.47244094488188981" top="0.94488188976377963" bottom="0.74803149606299213" header="0.51181102362204722" footer="0.51181102362204722"/>
  <pageSetup paperSize="9" firstPageNumber="0" fitToHeight="0" orientation="portrait" r:id="rId1"/>
  <headerFooter alignWithMargins="0">
    <oddHeader xml:space="preserve">&amp;L11. melléklet a 27/2017.(XII.21.)  önkormányzati rendelethez
</oddHeader>
  </headerFooter>
  <rowBreaks count="1" manualBreakCount="1">
    <brk id="38" max="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3"/>
  <sheetViews>
    <sheetView view="pageBreakPreview" zoomScale="90" zoomScaleNormal="79" zoomScaleSheetLayoutView="90" workbookViewId="0">
      <selection activeCell="K21" sqref="K21"/>
    </sheetView>
  </sheetViews>
  <sheetFormatPr defaultRowHeight="12.75" x14ac:dyDescent="0.2"/>
  <cols>
    <col min="1" max="1" width="46.85546875" style="36" customWidth="1"/>
    <col min="2" max="2" width="24.28515625" style="36" customWidth="1"/>
    <col min="3" max="16384" width="9.140625" style="36"/>
  </cols>
  <sheetData>
    <row r="1" spans="1:2" ht="15" customHeight="1" x14ac:dyDescent="0.2">
      <c r="A1" s="934" t="s">
        <v>162</v>
      </c>
      <c r="B1" s="934"/>
    </row>
    <row r="2" spans="1:2" ht="14.25" customHeight="1" thickBot="1" x14ac:dyDescent="0.3">
      <c r="A2" s="37"/>
      <c r="B2" s="38"/>
    </row>
    <row r="3" spans="1:2" ht="27.75" customHeight="1" thickBot="1" x14ac:dyDescent="0.25">
      <c r="A3" s="930" t="s">
        <v>163</v>
      </c>
      <c r="B3" s="837" t="s">
        <v>164</v>
      </c>
    </row>
    <row r="4" spans="1:2" ht="15" customHeight="1" thickBot="1" x14ac:dyDescent="0.25">
      <c r="A4" s="931"/>
      <c r="B4" s="838" t="s">
        <v>3</v>
      </c>
    </row>
    <row r="5" spans="1:2" ht="15" customHeight="1" x14ac:dyDescent="0.2">
      <c r="A5" s="62" t="s">
        <v>165</v>
      </c>
      <c r="B5" s="70">
        <v>22</v>
      </c>
    </row>
    <row r="6" spans="1:2" ht="15" customHeight="1" x14ac:dyDescent="0.2">
      <c r="A6" s="63" t="s">
        <v>166</v>
      </c>
      <c r="B6" s="71">
        <v>18.75</v>
      </c>
    </row>
    <row r="7" spans="1:2" ht="15" customHeight="1" x14ac:dyDescent="0.2">
      <c r="A7" s="63" t="s">
        <v>167</v>
      </c>
      <c r="B7" s="71">
        <v>3.5</v>
      </c>
    </row>
    <row r="8" spans="1:2" s="39" customFormat="1" ht="15" customHeight="1" x14ac:dyDescent="0.2">
      <c r="A8" s="64" t="s">
        <v>168</v>
      </c>
      <c r="B8" s="72">
        <f>SUM(B6:B7)</f>
        <v>22.25</v>
      </c>
    </row>
    <row r="9" spans="1:2" ht="15" customHeight="1" x14ac:dyDescent="0.2">
      <c r="A9" s="63" t="s">
        <v>169</v>
      </c>
      <c r="B9" s="71">
        <v>23</v>
      </c>
    </row>
    <row r="10" spans="1:2" ht="15" customHeight="1" x14ac:dyDescent="0.2">
      <c r="A10" s="63" t="s">
        <v>170</v>
      </c>
      <c r="B10" s="71">
        <v>13</v>
      </c>
    </row>
    <row r="11" spans="1:2" ht="15" customHeight="1" x14ac:dyDescent="0.2">
      <c r="A11" s="63" t="s">
        <v>171</v>
      </c>
      <c r="B11" s="71">
        <v>18</v>
      </c>
    </row>
    <row r="12" spans="1:2" ht="15" customHeight="1" x14ac:dyDescent="0.2">
      <c r="A12" s="63" t="s">
        <v>172</v>
      </c>
      <c r="B12" s="71">
        <v>7</v>
      </c>
    </row>
    <row r="13" spans="1:2" s="39" customFormat="1" ht="15" customHeight="1" x14ac:dyDescent="0.2">
      <c r="A13" s="64" t="s">
        <v>173</v>
      </c>
      <c r="B13" s="72">
        <f>SUM(B11:B12)</f>
        <v>25</v>
      </c>
    </row>
    <row r="14" spans="1:2" s="39" customFormat="1" ht="15" customHeight="1" x14ac:dyDescent="0.2">
      <c r="A14" s="64" t="s">
        <v>174</v>
      </c>
      <c r="B14" s="72">
        <f>SUM(B5,B8,B9,B10,B13)</f>
        <v>105.25</v>
      </c>
    </row>
    <row r="15" spans="1:2" ht="15" customHeight="1" x14ac:dyDescent="0.2">
      <c r="A15" s="63" t="s">
        <v>175</v>
      </c>
      <c r="B15" s="71">
        <v>39.5</v>
      </c>
    </row>
    <row r="16" spans="1:2" ht="15.75" customHeight="1" x14ac:dyDescent="0.2">
      <c r="A16" s="63" t="s">
        <v>176</v>
      </c>
      <c r="B16" s="71">
        <v>9.5</v>
      </c>
    </row>
    <row r="17" spans="1:2" ht="15" customHeight="1" x14ac:dyDescent="0.2">
      <c r="A17" s="63" t="s">
        <v>177</v>
      </c>
      <c r="B17" s="71">
        <v>10</v>
      </c>
    </row>
    <row r="18" spans="1:2" ht="15" customHeight="1" x14ac:dyDescent="0.2">
      <c r="A18" s="63" t="s">
        <v>178</v>
      </c>
      <c r="B18" s="71">
        <v>14.5</v>
      </c>
    </row>
    <row r="19" spans="1:2" ht="15" customHeight="1" x14ac:dyDescent="0.2">
      <c r="A19" s="65" t="s">
        <v>106</v>
      </c>
      <c r="B19" s="71">
        <v>42</v>
      </c>
    </row>
    <row r="20" spans="1:2" s="40" customFormat="1" ht="15" customHeight="1" x14ac:dyDescent="0.2">
      <c r="A20" s="66" t="s">
        <v>179</v>
      </c>
      <c r="B20" s="73">
        <f>SUM(B14,B15,B16,B17,B18)</f>
        <v>178.75</v>
      </c>
    </row>
    <row r="21" spans="1:2" ht="15" customHeight="1" x14ac:dyDescent="0.2">
      <c r="A21" s="67" t="s">
        <v>180</v>
      </c>
      <c r="B21" s="74">
        <f>SUM(B19:B20)</f>
        <v>220.75</v>
      </c>
    </row>
    <row r="22" spans="1:2" ht="15" customHeight="1" x14ac:dyDescent="0.2">
      <c r="A22" s="63"/>
      <c r="B22" s="71"/>
    </row>
    <row r="23" spans="1:2" ht="15" customHeight="1" x14ac:dyDescent="0.2">
      <c r="A23" s="67" t="s">
        <v>70</v>
      </c>
      <c r="B23" s="71"/>
    </row>
    <row r="24" spans="1:2" ht="15" customHeight="1" x14ac:dyDescent="0.2">
      <c r="A24" s="63" t="s">
        <v>181</v>
      </c>
      <c r="B24" s="75">
        <v>83</v>
      </c>
    </row>
    <row r="25" spans="1:2" ht="15" customHeight="1" x14ac:dyDescent="0.2">
      <c r="A25" s="68" t="s">
        <v>182</v>
      </c>
      <c r="B25" s="71">
        <v>5</v>
      </c>
    </row>
    <row r="26" spans="1:2" ht="15" customHeight="1" x14ac:dyDescent="0.2">
      <c r="A26" s="63" t="s">
        <v>183</v>
      </c>
      <c r="B26" s="71">
        <v>3</v>
      </c>
    </row>
    <row r="27" spans="1:2" ht="15" customHeight="1" x14ac:dyDescent="0.2">
      <c r="A27" s="63" t="s">
        <v>184</v>
      </c>
      <c r="B27" s="71">
        <v>6</v>
      </c>
    </row>
    <row r="28" spans="1:2" ht="15" customHeight="1" x14ac:dyDescent="0.2">
      <c r="A28" s="67" t="s">
        <v>185</v>
      </c>
      <c r="B28" s="74">
        <f>SUM(B24:B27)</f>
        <v>97</v>
      </c>
    </row>
    <row r="29" spans="1:2" ht="15" customHeight="1" x14ac:dyDescent="0.2">
      <c r="A29" s="67"/>
      <c r="B29" s="71"/>
    </row>
    <row r="30" spans="1:2" ht="15" customHeight="1" x14ac:dyDescent="0.2">
      <c r="A30" s="67" t="s">
        <v>186</v>
      </c>
      <c r="B30" s="74">
        <v>2</v>
      </c>
    </row>
    <row r="31" spans="1:2" ht="15" customHeight="1" x14ac:dyDescent="0.2">
      <c r="A31" s="63"/>
      <c r="B31" s="71"/>
    </row>
    <row r="32" spans="1:2" ht="15" customHeight="1" thickBot="1" x14ac:dyDescent="0.25">
      <c r="A32" s="69" t="s">
        <v>61</v>
      </c>
      <c r="B32" s="76">
        <f>SUM(B21+B28+B30)</f>
        <v>319.75</v>
      </c>
    </row>
    <row r="33" spans="1:2" ht="18.75" x14ac:dyDescent="0.3">
      <c r="A33" s="41"/>
      <c r="B33" s="42"/>
    </row>
    <row r="34" spans="1:2" ht="15.75" x14ac:dyDescent="0.25">
      <c r="A34" s="43"/>
    </row>
    <row r="35" spans="1:2" x14ac:dyDescent="0.2">
      <c r="A35" s="935" t="s">
        <v>187</v>
      </c>
      <c r="B35" s="935"/>
    </row>
    <row r="36" spans="1:2" ht="13.5" thickBot="1" x14ac:dyDescent="0.25"/>
    <row r="37" spans="1:2" ht="13.5" thickBot="1" x14ac:dyDescent="0.25">
      <c r="A37" s="932" t="s">
        <v>2</v>
      </c>
      <c r="B37" s="98" t="s">
        <v>188</v>
      </c>
    </row>
    <row r="38" spans="1:2" ht="15.75" customHeight="1" thickBot="1" x14ac:dyDescent="0.25">
      <c r="A38" s="933"/>
      <c r="B38" s="53" t="s">
        <v>3</v>
      </c>
    </row>
    <row r="39" spans="1:2" x14ac:dyDescent="0.2">
      <c r="A39" s="44" t="s">
        <v>189</v>
      </c>
      <c r="B39" s="45">
        <v>90</v>
      </c>
    </row>
    <row r="40" spans="1:2" s="40" customFormat="1" ht="13.5" thickBot="1" x14ac:dyDescent="0.25">
      <c r="A40" s="46" t="s">
        <v>190</v>
      </c>
      <c r="B40" s="47">
        <f>SUM(B39)</f>
        <v>90</v>
      </c>
    </row>
    <row r="43" spans="1:2" ht="25.5" customHeight="1" x14ac:dyDescent="0.2"/>
  </sheetData>
  <sheetProtection selectLockedCells="1" selectUnlockedCells="1"/>
  <mergeCells count="4">
    <mergeCell ref="A3:A4"/>
    <mergeCell ref="A37:A38"/>
    <mergeCell ref="A1:B1"/>
    <mergeCell ref="A35:B35"/>
  </mergeCells>
  <printOptions horizontalCentered="1"/>
  <pageMargins left="0.78740157480314965" right="0.78740157480314965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&amp;L12. melléklet a 27/2017.(XII.21.) önkormányzati rendelethez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9" workbookViewId="0">
      <selection activeCell="A31" sqref="A31:I48"/>
    </sheetView>
  </sheetViews>
  <sheetFormatPr defaultRowHeight="12.75" x14ac:dyDescent="0.2"/>
  <cols>
    <col min="2" max="2" width="18.85546875" customWidth="1"/>
    <col min="3" max="3" width="14.28515625" customWidth="1"/>
    <col min="4" max="4" width="16.7109375" customWidth="1"/>
    <col min="5" max="5" width="19.85546875" customWidth="1"/>
  </cols>
  <sheetData>
    <row r="1" spans="1:5" x14ac:dyDescent="0.2">
      <c r="A1" s="938" t="s">
        <v>230</v>
      </c>
      <c r="B1" s="939"/>
      <c r="C1" s="939"/>
      <c r="D1" s="939"/>
      <c r="E1" s="940"/>
    </row>
    <row r="2" spans="1:5" x14ac:dyDescent="0.2">
      <c r="A2" s="941" t="s">
        <v>258</v>
      </c>
      <c r="B2" s="942"/>
      <c r="C2" s="942"/>
      <c r="D2" s="942"/>
      <c r="E2" s="943"/>
    </row>
    <row r="3" spans="1:5" x14ac:dyDescent="0.2">
      <c r="A3" s="941"/>
      <c r="B3" s="942"/>
      <c r="C3" s="942"/>
      <c r="D3" s="942"/>
      <c r="E3" s="943"/>
    </row>
    <row r="4" spans="1:5" ht="15.75" x14ac:dyDescent="0.25">
      <c r="A4" s="84"/>
      <c r="B4" s="85"/>
      <c r="C4" s="85"/>
      <c r="D4" s="85"/>
      <c r="E4" s="86"/>
    </row>
    <row r="5" spans="1:5" ht="12.75" customHeight="1" x14ac:dyDescent="0.2">
      <c r="A5" s="944" t="s">
        <v>2</v>
      </c>
      <c r="B5" s="945"/>
      <c r="C5" s="97" t="s">
        <v>246</v>
      </c>
      <c r="D5" s="97" t="s">
        <v>247</v>
      </c>
      <c r="E5" s="87" t="s">
        <v>107</v>
      </c>
    </row>
    <row r="6" spans="1:5" x14ac:dyDescent="0.2">
      <c r="A6" s="936" t="s">
        <v>233</v>
      </c>
      <c r="B6" s="937"/>
      <c r="C6" s="88">
        <v>105091</v>
      </c>
      <c r="D6" s="88">
        <v>536822</v>
      </c>
      <c r="E6" s="89">
        <f t="shared" ref="E6:E26" si="0">C6+D6</f>
        <v>641913</v>
      </c>
    </row>
    <row r="7" spans="1:5" x14ac:dyDescent="0.2">
      <c r="A7" s="90"/>
      <c r="B7" s="91" t="s">
        <v>231</v>
      </c>
      <c r="C7" s="88">
        <v>43788</v>
      </c>
      <c r="D7" s="88">
        <v>107279</v>
      </c>
      <c r="E7" s="89">
        <f t="shared" si="0"/>
        <v>151067</v>
      </c>
    </row>
    <row r="8" spans="1:5" x14ac:dyDescent="0.2">
      <c r="A8" s="90"/>
      <c r="B8" s="91" t="s">
        <v>232</v>
      </c>
      <c r="C8" s="88">
        <v>1089</v>
      </c>
      <c r="D8" s="88">
        <v>5956</v>
      </c>
      <c r="E8" s="89">
        <f t="shared" si="0"/>
        <v>7045</v>
      </c>
    </row>
    <row r="9" spans="1:5" x14ac:dyDescent="0.2">
      <c r="A9" s="936" t="s">
        <v>234</v>
      </c>
      <c r="B9" s="937"/>
      <c r="C9" s="88">
        <f>C6-C7</f>
        <v>61303</v>
      </c>
      <c r="D9" s="88">
        <f>D6-D7</f>
        <v>429543</v>
      </c>
      <c r="E9" s="89">
        <f t="shared" si="0"/>
        <v>490846</v>
      </c>
    </row>
    <row r="10" spans="1:5" x14ac:dyDescent="0.2">
      <c r="A10" s="90"/>
      <c r="B10" s="91" t="s">
        <v>231</v>
      </c>
      <c r="C10" s="88">
        <v>35030</v>
      </c>
      <c r="D10" s="88">
        <v>71519</v>
      </c>
      <c r="E10" s="89">
        <f t="shared" si="0"/>
        <v>106549</v>
      </c>
    </row>
    <row r="11" spans="1:5" x14ac:dyDescent="0.2">
      <c r="A11" s="90"/>
      <c r="B11" s="91" t="s">
        <v>232</v>
      </c>
      <c r="C11" s="88">
        <v>478</v>
      </c>
      <c r="D11" s="88">
        <v>3964</v>
      </c>
      <c r="E11" s="89">
        <f t="shared" si="0"/>
        <v>4442</v>
      </c>
    </row>
    <row r="12" spans="1:5" x14ac:dyDescent="0.2">
      <c r="A12" s="936" t="s">
        <v>235</v>
      </c>
      <c r="B12" s="937"/>
      <c r="C12" s="88">
        <f>C9-C10</f>
        <v>26273</v>
      </c>
      <c r="D12" s="88">
        <f>D9-D10</f>
        <v>358024</v>
      </c>
      <c r="E12" s="89">
        <f t="shared" si="0"/>
        <v>384297</v>
      </c>
    </row>
    <row r="13" spans="1:5" x14ac:dyDescent="0.2">
      <c r="A13" s="90"/>
      <c r="B13" s="91" t="s">
        <v>231</v>
      </c>
      <c r="C13" s="88">
        <v>26273</v>
      </c>
      <c r="D13" s="88">
        <v>71519</v>
      </c>
      <c r="E13" s="89">
        <f t="shared" si="0"/>
        <v>97792</v>
      </c>
    </row>
    <row r="14" spans="1:5" x14ac:dyDescent="0.2">
      <c r="A14" s="90"/>
      <c r="B14" s="91" t="s">
        <v>232</v>
      </c>
      <c r="C14" s="88">
        <v>130</v>
      </c>
      <c r="D14" s="88">
        <v>3284</v>
      </c>
      <c r="E14" s="89">
        <f t="shared" si="0"/>
        <v>3414</v>
      </c>
    </row>
    <row r="15" spans="1:5" x14ac:dyDescent="0.2">
      <c r="A15" s="936" t="s">
        <v>236</v>
      </c>
      <c r="B15" s="937"/>
      <c r="C15" s="88"/>
      <c r="D15" s="88">
        <f>D12-D13</f>
        <v>286505</v>
      </c>
      <c r="E15" s="89">
        <f t="shared" si="0"/>
        <v>286505</v>
      </c>
    </row>
    <row r="16" spans="1:5" x14ac:dyDescent="0.2">
      <c r="A16" s="90"/>
      <c r="B16" s="91" t="s">
        <v>231</v>
      </c>
      <c r="C16" s="88"/>
      <c r="D16" s="88">
        <v>71519</v>
      </c>
      <c r="E16" s="89">
        <f t="shared" si="0"/>
        <v>71519</v>
      </c>
    </row>
    <row r="17" spans="1:5" x14ac:dyDescent="0.2">
      <c r="A17" s="90"/>
      <c r="B17" s="91" t="s">
        <v>232</v>
      </c>
      <c r="C17" s="88"/>
      <c r="D17" s="88">
        <v>2586</v>
      </c>
      <c r="E17" s="89">
        <f t="shared" si="0"/>
        <v>2586</v>
      </c>
    </row>
    <row r="18" spans="1:5" x14ac:dyDescent="0.2">
      <c r="A18" s="936" t="s">
        <v>237</v>
      </c>
      <c r="B18" s="937"/>
      <c r="C18" s="88"/>
      <c r="D18" s="88">
        <f>D15-D16</f>
        <v>214986</v>
      </c>
      <c r="E18" s="89">
        <f t="shared" si="0"/>
        <v>214986</v>
      </c>
    </row>
    <row r="19" spans="1:5" x14ac:dyDescent="0.2">
      <c r="A19" s="90"/>
      <c r="B19" s="91" t="s">
        <v>231</v>
      </c>
      <c r="C19" s="88"/>
      <c r="D19" s="88">
        <v>71519</v>
      </c>
      <c r="E19" s="89">
        <f t="shared" si="0"/>
        <v>71519</v>
      </c>
    </row>
    <row r="20" spans="1:5" x14ac:dyDescent="0.2">
      <c r="A20" s="90"/>
      <c r="B20" s="91" t="s">
        <v>232</v>
      </c>
      <c r="C20" s="88"/>
      <c r="D20" s="88">
        <v>1897</v>
      </c>
      <c r="E20" s="89">
        <f t="shared" si="0"/>
        <v>1897</v>
      </c>
    </row>
    <row r="21" spans="1:5" x14ac:dyDescent="0.2">
      <c r="A21" s="936" t="s">
        <v>238</v>
      </c>
      <c r="B21" s="937"/>
      <c r="C21" s="88"/>
      <c r="D21" s="88">
        <f>D18-D19</f>
        <v>143467</v>
      </c>
      <c r="E21" s="89">
        <f t="shared" si="0"/>
        <v>143467</v>
      </c>
    </row>
    <row r="22" spans="1:5" x14ac:dyDescent="0.2">
      <c r="A22" s="90"/>
      <c r="B22" s="91" t="s">
        <v>231</v>
      </c>
      <c r="C22" s="88"/>
      <c r="D22" s="88">
        <v>71519</v>
      </c>
      <c r="E22" s="89">
        <f t="shared" si="0"/>
        <v>71519</v>
      </c>
    </row>
    <row r="23" spans="1:5" x14ac:dyDescent="0.2">
      <c r="A23" s="90"/>
      <c r="B23" s="91" t="s">
        <v>232</v>
      </c>
      <c r="C23" s="88"/>
      <c r="D23" s="88">
        <v>1208</v>
      </c>
      <c r="E23" s="89">
        <f t="shared" si="0"/>
        <v>1208</v>
      </c>
    </row>
    <row r="24" spans="1:5" x14ac:dyDescent="0.2">
      <c r="A24" s="936" t="s">
        <v>239</v>
      </c>
      <c r="B24" s="937"/>
      <c r="C24" s="88"/>
      <c r="D24" s="88">
        <f>D21-D22</f>
        <v>71948</v>
      </c>
      <c r="E24" s="89">
        <f t="shared" si="0"/>
        <v>71948</v>
      </c>
    </row>
    <row r="25" spans="1:5" x14ac:dyDescent="0.2">
      <c r="A25" s="90"/>
      <c r="B25" s="91" t="s">
        <v>231</v>
      </c>
      <c r="C25" s="88"/>
      <c r="D25" s="88">
        <v>71948</v>
      </c>
      <c r="E25" s="89">
        <f t="shared" si="0"/>
        <v>71948</v>
      </c>
    </row>
    <row r="26" spans="1:5" ht="13.5" thickBot="1" x14ac:dyDescent="0.25">
      <c r="A26" s="92"/>
      <c r="B26" s="93" t="s">
        <v>232</v>
      </c>
      <c r="C26" s="94"/>
      <c r="D26" s="94">
        <v>521</v>
      </c>
      <c r="E26" s="95">
        <f t="shared" si="0"/>
        <v>521</v>
      </c>
    </row>
  </sheetData>
  <mergeCells count="11">
    <mergeCell ref="A24:B24"/>
    <mergeCell ref="A1:E1"/>
    <mergeCell ref="A2:E2"/>
    <mergeCell ref="A3:E3"/>
    <mergeCell ref="A5:B5"/>
    <mergeCell ref="A6:B6"/>
    <mergeCell ref="A9:B9"/>
    <mergeCell ref="A12:B12"/>
    <mergeCell ref="A15:B15"/>
    <mergeCell ref="A18:B18"/>
    <mergeCell ref="A21:B2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&amp;L13. melléklet a 27/2017.(XII.21.)  önkormányzati rendelethez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view="pageBreakPreview" zoomScale="90" zoomScaleNormal="79" zoomScaleSheetLayoutView="90" workbookViewId="0">
      <selection activeCell="F12" sqref="F12"/>
    </sheetView>
  </sheetViews>
  <sheetFormatPr defaultRowHeight="15" x14ac:dyDescent="0.25"/>
  <cols>
    <col min="1" max="1" width="41.140625" style="699" customWidth="1"/>
    <col min="2" max="2" width="10.5703125" style="699" customWidth="1"/>
    <col min="3" max="3" width="10.85546875" style="699" customWidth="1"/>
    <col min="4" max="4" width="11.28515625" style="699" customWidth="1"/>
    <col min="5" max="5" width="10.42578125" style="699" customWidth="1"/>
    <col min="6" max="6" width="10.85546875" style="699" customWidth="1"/>
    <col min="7" max="7" width="10.42578125" style="699" customWidth="1"/>
    <col min="8" max="8" width="11.140625" style="699" customWidth="1"/>
    <col min="9" max="9" width="13.42578125" style="699" customWidth="1"/>
    <col min="10" max="254" width="9.140625" style="699"/>
    <col min="255" max="255" width="41.140625" style="699" customWidth="1"/>
    <col min="256" max="256" width="10.7109375" style="699" customWidth="1"/>
    <col min="257" max="257" width="11.140625" style="699" customWidth="1"/>
    <col min="258" max="258" width="10.5703125" style="699" customWidth="1"/>
    <col min="259" max="259" width="10.85546875" style="699" customWidth="1"/>
    <col min="260" max="260" width="11.28515625" style="699" customWidth="1"/>
    <col min="261" max="261" width="10.42578125" style="699" customWidth="1"/>
    <col min="262" max="262" width="10.85546875" style="699" customWidth="1"/>
    <col min="263" max="263" width="10.42578125" style="699" customWidth="1"/>
    <col min="264" max="264" width="11.140625" style="699" customWidth="1"/>
    <col min="265" max="265" width="12.140625" style="699" customWidth="1"/>
    <col min="266" max="510" width="9.140625" style="699"/>
    <col min="511" max="511" width="41.140625" style="699" customWidth="1"/>
    <col min="512" max="512" width="10.7109375" style="699" customWidth="1"/>
    <col min="513" max="513" width="11.140625" style="699" customWidth="1"/>
    <col min="514" max="514" width="10.5703125" style="699" customWidth="1"/>
    <col min="515" max="515" width="10.85546875" style="699" customWidth="1"/>
    <col min="516" max="516" width="11.28515625" style="699" customWidth="1"/>
    <col min="517" max="517" width="10.42578125" style="699" customWidth="1"/>
    <col min="518" max="518" width="10.85546875" style="699" customWidth="1"/>
    <col min="519" max="519" width="10.42578125" style="699" customWidth="1"/>
    <col min="520" max="520" width="11.140625" style="699" customWidth="1"/>
    <col min="521" max="521" width="12.140625" style="699" customWidth="1"/>
    <col min="522" max="766" width="9.140625" style="699"/>
    <col min="767" max="767" width="41.140625" style="699" customWidth="1"/>
    <col min="768" max="768" width="10.7109375" style="699" customWidth="1"/>
    <col min="769" max="769" width="11.140625" style="699" customWidth="1"/>
    <col min="770" max="770" width="10.5703125" style="699" customWidth="1"/>
    <col min="771" max="771" width="10.85546875" style="699" customWidth="1"/>
    <col min="772" max="772" width="11.28515625" style="699" customWidth="1"/>
    <col min="773" max="773" width="10.42578125" style="699" customWidth="1"/>
    <col min="774" max="774" width="10.85546875" style="699" customWidth="1"/>
    <col min="775" max="775" width="10.42578125" style="699" customWidth="1"/>
    <col min="776" max="776" width="11.140625" style="699" customWidth="1"/>
    <col min="777" max="777" width="12.140625" style="699" customWidth="1"/>
    <col min="778" max="1022" width="9.140625" style="699"/>
    <col min="1023" max="1023" width="41.140625" style="699" customWidth="1"/>
    <col min="1024" max="1024" width="10.7109375" style="699" customWidth="1"/>
    <col min="1025" max="1025" width="11.140625" style="699" customWidth="1"/>
    <col min="1026" max="1026" width="10.5703125" style="699" customWidth="1"/>
    <col min="1027" max="1027" width="10.85546875" style="699" customWidth="1"/>
    <col min="1028" max="1028" width="11.28515625" style="699" customWidth="1"/>
    <col min="1029" max="1029" width="10.42578125" style="699" customWidth="1"/>
    <col min="1030" max="1030" width="10.85546875" style="699" customWidth="1"/>
    <col min="1031" max="1031" width="10.42578125" style="699" customWidth="1"/>
    <col min="1032" max="1032" width="11.140625" style="699" customWidth="1"/>
    <col min="1033" max="1033" width="12.140625" style="699" customWidth="1"/>
    <col min="1034" max="1278" width="9.140625" style="699"/>
    <col min="1279" max="1279" width="41.140625" style="699" customWidth="1"/>
    <col min="1280" max="1280" width="10.7109375" style="699" customWidth="1"/>
    <col min="1281" max="1281" width="11.140625" style="699" customWidth="1"/>
    <col min="1282" max="1282" width="10.5703125" style="699" customWidth="1"/>
    <col min="1283" max="1283" width="10.85546875" style="699" customWidth="1"/>
    <col min="1284" max="1284" width="11.28515625" style="699" customWidth="1"/>
    <col min="1285" max="1285" width="10.42578125" style="699" customWidth="1"/>
    <col min="1286" max="1286" width="10.85546875" style="699" customWidth="1"/>
    <col min="1287" max="1287" width="10.42578125" style="699" customWidth="1"/>
    <col min="1288" max="1288" width="11.140625" style="699" customWidth="1"/>
    <col min="1289" max="1289" width="12.140625" style="699" customWidth="1"/>
    <col min="1290" max="1534" width="9.140625" style="699"/>
    <col min="1535" max="1535" width="41.140625" style="699" customWidth="1"/>
    <col min="1536" max="1536" width="10.7109375" style="699" customWidth="1"/>
    <col min="1537" max="1537" width="11.140625" style="699" customWidth="1"/>
    <col min="1538" max="1538" width="10.5703125" style="699" customWidth="1"/>
    <col min="1539" max="1539" width="10.85546875" style="699" customWidth="1"/>
    <col min="1540" max="1540" width="11.28515625" style="699" customWidth="1"/>
    <col min="1541" max="1541" width="10.42578125" style="699" customWidth="1"/>
    <col min="1542" max="1542" width="10.85546875" style="699" customWidth="1"/>
    <col min="1543" max="1543" width="10.42578125" style="699" customWidth="1"/>
    <col min="1544" max="1544" width="11.140625" style="699" customWidth="1"/>
    <col min="1545" max="1545" width="12.140625" style="699" customWidth="1"/>
    <col min="1546" max="1790" width="9.140625" style="699"/>
    <col min="1791" max="1791" width="41.140625" style="699" customWidth="1"/>
    <col min="1792" max="1792" width="10.7109375" style="699" customWidth="1"/>
    <col min="1793" max="1793" width="11.140625" style="699" customWidth="1"/>
    <col min="1794" max="1794" width="10.5703125" style="699" customWidth="1"/>
    <col min="1795" max="1795" width="10.85546875" style="699" customWidth="1"/>
    <col min="1796" max="1796" width="11.28515625" style="699" customWidth="1"/>
    <col min="1797" max="1797" width="10.42578125" style="699" customWidth="1"/>
    <col min="1798" max="1798" width="10.85546875" style="699" customWidth="1"/>
    <col min="1799" max="1799" width="10.42578125" style="699" customWidth="1"/>
    <col min="1800" max="1800" width="11.140625" style="699" customWidth="1"/>
    <col min="1801" max="1801" width="12.140625" style="699" customWidth="1"/>
    <col min="1802" max="2046" width="9.140625" style="699"/>
    <col min="2047" max="2047" width="41.140625" style="699" customWidth="1"/>
    <col min="2048" max="2048" width="10.7109375" style="699" customWidth="1"/>
    <col min="2049" max="2049" width="11.140625" style="699" customWidth="1"/>
    <col min="2050" max="2050" width="10.5703125" style="699" customWidth="1"/>
    <col min="2051" max="2051" width="10.85546875" style="699" customWidth="1"/>
    <col min="2052" max="2052" width="11.28515625" style="699" customWidth="1"/>
    <col min="2053" max="2053" width="10.42578125" style="699" customWidth="1"/>
    <col min="2054" max="2054" width="10.85546875" style="699" customWidth="1"/>
    <col min="2055" max="2055" width="10.42578125" style="699" customWidth="1"/>
    <col min="2056" max="2056" width="11.140625" style="699" customWidth="1"/>
    <col min="2057" max="2057" width="12.140625" style="699" customWidth="1"/>
    <col min="2058" max="2302" width="9.140625" style="699"/>
    <col min="2303" max="2303" width="41.140625" style="699" customWidth="1"/>
    <col min="2304" max="2304" width="10.7109375" style="699" customWidth="1"/>
    <col min="2305" max="2305" width="11.140625" style="699" customWidth="1"/>
    <col min="2306" max="2306" width="10.5703125" style="699" customWidth="1"/>
    <col min="2307" max="2307" width="10.85546875" style="699" customWidth="1"/>
    <col min="2308" max="2308" width="11.28515625" style="699" customWidth="1"/>
    <col min="2309" max="2309" width="10.42578125" style="699" customWidth="1"/>
    <col min="2310" max="2310" width="10.85546875" style="699" customWidth="1"/>
    <col min="2311" max="2311" width="10.42578125" style="699" customWidth="1"/>
    <col min="2312" max="2312" width="11.140625" style="699" customWidth="1"/>
    <col min="2313" max="2313" width="12.140625" style="699" customWidth="1"/>
    <col min="2314" max="2558" width="9.140625" style="699"/>
    <col min="2559" max="2559" width="41.140625" style="699" customWidth="1"/>
    <col min="2560" max="2560" width="10.7109375" style="699" customWidth="1"/>
    <col min="2561" max="2561" width="11.140625" style="699" customWidth="1"/>
    <col min="2562" max="2562" width="10.5703125" style="699" customWidth="1"/>
    <col min="2563" max="2563" width="10.85546875" style="699" customWidth="1"/>
    <col min="2564" max="2564" width="11.28515625" style="699" customWidth="1"/>
    <col min="2565" max="2565" width="10.42578125" style="699" customWidth="1"/>
    <col min="2566" max="2566" width="10.85546875" style="699" customWidth="1"/>
    <col min="2567" max="2567" width="10.42578125" style="699" customWidth="1"/>
    <col min="2568" max="2568" width="11.140625" style="699" customWidth="1"/>
    <col min="2569" max="2569" width="12.140625" style="699" customWidth="1"/>
    <col min="2570" max="2814" width="9.140625" style="699"/>
    <col min="2815" max="2815" width="41.140625" style="699" customWidth="1"/>
    <col min="2816" max="2816" width="10.7109375" style="699" customWidth="1"/>
    <col min="2817" max="2817" width="11.140625" style="699" customWidth="1"/>
    <col min="2818" max="2818" width="10.5703125" style="699" customWidth="1"/>
    <col min="2819" max="2819" width="10.85546875" style="699" customWidth="1"/>
    <col min="2820" max="2820" width="11.28515625" style="699" customWidth="1"/>
    <col min="2821" max="2821" width="10.42578125" style="699" customWidth="1"/>
    <col min="2822" max="2822" width="10.85546875" style="699" customWidth="1"/>
    <col min="2823" max="2823" width="10.42578125" style="699" customWidth="1"/>
    <col min="2824" max="2824" width="11.140625" style="699" customWidth="1"/>
    <col min="2825" max="2825" width="12.140625" style="699" customWidth="1"/>
    <col min="2826" max="3070" width="9.140625" style="699"/>
    <col min="3071" max="3071" width="41.140625" style="699" customWidth="1"/>
    <col min="3072" max="3072" width="10.7109375" style="699" customWidth="1"/>
    <col min="3073" max="3073" width="11.140625" style="699" customWidth="1"/>
    <col min="3074" max="3074" width="10.5703125" style="699" customWidth="1"/>
    <col min="3075" max="3075" width="10.85546875" style="699" customWidth="1"/>
    <col min="3076" max="3076" width="11.28515625" style="699" customWidth="1"/>
    <col min="3077" max="3077" width="10.42578125" style="699" customWidth="1"/>
    <col min="3078" max="3078" width="10.85546875" style="699" customWidth="1"/>
    <col min="3079" max="3079" width="10.42578125" style="699" customWidth="1"/>
    <col min="3080" max="3080" width="11.140625" style="699" customWidth="1"/>
    <col min="3081" max="3081" width="12.140625" style="699" customWidth="1"/>
    <col min="3082" max="3326" width="9.140625" style="699"/>
    <col min="3327" max="3327" width="41.140625" style="699" customWidth="1"/>
    <col min="3328" max="3328" width="10.7109375" style="699" customWidth="1"/>
    <col min="3329" max="3329" width="11.140625" style="699" customWidth="1"/>
    <col min="3330" max="3330" width="10.5703125" style="699" customWidth="1"/>
    <col min="3331" max="3331" width="10.85546875" style="699" customWidth="1"/>
    <col min="3332" max="3332" width="11.28515625" style="699" customWidth="1"/>
    <col min="3333" max="3333" width="10.42578125" style="699" customWidth="1"/>
    <col min="3334" max="3334" width="10.85546875" style="699" customWidth="1"/>
    <col min="3335" max="3335" width="10.42578125" style="699" customWidth="1"/>
    <col min="3336" max="3336" width="11.140625" style="699" customWidth="1"/>
    <col min="3337" max="3337" width="12.140625" style="699" customWidth="1"/>
    <col min="3338" max="3582" width="9.140625" style="699"/>
    <col min="3583" max="3583" width="41.140625" style="699" customWidth="1"/>
    <col min="3584" max="3584" width="10.7109375" style="699" customWidth="1"/>
    <col min="3585" max="3585" width="11.140625" style="699" customWidth="1"/>
    <col min="3586" max="3586" width="10.5703125" style="699" customWidth="1"/>
    <col min="3587" max="3587" width="10.85546875" style="699" customWidth="1"/>
    <col min="3588" max="3588" width="11.28515625" style="699" customWidth="1"/>
    <col min="3589" max="3589" width="10.42578125" style="699" customWidth="1"/>
    <col min="3590" max="3590" width="10.85546875" style="699" customWidth="1"/>
    <col min="3591" max="3591" width="10.42578125" style="699" customWidth="1"/>
    <col min="3592" max="3592" width="11.140625" style="699" customWidth="1"/>
    <col min="3593" max="3593" width="12.140625" style="699" customWidth="1"/>
    <col min="3594" max="3838" width="9.140625" style="699"/>
    <col min="3839" max="3839" width="41.140625" style="699" customWidth="1"/>
    <col min="3840" max="3840" width="10.7109375" style="699" customWidth="1"/>
    <col min="3841" max="3841" width="11.140625" style="699" customWidth="1"/>
    <col min="3842" max="3842" width="10.5703125" style="699" customWidth="1"/>
    <col min="3843" max="3843" width="10.85546875" style="699" customWidth="1"/>
    <col min="3844" max="3844" width="11.28515625" style="699" customWidth="1"/>
    <col min="3845" max="3845" width="10.42578125" style="699" customWidth="1"/>
    <col min="3846" max="3846" width="10.85546875" style="699" customWidth="1"/>
    <col min="3847" max="3847" width="10.42578125" style="699" customWidth="1"/>
    <col min="3848" max="3848" width="11.140625" style="699" customWidth="1"/>
    <col min="3849" max="3849" width="12.140625" style="699" customWidth="1"/>
    <col min="3850" max="4094" width="9.140625" style="699"/>
    <col min="4095" max="4095" width="41.140625" style="699" customWidth="1"/>
    <col min="4096" max="4096" width="10.7109375" style="699" customWidth="1"/>
    <col min="4097" max="4097" width="11.140625" style="699" customWidth="1"/>
    <col min="4098" max="4098" width="10.5703125" style="699" customWidth="1"/>
    <col min="4099" max="4099" width="10.85546875" style="699" customWidth="1"/>
    <col min="4100" max="4100" width="11.28515625" style="699" customWidth="1"/>
    <col min="4101" max="4101" width="10.42578125" style="699" customWidth="1"/>
    <col min="4102" max="4102" width="10.85546875" style="699" customWidth="1"/>
    <col min="4103" max="4103" width="10.42578125" style="699" customWidth="1"/>
    <col min="4104" max="4104" width="11.140625" style="699" customWidth="1"/>
    <col min="4105" max="4105" width="12.140625" style="699" customWidth="1"/>
    <col min="4106" max="4350" width="9.140625" style="699"/>
    <col min="4351" max="4351" width="41.140625" style="699" customWidth="1"/>
    <col min="4352" max="4352" width="10.7109375" style="699" customWidth="1"/>
    <col min="4353" max="4353" width="11.140625" style="699" customWidth="1"/>
    <col min="4354" max="4354" width="10.5703125" style="699" customWidth="1"/>
    <col min="4355" max="4355" width="10.85546875" style="699" customWidth="1"/>
    <col min="4356" max="4356" width="11.28515625" style="699" customWidth="1"/>
    <col min="4357" max="4357" width="10.42578125" style="699" customWidth="1"/>
    <col min="4358" max="4358" width="10.85546875" style="699" customWidth="1"/>
    <col min="4359" max="4359" width="10.42578125" style="699" customWidth="1"/>
    <col min="4360" max="4360" width="11.140625" style="699" customWidth="1"/>
    <col min="4361" max="4361" width="12.140625" style="699" customWidth="1"/>
    <col min="4362" max="4606" width="9.140625" style="699"/>
    <col min="4607" max="4607" width="41.140625" style="699" customWidth="1"/>
    <col min="4608" max="4608" width="10.7109375" style="699" customWidth="1"/>
    <col min="4609" max="4609" width="11.140625" style="699" customWidth="1"/>
    <col min="4610" max="4610" width="10.5703125" style="699" customWidth="1"/>
    <col min="4611" max="4611" width="10.85546875" style="699" customWidth="1"/>
    <col min="4612" max="4612" width="11.28515625" style="699" customWidth="1"/>
    <col min="4613" max="4613" width="10.42578125" style="699" customWidth="1"/>
    <col min="4614" max="4614" width="10.85546875" style="699" customWidth="1"/>
    <col min="4615" max="4615" width="10.42578125" style="699" customWidth="1"/>
    <col min="4616" max="4616" width="11.140625" style="699" customWidth="1"/>
    <col min="4617" max="4617" width="12.140625" style="699" customWidth="1"/>
    <col min="4618" max="4862" width="9.140625" style="699"/>
    <col min="4863" max="4863" width="41.140625" style="699" customWidth="1"/>
    <col min="4864" max="4864" width="10.7109375" style="699" customWidth="1"/>
    <col min="4865" max="4865" width="11.140625" style="699" customWidth="1"/>
    <col min="4866" max="4866" width="10.5703125" style="699" customWidth="1"/>
    <col min="4867" max="4867" width="10.85546875" style="699" customWidth="1"/>
    <col min="4868" max="4868" width="11.28515625" style="699" customWidth="1"/>
    <col min="4869" max="4869" width="10.42578125" style="699" customWidth="1"/>
    <col min="4870" max="4870" width="10.85546875" style="699" customWidth="1"/>
    <col min="4871" max="4871" width="10.42578125" style="699" customWidth="1"/>
    <col min="4872" max="4872" width="11.140625" style="699" customWidth="1"/>
    <col min="4873" max="4873" width="12.140625" style="699" customWidth="1"/>
    <col min="4874" max="5118" width="9.140625" style="699"/>
    <col min="5119" max="5119" width="41.140625" style="699" customWidth="1"/>
    <col min="5120" max="5120" width="10.7109375" style="699" customWidth="1"/>
    <col min="5121" max="5121" width="11.140625" style="699" customWidth="1"/>
    <col min="5122" max="5122" width="10.5703125" style="699" customWidth="1"/>
    <col min="5123" max="5123" width="10.85546875" style="699" customWidth="1"/>
    <col min="5124" max="5124" width="11.28515625" style="699" customWidth="1"/>
    <col min="5125" max="5125" width="10.42578125" style="699" customWidth="1"/>
    <col min="5126" max="5126" width="10.85546875" style="699" customWidth="1"/>
    <col min="5127" max="5127" width="10.42578125" style="699" customWidth="1"/>
    <col min="5128" max="5128" width="11.140625" style="699" customWidth="1"/>
    <col min="5129" max="5129" width="12.140625" style="699" customWidth="1"/>
    <col min="5130" max="5374" width="9.140625" style="699"/>
    <col min="5375" max="5375" width="41.140625" style="699" customWidth="1"/>
    <col min="5376" max="5376" width="10.7109375" style="699" customWidth="1"/>
    <col min="5377" max="5377" width="11.140625" style="699" customWidth="1"/>
    <col min="5378" max="5378" width="10.5703125" style="699" customWidth="1"/>
    <col min="5379" max="5379" width="10.85546875" style="699" customWidth="1"/>
    <col min="5380" max="5380" width="11.28515625" style="699" customWidth="1"/>
    <col min="5381" max="5381" width="10.42578125" style="699" customWidth="1"/>
    <col min="5382" max="5382" width="10.85546875" style="699" customWidth="1"/>
    <col min="5383" max="5383" width="10.42578125" style="699" customWidth="1"/>
    <col min="5384" max="5384" width="11.140625" style="699" customWidth="1"/>
    <col min="5385" max="5385" width="12.140625" style="699" customWidth="1"/>
    <col min="5386" max="5630" width="9.140625" style="699"/>
    <col min="5631" max="5631" width="41.140625" style="699" customWidth="1"/>
    <col min="5632" max="5632" width="10.7109375" style="699" customWidth="1"/>
    <col min="5633" max="5633" width="11.140625" style="699" customWidth="1"/>
    <col min="5634" max="5634" width="10.5703125" style="699" customWidth="1"/>
    <col min="5635" max="5635" width="10.85546875" style="699" customWidth="1"/>
    <col min="5636" max="5636" width="11.28515625" style="699" customWidth="1"/>
    <col min="5637" max="5637" width="10.42578125" style="699" customWidth="1"/>
    <col min="5638" max="5638" width="10.85546875" style="699" customWidth="1"/>
    <col min="5639" max="5639" width="10.42578125" style="699" customWidth="1"/>
    <col min="5640" max="5640" width="11.140625" style="699" customWidth="1"/>
    <col min="5641" max="5641" width="12.140625" style="699" customWidth="1"/>
    <col min="5642" max="5886" width="9.140625" style="699"/>
    <col min="5887" max="5887" width="41.140625" style="699" customWidth="1"/>
    <col min="5888" max="5888" width="10.7109375" style="699" customWidth="1"/>
    <col min="5889" max="5889" width="11.140625" style="699" customWidth="1"/>
    <col min="5890" max="5890" width="10.5703125" style="699" customWidth="1"/>
    <col min="5891" max="5891" width="10.85546875" style="699" customWidth="1"/>
    <col min="5892" max="5892" width="11.28515625" style="699" customWidth="1"/>
    <col min="5893" max="5893" width="10.42578125" style="699" customWidth="1"/>
    <col min="5894" max="5894" width="10.85546875" style="699" customWidth="1"/>
    <col min="5895" max="5895" width="10.42578125" style="699" customWidth="1"/>
    <col min="5896" max="5896" width="11.140625" style="699" customWidth="1"/>
    <col min="5897" max="5897" width="12.140625" style="699" customWidth="1"/>
    <col min="5898" max="6142" width="9.140625" style="699"/>
    <col min="6143" max="6143" width="41.140625" style="699" customWidth="1"/>
    <col min="6144" max="6144" width="10.7109375" style="699" customWidth="1"/>
    <col min="6145" max="6145" width="11.140625" style="699" customWidth="1"/>
    <col min="6146" max="6146" width="10.5703125" style="699" customWidth="1"/>
    <col min="6147" max="6147" width="10.85546875" style="699" customWidth="1"/>
    <col min="6148" max="6148" width="11.28515625" style="699" customWidth="1"/>
    <col min="6149" max="6149" width="10.42578125" style="699" customWidth="1"/>
    <col min="6150" max="6150" width="10.85546875" style="699" customWidth="1"/>
    <col min="6151" max="6151" width="10.42578125" style="699" customWidth="1"/>
    <col min="6152" max="6152" width="11.140625" style="699" customWidth="1"/>
    <col min="6153" max="6153" width="12.140625" style="699" customWidth="1"/>
    <col min="6154" max="6398" width="9.140625" style="699"/>
    <col min="6399" max="6399" width="41.140625" style="699" customWidth="1"/>
    <col min="6400" max="6400" width="10.7109375" style="699" customWidth="1"/>
    <col min="6401" max="6401" width="11.140625" style="699" customWidth="1"/>
    <col min="6402" max="6402" width="10.5703125" style="699" customWidth="1"/>
    <col min="6403" max="6403" width="10.85546875" style="699" customWidth="1"/>
    <col min="6404" max="6404" width="11.28515625" style="699" customWidth="1"/>
    <col min="6405" max="6405" width="10.42578125" style="699" customWidth="1"/>
    <col min="6406" max="6406" width="10.85546875" style="699" customWidth="1"/>
    <col min="6407" max="6407" width="10.42578125" style="699" customWidth="1"/>
    <col min="6408" max="6408" width="11.140625" style="699" customWidth="1"/>
    <col min="6409" max="6409" width="12.140625" style="699" customWidth="1"/>
    <col min="6410" max="6654" width="9.140625" style="699"/>
    <col min="6655" max="6655" width="41.140625" style="699" customWidth="1"/>
    <col min="6656" max="6656" width="10.7109375" style="699" customWidth="1"/>
    <col min="6657" max="6657" width="11.140625" style="699" customWidth="1"/>
    <col min="6658" max="6658" width="10.5703125" style="699" customWidth="1"/>
    <col min="6659" max="6659" width="10.85546875" style="699" customWidth="1"/>
    <col min="6660" max="6660" width="11.28515625" style="699" customWidth="1"/>
    <col min="6661" max="6661" width="10.42578125" style="699" customWidth="1"/>
    <col min="6662" max="6662" width="10.85546875" style="699" customWidth="1"/>
    <col min="6663" max="6663" width="10.42578125" style="699" customWidth="1"/>
    <col min="6664" max="6664" width="11.140625" style="699" customWidth="1"/>
    <col min="6665" max="6665" width="12.140625" style="699" customWidth="1"/>
    <col min="6666" max="6910" width="9.140625" style="699"/>
    <col min="6911" max="6911" width="41.140625" style="699" customWidth="1"/>
    <col min="6912" max="6912" width="10.7109375" style="699" customWidth="1"/>
    <col min="6913" max="6913" width="11.140625" style="699" customWidth="1"/>
    <col min="6914" max="6914" width="10.5703125" style="699" customWidth="1"/>
    <col min="6915" max="6915" width="10.85546875" style="699" customWidth="1"/>
    <col min="6916" max="6916" width="11.28515625" style="699" customWidth="1"/>
    <col min="6917" max="6917" width="10.42578125" style="699" customWidth="1"/>
    <col min="6918" max="6918" width="10.85546875" style="699" customWidth="1"/>
    <col min="6919" max="6919" width="10.42578125" style="699" customWidth="1"/>
    <col min="6920" max="6920" width="11.140625" style="699" customWidth="1"/>
    <col min="6921" max="6921" width="12.140625" style="699" customWidth="1"/>
    <col min="6922" max="7166" width="9.140625" style="699"/>
    <col min="7167" max="7167" width="41.140625" style="699" customWidth="1"/>
    <col min="7168" max="7168" width="10.7109375" style="699" customWidth="1"/>
    <col min="7169" max="7169" width="11.140625" style="699" customWidth="1"/>
    <col min="7170" max="7170" width="10.5703125" style="699" customWidth="1"/>
    <col min="7171" max="7171" width="10.85546875" style="699" customWidth="1"/>
    <col min="7172" max="7172" width="11.28515625" style="699" customWidth="1"/>
    <col min="7173" max="7173" width="10.42578125" style="699" customWidth="1"/>
    <col min="7174" max="7174" width="10.85546875" style="699" customWidth="1"/>
    <col min="7175" max="7175" width="10.42578125" style="699" customWidth="1"/>
    <col min="7176" max="7176" width="11.140625" style="699" customWidth="1"/>
    <col min="7177" max="7177" width="12.140625" style="699" customWidth="1"/>
    <col min="7178" max="7422" width="9.140625" style="699"/>
    <col min="7423" max="7423" width="41.140625" style="699" customWidth="1"/>
    <col min="7424" max="7424" width="10.7109375" style="699" customWidth="1"/>
    <col min="7425" max="7425" width="11.140625" style="699" customWidth="1"/>
    <col min="7426" max="7426" width="10.5703125" style="699" customWidth="1"/>
    <col min="7427" max="7427" width="10.85546875" style="699" customWidth="1"/>
    <col min="7428" max="7428" width="11.28515625" style="699" customWidth="1"/>
    <col min="7429" max="7429" width="10.42578125" style="699" customWidth="1"/>
    <col min="7430" max="7430" width="10.85546875" style="699" customWidth="1"/>
    <col min="7431" max="7431" width="10.42578125" style="699" customWidth="1"/>
    <col min="7432" max="7432" width="11.140625" style="699" customWidth="1"/>
    <col min="7433" max="7433" width="12.140625" style="699" customWidth="1"/>
    <col min="7434" max="7678" width="9.140625" style="699"/>
    <col min="7679" max="7679" width="41.140625" style="699" customWidth="1"/>
    <col min="7680" max="7680" width="10.7109375" style="699" customWidth="1"/>
    <col min="7681" max="7681" width="11.140625" style="699" customWidth="1"/>
    <col min="7682" max="7682" width="10.5703125" style="699" customWidth="1"/>
    <col min="7683" max="7683" width="10.85546875" style="699" customWidth="1"/>
    <col min="7684" max="7684" width="11.28515625" style="699" customWidth="1"/>
    <col min="7685" max="7685" width="10.42578125" style="699" customWidth="1"/>
    <col min="7686" max="7686" width="10.85546875" style="699" customWidth="1"/>
    <col min="7687" max="7687" width="10.42578125" style="699" customWidth="1"/>
    <col min="7688" max="7688" width="11.140625" style="699" customWidth="1"/>
    <col min="7689" max="7689" width="12.140625" style="699" customWidth="1"/>
    <col min="7690" max="7934" width="9.140625" style="699"/>
    <col min="7935" max="7935" width="41.140625" style="699" customWidth="1"/>
    <col min="7936" max="7936" width="10.7109375" style="699" customWidth="1"/>
    <col min="7937" max="7937" width="11.140625" style="699" customWidth="1"/>
    <col min="7938" max="7938" width="10.5703125" style="699" customWidth="1"/>
    <col min="7939" max="7939" width="10.85546875" style="699" customWidth="1"/>
    <col min="7940" max="7940" width="11.28515625" style="699" customWidth="1"/>
    <col min="7941" max="7941" width="10.42578125" style="699" customWidth="1"/>
    <col min="7942" max="7942" width="10.85546875" style="699" customWidth="1"/>
    <col min="7943" max="7943" width="10.42578125" style="699" customWidth="1"/>
    <col min="7944" max="7944" width="11.140625" style="699" customWidth="1"/>
    <col min="7945" max="7945" width="12.140625" style="699" customWidth="1"/>
    <col min="7946" max="8190" width="9.140625" style="699"/>
    <col min="8191" max="8191" width="41.140625" style="699" customWidth="1"/>
    <col min="8192" max="8192" width="10.7109375" style="699" customWidth="1"/>
    <col min="8193" max="8193" width="11.140625" style="699" customWidth="1"/>
    <col min="8194" max="8194" width="10.5703125" style="699" customWidth="1"/>
    <col min="8195" max="8195" width="10.85546875" style="699" customWidth="1"/>
    <col min="8196" max="8196" width="11.28515625" style="699" customWidth="1"/>
    <col min="8197" max="8197" width="10.42578125" style="699" customWidth="1"/>
    <col min="8198" max="8198" width="10.85546875" style="699" customWidth="1"/>
    <col min="8199" max="8199" width="10.42578125" style="699" customWidth="1"/>
    <col min="8200" max="8200" width="11.140625" style="699" customWidth="1"/>
    <col min="8201" max="8201" width="12.140625" style="699" customWidth="1"/>
    <col min="8202" max="8446" width="9.140625" style="699"/>
    <col min="8447" max="8447" width="41.140625" style="699" customWidth="1"/>
    <col min="8448" max="8448" width="10.7109375" style="699" customWidth="1"/>
    <col min="8449" max="8449" width="11.140625" style="699" customWidth="1"/>
    <col min="8450" max="8450" width="10.5703125" style="699" customWidth="1"/>
    <col min="8451" max="8451" width="10.85546875" style="699" customWidth="1"/>
    <col min="8452" max="8452" width="11.28515625" style="699" customWidth="1"/>
    <col min="8453" max="8453" width="10.42578125" style="699" customWidth="1"/>
    <col min="8454" max="8454" width="10.85546875" style="699" customWidth="1"/>
    <col min="8455" max="8455" width="10.42578125" style="699" customWidth="1"/>
    <col min="8456" max="8456" width="11.140625" style="699" customWidth="1"/>
    <col min="8457" max="8457" width="12.140625" style="699" customWidth="1"/>
    <col min="8458" max="8702" width="9.140625" style="699"/>
    <col min="8703" max="8703" width="41.140625" style="699" customWidth="1"/>
    <col min="8704" max="8704" width="10.7109375" style="699" customWidth="1"/>
    <col min="8705" max="8705" width="11.140625" style="699" customWidth="1"/>
    <col min="8706" max="8706" width="10.5703125" style="699" customWidth="1"/>
    <col min="8707" max="8707" width="10.85546875" style="699" customWidth="1"/>
    <col min="8708" max="8708" width="11.28515625" style="699" customWidth="1"/>
    <col min="8709" max="8709" width="10.42578125" style="699" customWidth="1"/>
    <col min="8710" max="8710" width="10.85546875" style="699" customWidth="1"/>
    <col min="8711" max="8711" width="10.42578125" style="699" customWidth="1"/>
    <col min="8712" max="8712" width="11.140625" style="699" customWidth="1"/>
    <col min="8713" max="8713" width="12.140625" style="699" customWidth="1"/>
    <col min="8714" max="8958" width="9.140625" style="699"/>
    <col min="8959" max="8959" width="41.140625" style="699" customWidth="1"/>
    <col min="8960" max="8960" width="10.7109375" style="699" customWidth="1"/>
    <col min="8961" max="8961" width="11.140625" style="699" customWidth="1"/>
    <col min="8962" max="8962" width="10.5703125" style="699" customWidth="1"/>
    <col min="8963" max="8963" width="10.85546875" style="699" customWidth="1"/>
    <col min="8964" max="8964" width="11.28515625" style="699" customWidth="1"/>
    <col min="8965" max="8965" width="10.42578125" style="699" customWidth="1"/>
    <col min="8966" max="8966" width="10.85546875" style="699" customWidth="1"/>
    <col min="8967" max="8967" width="10.42578125" style="699" customWidth="1"/>
    <col min="8968" max="8968" width="11.140625" style="699" customWidth="1"/>
    <col min="8969" max="8969" width="12.140625" style="699" customWidth="1"/>
    <col min="8970" max="9214" width="9.140625" style="699"/>
    <col min="9215" max="9215" width="41.140625" style="699" customWidth="1"/>
    <col min="9216" max="9216" width="10.7109375" style="699" customWidth="1"/>
    <col min="9217" max="9217" width="11.140625" style="699" customWidth="1"/>
    <col min="9218" max="9218" width="10.5703125" style="699" customWidth="1"/>
    <col min="9219" max="9219" width="10.85546875" style="699" customWidth="1"/>
    <col min="9220" max="9220" width="11.28515625" style="699" customWidth="1"/>
    <col min="9221" max="9221" width="10.42578125" style="699" customWidth="1"/>
    <col min="9222" max="9222" width="10.85546875" style="699" customWidth="1"/>
    <col min="9223" max="9223" width="10.42578125" style="699" customWidth="1"/>
    <col min="9224" max="9224" width="11.140625" style="699" customWidth="1"/>
    <col min="9225" max="9225" width="12.140625" style="699" customWidth="1"/>
    <col min="9226" max="9470" width="9.140625" style="699"/>
    <col min="9471" max="9471" width="41.140625" style="699" customWidth="1"/>
    <col min="9472" max="9472" width="10.7109375" style="699" customWidth="1"/>
    <col min="9473" max="9473" width="11.140625" style="699" customWidth="1"/>
    <col min="9474" max="9474" width="10.5703125" style="699" customWidth="1"/>
    <col min="9475" max="9475" width="10.85546875" style="699" customWidth="1"/>
    <col min="9476" max="9476" width="11.28515625" style="699" customWidth="1"/>
    <col min="9477" max="9477" width="10.42578125" style="699" customWidth="1"/>
    <col min="9478" max="9478" width="10.85546875" style="699" customWidth="1"/>
    <col min="9479" max="9479" width="10.42578125" style="699" customWidth="1"/>
    <col min="9480" max="9480" width="11.140625" style="699" customWidth="1"/>
    <col min="9481" max="9481" width="12.140625" style="699" customWidth="1"/>
    <col min="9482" max="9726" width="9.140625" style="699"/>
    <col min="9727" max="9727" width="41.140625" style="699" customWidth="1"/>
    <col min="9728" max="9728" width="10.7109375" style="699" customWidth="1"/>
    <col min="9729" max="9729" width="11.140625" style="699" customWidth="1"/>
    <col min="9730" max="9730" width="10.5703125" style="699" customWidth="1"/>
    <col min="9731" max="9731" width="10.85546875" style="699" customWidth="1"/>
    <col min="9732" max="9732" width="11.28515625" style="699" customWidth="1"/>
    <col min="9733" max="9733" width="10.42578125" style="699" customWidth="1"/>
    <col min="9734" max="9734" width="10.85546875" style="699" customWidth="1"/>
    <col min="9735" max="9735" width="10.42578125" style="699" customWidth="1"/>
    <col min="9736" max="9736" width="11.140625" style="699" customWidth="1"/>
    <col min="9737" max="9737" width="12.140625" style="699" customWidth="1"/>
    <col min="9738" max="9982" width="9.140625" style="699"/>
    <col min="9983" max="9983" width="41.140625" style="699" customWidth="1"/>
    <col min="9984" max="9984" width="10.7109375" style="699" customWidth="1"/>
    <col min="9985" max="9985" width="11.140625" style="699" customWidth="1"/>
    <col min="9986" max="9986" width="10.5703125" style="699" customWidth="1"/>
    <col min="9987" max="9987" width="10.85546875" style="699" customWidth="1"/>
    <col min="9988" max="9988" width="11.28515625" style="699" customWidth="1"/>
    <col min="9989" max="9989" width="10.42578125" style="699" customWidth="1"/>
    <col min="9990" max="9990" width="10.85546875" style="699" customWidth="1"/>
    <col min="9991" max="9991" width="10.42578125" style="699" customWidth="1"/>
    <col min="9992" max="9992" width="11.140625" style="699" customWidth="1"/>
    <col min="9993" max="9993" width="12.140625" style="699" customWidth="1"/>
    <col min="9994" max="10238" width="9.140625" style="699"/>
    <col min="10239" max="10239" width="41.140625" style="699" customWidth="1"/>
    <col min="10240" max="10240" width="10.7109375" style="699" customWidth="1"/>
    <col min="10241" max="10241" width="11.140625" style="699" customWidth="1"/>
    <col min="10242" max="10242" width="10.5703125" style="699" customWidth="1"/>
    <col min="10243" max="10243" width="10.85546875" style="699" customWidth="1"/>
    <col min="10244" max="10244" width="11.28515625" style="699" customWidth="1"/>
    <col min="10245" max="10245" width="10.42578125" style="699" customWidth="1"/>
    <col min="10246" max="10246" width="10.85546875" style="699" customWidth="1"/>
    <col min="10247" max="10247" width="10.42578125" style="699" customWidth="1"/>
    <col min="10248" max="10248" width="11.140625" style="699" customWidth="1"/>
    <col min="10249" max="10249" width="12.140625" style="699" customWidth="1"/>
    <col min="10250" max="10494" width="9.140625" style="699"/>
    <col min="10495" max="10495" width="41.140625" style="699" customWidth="1"/>
    <col min="10496" max="10496" width="10.7109375" style="699" customWidth="1"/>
    <col min="10497" max="10497" width="11.140625" style="699" customWidth="1"/>
    <col min="10498" max="10498" width="10.5703125" style="699" customWidth="1"/>
    <col min="10499" max="10499" width="10.85546875" style="699" customWidth="1"/>
    <col min="10500" max="10500" width="11.28515625" style="699" customWidth="1"/>
    <col min="10501" max="10501" width="10.42578125" style="699" customWidth="1"/>
    <col min="10502" max="10502" width="10.85546875" style="699" customWidth="1"/>
    <col min="10503" max="10503" width="10.42578125" style="699" customWidth="1"/>
    <col min="10504" max="10504" width="11.140625" style="699" customWidth="1"/>
    <col min="10505" max="10505" width="12.140625" style="699" customWidth="1"/>
    <col min="10506" max="10750" width="9.140625" style="699"/>
    <col min="10751" max="10751" width="41.140625" style="699" customWidth="1"/>
    <col min="10752" max="10752" width="10.7109375" style="699" customWidth="1"/>
    <col min="10753" max="10753" width="11.140625" style="699" customWidth="1"/>
    <col min="10754" max="10754" width="10.5703125" style="699" customWidth="1"/>
    <col min="10755" max="10755" width="10.85546875" style="699" customWidth="1"/>
    <col min="10756" max="10756" width="11.28515625" style="699" customWidth="1"/>
    <col min="10757" max="10757" width="10.42578125" style="699" customWidth="1"/>
    <col min="10758" max="10758" width="10.85546875" style="699" customWidth="1"/>
    <col min="10759" max="10759" width="10.42578125" style="699" customWidth="1"/>
    <col min="10760" max="10760" width="11.140625" style="699" customWidth="1"/>
    <col min="10761" max="10761" width="12.140625" style="699" customWidth="1"/>
    <col min="10762" max="11006" width="9.140625" style="699"/>
    <col min="11007" max="11007" width="41.140625" style="699" customWidth="1"/>
    <col min="11008" max="11008" width="10.7109375" style="699" customWidth="1"/>
    <col min="11009" max="11009" width="11.140625" style="699" customWidth="1"/>
    <col min="11010" max="11010" width="10.5703125" style="699" customWidth="1"/>
    <col min="11011" max="11011" width="10.85546875" style="699" customWidth="1"/>
    <col min="11012" max="11012" width="11.28515625" style="699" customWidth="1"/>
    <col min="11013" max="11013" width="10.42578125" style="699" customWidth="1"/>
    <col min="11014" max="11014" width="10.85546875" style="699" customWidth="1"/>
    <col min="11015" max="11015" width="10.42578125" style="699" customWidth="1"/>
    <col min="11016" max="11016" width="11.140625" style="699" customWidth="1"/>
    <col min="11017" max="11017" width="12.140625" style="699" customWidth="1"/>
    <col min="11018" max="11262" width="9.140625" style="699"/>
    <col min="11263" max="11263" width="41.140625" style="699" customWidth="1"/>
    <col min="11264" max="11264" width="10.7109375" style="699" customWidth="1"/>
    <col min="11265" max="11265" width="11.140625" style="699" customWidth="1"/>
    <col min="11266" max="11266" width="10.5703125" style="699" customWidth="1"/>
    <col min="11267" max="11267" width="10.85546875" style="699" customWidth="1"/>
    <col min="11268" max="11268" width="11.28515625" style="699" customWidth="1"/>
    <col min="11269" max="11269" width="10.42578125" style="699" customWidth="1"/>
    <col min="11270" max="11270" width="10.85546875" style="699" customWidth="1"/>
    <col min="11271" max="11271" width="10.42578125" style="699" customWidth="1"/>
    <col min="11272" max="11272" width="11.140625" style="699" customWidth="1"/>
    <col min="11273" max="11273" width="12.140625" style="699" customWidth="1"/>
    <col min="11274" max="11518" width="9.140625" style="699"/>
    <col min="11519" max="11519" width="41.140625" style="699" customWidth="1"/>
    <col min="11520" max="11520" width="10.7109375" style="699" customWidth="1"/>
    <col min="11521" max="11521" width="11.140625" style="699" customWidth="1"/>
    <col min="11522" max="11522" width="10.5703125" style="699" customWidth="1"/>
    <col min="11523" max="11523" width="10.85546875" style="699" customWidth="1"/>
    <col min="11524" max="11524" width="11.28515625" style="699" customWidth="1"/>
    <col min="11525" max="11525" width="10.42578125" style="699" customWidth="1"/>
    <col min="11526" max="11526" width="10.85546875" style="699" customWidth="1"/>
    <col min="11527" max="11527" width="10.42578125" style="699" customWidth="1"/>
    <col min="11528" max="11528" width="11.140625" style="699" customWidth="1"/>
    <col min="11529" max="11529" width="12.140625" style="699" customWidth="1"/>
    <col min="11530" max="11774" width="9.140625" style="699"/>
    <col min="11775" max="11775" width="41.140625" style="699" customWidth="1"/>
    <col min="11776" max="11776" width="10.7109375" style="699" customWidth="1"/>
    <col min="11777" max="11777" width="11.140625" style="699" customWidth="1"/>
    <col min="11778" max="11778" width="10.5703125" style="699" customWidth="1"/>
    <col min="11779" max="11779" width="10.85546875" style="699" customWidth="1"/>
    <col min="11780" max="11780" width="11.28515625" style="699" customWidth="1"/>
    <col min="11781" max="11781" width="10.42578125" style="699" customWidth="1"/>
    <col min="11782" max="11782" width="10.85546875" style="699" customWidth="1"/>
    <col min="11783" max="11783" width="10.42578125" style="699" customWidth="1"/>
    <col min="11784" max="11784" width="11.140625" style="699" customWidth="1"/>
    <col min="11785" max="11785" width="12.140625" style="699" customWidth="1"/>
    <col min="11786" max="12030" width="9.140625" style="699"/>
    <col min="12031" max="12031" width="41.140625" style="699" customWidth="1"/>
    <col min="12032" max="12032" width="10.7109375" style="699" customWidth="1"/>
    <col min="12033" max="12033" width="11.140625" style="699" customWidth="1"/>
    <col min="12034" max="12034" width="10.5703125" style="699" customWidth="1"/>
    <col min="12035" max="12035" width="10.85546875" style="699" customWidth="1"/>
    <col min="12036" max="12036" width="11.28515625" style="699" customWidth="1"/>
    <col min="12037" max="12037" width="10.42578125" style="699" customWidth="1"/>
    <col min="12038" max="12038" width="10.85546875" style="699" customWidth="1"/>
    <col min="12039" max="12039" width="10.42578125" style="699" customWidth="1"/>
    <col min="12040" max="12040" width="11.140625" style="699" customWidth="1"/>
    <col min="12041" max="12041" width="12.140625" style="699" customWidth="1"/>
    <col min="12042" max="12286" width="9.140625" style="699"/>
    <col min="12287" max="12287" width="41.140625" style="699" customWidth="1"/>
    <col min="12288" max="12288" width="10.7109375" style="699" customWidth="1"/>
    <col min="12289" max="12289" width="11.140625" style="699" customWidth="1"/>
    <col min="12290" max="12290" width="10.5703125" style="699" customWidth="1"/>
    <col min="12291" max="12291" width="10.85546875" style="699" customWidth="1"/>
    <col min="12292" max="12292" width="11.28515625" style="699" customWidth="1"/>
    <col min="12293" max="12293" width="10.42578125" style="699" customWidth="1"/>
    <col min="12294" max="12294" width="10.85546875" style="699" customWidth="1"/>
    <col min="12295" max="12295" width="10.42578125" style="699" customWidth="1"/>
    <col min="12296" max="12296" width="11.140625" style="699" customWidth="1"/>
    <col min="12297" max="12297" width="12.140625" style="699" customWidth="1"/>
    <col min="12298" max="12542" width="9.140625" style="699"/>
    <col min="12543" max="12543" width="41.140625" style="699" customWidth="1"/>
    <col min="12544" max="12544" width="10.7109375" style="699" customWidth="1"/>
    <col min="12545" max="12545" width="11.140625" style="699" customWidth="1"/>
    <col min="12546" max="12546" width="10.5703125" style="699" customWidth="1"/>
    <col min="12547" max="12547" width="10.85546875" style="699" customWidth="1"/>
    <col min="12548" max="12548" width="11.28515625" style="699" customWidth="1"/>
    <col min="12549" max="12549" width="10.42578125" style="699" customWidth="1"/>
    <col min="12550" max="12550" width="10.85546875" style="699" customWidth="1"/>
    <col min="12551" max="12551" width="10.42578125" style="699" customWidth="1"/>
    <col min="12552" max="12552" width="11.140625" style="699" customWidth="1"/>
    <col min="12553" max="12553" width="12.140625" style="699" customWidth="1"/>
    <col min="12554" max="12798" width="9.140625" style="699"/>
    <col min="12799" max="12799" width="41.140625" style="699" customWidth="1"/>
    <col min="12800" max="12800" width="10.7109375" style="699" customWidth="1"/>
    <col min="12801" max="12801" width="11.140625" style="699" customWidth="1"/>
    <col min="12802" max="12802" width="10.5703125" style="699" customWidth="1"/>
    <col min="12803" max="12803" width="10.85546875" style="699" customWidth="1"/>
    <col min="12804" max="12804" width="11.28515625" style="699" customWidth="1"/>
    <col min="12805" max="12805" width="10.42578125" style="699" customWidth="1"/>
    <col min="12806" max="12806" width="10.85546875" style="699" customWidth="1"/>
    <col min="12807" max="12807" width="10.42578125" style="699" customWidth="1"/>
    <col min="12808" max="12808" width="11.140625" style="699" customWidth="1"/>
    <col min="12809" max="12809" width="12.140625" style="699" customWidth="1"/>
    <col min="12810" max="13054" width="9.140625" style="699"/>
    <col min="13055" max="13055" width="41.140625" style="699" customWidth="1"/>
    <col min="13056" max="13056" width="10.7109375" style="699" customWidth="1"/>
    <col min="13057" max="13057" width="11.140625" style="699" customWidth="1"/>
    <col min="13058" max="13058" width="10.5703125" style="699" customWidth="1"/>
    <col min="13059" max="13059" width="10.85546875" style="699" customWidth="1"/>
    <col min="13060" max="13060" width="11.28515625" style="699" customWidth="1"/>
    <col min="13061" max="13061" width="10.42578125" style="699" customWidth="1"/>
    <col min="13062" max="13062" width="10.85546875" style="699" customWidth="1"/>
    <col min="13063" max="13063" width="10.42578125" style="699" customWidth="1"/>
    <col min="13064" max="13064" width="11.140625" style="699" customWidth="1"/>
    <col min="13065" max="13065" width="12.140625" style="699" customWidth="1"/>
    <col min="13066" max="13310" width="9.140625" style="699"/>
    <col min="13311" max="13311" width="41.140625" style="699" customWidth="1"/>
    <col min="13312" max="13312" width="10.7109375" style="699" customWidth="1"/>
    <col min="13313" max="13313" width="11.140625" style="699" customWidth="1"/>
    <col min="13314" max="13314" width="10.5703125" style="699" customWidth="1"/>
    <col min="13315" max="13315" width="10.85546875" style="699" customWidth="1"/>
    <col min="13316" max="13316" width="11.28515625" style="699" customWidth="1"/>
    <col min="13317" max="13317" width="10.42578125" style="699" customWidth="1"/>
    <col min="13318" max="13318" width="10.85546875" style="699" customWidth="1"/>
    <col min="13319" max="13319" width="10.42578125" style="699" customWidth="1"/>
    <col min="13320" max="13320" width="11.140625" style="699" customWidth="1"/>
    <col min="13321" max="13321" width="12.140625" style="699" customWidth="1"/>
    <col min="13322" max="13566" width="9.140625" style="699"/>
    <col min="13567" max="13567" width="41.140625" style="699" customWidth="1"/>
    <col min="13568" max="13568" width="10.7109375" style="699" customWidth="1"/>
    <col min="13569" max="13569" width="11.140625" style="699" customWidth="1"/>
    <col min="13570" max="13570" width="10.5703125" style="699" customWidth="1"/>
    <col min="13571" max="13571" width="10.85546875" style="699" customWidth="1"/>
    <col min="13572" max="13572" width="11.28515625" style="699" customWidth="1"/>
    <col min="13573" max="13573" width="10.42578125" style="699" customWidth="1"/>
    <col min="13574" max="13574" width="10.85546875" style="699" customWidth="1"/>
    <col min="13575" max="13575" width="10.42578125" style="699" customWidth="1"/>
    <col min="13576" max="13576" width="11.140625" style="699" customWidth="1"/>
    <col min="13577" max="13577" width="12.140625" style="699" customWidth="1"/>
    <col min="13578" max="13822" width="9.140625" style="699"/>
    <col min="13823" max="13823" width="41.140625" style="699" customWidth="1"/>
    <col min="13824" max="13824" width="10.7109375" style="699" customWidth="1"/>
    <col min="13825" max="13825" width="11.140625" style="699" customWidth="1"/>
    <col min="13826" max="13826" width="10.5703125" style="699" customWidth="1"/>
    <col min="13827" max="13827" width="10.85546875" style="699" customWidth="1"/>
    <col min="13828" max="13828" width="11.28515625" style="699" customWidth="1"/>
    <col min="13829" max="13829" width="10.42578125" style="699" customWidth="1"/>
    <col min="13830" max="13830" width="10.85546875" style="699" customWidth="1"/>
    <col min="13831" max="13831" width="10.42578125" style="699" customWidth="1"/>
    <col min="13832" max="13832" width="11.140625" style="699" customWidth="1"/>
    <col min="13833" max="13833" width="12.140625" style="699" customWidth="1"/>
    <col min="13834" max="14078" width="9.140625" style="699"/>
    <col min="14079" max="14079" width="41.140625" style="699" customWidth="1"/>
    <col min="14080" max="14080" width="10.7109375" style="699" customWidth="1"/>
    <col min="14081" max="14081" width="11.140625" style="699" customWidth="1"/>
    <col min="14082" max="14082" width="10.5703125" style="699" customWidth="1"/>
    <col min="14083" max="14083" width="10.85546875" style="699" customWidth="1"/>
    <col min="14084" max="14084" width="11.28515625" style="699" customWidth="1"/>
    <col min="14085" max="14085" width="10.42578125" style="699" customWidth="1"/>
    <col min="14086" max="14086" width="10.85546875" style="699" customWidth="1"/>
    <col min="14087" max="14087" width="10.42578125" style="699" customWidth="1"/>
    <col min="14088" max="14088" width="11.140625" style="699" customWidth="1"/>
    <col min="14089" max="14089" width="12.140625" style="699" customWidth="1"/>
    <col min="14090" max="14334" width="9.140625" style="699"/>
    <col min="14335" max="14335" width="41.140625" style="699" customWidth="1"/>
    <col min="14336" max="14336" width="10.7109375" style="699" customWidth="1"/>
    <col min="14337" max="14337" width="11.140625" style="699" customWidth="1"/>
    <col min="14338" max="14338" width="10.5703125" style="699" customWidth="1"/>
    <col min="14339" max="14339" width="10.85546875" style="699" customWidth="1"/>
    <col min="14340" max="14340" width="11.28515625" style="699" customWidth="1"/>
    <col min="14341" max="14341" width="10.42578125" style="699" customWidth="1"/>
    <col min="14342" max="14342" width="10.85546875" style="699" customWidth="1"/>
    <col min="14343" max="14343" width="10.42578125" style="699" customWidth="1"/>
    <col min="14344" max="14344" width="11.140625" style="699" customWidth="1"/>
    <col min="14345" max="14345" width="12.140625" style="699" customWidth="1"/>
    <col min="14346" max="14590" width="9.140625" style="699"/>
    <col min="14591" max="14591" width="41.140625" style="699" customWidth="1"/>
    <col min="14592" max="14592" width="10.7109375" style="699" customWidth="1"/>
    <col min="14593" max="14593" width="11.140625" style="699" customWidth="1"/>
    <col min="14594" max="14594" width="10.5703125" style="699" customWidth="1"/>
    <col min="14595" max="14595" width="10.85546875" style="699" customWidth="1"/>
    <col min="14596" max="14596" width="11.28515625" style="699" customWidth="1"/>
    <col min="14597" max="14597" width="10.42578125" style="699" customWidth="1"/>
    <col min="14598" max="14598" width="10.85546875" style="699" customWidth="1"/>
    <col min="14599" max="14599" width="10.42578125" style="699" customWidth="1"/>
    <col min="14600" max="14600" width="11.140625" style="699" customWidth="1"/>
    <col min="14601" max="14601" width="12.140625" style="699" customWidth="1"/>
    <col min="14602" max="14846" width="9.140625" style="699"/>
    <col min="14847" max="14847" width="41.140625" style="699" customWidth="1"/>
    <col min="14848" max="14848" width="10.7109375" style="699" customWidth="1"/>
    <col min="14849" max="14849" width="11.140625" style="699" customWidth="1"/>
    <col min="14850" max="14850" width="10.5703125" style="699" customWidth="1"/>
    <col min="14851" max="14851" width="10.85546875" style="699" customWidth="1"/>
    <col min="14852" max="14852" width="11.28515625" style="699" customWidth="1"/>
    <col min="14853" max="14853" width="10.42578125" style="699" customWidth="1"/>
    <col min="14854" max="14854" width="10.85546875" style="699" customWidth="1"/>
    <col min="14855" max="14855" width="10.42578125" style="699" customWidth="1"/>
    <col min="14856" max="14856" width="11.140625" style="699" customWidth="1"/>
    <col min="14857" max="14857" width="12.140625" style="699" customWidth="1"/>
    <col min="14858" max="15102" width="9.140625" style="699"/>
    <col min="15103" max="15103" width="41.140625" style="699" customWidth="1"/>
    <col min="15104" max="15104" width="10.7109375" style="699" customWidth="1"/>
    <col min="15105" max="15105" width="11.140625" style="699" customWidth="1"/>
    <col min="15106" max="15106" width="10.5703125" style="699" customWidth="1"/>
    <col min="15107" max="15107" width="10.85546875" style="699" customWidth="1"/>
    <col min="15108" max="15108" width="11.28515625" style="699" customWidth="1"/>
    <col min="15109" max="15109" width="10.42578125" style="699" customWidth="1"/>
    <col min="15110" max="15110" width="10.85546875" style="699" customWidth="1"/>
    <col min="15111" max="15111" width="10.42578125" style="699" customWidth="1"/>
    <col min="15112" max="15112" width="11.140625" style="699" customWidth="1"/>
    <col min="15113" max="15113" width="12.140625" style="699" customWidth="1"/>
    <col min="15114" max="15358" width="9.140625" style="699"/>
    <col min="15359" max="15359" width="41.140625" style="699" customWidth="1"/>
    <col min="15360" max="15360" width="10.7109375" style="699" customWidth="1"/>
    <col min="15361" max="15361" width="11.140625" style="699" customWidth="1"/>
    <col min="15362" max="15362" width="10.5703125" style="699" customWidth="1"/>
    <col min="15363" max="15363" width="10.85546875" style="699" customWidth="1"/>
    <col min="15364" max="15364" width="11.28515625" style="699" customWidth="1"/>
    <col min="15365" max="15365" width="10.42578125" style="699" customWidth="1"/>
    <col min="15366" max="15366" width="10.85546875" style="699" customWidth="1"/>
    <col min="15367" max="15367" width="10.42578125" style="699" customWidth="1"/>
    <col min="15368" max="15368" width="11.140625" style="699" customWidth="1"/>
    <col min="15369" max="15369" width="12.140625" style="699" customWidth="1"/>
    <col min="15370" max="15614" width="9.140625" style="699"/>
    <col min="15615" max="15615" width="41.140625" style="699" customWidth="1"/>
    <col min="15616" max="15616" width="10.7109375" style="699" customWidth="1"/>
    <col min="15617" max="15617" width="11.140625" style="699" customWidth="1"/>
    <col min="15618" max="15618" width="10.5703125" style="699" customWidth="1"/>
    <col min="15619" max="15619" width="10.85546875" style="699" customWidth="1"/>
    <col min="15620" max="15620" width="11.28515625" style="699" customWidth="1"/>
    <col min="15621" max="15621" width="10.42578125" style="699" customWidth="1"/>
    <col min="15622" max="15622" width="10.85546875" style="699" customWidth="1"/>
    <col min="15623" max="15623" width="10.42578125" style="699" customWidth="1"/>
    <col min="15624" max="15624" width="11.140625" style="699" customWidth="1"/>
    <col min="15625" max="15625" width="12.140625" style="699" customWidth="1"/>
    <col min="15626" max="15870" width="9.140625" style="699"/>
    <col min="15871" max="15871" width="41.140625" style="699" customWidth="1"/>
    <col min="15872" max="15872" width="10.7109375" style="699" customWidth="1"/>
    <col min="15873" max="15873" width="11.140625" style="699" customWidth="1"/>
    <col min="15874" max="15874" width="10.5703125" style="699" customWidth="1"/>
    <col min="15875" max="15875" width="10.85546875" style="699" customWidth="1"/>
    <col min="15876" max="15876" width="11.28515625" style="699" customWidth="1"/>
    <col min="15877" max="15877" width="10.42578125" style="699" customWidth="1"/>
    <col min="15878" max="15878" width="10.85546875" style="699" customWidth="1"/>
    <col min="15879" max="15879" width="10.42578125" style="699" customWidth="1"/>
    <col min="15880" max="15880" width="11.140625" style="699" customWidth="1"/>
    <col min="15881" max="15881" width="12.140625" style="699" customWidth="1"/>
    <col min="15882" max="16126" width="9.140625" style="699"/>
    <col min="16127" max="16127" width="41.140625" style="699" customWidth="1"/>
    <col min="16128" max="16128" width="10.7109375" style="699" customWidth="1"/>
    <col min="16129" max="16129" width="11.140625" style="699" customWidth="1"/>
    <col min="16130" max="16130" width="10.5703125" style="699" customWidth="1"/>
    <col min="16131" max="16131" width="10.85546875" style="699" customWidth="1"/>
    <col min="16132" max="16132" width="11.28515625" style="699" customWidth="1"/>
    <col min="16133" max="16133" width="10.42578125" style="699" customWidth="1"/>
    <col min="16134" max="16134" width="10.85546875" style="699" customWidth="1"/>
    <col min="16135" max="16135" width="10.42578125" style="699" customWidth="1"/>
    <col min="16136" max="16136" width="11.140625" style="699" customWidth="1"/>
    <col min="16137" max="16137" width="12.140625" style="699" customWidth="1"/>
    <col min="16138" max="16384" width="9.140625" style="699"/>
  </cols>
  <sheetData>
    <row r="1" spans="1:9" x14ac:dyDescent="0.25">
      <c r="A1" s="946" t="s">
        <v>613</v>
      </c>
      <c r="B1" s="946"/>
      <c r="C1" s="946"/>
      <c r="D1" s="946"/>
      <c r="E1" s="946"/>
      <c r="F1" s="946"/>
      <c r="G1" s="946"/>
      <c r="H1" s="946"/>
      <c r="I1" s="946"/>
    </row>
    <row r="2" spans="1:9" ht="15.75" thickBot="1" x14ac:dyDescent="0.3"/>
    <row r="3" spans="1:9" ht="60.75" customHeight="1" thickBot="1" x14ac:dyDescent="0.3">
      <c r="A3" s="712" t="s">
        <v>2</v>
      </c>
      <c r="B3" s="711" t="s">
        <v>612</v>
      </c>
      <c r="C3" s="711" t="s">
        <v>611</v>
      </c>
      <c r="D3" s="711" t="s">
        <v>610</v>
      </c>
      <c r="E3" s="711" t="s">
        <v>609</v>
      </c>
      <c r="F3" s="711" t="s">
        <v>608</v>
      </c>
      <c r="G3" s="711" t="s">
        <v>607</v>
      </c>
      <c r="H3" s="711" t="s">
        <v>606</v>
      </c>
      <c r="I3" s="710" t="s">
        <v>72</v>
      </c>
    </row>
    <row r="4" spans="1:9" x14ac:dyDescent="0.25">
      <c r="A4" s="709" t="s">
        <v>605</v>
      </c>
      <c r="B4" s="708">
        <v>1943000</v>
      </c>
      <c r="C4" s="708">
        <v>2017000</v>
      </c>
      <c r="D4" s="708">
        <v>2017000</v>
      </c>
      <c r="E4" s="708">
        <v>2025000</v>
      </c>
      <c r="F4" s="708">
        <v>2025000</v>
      </c>
      <c r="G4" s="708">
        <v>2025000</v>
      </c>
      <c r="H4" s="708">
        <v>2025000</v>
      </c>
      <c r="I4" s="701">
        <f t="shared" ref="I4:I18" si="0">SUM(B4:H4)</f>
        <v>14077000</v>
      </c>
    </row>
    <row r="5" spans="1:9" ht="28.5" x14ac:dyDescent="0.25">
      <c r="A5" s="705" t="s">
        <v>604</v>
      </c>
      <c r="B5" s="704">
        <v>150</v>
      </c>
      <c r="C5" s="704">
        <v>3500</v>
      </c>
      <c r="D5" s="704">
        <v>3800</v>
      </c>
      <c r="E5" s="704">
        <v>3800</v>
      </c>
      <c r="F5" s="704">
        <v>3800</v>
      </c>
      <c r="G5" s="704">
        <v>3800</v>
      </c>
      <c r="H5" s="704">
        <v>3800</v>
      </c>
      <c r="I5" s="701">
        <f t="shared" si="0"/>
        <v>22650</v>
      </c>
    </row>
    <row r="6" spans="1:9" x14ac:dyDescent="0.25">
      <c r="A6" s="705" t="s">
        <v>603</v>
      </c>
      <c r="B6" s="704">
        <f t="shared" ref="B6:H6" si="1">SUM(B10+B9+B8+B7)</f>
        <v>138597</v>
      </c>
      <c r="C6" s="704">
        <f t="shared" si="1"/>
        <v>91100</v>
      </c>
      <c r="D6" s="704">
        <f t="shared" si="1"/>
        <v>90100</v>
      </c>
      <c r="E6" s="704">
        <f t="shared" si="1"/>
        <v>89100</v>
      </c>
      <c r="F6" s="704">
        <f t="shared" si="1"/>
        <v>87800</v>
      </c>
      <c r="G6" s="704">
        <f t="shared" si="1"/>
        <v>87800</v>
      </c>
      <c r="H6" s="704">
        <f t="shared" si="1"/>
        <v>87800</v>
      </c>
      <c r="I6" s="701">
        <f t="shared" si="0"/>
        <v>672297</v>
      </c>
    </row>
    <row r="7" spans="1:9" x14ac:dyDescent="0.25">
      <c r="A7" s="707" t="s">
        <v>602</v>
      </c>
      <c r="B7" s="706">
        <v>2000</v>
      </c>
      <c r="C7" s="706">
        <v>1100</v>
      </c>
      <c r="D7" s="706">
        <v>1100</v>
      </c>
      <c r="E7" s="706">
        <v>1100</v>
      </c>
      <c r="F7" s="706">
        <v>800</v>
      </c>
      <c r="G7" s="706">
        <v>800</v>
      </c>
      <c r="H7" s="706">
        <v>800</v>
      </c>
      <c r="I7" s="701">
        <f t="shared" si="0"/>
        <v>7700</v>
      </c>
    </row>
    <row r="8" spans="1:9" ht="30.75" customHeight="1" x14ac:dyDescent="0.25">
      <c r="A8" s="707" t="s">
        <v>601</v>
      </c>
      <c r="B8" s="706">
        <v>34077</v>
      </c>
      <c r="C8" s="706">
        <v>10000</v>
      </c>
      <c r="D8" s="706">
        <v>10000</v>
      </c>
      <c r="E8" s="706">
        <v>10000</v>
      </c>
      <c r="F8" s="706">
        <v>10000</v>
      </c>
      <c r="G8" s="706">
        <v>10000</v>
      </c>
      <c r="H8" s="706">
        <v>10000</v>
      </c>
      <c r="I8" s="701">
        <f t="shared" si="0"/>
        <v>94077</v>
      </c>
    </row>
    <row r="9" spans="1:9" ht="31.5" customHeight="1" x14ac:dyDescent="0.25">
      <c r="A9" s="707" t="s">
        <v>600</v>
      </c>
      <c r="B9" s="706">
        <v>94520</v>
      </c>
      <c r="C9" s="706">
        <v>70000</v>
      </c>
      <c r="D9" s="706">
        <v>69000</v>
      </c>
      <c r="E9" s="706">
        <v>68000</v>
      </c>
      <c r="F9" s="706">
        <v>67000</v>
      </c>
      <c r="G9" s="706">
        <v>67000</v>
      </c>
      <c r="H9" s="706">
        <v>67000</v>
      </c>
      <c r="I9" s="701">
        <f t="shared" si="0"/>
        <v>502520</v>
      </c>
    </row>
    <row r="10" spans="1:9" x14ac:dyDescent="0.25">
      <c r="A10" s="707" t="s">
        <v>599</v>
      </c>
      <c r="B10" s="706">
        <v>8000</v>
      </c>
      <c r="C10" s="706">
        <v>10000</v>
      </c>
      <c r="D10" s="706">
        <v>10000</v>
      </c>
      <c r="E10" s="706">
        <v>10000</v>
      </c>
      <c r="F10" s="706">
        <v>10000</v>
      </c>
      <c r="G10" s="706">
        <v>10000</v>
      </c>
      <c r="H10" s="706">
        <v>10000</v>
      </c>
      <c r="I10" s="701">
        <f t="shared" si="0"/>
        <v>68000</v>
      </c>
    </row>
    <row r="11" spans="1:9" ht="60" customHeight="1" x14ac:dyDescent="0.25">
      <c r="A11" s="705" t="s">
        <v>598</v>
      </c>
      <c r="B11" s="704">
        <v>1535722</v>
      </c>
      <c r="C11" s="704">
        <v>68000</v>
      </c>
      <c r="D11" s="704">
        <v>67000</v>
      </c>
      <c r="E11" s="704">
        <v>66000</v>
      </c>
      <c r="F11" s="704">
        <v>66000</v>
      </c>
      <c r="G11" s="704">
        <v>66000</v>
      </c>
      <c r="H11" s="704">
        <v>66000</v>
      </c>
      <c r="I11" s="701">
        <f t="shared" si="0"/>
        <v>1934722</v>
      </c>
    </row>
    <row r="12" spans="1:9" x14ac:dyDescent="0.25">
      <c r="A12" s="705" t="s">
        <v>597</v>
      </c>
      <c r="B12" s="704">
        <f t="shared" ref="B12:H12" si="2">SUM(B4+B5+B6+B11)</f>
        <v>3617469</v>
      </c>
      <c r="C12" s="704">
        <f t="shared" si="2"/>
        <v>2179600</v>
      </c>
      <c r="D12" s="704">
        <f t="shared" si="2"/>
        <v>2177900</v>
      </c>
      <c r="E12" s="704">
        <f t="shared" si="2"/>
        <v>2183900</v>
      </c>
      <c r="F12" s="704">
        <f t="shared" si="2"/>
        <v>2182600</v>
      </c>
      <c r="G12" s="704">
        <f t="shared" si="2"/>
        <v>2182600</v>
      </c>
      <c r="H12" s="704">
        <f t="shared" si="2"/>
        <v>2182600</v>
      </c>
      <c r="I12" s="701">
        <f t="shared" si="0"/>
        <v>16706669</v>
      </c>
    </row>
    <row r="13" spans="1:9" x14ac:dyDescent="0.25">
      <c r="A13" s="705" t="s">
        <v>596</v>
      </c>
      <c r="B13" s="704">
        <f t="shared" ref="B13:H13" si="3">B12/2</f>
        <v>1808734.5</v>
      </c>
      <c r="C13" s="704">
        <f t="shared" si="3"/>
        <v>1089800</v>
      </c>
      <c r="D13" s="704">
        <f t="shared" si="3"/>
        <v>1088950</v>
      </c>
      <c r="E13" s="704">
        <f t="shared" si="3"/>
        <v>1091950</v>
      </c>
      <c r="F13" s="704">
        <f t="shared" si="3"/>
        <v>1091300</v>
      </c>
      <c r="G13" s="704">
        <f t="shared" si="3"/>
        <v>1091300</v>
      </c>
      <c r="H13" s="704">
        <f t="shared" si="3"/>
        <v>1091300</v>
      </c>
      <c r="I13" s="701">
        <f t="shared" si="0"/>
        <v>8353334.5</v>
      </c>
    </row>
    <row r="14" spans="1:9" ht="33" customHeight="1" x14ac:dyDescent="0.25">
      <c r="A14" s="705" t="s">
        <v>595</v>
      </c>
      <c r="B14" s="704">
        <f t="shared" ref="B14:H14" si="4">SUM(B15)</f>
        <v>158112</v>
      </c>
      <c r="C14" s="704">
        <f t="shared" si="4"/>
        <v>110991</v>
      </c>
      <c r="D14" s="704">
        <f t="shared" si="4"/>
        <v>101206</v>
      </c>
      <c r="E14" s="704">
        <f t="shared" si="4"/>
        <v>74105</v>
      </c>
      <c r="F14" s="704">
        <f t="shared" si="4"/>
        <v>73416</v>
      </c>
      <c r="G14" s="704">
        <f t="shared" si="4"/>
        <v>72727</v>
      </c>
      <c r="H14" s="704">
        <f t="shared" si="4"/>
        <v>72469</v>
      </c>
      <c r="I14" s="701">
        <f t="shared" si="0"/>
        <v>663026</v>
      </c>
    </row>
    <row r="15" spans="1:9" ht="30" x14ac:dyDescent="0.25">
      <c r="A15" s="707" t="s">
        <v>594</v>
      </c>
      <c r="B15" s="706">
        <v>158112</v>
      </c>
      <c r="C15" s="706">
        <v>110991</v>
      </c>
      <c r="D15" s="706">
        <v>101206</v>
      </c>
      <c r="E15" s="706">
        <v>74105</v>
      </c>
      <c r="F15" s="706">
        <v>73416</v>
      </c>
      <c r="G15" s="706">
        <v>72727</v>
      </c>
      <c r="H15" s="706">
        <v>72469</v>
      </c>
      <c r="I15" s="701">
        <f t="shared" si="0"/>
        <v>663026</v>
      </c>
    </row>
    <row r="16" spans="1:9" ht="30.75" customHeight="1" x14ac:dyDescent="0.25">
      <c r="A16" s="705" t="s">
        <v>593</v>
      </c>
      <c r="B16" s="704">
        <v>0</v>
      </c>
      <c r="C16" s="704">
        <v>0</v>
      </c>
      <c r="D16" s="704">
        <v>0</v>
      </c>
      <c r="E16" s="704">
        <v>0</v>
      </c>
      <c r="F16" s="704">
        <v>0</v>
      </c>
      <c r="G16" s="704">
        <v>0</v>
      </c>
      <c r="H16" s="704">
        <v>0</v>
      </c>
      <c r="I16" s="701">
        <f t="shared" si="0"/>
        <v>0</v>
      </c>
    </row>
    <row r="17" spans="1:9" ht="27.75" customHeight="1" x14ac:dyDescent="0.25">
      <c r="A17" s="705" t="s">
        <v>592</v>
      </c>
      <c r="B17" s="704">
        <f t="shared" ref="B17:H17" si="5">B14+B16</f>
        <v>158112</v>
      </c>
      <c r="C17" s="704">
        <f t="shared" si="5"/>
        <v>110991</v>
      </c>
      <c r="D17" s="704">
        <f t="shared" si="5"/>
        <v>101206</v>
      </c>
      <c r="E17" s="704">
        <f t="shared" si="5"/>
        <v>74105</v>
      </c>
      <c r="F17" s="704">
        <f t="shared" si="5"/>
        <v>73416</v>
      </c>
      <c r="G17" s="704">
        <f t="shared" si="5"/>
        <v>72727</v>
      </c>
      <c r="H17" s="704">
        <f t="shared" si="5"/>
        <v>72469</v>
      </c>
      <c r="I17" s="701">
        <f t="shared" si="0"/>
        <v>663026</v>
      </c>
    </row>
    <row r="18" spans="1:9" s="700" customFormat="1" ht="29.25" thickBot="1" x14ac:dyDescent="0.25">
      <c r="A18" s="703" t="s">
        <v>591</v>
      </c>
      <c r="B18" s="702">
        <f t="shared" ref="B18:H18" si="6">B13-B17</f>
        <v>1650622.5</v>
      </c>
      <c r="C18" s="702">
        <f t="shared" si="6"/>
        <v>978809</v>
      </c>
      <c r="D18" s="702">
        <f t="shared" si="6"/>
        <v>987744</v>
      </c>
      <c r="E18" s="702">
        <f t="shared" si="6"/>
        <v>1017845</v>
      </c>
      <c r="F18" s="702">
        <f t="shared" si="6"/>
        <v>1017884</v>
      </c>
      <c r="G18" s="702">
        <f t="shared" si="6"/>
        <v>1018573</v>
      </c>
      <c r="H18" s="702">
        <f t="shared" si="6"/>
        <v>1018831</v>
      </c>
      <c r="I18" s="701">
        <f t="shared" si="0"/>
        <v>7690308.5</v>
      </c>
    </row>
  </sheetData>
  <sheetProtection selectLockedCells="1" selectUnlockedCells="1"/>
  <mergeCells count="1">
    <mergeCell ref="A1:I1"/>
  </mergeCells>
  <pageMargins left="0.70866141732283472" right="0.70866141732283472" top="0.74803149606299213" bottom="0.74803149606299213" header="0.31496062992125984" footer="0.51181102362204722"/>
  <pageSetup paperSize="9" scale="67" firstPageNumber="0" fitToHeight="0" orientation="portrait" horizontalDpi="300" verticalDpi="300" r:id="rId1"/>
  <headerFooter alignWithMargins="0">
    <oddHeader xml:space="preserve">&amp;L13. melléklet a 27/2017.(XII.21.)  önkormányzati rendelethez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4"/>
  <sheetViews>
    <sheetView view="pageBreakPreview" zoomScaleNormal="79" zoomScaleSheetLayoutView="100" workbookViewId="0">
      <pane ySplit="6" topLeftCell="A22" activePane="bottomLeft" state="frozen"/>
      <selection activeCell="I27" sqref="I27"/>
      <selection pane="bottomLeft" activeCell="I27" sqref="I27"/>
    </sheetView>
  </sheetViews>
  <sheetFormatPr defaultRowHeight="15" x14ac:dyDescent="0.25"/>
  <cols>
    <col min="1" max="1" width="9.140625" style="168" hidden="1" customWidth="1"/>
    <col min="2" max="2" width="42.28515625" style="171" customWidth="1"/>
    <col min="3" max="3" width="11" style="172" customWidth="1"/>
    <col min="4" max="4" width="42.28515625" style="171" customWidth="1"/>
    <col min="5" max="5" width="9.140625" style="172" customWidth="1"/>
    <col min="6" max="6" width="8.85546875" style="172" customWidth="1"/>
    <col min="7" max="7" width="9.42578125" style="172" customWidth="1"/>
    <col min="8" max="8" width="10.7109375" style="172" customWidth="1"/>
    <col min="9" max="9" width="10" style="172" customWidth="1"/>
    <col min="10" max="10" width="10" style="173" customWidth="1"/>
    <col min="11" max="11" width="10.5703125" style="168" hidden="1" customWidth="1"/>
    <col min="12" max="16384" width="9.140625" style="171"/>
  </cols>
  <sheetData>
    <row r="2" spans="1:11" x14ac:dyDescent="0.25">
      <c r="B2" s="947" t="s">
        <v>430</v>
      </c>
      <c r="C2" s="947"/>
      <c r="D2" s="947"/>
      <c r="E2" s="947"/>
      <c r="F2" s="947"/>
      <c r="G2" s="947"/>
      <c r="H2" s="947"/>
      <c r="I2" s="947"/>
      <c r="J2" s="169"/>
      <c r="K2" s="170"/>
    </row>
    <row r="3" spans="1:11" ht="15.75" thickBot="1" x14ac:dyDescent="0.3"/>
    <row r="4" spans="1:11" ht="15.75" thickBot="1" x14ac:dyDescent="0.3">
      <c r="B4" s="948" t="s">
        <v>96</v>
      </c>
      <c r="C4" s="949"/>
      <c r="D4" s="950" t="s">
        <v>191</v>
      </c>
      <c r="E4" s="949"/>
      <c r="F4" s="949"/>
      <c r="G4" s="949"/>
      <c r="H4" s="949"/>
      <c r="I4" s="949"/>
      <c r="J4" s="951"/>
      <c r="K4" s="174"/>
    </row>
    <row r="5" spans="1:11" s="177" customFormat="1" x14ac:dyDescent="0.2">
      <c r="A5" s="175"/>
      <c r="B5" s="952" t="s">
        <v>192</v>
      </c>
      <c r="C5" s="954" t="s">
        <v>3</v>
      </c>
      <c r="D5" s="956" t="s">
        <v>192</v>
      </c>
      <c r="E5" s="958" t="s">
        <v>3</v>
      </c>
      <c r="F5" s="959"/>
      <c r="G5" s="959"/>
      <c r="H5" s="959"/>
      <c r="I5" s="959"/>
      <c r="J5" s="960"/>
      <c r="K5" s="176"/>
    </row>
    <row r="6" spans="1:11" s="177" customFormat="1" ht="28.5" x14ac:dyDescent="0.2">
      <c r="A6" s="175"/>
      <c r="B6" s="953"/>
      <c r="C6" s="955"/>
      <c r="D6" s="957"/>
      <c r="E6" s="178" t="s">
        <v>337</v>
      </c>
      <c r="F6" s="179" t="s">
        <v>338</v>
      </c>
      <c r="G6" s="178" t="s">
        <v>339</v>
      </c>
      <c r="H6" s="179" t="s">
        <v>62</v>
      </c>
      <c r="I6" s="178" t="s">
        <v>63</v>
      </c>
      <c r="J6" s="180" t="s">
        <v>72</v>
      </c>
      <c r="K6" s="176"/>
    </row>
    <row r="7" spans="1:11" s="177" customFormat="1" x14ac:dyDescent="0.2">
      <c r="A7" s="175"/>
      <c r="B7" s="181" t="s">
        <v>340</v>
      </c>
      <c r="C7" s="182">
        <f>SUM(C8:C20)</f>
        <v>1573389</v>
      </c>
      <c r="D7" s="183"/>
      <c r="E7" s="184"/>
      <c r="F7" s="184"/>
      <c r="G7" s="184"/>
      <c r="H7" s="184"/>
      <c r="I7" s="185"/>
      <c r="J7" s="186"/>
      <c r="K7" s="174"/>
    </row>
    <row r="8" spans="1:11" s="177" customFormat="1" ht="45" x14ac:dyDescent="0.2">
      <c r="A8" s="175" t="s">
        <v>98</v>
      </c>
      <c r="B8" s="187" t="s">
        <v>263</v>
      </c>
      <c r="C8" s="188">
        <v>2160</v>
      </c>
      <c r="D8" s="189" t="s">
        <v>341</v>
      </c>
      <c r="E8" s="190"/>
      <c r="F8" s="190"/>
      <c r="G8" s="190"/>
      <c r="H8" s="190">
        <v>2160</v>
      </c>
      <c r="I8" s="191"/>
      <c r="J8" s="192">
        <f>SUM(E8:I8)</f>
        <v>2160</v>
      </c>
      <c r="K8" s="193" t="s">
        <v>98</v>
      </c>
    </row>
    <row r="9" spans="1:11" s="177" customFormat="1" ht="45" x14ac:dyDescent="0.2">
      <c r="A9" s="175" t="s">
        <v>98</v>
      </c>
      <c r="B9" s="101" t="s">
        <v>264</v>
      </c>
      <c r="C9" s="194">
        <v>206912</v>
      </c>
      <c r="D9" s="195" t="s">
        <v>264</v>
      </c>
      <c r="E9" s="196"/>
      <c r="F9" s="196"/>
      <c r="G9" s="196"/>
      <c r="H9" s="196">
        <v>206912</v>
      </c>
      <c r="I9" s="197"/>
      <c r="J9" s="198">
        <f t="shared" ref="J9:J28" si="0">SUM(E9:I9)</f>
        <v>206912</v>
      </c>
      <c r="K9" s="174" t="s">
        <v>102</v>
      </c>
    </row>
    <row r="10" spans="1:11" s="177" customFormat="1" ht="60" x14ac:dyDescent="0.2">
      <c r="A10" s="175" t="s">
        <v>98</v>
      </c>
      <c r="B10" s="199" t="s">
        <v>265</v>
      </c>
      <c r="C10" s="194">
        <v>169425</v>
      </c>
      <c r="D10" s="200" t="s">
        <v>342</v>
      </c>
      <c r="E10" s="201"/>
      <c r="F10" s="201"/>
      <c r="G10" s="201"/>
      <c r="H10" s="201">
        <v>169425</v>
      </c>
      <c r="I10" s="197"/>
      <c r="J10" s="198">
        <f t="shared" si="0"/>
        <v>169425</v>
      </c>
      <c r="K10" s="193" t="s">
        <v>102</v>
      </c>
    </row>
    <row r="11" spans="1:11" s="177" customFormat="1" ht="75" x14ac:dyDescent="0.2">
      <c r="A11" s="175" t="s">
        <v>98</v>
      </c>
      <c r="B11" s="102" t="s">
        <v>269</v>
      </c>
      <c r="C11" s="194">
        <v>320479</v>
      </c>
      <c r="D11" s="202" t="s">
        <v>343</v>
      </c>
      <c r="E11" s="203"/>
      <c r="F11" s="203"/>
      <c r="G11" s="203"/>
      <c r="H11" s="203">
        <v>320479</v>
      </c>
      <c r="I11" s="197"/>
      <c r="J11" s="198">
        <f t="shared" si="0"/>
        <v>320479</v>
      </c>
      <c r="K11" s="193" t="s">
        <v>102</v>
      </c>
    </row>
    <row r="12" spans="1:11" s="177" customFormat="1" ht="30" x14ac:dyDescent="0.2">
      <c r="A12" s="175" t="s">
        <v>98</v>
      </c>
      <c r="B12" s="102" t="s">
        <v>270</v>
      </c>
      <c r="C12" s="194">
        <v>140239</v>
      </c>
      <c r="D12" s="202" t="s">
        <v>270</v>
      </c>
      <c r="E12" s="204"/>
      <c r="F12" s="204"/>
      <c r="G12" s="204"/>
      <c r="H12" s="204">
        <v>6040</v>
      </c>
      <c r="I12" s="197">
        <v>134199</v>
      </c>
      <c r="J12" s="198">
        <f t="shared" si="0"/>
        <v>140239</v>
      </c>
      <c r="K12" s="193" t="s">
        <v>102</v>
      </c>
    </row>
    <row r="13" spans="1:11" s="177" customFormat="1" ht="30" x14ac:dyDescent="0.2">
      <c r="A13" s="175" t="s">
        <v>98</v>
      </c>
      <c r="B13" s="100" t="s">
        <v>344</v>
      </c>
      <c r="C13" s="194">
        <v>401522</v>
      </c>
      <c r="D13" s="205" t="s">
        <v>345</v>
      </c>
      <c r="E13" s="206"/>
      <c r="F13" s="206"/>
      <c r="G13" s="206"/>
      <c r="H13" s="206">
        <v>401522</v>
      </c>
      <c r="I13" s="197"/>
      <c r="J13" s="198">
        <f t="shared" si="0"/>
        <v>401522</v>
      </c>
      <c r="K13" s="193" t="s">
        <v>102</v>
      </c>
    </row>
    <row r="14" spans="1:11" s="177" customFormat="1" ht="36" customHeight="1" x14ac:dyDescent="0.2">
      <c r="A14" s="175" t="s">
        <v>98</v>
      </c>
      <c r="B14" s="207" t="s">
        <v>350</v>
      </c>
      <c r="C14" s="302">
        <v>46700</v>
      </c>
      <c r="D14" s="325" t="s">
        <v>350</v>
      </c>
      <c r="E14" s="204"/>
      <c r="F14" s="204"/>
      <c r="G14" s="204">
        <v>46700</v>
      </c>
      <c r="H14" s="204"/>
      <c r="I14" s="197"/>
      <c r="J14" s="198">
        <f t="shared" si="0"/>
        <v>46700</v>
      </c>
      <c r="K14" s="193" t="s">
        <v>109</v>
      </c>
    </row>
    <row r="15" spans="1:11" s="177" customFormat="1" ht="30" x14ac:dyDescent="0.2">
      <c r="A15" s="175" t="s">
        <v>98</v>
      </c>
      <c r="B15" s="299" t="s">
        <v>349</v>
      </c>
      <c r="C15" s="302">
        <v>60000</v>
      </c>
      <c r="D15" s="326" t="s">
        <v>349</v>
      </c>
      <c r="E15" s="204"/>
      <c r="F15" s="204"/>
      <c r="G15" s="204"/>
      <c r="H15" s="204"/>
      <c r="I15" s="197">
        <v>60000</v>
      </c>
      <c r="J15" s="198">
        <f t="shared" si="0"/>
        <v>60000</v>
      </c>
      <c r="K15" s="193" t="s">
        <v>274</v>
      </c>
    </row>
    <row r="16" spans="1:11" s="177" customFormat="1" ht="45" x14ac:dyDescent="0.2">
      <c r="A16" s="175" t="s">
        <v>98</v>
      </c>
      <c r="B16" s="207" t="s">
        <v>352</v>
      </c>
      <c r="C16" s="302">
        <v>40000</v>
      </c>
      <c r="D16" s="325" t="s">
        <v>352</v>
      </c>
      <c r="E16" s="204"/>
      <c r="F16" s="204"/>
      <c r="G16" s="204"/>
      <c r="H16" s="204"/>
      <c r="I16" s="197">
        <v>40000</v>
      </c>
      <c r="J16" s="198">
        <f t="shared" si="0"/>
        <v>40000</v>
      </c>
      <c r="K16" s="193" t="s">
        <v>274</v>
      </c>
    </row>
    <row r="17" spans="1:11" s="177" customFormat="1" ht="30" x14ac:dyDescent="0.2">
      <c r="A17" s="175" t="s">
        <v>98</v>
      </c>
      <c r="B17" s="299" t="s">
        <v>351</v>
      </c>
      <c r="C17" s="302">
        <v>31000</v>
      </c>
      <c r="D17" s="326" t="s">
        <v>351</v>
      </c>
      <c r="E17" s="204"/>
      <c r="F17" s="204"/>
      <c r="G17" s="204"/>
      <c r="H17" s="204">
        <v>31000</v>
      </c>
      <c r="I17" s="197"/>
      <c r="J17" s="198">
        <f t="shared" si="0"/>
        <v>31000</v>
      </c>
      <c r="K17" s="193" t="s">
        <v>274</v>
      </c>
    </row>
    <row r="18" spans="1:11" s="177" customFormat="1" ht="30" x14ac:dyDescent="0.2">
      <c r="A18" s="175" t="s">
        <v>98</v>
      </c>
      <c r="B18" s="207" t="s">
        <v>361</v>
      </c>
      <c r="C18" s="302">
        <v>150000</v>
      </c>
      <c r="D18" s="325" t="s">
        <v>335</v>
      </c>
      <c r="E18" s="194"/>
      <c r="F18" s="194"/>
      <c r="G18" s="194"/>
      <c r="H18" s="194"/>
      <c r="I18" s="208">
        <v>150000</v>
      </c>
      <c r="J18" s="198">
        <f t="shared" si="0"/>
        <v>150000</v>
      </c>
      <c r="K18" s="193" t="s">
        <v>274</v>
      </c>
    </row>
    <row r="19" spans="1:11" s="177" customFormat="1" x14ac:dyDescent="0.2">
      <c r="A19" s="175" t="s">
        <v>98</v>
      </c>
      <c r="B19" s="207" t="s">
        <v>282</v>
      </c>
      <c r="C19" s="298">
        <v>4952</v>
      </c>
      <c r="D19" s="297" t="s">
        <v>282</v>
      </c>
      <c r="E19" s="194"/>
      <c r="F19" s="194"/>
      <c r="G19" s="194"/>
      <c r="H19" s="194">
        <v>4952</v>
      </c>
      <c r="I19" s="208"/>
      <c r="J19" s="198">
        <f t="shared" si="0"/>
        <v>4952</v>
      </c>
      <c r="K19" s="193" t="s">
        <v>281</v>
      </c>
    </row>
    <row r="20" spans="1:11" s="177" customFormat="1" x14ac:dyDescent="0.2">
      <c r="A20" s="175"/>
      <c r="B20" s="300"/>
      <c r="C20" s="298"/>
      <c r="D20" s="301"/>
      <c r="E20" s="298"/>
      <c r="F20" s="298"/>
      <c r="G20" s="298"/>
      <c r="H20" s="298"/>
      <c r="I20" s="302"/>
      <c r="J20" s="198"/>
      <c r="K20" s="193"/>
    </row>
    <row r="21" spans="1:11" s="177" customFormat="1" x14ac:dyDescent="0.2">
      <c r="A21" s="175" t="s">
        <v>98</v>
      </c>
      <c r="B21" s="209" t="s">
        <v>346</v>
      </c>
      <c r="C21" s="210">
        <f>SUM(C22:C29)</f>
        <v>80411</v>
      </c>
      <c r="D21" s="211"/>
      <c r="E21" s="212"/>
      <c r="F21" s="212"/>
      <c r="G21" s="212"/>
      <c r="H21" s="212"/>
      <c r="I21" s="213"/>
      <c r="J21" s="198"/>
      <c r="K21" s="193"/>
    </row>
    <row r="22" spans="1:11" s="177" customFormat="1" ht="45" x14ac:dyDescent="0.2">
      <c r="A22" s="175" t="s">
        <v>98</v>
      </c>
      <c r="B22" s="100" t="s">
        <v>263</v>
      </c>
      <c r="C22" s="194">
        <v>6840</v>
      </c>
      <c r="D22" s="205" t="s">
        <v>347</v>
      </c>
      <c r="E22" s="206">
        <v>1446</v>
      </c>
      <c r="F22" s="206">
        <v>619</v>
      </c>
      <c r="G22" s="206">
        <v>4775</v>
      </c>
      <c r="H22" s="206"/>
      <c r="I22" s="197"/>
      <c r="J22" s="198">
        <f t="shared" si="0"/>
        <v>6840</v>
      </c>
      <c r="K22" s="193" t="s">
        <v>98</v>
      </c>
    </row>
    <row r="23" spans="1:11" s="177" customFormat="1" ht="45" x14ac:dyDescent="0.2">
      <c r="A23" s="175" t="s">
        <v>98</v>
      </c>
      <c r="B23" s="101" t="s">
        <v>264</v>
      </c>
      <c r="C23" s="194">
        <v>10144</v>
      </c>
      <c r="D23" s="195" t="s">
        <v>264</v>
      </c>
      <c r="E23" s="206">
        <v>3959</v>
      </c>
      <c r="F23" s="206">
        <v>1042</v>
      </c>
      <c r="G23" s="206">
        <v>5143</v>
      </c>
      <c r="H23" s="206"/>
      <c r="I23" s="197"/>
      <c r="J23" s="198">
        <f t="shared" si="0"/>
        <v>10144</v>
      </c>
      <c r="K23" s="193" t="s">
        <v>102</v>
      </c>
    </row>
    <row r="24" spans="1:11" s="177" customFormat="1" ht="60" x14ac:dyDescent="0.2">
      <c r="A24" s="175" t="s">
        <v>98</v>
      </c>
      <c r="B24" s="199" t="s">
        <v>265</v>
      </c>
      <c r="C24" s="194">
        <v>8668</v>
      </c>
      <c r="D24" s="200" t="s">
        <v>265</v>
      </c>
      <c r="E24" s="214">
        <v>2771</v>
      </c>
      <c r="F24" s="214">
        <v>729</v>
      </c>
      <c r="G24" s="214">
        <v>5168</v>
      </c>
      <c r="H24" s="206"/>
      <c r="I24" s="197"/>
      <c r="J24" s="198">
        <f t="shared" si="0"/>
        <v>8668</v>
      </c>
      <c r="K24" s="193" t="s">
        <v>102</v>
      </c>
    </row>
    <row r="25" spans="1:11" s="177" customFormat="1" ht="75" x14ac:dyDescent="0.2">
      <c r="A25" s="175" t="s">
        <v>98</v>
      </c>
      <c r="B25" s="102" t="s">
        <v>269</v>
      </c>
      <c r="C25" s="194">
        <v>17303</v>
      </c>
      <c r="D25" s="202" t="s">
        <v>269</v>
      </c>
      <c r="E25" s="214">
        <v>7039</v>
      </c>
      <c r="F25" s="214">
        <v>1711</v>
      </c>
      <c r="G25" s="214">
        <v>8553</v>
      </c>
      <c r="H25" s="203"/>
      <c r="I25" s="197"/>
      <c r="J25" s="198">
        <f t="shared" si="0"/>
        <v>17303</v>
      </c>
      <c r="K25" s="193" t="s">
        <v>102</v>
      </c>
    </row>
    <row r="26" spans="1:11" s="177" customFormat="1" ht="30" x14ac:dyDescent="0.2">
      <c r="A26" s="175" t="s">
        <v>98</v>
      </c>
      <c r="B26" s="102" t="s">
        <v>270</v>
      </c>
      <c r="C26" s="194">
        <v>7729</v>
      </c>
      <c r="D26" s="202" t="s">
        <v>270</v>
      </c>
      <c r="E26" s="203">
        <v>2737</v>
      </c>
      <c r="F26" s="203">
        <v>1013</v>
      </c>
      <c r="G26" s="203">
        <v>3979</v>
      </c>
      <c r="H26" s="203"/>
      <c r="I26" s="197"/>
      <c r="J26" s="198">
        <f t="shared" si="0"/>
        <v>7729</v>
      </c>
      <c r="K26" s="193" t="s">
        <v>102</v>
      </c>
    </row>
    <row r="27" spans="1:11" s="177" customFormat="1" ht="30" x14ac:dyDescent="0.2">
      <c r="A27" s="175" t="s">
        <v>98</v>
      </c>
      <c r="B27" s="100" t="s">
        <v>344</v>
      </c>
      <c r="C27" s="194">
        <v>28797</v>
      </c>
      <c r="D27" s="205" t="s">
        <v>344</v>
      </c>
      <c r="E27" s="214">
        <v>8837</v>
      </c>
      <c r="F27" s="214">
        <v>2386</v>
      </c>
      <c r="G27" s="214">
        <v>17574</v>
      </c>
      <c r="H27" s="212"/>
      <c r="I27" s="197"/>
      <c r="J27" s="198">
        <f t="shared" si="0"/>
        <v>28797</v>
      </c>
      <c r="K27" s="193" t="s">
        <v>102</v>
      </c>
    </row>
    <row r="28" spans="1:11" s="177" customFormat="1" ht="30" x14ac:dyDescent="0.2">
      <c r="A28" s="175" t="s">
        <v>98</v>
      </c>
      <c r="B28" s="324" t="s">
        <v>359</v>
      </c>
      <c r="C28" s="194">
        <v>930</v>
      </c>
      <c r="D28" s="322" t="s">
        <v>359</v>
      </c>
      <c r="E28" s="212"/>
      <c r="F28" s="212"/>
      <c r="G28" s="323">
        <v>930</v>
      </c>
      <c r="H28" s="212"/>
      <c r="I28" s="197"/>
      <c r="J28" s="198">
        <f t="shared" si="0"/>
        <v>930</v>
      </c>
      <c r="K28" s="193" t="s">
        <v>358</v>
      </c>
    </row>
    <row r="29" spans="1:11" s="177" customFormat="1" x14ac:dyDescent="0.2">
      <c r="A29" s="175"/>
      <c r="B29" s="207"/>
      <c r="C29" s="194"/>
      <c r="D29" s="205"/>
      <c r="E29" s="206"/>
      <c r="F29" s="206"/>
      <c r="G29" s="206"/>
      <c r="H29" s="206"/>
      <c r="I29" s="197"/>
      <c r="J29" s="198"/>
      <c r="K29" s="193"/>
    </row>
    <row r="30" spans="1:11" ht="15.75" thickBot="1" x14ac:dyDescent="0.3">
      <c r="B30" s="215" t="s">
        <v>72</v>
      </c>
      <c r="C30" s="216">
        <f>C7+C21</f>
        <v>1653800</v>
      </c>
      <c r="D30" s="217" t="s">
        <v>72</v>
      </c>
      <c r="E30" s="218">
        <f>SUM(E8:E29)</f>
        <v>26789</v>
      </c>
      <c r="F30" s="218">
        <f>SUM(F8:F29)</f>
        <v>7500</v>
      </c>
      <c r="G30" s="218">
        <f>SUM(G8:G29)</f>
        <v>92822</v>
      </c>
      <c r="H30" s="218">
        <f>SUM(H8:H29)</f>
        <v>1142490</v>
      </c>
      <c r="I30" s="219">
        <f>SUM(I8:I29)</f>
        <v>384199</v>
      </c>
      <c r="J30" s="220">
        <f>SUM(E30:I30)</f>
        <v>1653800</v>
      </c>
      <c r="K30" s="174"/>
    </row>
    <row r="31" spans="1:11" x14ac:dyDescent="0.25">
      <c r="B31" s="221"/>
      <c r="C31" s="222"/>
      <c r="D31" s="221"/>
      <c r="E31" s="223"/>
      <c r="F31" s="223"/>
      <c r="G31" s="223"/>
      <c r="H31" s="223"/>
      <c r="I31" s="222"/>
      <c r="J31" s="222"/>
      <c r="K31" s="174"/>
    </row>
    <row r="32" spans="1:11" x14ac:dyDescent="0.25">
      <c r="B32" s="224"/>
      <c r="C32" s="225"/>
      <c r="D32" s="224"/>
      <c r="E32" s="225"/>
      <c r="F32" s="225"/>
      <c r="G32" s="225"/>
      <c r="H32" s="225"/>
      <c r="I32" s="225"/>
      <c r="J32" s="226"/>
      <c r="K32" s="170"/>
    </row>
    <row r="33" spans="2:11" x14ac:dyDescent="0.25">
      <c r="B33" s="224"/>
      <c r="C33" s="225"/>
      <c r="D33" s="224"/>
      <c r="E33" s="225"/>
      <c r="F33" s="225"/>
      <c r="G33" s="225"/>
      <c r="H33" s="225"/>
      <c r="I33" s="225"/>
      <c r="J33" s="226"/>
      <c r="K33" s="170"/>
    </row>
    <row r="34" spans="2:11" x14ac:dyDescent="0.25">
      <c r="B34" s="224"/>
      <c r="C34" s="225"/>
      <c r="D34" s="224"/>
      <c r="E34" s="225"/>
      <c r="F34" s="225"/>
      <c r="G34" s="225"/>
      <c r="H34" s="225"/>
      <c r="I34" s="225"/>
      <c r="J34" s="226"/>
      <c r="K34" s="170"/>
    </row>
  </sheetData>
  <sheetProtection selectLockedCells="1" selectUnlockedCells="1"/>
  <mergeCells count="7">
    <mergeCell ref="B2:I2"/>
    <mergeCell ref="B4:C4"/>
    <mergeCell ref="D4:J4"/>
    <mergeCell ref="B5:B6"/>
    <mergeCell ref="C5:C6"/>
    <mergeCell ref="D5:D6"/>
    <mergeCell ref="E5:J5"/>
  </mergeCells>
  <printOptions horizontalCentered="1"/>
  <pageMargins left="0.39370078740157483" right="0.39370078740157483" top="0.98425196850393704" bottom="0" header="0.70866141732283472" footer="0.51181102362204722"/>
  <pageSetup paperSize="9" scale="63" firstPageNumber="0" fitToHeight="0" orientation="portrait" horizontalDpi="300" verticalDpi="300" r:id="rId1"/>
  <headerFooter alignWithMargins="0">
    <oddHeader xml:space="preserve">&amp;L&amp;"Arial,Normál"14. melléklet a 27/2017.(XII.21.) önkormányzati rendelethez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1"/>
  <sheetViews>
    <sheetView topLeftCell="A88" zoomScaleNormal="100" workbookViewId="0">
      <selection activeCell="I106" sqref="I106"/>
    </sheetView>
  </sheetViews>
  <sheetFormatPr defaultRowHeight="15.75" x14ac:dyDescent="0.25"/>
  <cols>
    <col min="1" max="1" width="12.5703125" style="713" customWidth="1"/>
    <col min="2" max="2" width="79.28515625" style="713" customWidth="1"/>
    <col min="3" max="3" width="17" style="713" customWidth="1"/>
    <col min="4" max="4" width="11.140625" style="716" customWidth="1"/>
    <col min="5" max="5" width="13.5703125" style="715" customWidth="1"/>
    <col min="6" max="6" width="0.140625" style="714" hidden="1" customWidth="1"/>
    <col min="7" max="7" width="12.140625" style="714" customWidth="1"/>
    <col min="8" max="16384" width="9.140625" style="713"/>
  </cols>
  <sheetData>
    <row r="2" spans="1:7" x14ac:dyDescent="0.25">
      <c r="A2" s="963" t="s">
        <v>784</v>
      </c>
      <c r="B2" s="963"/>
      <c r="C2" s="963"/>
      <c r="D2" s="963"/>
      <c r="E2" s="963"/>
      <c r="F2" s="963"/>
      <c r="G2" s="963"/>
    </row>
    <row r="3" spans="1:7" x14ac:dyDescent="0.25">
      <c r="A3" s="964" t="s">
        <v>783</v>
      </c>
      <c r="B3" s="964"/>
      <c r="C3" s="964"/>
      <c r="D3" s="964"/>
      <c r="E3" s="964"/>
      <c r="F3" s="964"/>
      <c r="G3" s="964"/>
    </row>
    <row r="4" spans="1:7" ht="16.5" thickBot="1" x14ac:dyDescent="0.3"/>
    <row r="5" spans="1:7" ht="28.5" customHeight="1" thickBot="1" x14ac:dyDescent="0.3">
      <c r="A5" s="965" t="s">
        <v>782</v>
      </c>
      <c r="B5" s="967" t="s">
        <v>781</v>
      </c>
      <c r="C5" s="969" t="s">
        <v>780</v>
      </c>
      <c r="D5" s="970"/>
      <c r="E5" s="970"/>
      <c r="F5" s="971"/>
      <c r="G5" s="972" t="s">
        <v>779</v>
      </c>
    </row>
    <row r="6" spans="1:7" ht="35.25" customHeight="1" thickBot="1" x14ac:dyDescent="0.3">
      <c r="A6" s="966"/>
      <c r="B6" s="968"/>
      <c r="C6" s="974" t="s">
        <v>778</v>
      </c>
      <c r="D6" s="975"/>
      <c r="E6" s="797" t="s">
        <v>777</v>
      </c>
      <c r="F6" s="796" t="s">
        <v>776</v>
      </c>
      <c r="G6" s="973"/>
    </row>
    <row r="7" spans="1:7" ht="23.25" customHeight="1" x14ac:dyDescent="0.25">
      <c r="A7" s="793" t="s">
        <v>753</v>
      </c>
      <c r="B7" s="794" t="s">
        <v>775</v>
      </c>
      <c r="C7" s="729"/>
      <c r="D7" s="728"/>
      <c r="E7" s="727"/>
      <c r="F7" s="726"/>
      <c r="G7" s="795"/>
    </row>
    <row r="8" spans="1:7" x14ac:dyDescent="0.25">
      <c r="A8" s="740" t="s">
        <v>614</v>
      </c>
      <c r="B8" s="741" t="s">
        <v>774</v>
      </c>
      <c r="C8" s="735">
        <v>58.32</v>
      </c>
      <c r="D8" s="736" t="s">
        <v>644</v>
      </c>
      <c r="E8" s="737">
        <v>4580000</v>
      </c>
      <c r="F8" s="742">
        <f>C8*E8</f>
        <v>267105600</v>
      </c>
      <c r="G8" s="739">
        <v>267106</v>
      </c>
    </row>
    <row r="9" spans="1:7" x14ac:dyDescent="0.25">
      <c r="A9" s="740"/>
      <c r="B9" s="743" t="s">
        <v>758</v>
      </c>
      <c r="C9" s="735"/>
      <c r="D9" s="736"/>
      <c r="E9" s="737"/>
      <c r="F9" s="742">
        <v>-70387817</v>
      </c>
      <c r="G9" s="739">
        <v>-70388</v>
      </c>
    </row>
    <row r="10" spans="1:7" x14ac:dyDescent="0.25">
      <c r="A10" s="740"/>
      <c r="B10" s="741" t="s">
        <v>773</v>
      </c>
      <c r="C10" s="735"/>
      <c r="D10" s="736"/>
      <c r="E10" s="737"/>
      <c r="F10" s="744">
        <f>SUM(F8:F9)</f>
        <v>196717783</v>
      </c>
      <c r="G10" s="745">
        <f>SUM(G8:G9)</f>
        <v>196718</v>
      </c>
    </row>
    <row r="11" spans="1:7" x14ac:dyDescent="0.25">
      <c r="A11" s="746" t="s">
        <v>764</v>
      </c>
      <c r="B11" s="747" t="s">
        <v>772</v>
      </c>
      <c r="C11" s="735"/>
      <c r="D11" s="736"/>
      <c r="E11" s="737"/>
      <c r="F11" s="738"/>
      <c r="G11" s="739"/>
    </row>
    <row r="12" spans="1:7" x14ac:dyDescent="0.25">
      <c r="A12" s="748" t="s">
        <v>619</v>
      </c>
      <c r="B12" s="749" t="s">
        <v>771</v>
      </c>
      <c r="C12" s="750">
        <f>F12/E12</f>
        <v>1705.2</v>
      </c>
      <c r="D12" s="751" t="s">
        <v>770</v>
      </c>
      <c r="E12" s="752">
        <v>22300</v>
      </c>
      <c r="F12" s="738">
        <v>38025960</v>
      </c>
      <c r="G12" s="739">
        <v>38026</v>
      </c>
    </row>
    <row r="13" spans="1:7" x14ac:dyDescent="0.25">
      <c r="A13" s="748"/>
      <c r="B13" s="743" t="s">
        <v>758</v>
      </c>
      <c r="C13" s="750"/>
      <c r="D13" s="751"/>
      <c r="E13" s="752"/>
      <c r="F13" s="738">
        <v>-38025960</v>
      </c>
      <c r="G13" s="739">
        <v>-38026</v>
      </c>
    </row>
    <row r="14" spans="1:7" x14ac:dyDescent="0.25">
      <c r="A14" s="748" t="s">
        <v>618</v>
      </c>
      <c r="B14" s="753" t="s">
        <v>769</v>
      </c>
      <c r="C14" s="754">
        <f>F14/E14</f>
        <v>208.6</v>
      </c>
      <c r="D14" s="755" t="s">
        <v>765</v>
      </c>
      <c r="E14" s="756">
        <v>400000</v>
      </c>
      <c r="F14" s="738">
        <v>83440000</v>
      </c>
      <c r="G14" s="739">
        <v>83440</v>
      </c>
    </row>
    <row r="15" spans="1:7" x14ac:dyDescent="0.25">
      <c r="A15" s="748"/>
      <c r="B15" s="743" t="s">
        <v>758</v>
      </c>
      <c r="C15" s="754"/>
      <c r="D15" s="755"/>
      <c r="E15" s="756"/>
      <c r="F15" s="738">
        <v>-83440000</v>
      </c>
      <c r="G15" s="739">
        <v>-83440</v>
      </c>
    </row>
    <row r="16" spans="1:7" x14ac:dyDescent="0.25">
      <c r="A16" s="748" t="s">
        <v>617</v>
      </c>
      <c r="B16" s="743" t="s">
        <v>768</v>
      </c>
      <c r="C16" s="757">
        <f>F16/E16</f>
        <v>129404</v>
      </c>
      <c r="D16" s="755" t="s">
        <v>767</v>
      </c>
      <c r="E16" s="752">
        <v>104</v>
      </c>
      <c r="F16" s="738">
        <v>13458016</v>
      </c>
      <c r="G16" s="739">
        <v>13458</v>
      </c>
    </row>
    <row r="17" spans="1:7" x14ac:dyDescent="0.25">
      <c r="A17" s="748"/>
      <c r="B17" s="743" t="s">
        <v>758</v>
      </c>
      <c r="C17" s="757"/>
      <c r="D17" s="755"/>
      <c r="E17" s="752"/>
      <c r="F17" s="738">
        <v>-13458016</v>
      </c>
      <c r="G17" s="739">
        <v>-13458</v>
      </c>
    </row>
    <row r="18" spans="1:7" x14ac:dyDescent="0.25">
      <c r="A18" s="748" t="s">
        <v>616</v>
      </c>
      <c r="B18" s="743" t="s">
        <v>766</v>
      </c>
      <c r="C18" s="758">
        <f>F18/E18</f>
        <v>102.41</v>
      </c>
      <c r="D18" s="755" t="s">
        <v>765</v>
      </c>
      <c r="E18" s="759">
        <v>295000</v>
      </c>
      <c r="F18" s="738">
        <v>30210950</v>
      </c>
      <c r="G18" s="739">
        <v>30211</v>
      </c>
    </row>
    <row r="19" spans="1:7" x14ac:dyDescent="0.25">
      <c r="A19" s="748"/>
      <c r="B19" s="743" t="s">
        <v>758</v>
      </c>
      <c r="C19" s="758"/>
      <c r="D19" s="755"/>
      <c r="E19" s="759"/>
      <c r="F19" s="738">
        <v>-30210950</v>
      </c>
      <c r="G19" s="739">
        <v>-30211</v>
      </c>
    </row>
    <row r="20" spans="1:7" x14ac:dyDescent="0.25">
      <c r="A20" s="740" t="s">
        <v>764</v>
      </c>
      <c r="B20" s="741" t="s">
        <v>763</v>
      </c>
      <c r="C20" s="735"/>
      <c r="D20" s="736"/>
      <c r="E20" s="737"/>
      <c r="F20" s="744">
        <f>SUM(F12:F19)</f>
        <v>0</v>
      </c>
      <c r="G20" s="760">
        <f>SUM(G12:G19)</f>
        <v>0</v>
      </c>
    </row>
    <row r="21" spans="1:7" x14ac:dyDescent="0.25">
      <c r="A21" s="740" t="s">
        <v>621</v>
      </c>
      <c r="B21" s="741" t="s">
        <v>762</v>
      </c>
      <c r="C21" s="738">
        <v>23343</v>
      </c>
      <c r="D21" s="736" t="s">
        <v>644</v>
      </c>
      <c r="E21" s="737">
        <v>2700</v>
      </c>
      <c r="F21" s="744">
        <f>C21*E21</f>
        <v>63026100</v>
      </c>
      <c r="G21" s="739">
        <v>63026</v>
      </c>
    </row>
    <row r="22" spans="1:7" x14ac:dyDescent="0.25">
      <c r="A22" s="740"/>
      <c r="B22" s="743" t="s">
        <v>758</v>
      </c>
      <c r="C22" s="738"/>
      <c r="D22" s="736"/>
      <c r="E22" s="737"/>
      <c r="F22" s="742">
        <v>-63026100</v>
      </c>
      <c r="G22" s="739">
        <v>-63026</v>
      </c>
    </row>
    <row r="23" spans="1:7" ht="16.5" customHeight="1" x14ac:dyDescent="0.25">
      <c r="A23" s="740" t="s">
        <v>620</v>
      </c>
      <c r="B23" s="741" t="s">
        <v>761</v>
      </c>
      <c r="C23" s="735">
        <v>691</v>
      </c>
      <c r="D23" s="736" t="s">
        <v>644</v>
      </c>
      <c r="E23" s="737">
        <v>2550</v>
      </c>
      <c r="F23" s="744">
        <f>C23*E23</f>
        <v>1762050</v>
      </c>
      <c r="G23" s="739">
        <v>1762</v>
      </c>
    </row>
    <row r="24" spans="1:7" x14ac:dyDescent="0.25">
      <c r="A24" s="740"/>
      <c r="B24" s="743" t="s">
        <v>758</v>
      </c>
      <c r="C24" s="735"/>
      <c r="D24" s="736"/>
      <c r="E24" s="737"/>
      <c r="F24" s="742">
        <v>-1762050</v>
      </c>
      <c r="G24" s="739">
        <v>-1762</v>
      </c>
    </row>
    <row r="25" spans="1:7" x14ac:dyDescent="0.25">
      <c r="A25" s="740" t="s">
        <v>615</v>
      </c>
      <c r="B25" s="741" t="s">
        <v>760</v>
      </c>
      <c r="C25" s="738">
        <v>43044000</v>
      </c>
      <c r="D25" s="761" t="s">
        <v>759</v>
      </c>
      <c r="E25" s="762">
        <v>1</v>
      </c>
      <c r="F25" s="744">
        <f>C25*E25</f>
        <v>43044000</v>
      </c>
      <c r="G25" s="739">
        <v>43044</v>
      </c>
    </row>
    <row r="26" spans="1:7" x14ac:dyDescent="0.25">
      <c r="A26" s="740"/>
      <c r="B26" s="743" t="s">
        <v>758</v>
      </c>
      <c r="C26" s="738"/>
      <c r="D26" s="761"/>
      <c r="E26" s="762"/>
      <c r="F26" s="744">
        <v>-43044000</v>
      </c>
      <c r="G26" s="739">
        <v>-43044</v>
      </c>
    </row>
    <row r="27" spans="1:7" x14ac:dyDescent="0.25">
      <c r="A27" s="763" t="s">
        <v>757</v>
      </c>
      <c r="B27" s="764" t="s">
        <v>756</v>
      </c>
      <c r="C27" s="735"/>
      <c r="D27" s="736"/>
      <c r="E27" s="737"/>
      <c r="F27" s="765">
        <f>F10+F20+F21+F22+F23+F24+F25+F26</f>
        <v>196717783</v>
      </c>
      <c r="G27" s="745">
        <f>G10+G20+G21+G22+G23+G24+G25+G26</f>
        <v>196718</v>
      </c>
    </row>
    <row r="28" spans="1:7" x14ac:dyDescent="0.25">
      <c r="A28" s="763" t="s">
        <v>755</v>
      </c>
      <c r="B28" s="764" t="s">
        <v>754</v>
      </c>
      <c r="C28" s="766" t="s">
        <v>737</v>
      </c>
      <c r="D28" s="736"/>
      <c r="E28" s="737"/>
      <c r="F28" s="738">
        <v>0</v>
      </c>
      <c r="G28" s="739"/>
    </row>
    <row r="29" spans="1:7" x14ac:dyDescent="0.25">
      <c r="A29" s="763" t="s">
        <v>753</v>
      </c>
      <c r="B29" s="764" t="s">
        <v>752</v>
      </c>
      <c r="C29" s="735"/>
      <c r="D29" s="736"/>
      <c r="E29" s="737"/>
      <c r="F29" s="767">
        <f>F27+F28</f>
        <v>196717783</v>
      </c>
      <c r="G29" s="768">
        <f>G27+G28</f>
        <v>196718</v>
      </c>
    </row>
    <row r="30" spans="1:7" ht="30" customHeight="1" x14ac:dyDescent="0.25">
      <c r="A30" s="740" t="s">
        <v>746</v>
      </c>
      <c r="B30" s="769" t="s">
        <v>751</v>
      </c>
      <c r="C30" s="735"/>
      <c r="D30" s="736"/>
      <c r="E30" s="737"/>
      <c r="F30" s="738"/>
      <c r="G30" s="739"/>
    </row>
    <row r="31" spans="1:7" ht="22.5" customHeight="1" x14ac:dyDescent="0.25">
      <c r="A31" s="740"/>
      <c r="B31" s="770" t="s">
        <v>750</v>
      </c>
      <c r="C31" s="735">
        <v>49.8</v>
      </c>
      <c r="D31" s="736" t="s">
        <v>644</v>
      </c>
      <c r="E31" s="737">
        <v>4419000</v>
      </c>
      <c r="F31" s="738">
        <f>C31*E31*8/12</f>
        <v>146710800</v>
      </c>
      <c r="G31" s="739">
        <v>146711</v>
      </c>
    </row>
    <row r="32" spans="1:7" ht="19.5" customHeight="1" x14ac:dyDescent="0.25">
      <c r="A32" s="740"/>
      <c r="B32" s="770" t="s">
        <v>749</v>
      </c>
      <c r="C32" s="771">
        <v>48.5</v>
      </c>
      <c r="D32" s="736" t="s">
        <v>644</v>
      </c>
      <c r="E32" s="737">
        <v>4419000</v>
      </c>
      <c r="F32" s="738">
        <f>C32*E32*4/12</f>
        <v>71440500</v>
      </c>
      <c r="G32" s="739">
        <v>71440</v>
      </c>
    </row>
    <row r="33" spans="1:7" ht="18" customHeight="1" x14ac:dyDescent="0.25">
      <c r="A33" s="740"/>
      <c r="B33" s="770" t="s">
        <v>748</v>
      </c>
      <c r="C33" s="735">
        <v>34</v>
      </c>
      <c r="D33" s="736" t="s">
        <v>644</v>
      </c>
      <c r="E33" s="737">
        <v>2205000</v>
      </c>
      <c r="F33" s="738">
        <f>C33*E33*8/12</f>
        <v>49980000</v>
      </c>
      <c r="G33" s="739">
        <v>49980</v>
      </c>
    </row>
    <row r="34" spans="1:7" ht="21.75" customHeight="1" x14ac:dyDescent="0.25">
      <c r="A34" s="740"/>
      <c r="B34" s="770" t="s">
        <v>747</v>
      </c>
      <c r="C34" s="735">
        <v>34</v>
      </c>
      <c r="D34" s="736" t="s">
        <v>644</v>
      </c>
      <c r="E34" s="737">
        <v>2205000</v>
      </c>
      <c r="F34" s="738">
        <f>C34*E34*4/12</f>
        <v>24990000</v>
      </c>
      <c r="G34" s="739">
        <v>24990</v>
      </c>
    </row>
    <row r="35" spans="1:7" ht="32.25" customHeight="1" x14ac:dyDescent="0.25">
      <c r="A35" s="763" t="s">
        <v>746</v>
      </c>
      <c r="B35" s="772" t="s">
        <v>745</v>
      </c>
      <c r="C35" s="735"/>
      <c r="D35" s="736"/>
      <c r="E35" s="737"/>
      <c r="F35" s="744">
        <f>SUM(F31:F34)</f>
        <v>293121300</v>
      </c>
      <c r="G35" s="745">
        <f>SUM(G31:G34)</f>
        <v>293121</v>
      </c>
    </row>
    <row r="36" spans="1:7" x14ac:dyDescent="0.25">
      <c r="A36" s="740" t="s">
        <v>744</v>
      </c>
      <c r="B36" s="741" t="s">
        <v>743</v>
      </c>
      <c r="C36" s="735"/>
      <c r="D36" s="736"/>
      <c r="E36" s="737"/>
      <c r="F36" s="738"/>
      <c r="G36" s="739"/>
    </row>
    <row r="37" spans="1:7" x14ac:dyDescent="0.25">
      <c r="A37" s="773" t="s">
        <v>742</v>
      </c>
      <c r="B37" s="747" t="s">
        <v>741</v>
      </c>
      <c r="C37" s="735">
        <v>549</v>
      </c>
      <c r="D37" s="736" t="s">
        <v>644</v>
      </c>
      <c r="E37" s="737">
        <v>81700</v>
      </c>
      <c r="F37" s="738">
        <f>C37*E37*8/12</f>
        <v>29902200</v>
      </c>
      <c r="G37" s="739">
        <v>29902</v>
      </c>
    </row>
    <row r="38" spans="1:7" x14ac:dyDescent="0.25">
      <c r="A38" s="740"/>
      <c r="B38" s="747" t="s">
        <v>740</v>
      </c>
      <c r="C38" s="735">
        <v>538</v>
      </c>
      <c r="D38" s="736" t="s">
        <v>644</v>
      </c>
      <c r="E38" s="737">
        <v>81700</v>
      </c>
      <c r="F38" s="738">
        <f>C38*E38*4/12</f>
        <v>14651533.333333334</v>
      </c>
      <c r="G38" s="739">
        <v>14652</v>
      </c>
    </row>
    <row r="39" spans="1:7" x14ac:dyDescent="0.25">
      <c r="A39" s="773" t="s">
        <v>739</v>
      </c>
      <c r="B39" s="747" t="s">
        <v>738</v>
      </c>
      <c r="C39" s="735" t="s">
        <v>737</v>
      </c>
      <c r="D39" s="736"/>
      <c r="E39" s="737"/>
      <c r="F39" s="738"/>
      <c r="G39" s="739"/>
    </row>
    <row r="40" spans="1:7" x14ac:dyDescent="0.25">
      <c r="A40" s="763" t="s">
        <v>736</v>
      </c>
      <c r="B40" s="774" t="s">
        <v>735</v>
      </c>
      <c r="C40" s="735"/>
      <c r="D40" s="736"/>
      <c r="E40" s="737"/>
      <c r="F40" s="744">
        <f>SUM(F37:F39)</f>
        <v>44553733.333333336</v>
      </c>
      <c r="G40" s="760">
        <f>SUM(G37:G39)</f>
        <v>44554</v>
      </c>
    </row>
    <row r="41" spans="1:7" x14ac:dyDescent="0.25">
      <c r="A41" s="740" t="s">
        <v>732</v>
      </c>
      <c r="B41" s="741" t="s">
        <v>731</v>
      </c>
      <c r="C41" s="735"/>
      <c r="D41" s="736"/>
      <c r="E41" s="737"/>
      <c r="F41" s="738"/>
      <c r="G41" s="739"/>
    </row>
    <row r="42" spans="1:7" x14ac:dyDescent="0.25">
      <c r="A42" s="740"/>
      <c r="B42" s="747" t="s">
        <v>734</v>
      </c>
      <c r="C42" s="735">
        <v>22</v>
      </c>
      <c r="D42" s="736" t="s">
        <v>644</v>
      </c>
      <c r="E42" s="737">
        <v>401000</v>
      </c>
      <c r="F42" s="738">
        <f>C42*E42</f>
        <v>8822000</v>
      </c>
      <c r="G42" s="739">
        <v>8822</v>
      </c>
    </row>
    <row r="43" spans="1:7" x14ac:dyDescent="0.25">
      <c r="A43" s="740"/>
      <c r="B43" s="775" t="s">
        <v>733</v>
      </c>
      <c r="C43" s="735">
        <v>0</v>
      </c>
      <c r="D43" s="736" t="s">
        <v>644</v>
      </c>
      <c r="E43" s="737">
        <v>401000</v>
      </c>
      <c r="F43" s="738">
        <v>0</v>
      </c>
      <c r="G43" s="739"/>
    </row>
    <row r="44" spans="1:7" x14ac:dyDescent="0.25">
      <c r="A44" s="763" t="s">
        <v>732</v>
      </c>
      <c r="B44" s="774" t="s">
        <v>731</v>
      </c>
      <c r="C44" s="735"/>
      <c r="D44" s="736"/>
      <c r="E44" s="737"/>
      <c r="F44" s="744">
        <f>SUM(F42:F43)</f>
        <v>8822000</v>
      </c>
      <c r="G44" s="760">
        <f>SUM(G42:G43)</f>
        <v>8822</v>
      </c>
    </row>
    <row r="45" spans="1:7" ht="24" customHeight="1" x14ac:dyDescent="0.25">
      <c r="A45" s="763" t="s">
        <v>730</v>
      </c>
      <c r="B45" s="772" t="s">
        <v>729</v>
      </c>
      <c r="C45" s="735"/>
      <c r="D45" s="736"/>
      <c r="E45" s="737"/>
      <c r="F45" s="767">
        <f>F35+F40+F44</f>
        <v>346497033.33333331</v>
      </c>
      <c r="G45" s="768">
        <f>G35+G40+G44</f>
        <v>346497</v>
      </c>
    </row>
    <row r="46" spans="1:7" x14ac:dyDescent="0.25">
      <c r="A46" s="763" t="s">
        <v>728</v>
      </c>
      <c r="B46" s="774" t="s">
        <v>727</v>
      </c>
      <c r="C46" s="735"/>
      <c r="D46" s="736"/>
      <c r="E46" s="737"/>
      <c r="F46" s="744"/>
      <c r="G46" s="739">
        <v>0</v>
      </c>
    </row>
    <row r="47" spans="1:7" x14ac:dyDescent="0.25">
      <c r="A47" s="773" t="s">
        <v>679</v>
      </c>
      <c r="B47" s="776" t="s">
        <v>726</v>
      </c>
      <c r="C47" s="735"/>
      <c r="D47" s="736"/>
      <c r="E47" s="737"/>
      <c r="F47" s="738"/>
      <c r="G47" s="739"/>
    </row>
    <row r="48" spans="1:7" x14ac:dyDescent="0.25">
      <c r="A48" s="740" t="s">
        <v>725</v>
      </c>
      <c r="B48" s="747" t="s">
        <v>724</v>
      </c>
      <c r="C48" s="735">
        <v>8.4</v>
      </c>
      <c r="D48" s="736" t="s">
        <v>644</v>
      </c>
      <c r="E48" s="737">
        <v>3000000</v>
      </c>
      <c r="F48" s="738">
        <f>C48*E48</f>
        <v>25200000</v>
      </c>
      <c r="G48" s="739">
        <v>25200</v>
      </c>
    </row>
    <row r="49" spans="1:8" x14ac:dyDescent="0.25">
      <c r="A49" s="740" t="s">
        <v>723</v>
      </c>
      <c r="B49" s="747" t="s">
        <v>722</v>
      </c>
      <c r="C49" s="735">
        <v>4.9000000000000004</v>
      </c>
      <c r="D49" s="736" t="s">
        <v>644</v>
      </c>
      <c r="E49" s="737">
        <v>3000000</v>
      </c>
      <c r="F49" s="738">
        <f>C49*E49</f>
        <v>14700000.000000002</v>
      </c>
      <c r="G49" s="739">
        <v>14700</v>
      </c>
    </row>
    <row r="50" spans="1:8" x14ac:dyDescent="0.25">
      <c r="A50" s="740" t="s">
        <v>721</v>
      </c>
      <c r="B50" s="747" t="s">
        <v>720</v>
      </c>
      <c r="C50" s="735">
        <v>65</v>
      </c>
      <c r="D50" s="736" t="s">
        <v>644</v>
      </c>
      <c r="E50" s="737">
        <v>55360</v>
      </c>
      <c r="F50" s="738">
        <f>C50*E50</f>
        <v>3598400</v>
      </c>
      <c r="G50" s="739">
        <v>3598</v>
      </c>
    </row>
    <row r="51" spans="1:8" x14ac:dyDescent="0.25">
      <c r="A51" s="740"/>
      <c r="B51" s="741" t="s">
        <v>719</v>
      </c>
      <c r="C51" s="735"/>
      <c r="D51" s="736"/>
      <c r="E51" s="737" t="s">
        <v>718</v>
      </c>
      <c r="F51" s="738">
        <f>F50*10%</f>
        <v>359840</v>
      </c>
      <c r="G51" s="739">
        <v>360</v>
      </c>
      <c r="H51" s="714"/>
    </row>
    <row r="52" spans="1:8" ht="22.5" customHeight="1" x14ac:dyDescent="0.25">
      <c r="A52" s="748" t="s">
        <v>717</v>
      </c>
      <c r="B52" s="770" t="s">
        <v>716</v>
      </c>
      <c r="C52" s="735">
        <v>3</v>
      </c>
      <c r="D52" s="736" t="s">
        <v>644</v>
      </c>
      <c r="E52" s="737">
        <v>25000</v>
      </c>
      <c r="F52" s="742">
        <f>C52*E52</f>
        <v>75000</v>
      </c>
      <c r="G52" s="739">
        <v>75</v>
      </c>
    </row>
    <row r="53" spans="1:8" ht="20.25" customHeight="1" x14ac:dyDescent="0.25">
      <c r="A53" s="748" t="s">
        <v>715</v>
      </c>
      <c r="B53" s="770" t="s">
        <v>714</v>
      </c>
      <c r="C53" s="735">
        <v>20</v>
      </c>
      <c r="D53" s="736" t="s">
        <v>644</v>
      </c>
      <c r="E53" s="737">
        <v>210000</v>
      </c>
      <c r="F53" s="742">
        <f>C53*E53</f>
        <v>4200000</v>
      </c>
      <c r="G53" s="739">
        <v>4200</v>
      </c>
    </row>
    <row r="54" spans="1:8" ht="19.5" customHeight="1" x14ac:dyDescent="0.25">
      <c r="A54" s="748"/>
      <c r="B54" s="769" t="s">
        <v>713</v>
      </c>
      <c r="C54" s="735"/>
      <c r="D54" s="736"/>
      <c r="E54" s="737" t="s">
        <v>712</v>
      </c>
      <c r="F54" s="738">
        <f>F53*30%</f>
        <v>1260000</v>
      </c>
      <c r="G54" s="739">
        <v>1260</v>
      </c>
    </row>
    <row r="55" spans="1:8" ht="20.25" customHeight="1" x14ac:dyDescent="0.25">
      <c r="A55" s="740" t="s">
        <v>711</v>
      </c>
      <c r="B55" s="772" t="s">
        <v>710</v>
      </c>
      <c r="C55" s="735"/>
      <c r="D55" s="736"/>
      <c r="E55" s="737"/>
      <c r="F55" s="738">
        <f>SUM(F52:F54)</f>
        <v>5535000</v>
      </c>
      <c r="G55" s="739">
        <f>SUM(G52:G54)</f>
        <v>5535</v>
      </c>
    </row>
    <row r="56" spans="1:8" ht="18.75" customHeight="1" x14ac:dyDescent="0.25">
      <c r="A56" s="740" t="s">
        <v>709</v>
      </c>
      <c r="B56" s="777" t="s">
        <v>708</v>
      </c>
      <c r="C56" s="735">
        <v>45</v>
      </c>
      <c r="D56" s="736" t="s">
        <v>644</v>
      </c>
      <c r="E56" s="737">
        <v>109000</v>
      </c>
      <c r="F56" s="738">
        <f>C56*E56</f>
        <v>4905000</v>
      </c>
      <c r="G56" s="739">
        <v>4905</v>
      </c>
    </row>
    <row r="57" spans="1:8" ht="18" customHeight="1" x14ac:dyDescent="0.25">
      <c r="A57" s="740"/>
      <c r="B57" s="769" t="s">
        <v>707</v>
      </c>
      <c r="C57" s="735"/>
      <c r="D57" s="736"/>
      <c r="E57" s="737" t="s">
        <v>706</v>
      </c>
      <c r="F57" s="738">
        <f>F56*50%</f>
        <v>2452500</v>
      </c>
      <c r="G57" s="739">
        <v>2452</v>
      </c>
    </row>
    <row r="58" spans="1:8" ht="18" customHeight="1" x14ac:dyDescent="0.25">
      <c r="A58" s="740" t="s">
        <v>705</v>
      </c>
      <c r="B58" s="770" t="s">
        <v>704</v>
      </c>
      <c r="C58" s="735">
        <v>32</v>
      </c>
      <c r="D58" s="736" t="s">
        <v>644</v>
      </c>
      <c r="E58" s="737">
        <v>500000</v>
      </c>
      <c r="F58" s="738">
        <f>C58*E58</f>
        <v>16000000</v>
      </c>
      <c r="G58" s="739">
        <v>16000</v>
      </c>
    </row>
    <row r="59" spans="1:8" ht="16.5" customHeight="1" x14ac:dyDescent="0.25">
      <c r="A59" s="740"/>
      <c r="B59" s="769" t="s">
        <v>703</v>
      </c>
      <c r="C59" s="735"/>
      <c r="D59" s="736"/>
      <c r="E59" s="737" t="s">
        <v>702</v>
      </c>
      <c r="F59" s="738">
        <f>F58*10%</f>
        <v>1600000</v>
      </c>
      <c r="G59" s="739">
        <v>1600</v>
      </c>
    </row>
    <row r="60" spans="1:8" ht="17.25" customHeight="1" x14ac:dyDescent="0.25">
      <c r="A60" s="740" t="s">
        <v>701</v>
      </c>
      <c r="B60" s="770" t="s">
        <v>700</v>
      </c>
      <c r="C60" s="735">
        <v>35</v>
      </c>
      <c r="D60" s="736" t="s">
        <v>644</v>
      </c>
      <c r="E60" s="737">
        <v>206100</v>
      </c>
      <c r="F60" s="738">
        <f>C60*E60</f>
        <v>7213500</v>
      </c>
      <c r="G60" s="739">
        <v>7214</v>
      </c>
    </row>
    <row r="61" spans="1:8" ht="36" customHeight="1" x14ac:dyDescent="0.25">
      <c r="A61" s="740"/>
      <c r="B61" s="769" t="s">
        <v>699</v>
      </c>
      <c r="C61" s="735"/>
      <c r="D61" s="736"/>
      <c r="E61" s="737" t="s">
        <v>698</v>
      </c>
      <c r="F61" s="738">
        <f>F60*20%</f>
        <v>1442700</v>
      </c>
      <c r="G61" s="739">
        <v>1443</v>
      </c>
    </row>
    <row r="62" spans="1:8" ht="18" customHeight="1" x14ac:dyDescent="0.25">
      <c r="A62" s="740" t="s">
        <v>697</v>
      </c>
      <c r="B62" s="770" t="s">
        <v>696</v>
      </c>
      <c r="C62" s="735">
        <v>32</v>
      </c>
      <c r="D62" s="736" t="s">
        <v>695</v>
      </c>
      <c r="E62" s="737">
        <v>468350</v>
      </c>
      <c r="F62" s="738">
        <f>C62*E62</f>
        <v>14987200</v>
      </c>
      <c r="G62" s="739">
        <v>14987</v>
      </c>
    </row>
    <row r="63" spans="1:8" ht="21" customHeight="1" x14ac:dyDescent="0.25">
      <c r="A63" s="740"/>
      <c r="B63" s="769" t="s">
        <v>694</v>
      </c>
      <c r="C63" s="735"/>
      <c r="D63" s="736"/>
      <c r="E63" s="737" t="s">
        <v>693</v>
      </c>
      <c r="F63" s="738">
        <f>F62*10%</f>
        <v>1498720</v>
      </c>
      <c r="G63" s="739">
        <v>1499</v>
      </c>
    </row>
    <row r="64" spans="1:8" ht="15.75" customHeight="1" x14ac:dyDescent="0.25">
      <c r="A64" s="740" t="s">
        <v>692</v>
      </c>
      <c r="B64" s="770" t="s">
        <v>691</v>
      </c>
      <c r="C64" s="735">
        <v>1</v>
      </c>
      <c r="D64" s="736"/>
      <c r="E64" s="737">
        <v>3000000</v>
      </c>
      <c r="F64" s="738">
        <f>C64*E64</f>
        <v>3000000</v>
      </c>
      <c r="G64" s="739">
        <v>3000</v>
      </c>
    </row>
    <row r="65" spans="1:7" ht="16.5" customHeight="1" x14ac:dyDescent="0.25">
      <c r="A65" s="740"/>
      <c r="B65" s="770" t="s">
        <v>690</v>
      </c>
      <c r="C65" s="735">
        <v>2884</v>
      </c>
      <c r="D65" s="761" t="s">
        <v>688</v>
      </c>
      <c r="E65" s="737">
        <v>1800</v>
      </c>
      <c r="F65" s="738">
        <f>C65*E65</f>
        <v>5191200</v>
      </c>
      <c r="G65" s="739">
        <v>5191</v>
      </c>
    </row>
    <row r="66" spans="1:7" ht="25.5" customHeight="1" x14ac:dyDescent="0.25">
      <c r="A66" s="740"/>
      <c r="B66" s="770" t="s">
        <v>689</v>
      </c>
      <c r="C66" s="735">
        <v>2485</v>
      </c>
      <c r="D66" s="761" t="s">
        <v>688</v>
      </c>
      <c r="E66" s="737">
        <v>1800</v>
      </c>
      <c r="F66" s="738">
        <f>C66*E66</f>
        <v>4473000</v>
      </c>
      <c r="G66" s="739">
        <v>4473</v>
      </c>
    </row>
    <row r="67" spans="1:7" ht="18.75" customHeight="1" x14ac:dyDescent="0.25">
      <c r="A67" s="740" t="s">
        <v>687</v>
      </c>
      <c r="B67" s="770" t="s">
        <v>686</v>
      </c>
      <c r="C67" s="735">
        <v>1</v>
      </c>
      <c r="D67" s="778" t="s">
        <v>685</v>
      </c>
      <c r="E67" s="737">
        <v>2000000</v>
      </c>
      <c r="F67" s="738">
        <f>C67*E67</f>
        <v>2000000</v>
      </c>
      <c r="G67" s="739">
        <v>2000</v>
      </c>
    </row>
    <row r="68" spans="1:7" ht="20.25" customHeight="1" x14ac:dyDescent="0.25">
      <c r="A68" s="740"/>
      <c r="B68" s="770" t="s">
        <v>684</v>
      </c>
      <c r="C68" s="735">
        <v>40</v>
      </c>
      <c r="D68" s="778" t="s">
        <v>683</v>
      </c>
      <c r="E68" s="737">
        <v>150000</v>
      </c>
      <c r="F68" s="738">
        <f>C68*E68</f>
        <v>6000000</v>
      </c>
      <c r="G68" s="739">
        <v>6000</v>
      </c>
    </row>
    <row r="69" spans="1:7" ht="33" customHeight="1" x14ac:dyDescent="0.25">
      <c r="A69" s="740" t="s">
        <v>682</v>
      </c>
      <c r="B69" s="770" t="s">
        <v>681</v>
      </c>
      <c r="C69" s="735" t="s">
        <v>680</v>
      </c>
      <c r="D69" s="778"/>
      <c r="E69" s="737"/>
      <c r="F69" s="738"/>
      <c r="G69" s="739"/>
    </row>
    <row r="70" spans="1:7" x14ac:dyDescent="0.25">
      <c r="A70" s="763" t="s">
        <v>679</v>
      </c>
      <c r="B70" s="774" t="s">
        <v>678</v>
      </c>
      <c r="C70" s="735"/>
      <c r="D70" s="736"/>
      <c r="E70" s="737"/>
      <c r="F70" s="744">
        <f>F48+F49+F50+F51+F55+F56+F57+F58+F59+F60+F61+F62+F63+F64+F65+F66+F67+F68</f>
        <v>120157060</v>
      </c>
      <c r="G70" s="745">
        <f>G48+G49+G50+G51+G55+G56+G57+G58+G59+G60+G61+G62+G63+G64+G65+G66+G67+G68</f>
        <v>120157</v>
      </c>
    </row>
    <row r="71" spans="1:7" x14ac:dyDescent="0.25">
      <c r="A71" s="779" t="s">
        <v>676</v>
      </c>
      <c r="B71" s="774" t="s">
        <v>677</v>
      </c>
      <c r="C71" s="735">
        <v>42</v>
      </c>
      <c r="D71" s="736" t="s">
        <v>644</v>
      </c>
      <c r="E71" s="737">
        <v>2606040</v>
      </c>
      <c r="F71" s="738">
        <f>C71*E71</f>
        <v>109453680</v>
      </c>
      <c r="G71" s="739">
        <v>109454</v>
      </c>
    </row>
    <row r="72" spans="1:7" x14ac:dyDescent="0.25">
      <c r="A72" s="779" t="s">
        <v>676</v>
      </c>
      <c r="B72" s="774" t="s">
        <v>675</v>
      </c>
      <c r="C72" s="961" t="s">
        <v>666</v>
      </c>
      <c r="D72" s="961"/>
      <c r="E72" s="961"/>
      <c r="F72" s="738">
        <v>45807000</v>
      </c>
      <c r="G72" s="739">
        <v>45807</v>
      </c>
    </row>
    <row r="73" spans="1:7" x14ac:dyDescent="0.25">
      <c r="A73" s="763" t="s">
        <v>674</v>
      </c>
      <c r="B73" s="774" t="s">
        <v>673</v>
      </c>
      <c r="C73" s="735"/>
      <c r="D73" s="736"/>
      <c r="E73" s="737"/>
      <c r="F73" s="744">
        <f>SUM(F71:F72)</f>
        <v>155260680</v>
      </c>
      <c r="G73" s="745">
        <f>SUM(G71:G72)</f>
        <v>155261</v>
      </c>
    </row>
    <row r="74" spans="1:7" x14ac:dyDescent="0.25">
      <c r="A74" s="740" t="s">
        <v>665</v>
      </c>
      <c r="B74" s="741" t="s">
        <v>672</v>
      </c>
      <c r="C74" s="735"/>
      <c r="D74" s="736"/>
      <c r="E74" s="737"/>
      <c r="F74" s="738"/>
      <c r="G74" s="739"/>
    </row>
    <row r="75" spans="1:7" ht="18" customHeight="1" x14ac:dyDescent="0.25">
      <c r="A75" s="748" t="s">
        <v>671</v>
      </c>
      <c r="B75" s="770" t="s">
        <v>670</v>
      </c>
      <c r="C75" s="735">
        <v>36.51</v>
      </c>
      <c r="D75" s="736" t="s">
        <v>669</v>
      </c>
      <c r="E75" s="737">
        <v>1900000</v>
      </c>
      <c r="F75" s="738">
        <f>C75*E75</f>
        <v>69369000</v>
      </c>
      <c r="G75" s="739">
        <v>69369</v>
      </c>
    </row>
    <row r="76" spans="1:7" x14ac:dyDescent="0.25">
      <c r="A76" s="748" t="s">
        <v>668</v>
      </c>
      <c r="B76" s="747" t="s">
        <v>667</v>
      </c>
      <c r="C76" s="961" t="s">
        <v>666</v>
      </c>
      <c r="D76" s="961"/>
      <c r="E76" s="961"/>
      <c r="F76" s="738">
        <v>62712139</v>
      </c>
      <c r="G76" s="739">
        <v>62712</v>
      </c>
    </row>
    <row r="77" spans="1:7" x14ac:dyDescent="0.25">
      <c r="A77" s="763" t="s">
        <v>665</v>
      </c>
      <c r="B77" s="774" t="s">
        <v>664</v>
      </c>
      <c r="C77" s="735"/>
      <c r="D77" s="736"/>
      <c r="E77" s="737"/>
      <c r="F77" s="744">
        <f>SUM(F75:F76)</f>
        <v>132081139</v>
      </c>
      <c r="G77" s="745">
        <f>SUM(G75:G76)</f>
        <v>132081</v>
      </c>
    </row>
    <row r="78" spans="1:7" x14ac:dyDescent="0.25">
      <c r="A78" s="763" t="s">
        <v>663</v>
      </c>
      <c r="B78" s="747" t="s">
        <v>662</v>
      </c>
      <c r="C78" s="735">
        <v>2007</v>
      </c>
      <c r="D78" s="736" t="s">
        <v>644</v>
      </c>
      <c r="E78" s="737">
        <v>285</v>
      </c>
      <c r="F78" s="744">
        <f>C78*E78</f>
        <v>571995</v>
      </c>
      <c r="G78" s="739">
        <v>572</v>
      </c>
    </row>
    <row r="79" spans="1:7" ht="15" customHeight="1" x14ac:dyDescent="0.25">
      <c r="A79" s="773" t="s">
        <v>661</v>
      </c>
      <c r="B79" s="770" t="s">
        <v>660</v>
      </c>
      <c r="C79" s="735">
        <v>4</v>
      </c>
      <c r="D79" s="736" t="s">
        <v>644</v>
      </c>
      <c r="E79" s="737">
        <v>4419000</v>
      </c>
      <c r="F79" s="738">
        <f>C79*E79</f>
        <v>17676000</v>
      </c>
      <c r="G79" s="739">
        <v>17676</v>
      </c>
    </row>
    <row r="80" spans="1:7" ht="15" customHeight="1" x14ac:dyDescent="0.25">
      <c r="A80" s="773"/>
      <c r="B80" s="770" t="s">
        <v>659</v>
      </c>
      <c r="C80" s="735">
        <v>16.3</v>
      </c>
      <c r="D80" s="736" t="s">
        <v>644</v>
      </c>
      <c r="E80" s="737">
        <v>2993000</v>
      </c>
      <c r="F80" s="738">
        <f>C80*E80</f>
        <v>48785900</v>
      </c>
      <c r="G80" s="739">
        <v>48786</v>
      </c>
    </row>
    <row r="81" spans="1:7" ht="15" customHeight="1" x14ac:dyDescent="0.25">
      <c r="A81" s="773" t="s">
        <v>658</v>
      </c>
      <c r="B81" s="770" t="s">
        <v>657</v>
      </c>
      <c r="C81" s="961" t="s">
        <v>656</v>
      </c>
      <c r="D81" s="961"/>
      <c r="E81" s="961"/>
      <c r="F81" s="738">
        <v>0</v>
      </c>
      <c r="G81" s="739">
        <v>0</v>
      </c>
    </row>
    <row r="82" spans="1:7" ht="15" customHeight="1" x14ac:dyDescent="0.25">
      <c r="A82" s="763" t="s">
        <v>655</v>
      </c>
      <c r="B82" s="772" t="s">
        <v>654</v>
      </c>
      <c r="C82" s="735"/>
      <c r="D82" s="736"/>
      <c r="E82" s="737"/>
      <c r="F82" s="744">
        <f>SUM(F79:F81)</f>
        <v>66461900</v>
      </c>
      <c r="G82" s="760">
        <v>66462</v>
      </c>
    </row>
    <row r="83" spans="1:7" ht="30.75" customHeight="1" x14ac:dyDescent="0.25">
      <c r="A83" s="779" t="s">
        <v>653</v>
      </c>
      <c r="B83" s="772" t="s">
        <v>652</v>
      </c>
      <c r="C83" s="735"/>
      <c r="D83" s="736"/>
      <c r="E83" s="737"/>
      <c r="F83" s="767">
        <f>F46+F70+F73+F77+F78+F82</f>
        <v>474532774</v>
      </c>
      <c r="G83" s="768">
        <f>G46+G70+G73+G77+G78+G82</f>
        <v>474533</v>
      </c>
    </row>
    <row r="84" spans="1:7" ht="21" customHeight="1" x14ac:dyDescent="0.25">
      <c r="A84" s="763" t="s">
        <v>651</v>
      </c>
      <c r="B84" s="780" t="s">
        <v>650</v>
      </c>
      <c r="C84" s="735"/>
      <c r="D84" s="736"/>
      <c r="E84" s="737"/>
      <c r="F84" s="738"/>
      <c r="G84" s="739"/>
    </row>
    <row r="85" spans="1:7" ht="27.75" customHeight="1" x14ac:dyDescent="0.25">
      <c r="A85" s="740" t="s">
        <v>649</v>
      </c>
      <c r="B85" s="770" t="s">
        <v>648</v>
      </c>
      <c r="C85" s="961" t="s">
        <v>647</v>
      </c>
      <c r="D85" s="961"/>
      <c r="E85" s="961"/>
      <c r="F85" s="738">
        <v>97200000</v>
      </c>
      <c r="G85" s="739">
        <v>97200</v>
      </c>
    </row>
    <row r="86" spans="1:7" x14ac:dyDescent="0.25">
      <c r="A86" s="740" t="s">
        <v>646</v>
      </c>
      <c r="B86" s="747" t="s">
        <v>645</v>
      </c>
      <c r="C86" s="738">
        <v>23343</v>
      </c>
      <c r="D86" s="736" t="s">
        <v>644</v>
      </c>
      <c r="E86" s="737">
        <v>1210</v>
      </c>
      <c r="F86" s="738">
        <f>C86*E86</f>
        <v>28245030</v>
      </c>
      <c r="G86" s="739">
        <v>28245</v>
      </c>
    </row>
    <row r="87" spans="1:7" x14ac:dyDescent="0.25">
      <c r="A87" s="740" t="s">
        <v>643</v>
      </c>
      <c r="B87" s="747" t="s">
        <v>642</v>
      </c>
      <c r="C87" s="735"/>
      <c r="D87" s="736"/>
      <c r="E87" s="737"/>
      <c r="F87" s="738"/>
      <c r="G87" s="739"/>
    </row>
    <row r="88" spans="1:7" x14ac:dyDescent="0.25">
      <c r="A88" s="763" t="s">
        <v>641</v>
      </c>
      <c r="B88" s="747" t="s">
        <v>640</v>
      </c>
      <c r="C88" s="735" t="s">
        <v>639</v>
      </c>
      <c r="D88" s="736"/>
      <c r="E88" s="737"/>
      <c r="F88" s="738"/>
      <c r="G88" s="739"/>
    </row>
    <row r="89" spans="1:7" x14ac:dyDescent="0.25">
      <c r="A89" s="779" t="s">
        <v>638</v>
      </c>
      <c r="B89" s="774" t="s">
        <v>637</v>
      </c>
      <c r="C89" s="735"/>
      <c r="D89" s="736"/>
      <c r="E89" s="737"/>
      <c r="F89" s="767">
        <f>SUM(F85:F88)</f>
        <v>125445030</v>
      </c>
      <c r="G89" s="768">
        <f>SUM(G85:G88)</f>
        <v>125445</v>
      </c>
    </row>
    <row r="90" spans="1:7" x14ac:dyDescent="0.25">
      <c r="A90" s="781" t="s">
        <v>636</v>
      </c>
      <c r="B90" s="776" t="s">
        <v>635</v>
      </c>
      <c r="C90" s="735"/>
      <c r="D90" s="736"/>
      <c r="E90" s="737"/>
      <c r="F90" s="738"/>
      <c r="G90" s="739"/>
    </row>
    <row r="91" spans="1:7" x14ac:dyDescent="0.25">
      <c r="A91" s="748"/>
      <c r="B91" s="776" t="s">
        <v>634</v>
      </c>
      <c r="C91" s="738">
        <v>69364624834</v>
      </c>
      <c r="D91" s="736" t="s">
        <v>633</v>
      </c>
      <c r="E91" s="782">
        <v>5.4999999999999997E-3</v>
      </c>
      <c r="F91" s="738">
        <f>C91*E91</f>
        <v>381505436.58699995</v>
      </c>
      <c r="G91" s="739">
        <v>381505</v>
      </c>
    </row>
    <row r="92" spans="1:7" ht="57" customHeight="1" x14ac:dyDescent="0.25">
      <c r="A92" s="748"/>
      <c r="B92" s="783" t="s">
        <v>632</v>
      </c>
      <c r="C92" s="738">
        <f>F91</f>
        <v>381505436.58699995</v>
      </c>
      <c r="D92" s="736"/>
      <c r="E92" s="782">
        <v>0.9</v>
      </c>
      <c r="F92" s="738">
        <f>C92*E92</f>
        <v>343354892.92829996</v>
      </c>
      <c r="G92" s="739"/>
    </row>
    <row r="93" spans="1:7" ht="36" customHeight="1" x14ac:dyDescent="0.25">
      <c r="A93" s="779" t="s">
        <v>631</v>
      </c>
      <c r="B93" s="770" t="s">
        <v>630</v>
      </c>
      <c r="C93" s="961" t="s">
        <v>629</v>
      </c>
      <c r="D93" s="961"/>
      <c r="E93" s="961"/>
      <c r="F93" s="767">
        <v>-343354893</v>
      </c>
      <c r="G93" s="739"/>
    </row>
    <row r="94" spans="1:7" ht="37.5" customHeight="1" x14ac:dyDescent="0.25">
      <c r="A94" s="740"/>
      <c r="B94" s="784" t="s">
        <v>628</v>
      </c>
      <c r="C94" s="735"/>
      <c r="D94" s="736"/>
      <c r="E94" s="737"/>
      <c r="F94" s="738">
        <f>F29+F45+F83+F89</f>
        <v>1143192620.3333333</v>
      </c>
      <c r="G94" s="739">
        <f>G29+G45+G83+G89</f>
        <v>1143193</v>
      </c>
    </row>
    <row r="95" spans="1:7" ht="37.5" customHeight="1" x14ac:dyDescent="0.25">
      <c r="A95" s="746"/>
      <c r="B95" s="785" t="s">
        <v>627</v>
      </c>
      <c r="C95" s="735"/>
      <c r="D95" s="736"/>
      <c r="E95" s="737"/>
      <c r="F95" s="738">
        <v>0</v>
      </c>
      <c r="G95" s="739">
        <v>0</v>
      </c>
    </row>
    <row r="96" spans="1:7" ht="24" customHeight="1" thickBot="1" x14ac:dyDescent="0.3">
      <c r="A96" s="786"/>
      <c r="B96" s="787" t="s">
        <v>626</v>
      </c>
      <c r="C96" s="788"/>
      <c r="D96" s="789"/>
      <c r="E96" s="790"/>
      <c r="F96" s="791">
        <f>SUM(F94:F95)</f>
        <v>1143192620.3333333</v>
      </c>
      <c r="G96" s="792">
        <f>SUM(G94:G95)</f>
        <v>1143193</v>
      </c>
    </row>
    <row r="97" spans="1:7" x14ac:dyDescent="0.25">
      <c r="A97" s="725"/>
      <c r="B97" s="717"/>
      <c r="C97" s="730"/>
      <c r="D97" s="731"/>
      <c r="E97" s="732"/>
      <c r="F97" s="733"/>
      <c r="G97" s="733"/>
    </row>
    <row r="98" spans="1:7" x14ac:dyDescent="0.25">
      <c r="A98" s="724"/>
      <c r="B98" s="723"/>
      <c r="C98" s="730"/>
      <c r="D98" s="731"/>
      <c r="E98" s="732"/>
      <c r="F98" s="962"/>
      <c r="G98" s="962"/>
    </row>
    <row r="99" spans="1:7" x14ac:dyDescent="0.25">
      <c r="A99" s="730"/>
      <c r="B99" s="717"/>
      <c r="C99" s="730"/>
      <c r="D99" s="731" t="s">
        <v>625</v>
      </c>
      <c r="E99" s="732"/>
      <c r="F99" s="733"/>
      <c r="G99" s="733"/>
    </row>
    <row r="100" spans="1:7" x14ac:dyDescent="0.25">
      <c r="A100" s="730"/>
      <c r="B100" s="722" t="s">
        <v>624</v>
      </c>
      <c r="C100" s="730"/>
      <c r="D100" s="731"/>
      <c r="E100" s="732"/>
      <c r="F100" s="733"/>
      <c r="G100" s="733"/>
    </row>
    <row r="101" spans="1:7" ht="16.5" thickBot="1" x14ac:dyDescent="0.3">
      <c r="A101" s="730"/>
      <c r="B101" s="722" t="s">
        <v>623</v>
      </c>
      <c r="C101" s="730"/>
      <c r="D101" s="731"/>
      <c r="E101" s="732"/>
      <c r="F101" s="733"/>
      <c r="G101" s="733"/>
    </row>
    <row r="102" spans="1:7" ht="16.5" thickBot="1" x14ac:dyDescent="0.3">
      <c r="A102" s="730"/>
      <c r="B102" s="721" t="s">
        <v>622</v>
      </c>
      <c r="C102" s="730"/>
      <c r="D102" s="731"/>
      <c r="E102" s="734">
        <f>F92</f>
        <v>343354892.92829996</v>
      </c>
      <c r="F102" s="733"/>
      <c r="G102" s="733"/>
    </row>
    <row r="103" spans="1:7" x14ac:dyDescent="0.25">
      <c r="A103" s="730"/>
      <c r="B103" s="718" t="s">
        <v>621</v>
      </c>
      <c r="C103" s="719">
        <f>F21</f>
        <v>63026100</v>
      </c>
      <c r="D103" s="720"/>
      <c r="E103" s="726">
        <f t="shared" ref="E103:E110" si="0">E102-C103</f>
        <v>280328792.92829996</v>
      </c>
      <c r="F103" s="733"/>
      <c r="G103" s="733"/>
    </row>
    <row r="104" spans="1:7" x14ac:dyDescent="0.25">
      <c r="A104" s="730"/>
      <c r="B104" s="718" t="s">
        <v>620</v>
      </c>
      <c r="C104" s="719">
        <f>F23</f>
        <v>1762050</v>
      </c>
      <c r="D104" s="720"/>
      <c r="E104" s="719">
        <f t="shared" si="0"/>
        <v>278566742.92829996</v>
      </c>
      <c r="F104" s="733"/>
      <c r="G104" s="733"/>
    </row>
    <row r="105" spans="1:7" x14ac:dyDescent="0.25">
      <c r="A105" s="730"/>
      <c r="B105" s="718" t="s">
        <v>619</v>
      </c>
      <c r="C105" s="719">
        <f>F12</f>
        <v>38025960</v>
      </c>
      <c r="D105" s="720"/>
      <c r="E105" s="719">
        <f t="shared" si="0"/>
        <v>240540782.92829996</v>
      </c>
      <c r="F105" s="733"/>
      <c r="G105" s="733"/>
    </row>
    <row r="106" spans="1:7" x14ac:dyDescent="0.25">
      <c r="A106" s="730"/>
      <c r="B106" s="718" t="s">
        <v>618</v>
      </c>
      <c r="C106" s="719">
        <f>F14</f>
        <v>83440000</v>
      </c>
      <c r="D106" s="720"/>
      <c r="E106" s="719">
        <f t="shared" si="0"/>
        <v>157100782.92829996</v>
      </c>
      <c r="F106" s="733"/>
      <c r="G106" s="733"/>
    </row>
    <row r="107" spans="1:7" x14ac:dyDescent="0.25">
      <c r="A107" s="730"/>
      <c r="B107" s="718" t="s">
        <v>617</v>
      </c>
      <c r="C107" s="719">
        <f>F16</f>
        <v>13458016</v>
      </c>
      <c r="D107" s="720"/>
      <c r="E107" s="719">
        <f t="shared" si="0"/>
        <v>143642766.92829996</v>
      </c>
      <c r="F107" s="733"/>
      <c r="G107" s="733"/>
    </row>
    <row r="108" spans="1:7" x14ac:dyDescent="0.25">
      <c r="A108" s="730"/>
      <c r="B108" s="718" t="s">
        <v>616</v>
      </c>
      <c r="C108" s="719">
        <f>F18</f>
        <v>30210950</v>
      </c>
      <c r="D108" s="720"/>
      <c r="E108" s="719">
        <f t="shared" si="0"/>
        <v>113431816.92829996</v>
      </c>
      <c r="F108" s="733"/>
      <c r="G108" s="733"/>
    </row>
    <row r="109" spans="1:7" x14ac:dyDescent="0.25">
      <c r="A109" s="730"/>
      <c r="B109" s="718" t="s">
        <v>615</v>
      </c>
      <c r="C109" s="719">
        <f>F25</f>
        <v>43044000</v>
      </c>
      <c r="D109" s="720"/>
      <c r="E109" s="719">
        <f t="shared" si="0"/>
        <v>70387816.928299963</v>
      </c>
      <c r="F109" s="733"/>
      <c r="G109" s="733"/>
    </row>
    <row r="110" spans="1:7" x14ac:dyDescent="0.25">
      <c r="A110" s="730"/>
      <c r="B110" s="718" t="s">
        <v>614</v>
      </c>
      <c r="C110" s="719">
        <v>70387817</v>
      </c>
      <c r="D110" s="720"/>
      <c r="E110" s="719">
        <f t="shared" si="0"/>
        <v>-7.1700036525726318E-2</v>
      </c>
      <c r="F110" s="733"/>
      <c r="G110" s="733"/>
    </row>
    <row r="111" spans="1:7" x14ac:dyDescent="0.25">
      <c r="B111" s="717"/>
    </row>
  </sheetData>
  <mergeCells count="13">
    <mergeCell ref="C76:E76"/>
    <mergeCell ref="C81:E81"/>
    <mergeCell ref="C85:E85"/>
    <mergeCell ref="F98:G98"/>
    <mergeCell ref="A2:G2"/>
    <mergeCell ref="A3:G3"/>
    <mergeCell ref="A5:A6"/>
    <mergeCell ref="B5:B6"/>
    <mergeCell ref="C5:F5"/>
    <mergeCell ref="G5:G6"/>
    <mergeCell ref="C6:D6"/>
    <mergeCell ref="C93:E93"/>
    <mergeCell ref="C72:E7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 xml:space="preserve">&amp;L15. melléklet a 27/2017.(XII.21.)  önkormányzati rendelethez
</oddHeader>
  </headerFooter>
  <rowBreaks count="1" manualBreakCount="1">
    <brk id="63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0"/>
  <sheetViews>
    <sheetView view="pageBreakPreview" zoomScaleNormal="100" zoomScaleSheetLayoutView="100" workbookViewId="0">
      <selection activeCell="I27" sqref="I27"/>
    </sheetView>
  </sheetViews>
  <sheetFormatPr defaultRowHeight="15" x14ac:dyDescent="0.25"/>
  <cols>
    <col min="1" max="1" width="64" style="229" customWidth="1"/>
    <col min="2" max="2" width="11.28515625" style="228" customWidth="1"/>
    <col min="3" max="16384" width="9.140625" style="227"/>
  </cols>
  <sheetData>
    <row r="1" spans="1:2" ht="15.75" x14ac:dyDescent="0.25">
      <c r="A1" s="976" t="s">
        <v>259</v>
      </c>
      <c r="B1" s="976"/>
    </row>
    <row r="2" spans="1:2" ht="16.5" thickBot="1" x14ac:dyDescent="0.3">
      <c r="A2" s="251"/>
      <c r="B2" s="250"/>
    </row>
    <row r="3" spans="1:2" ht="16.5" thickBot="1" x14ac:dyDescent="0.3">
      <c r="A3" s="249" t="s">
        <v>2</v>
      </c>
      <c r="B3" s="248" t="s">
        <v>3</v>
      </c>
    </row>
    <row r="4" spans="1:2" ht="15.75" x14ac:dyDescent="0.25">
      <c r="A4" s="247" t="s">
        <v>193</v>
      </c>
      <c r="B4" s="246">
        <f>B6+B9</f>
        <v>115000</v>
      </c>
    </row>
    <row r="5" spans="1:2" s="239" customFormat="1" ht="15.75" x14ac:dyDescent="0.25">
      <c r="A5" s="245"/>
      <c r="B5" s="244"/>
    </row>
    <row r="6" spans="1:2" s="239" customFormat="1" ht="15.75" x14ac:dyDescent="0.25">
      <c r="A6" s="241" t="s">
        <v>194</v>
      </c>
      <c r="B6" s="240">
        <f>SUM(B7)</f>
        <v>15000</v>
      </c>
    </row>
    <row r="7" spans="1:2" s="230" customFormat="1" ht="15.75" x14ac:dyDescent="0.25">
      <c r="A7" s="238" t="s">
        <v>194</v>
      </c>
      <c r="B7" s="237">
        <v>15000</v>
      </c>
    </row>
    <row r="8" spans="1:2" ht="15.75" x14ac:dyDescent="0.25">
      <c r="A8" s="238"/>
      <c r="B8" s="237"/>
    </row>
    <row r="9" spans="1:2" ht="15.75" x14ac:dyDescent="0.25">
      <c r="A9" s="241" t="s">
        <v>195</v>
      </c>
      <c r="B9" s="240">
        <f>SUM(B10:B11)</f>
        <v>100000</v>
      </c>
    </row>
    <row r="10" spans="1:2" s="230" customFormat="1" ht="15.75" x14ac:dyDescent="0.25">
      <c r="A10" s="238" t="s">
        <v>195</v>
      </c>
      <c r="B10" s="237">
        <v>100000</v>
      </c>
    </row>
    <row r="11" spans="1:2" ht="15.75" x14ac:dyDescent="0.25">
      <c r="A11" s="238"/>
      <c r="B11" s="237"/>
    </row>
    <row r="12" spans="1:2" ht="15.75" hidden="1" x14ac:dyDescent="0.25">
      <c r="A12" s="238" t="s">
        <v>249</v>
      </c>
      <c r="B12" s="243"/>
    </row>
    <row r="13" spans="1:2" ht="15.75" x14ac:dyDescent="0.25">
      <c r="A13" s="238"/>
      <c r="B13" s="242"/>
    </row>
    <row r="14" spans="1:2" ht="15" customHeight="1" x14ac:dyDescent="0.25">
      <c r="A14" s="241" t="s">
        <v>196</v>
      </c>
      <c r="B14" s="240">
        <f>SUM(B16)</f>
        <v>50000</v>
      </c>
    </row>
    <row r="15" spans="1:2" ht="17.25" customHeight="1" x14ac:dyDescent="0.25">
      <c r="A15" s="241"/>
      <c r="B15" s="240"/>
    </row>
    <row r="16" spans="1:2" ht="15.75" x14ac:dyDescent="0.25">
      <c r="A16" s="241" t="s">
        <v>197</v>
      </c>
      <c r="B16" s="240">
        <f>SUM(B17)</f>
        <v>50000</v>
      </c>
    </row>
    <row r="17" spans="1:2" ht="15.75" x14ac:dyDescent="0.25">
      <c r="A17" s="238" t="s">
        <v>197</v>
      </c>
      <c r="B17" s="237">
        <v>50000</v>
      </c>
    </row>
    <row r="18" spans="1:2" ht="16.5" thickBot="1" x14ac:dyDescent="0.3">
      <c r="A18" s="236"/>
      <c r="B18" s="235"/>
    </row>
    <row r="19" spans="1:2" ht="16.5" thickBot="1" x14ac:dyDescent="0.3">
      <c r="A19" s="234" t="s">
        <v>198</v>
      </c>
      <c r="B19" s="233">
        <f>B4+B14</f>
        <v>165000</v>
      </c>
    </row>
    <row r="20" spans="1:2" s="230" customFormat="1" ht="14.25" x14ac:dyDescent="0.2">
      <c r="A20" s="232"/>
      <c r="B20" s="231"/>
    </row>
  </sheetData>
  <sheetProtection selectLockedCells="1" selectUnlockedCells="1"/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firstPageNumber="0" fitToHeight="0" orientation="portrait" horizontalDpi="300" verticalDpi="300" r:id="rId1"/>
  <headerFooter alignWithMargins="0">
    <oddHeader xml:space="preserve">&amp;L16. melléklet a 27/2017.(XII.21.) önkormányzati rendelethez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Q66"/>
  <sheetViews>
    <sheetView view="pageBreakPreview" topLeftCell="A25" zoomScale="75" zoomScaleNormal="79" zoomScaleSheetLayoutView="75" workbookViewId="0">
      <selection activeCell="C65" sqref="C65"/>
    </sheetView>
  </sheetViews>
  <sheetFormatPr defaultRowHeight="15" x14ac:dyDescent="0.25"/>
  <cols>
    <col min="1" max="1" width="68.42578125" style="436" customWidth="1"/>
    <col min="2" max="2" width="14.5703125" style="437" customWidth="1"/>
    <col min="3" max="3" width="56" style="436" customWidth="1"/>
    <col min="4" max="4" width="14.5703125" style="437" customWidth="1"/>
    <col min="5" max="16384" width="9.140625" style="438"/>
  </cols>
  <sheetData>
    <row r="1" spans="1:4" s="435" customFormat="1" ht="15" customHeight="1" x14ac:dyDescent="0.2">
      <c r="A1" s="855" t="s">
        <v>253</v>
      </c>
      <c r="B1" s="855"/>
      <c r="C1" s="855"/>
      <c r="D1" s="855"/>
    </row>
    <row r="2" spans="1:4" ht="15.75" thickBot="1" x14ac:dyDescent="0.3"/>
    <row r="3" spans="1:4" ht="14.25" x14ac:dyDescent="0.2">
      <c r="A3" s="856" t="s">
        <v>0</v>
      </c>
      <c r="B3" s="857"/>
      <c r="C3" s="857" t="s">
        <v>1</v>
      </c>
      <c r="D3" s="857"/>
    </row>
    <row r="4" spans="1:4" ht="14.25" x14ac:dyDescent="0.2">
      <c r="A4" s="439" t="s">
        <v>2</v>
      </c>
      <c r="B4" s="536" t="s">
        <v>3</v>
      </c>
      <c r="C4" s="439" t="s">
        <v>2</v>
      </c>
      <c r="D4" s="440" t="s">
        <v>3</v>
      </c>
    </row>
    <row r="5" spans="1:4" ht="14.25" x14ac:dyDescent="0.2">
      <c r="A5" s="441" t="s">
        <v>5</v>
      </c>
      <c r="B5" s="537">
        <f>'3. sz. melléklet'!E6</f>
        <v>1143193</v>
      </c>
      <c r="C5" s="443" t="s">
        <v>6</v>
      </c>
      <c r="D5" s="442">
        <f>'4.sz. melléklet'!G6</f>
        <v>1427857</v>
      </c>
    </row>
    <row r="6" spans="1:4" ht="14.25" x14ac:dyDescent="0.2">
      <c r="A6" s="441" t="s">
        <v>7</v>
      </c>
      <c r="B6" s="537">
        <f>'3. sz. melléklet'!E7</f>
        <v>218119</v>
      </c>
      <c r="C6" s="444" t="s">
        <v>50</v>
      </c>
      <c r="D6" s="442">
        <f>'4.sz. melléklet'!G7</f>
        <v>297493</v>
      </c>
    </row>
    <row r="7" spans="1:4" x14ac:dyDescent="0.25">
      <c r="A7" s="445" t="s">
        <v>8</v>
      </c>
      <c r="B7" s="538">
        <f>'3. sz. melléklet'!E8</f>
        <v>218119</v>
      </c>
      <c r="C7" s="444"/>
      <c r="D7" s="442"/>
    </row>
    <row r="8" spans="1:4" x14ac:dyDescent="0.25">
      <c r="A8" s="445"/>
      <c r="B8" s="538"/>
      <c r="C8" s="444" t="s">
        <v>11</v>
      </c>
      <c r="D8" s="442">
        <f>'4.sz. melléklet'!G8</f>
        <v>2059727</v>
      </c>
    </row>
    <row r="9" spans="1:4" ht="14.25" x14ac:dyDescent="0.2">
      <c r="A9" s="441" t="s">
        <v>10</v>
      </c>
      <c r="B9" s="537">
        <f>'3. sz. melléklet'!E9</f>
        <v>2045000</v>
      </c>
      <c r="C9" s="444" t="s">
        <v>14</v>
      </c>
      <c r="D9" s="442">
        <f>'4.sz. melléklet'!G9</f>
        <v>67900</v>
      </c>
    </row>
    <row r="10" spans="1:4" x14ac:dyDescent="0.25">
      <c r="A10" s="445" t="s">
        <v>12</v>
      </c>
      <c r="B10" s="538">
        <f>'3. sz. melléklet'!E10</f>
        <v>500000</v>
      </c>
      <c r="C10" s="444" t="s">
        <v>51</v>
      </c>
      <c r="D10" s="442">
        <f>'4.sz. melléklet'!G10</f>
        <v>1089152</v>
      </c>
    </row>
    <row r="11" spans="1:4" x14ac:dyDescent="0.25">
      <c r="A11" s="447"/>
      <c r="B11" s="539"/>
      <c r="C11" s="448" t="s">
        <v>203</v>
      </c>
      <c r="D11" s="446">
        <f>'4.sz. melléklet'!G11</f>
        <v>18000</v>
      </c>
    </row>
    <row r="12" spans="1:4" x14ac:dyDescent="0.25">
      <c r="A12" s="445" t="s">
        <v>13</v>
      </c>
      <c r="B12" s="538">
        <f>'3. sz. melléklet'!E13</f>
        <v>1537000</v>
      </c>
      <c r="C12" s="449" t="s">
        <v>52</v>
      </c>
      <c r="D12" s="446">
        <f>'4.sz. melléklet'!G12</f>
        <v>40000</v>
      </c>
    </row>
    <row r="13" spans="1:4" x14ac:dyDescent="0.25">
      <c r="A13" s="445"/>
      <c r="B13" s="538"/>
      <c r="C13" s="450" t="s">
        <v>53</v>
      </c>
      <c r="D13" s="446">
        <f>'4.sz. melléklet'!G13</f>
        <v>916152</v>
      </c>
    </row>
    <row r="14" spans="1:4" x14ac:dyDescent="0.25">
      <c r="A14" s="445" t="s">
        <v>15</v>
      </c>
      <c r="B14" s="538">
        <f>'3. sz. melléklet'!E18</f>
        <v>5000</v>
      </c>
      <c r="C14" s="450" t="s">
        <v>21</v>
      </c>
      <c r="D14" s="446">
        <f>'4.sz. melléklet'!G14</f>
        <v>115000</v>
      </c>
    </row>
    <row r="15" spans="1:4" x14ac:dyDescent="0.25">
      <c r="A15" s="445" t="s">
        <v>17</v>
      </c>
      <c r="B15" s="538">
        <f>'3. sz. melléklet'!E19</f>
        <v>3000</v>
      </c>
      <c r="C15" s="451" t="s">
        <v>23</v>
      </c>
      <c r="D15" s="446">
        <f>'4.sz. melléklet'!G15</f>
        <v>15000</v>
      </c>
    </row>
    <row r="16" spans="1:4" ht="15" customHeight="1" x14ac:dyDescent="0.25">
      <c r="A16" s="445"/>
      <c r="B16" s="538"/>
      <c r="C16" s="451" t="s">
        <v>209</v>
      </c>
      <c r="D16" s="446">
        <f>'4.sz. melléklet'!G16</f>
        <v>100000</v>
      </c>
    </row>
    <row r="17" spans="1:251" x14ac:dyDescent="0.25">
      <c r="A17" s="441" t="s">
        <v>20</v>
      </c>
      <c r="B17" s="537">
        <f>'3. sz. melléklet'!E20</f>
        <v>2235961</v>
      </c>
      <c r="C17" s="451"/>
      <c r="D17" s="446"/>
    </row>
    <row r="18" spans="1:251" s="525" customFormat="1" ht="30" x14ac:dyDescent="0.2">
      <c r="A18" s="522" t="s">
        <v>54</v>
      </c>
      <c r="B18" s="540">
        <f>'3. sz. melléklet'!E21</f>
        <v>1536222</v>
      </c>
      <c r="C18" s="523"/>
      <c r="D18" s="524"/>
    </row>
    <row r="19" spans="1:251" x14ac:dyDescent="0.25">
      <c r="A19" s="445" t="s">
        <v>24</v>
      </c>
      <c r="B19" s="538">
        <f>'3. sz. melléklet'!E22</f>
        <v>66269</v>
      </c>
      <c r="C19" s="444"/>
      <c r="D19" s="452"/>
    </row>
    <row r="20" spans="1:251" x14ac:dyDescent="0.25">
      <c r="A20" s="445" t="s">
        <v>25</v>
      </c>
      <c r="B20" s="538">
        <f>'3. sz. melléklet'!E23</f>
        <v>27960</v>
      </c>
      <c r="C20" s="449"/>
      <c r="D20" s="452"/>
    </row>
    <row r="21" spans="1:251" x14ac:dyDescent="0.25">
      <c r="A21" s="445" t="s">
        <v>26</v>
      </c>
      <c r="B21" s="538">
        <f>'3. sz. melléklet'!E24</f>
        <v>94520</v>
      </c>
      <c r="C21" s="450"/>
      <c r="D21" s="446"/>
    </row>
    <row r="22" spans="1:251" x14ac:dyDescent="0.25">
      <c r="A22" s="445" t="s">
        <v>27</v>
      </c>
      <c r="B22" s="538">
        <f>'3. sz. melléklet'!E25</f>
        <v>81688</v>
      </c>
      <c r="C22" s="450"/>
      <c r="D22" s="453"/>
    </row>
    <row r="23" spans="1:251" x14ac:dyDescent="0.25">
      <c r="A23" s="445" t="s">
        <v>28</v>
      </c>
      <c r="B23" s="538">
        <f>'3. sz. melléklet'!E26</f>
        <v>429052</v>
      </c>
      <c r="C23" s="451"/>
      <c r="D23" s="453"/>
    </row>
    <row r="24" spans="1:251" x14ac:dyDescent="0.25">
      <c r="A24" s="445" t="s">
        <v>30</v>
      </c>
      <c r="B24" s="538">
        <f>'3. sz. melléklet'!E27</f>
        <v>150</v>
      </c>
      <c r="C24" s="451"/>
      <c r="D24" s="446"/>
    </row>
    <row r="25" spans="1:251" x14ac:dyDescent="0.25">
      <c r="A25" s="454" t="s">
        <v>260</v>
      </c>
      <c r="B25" s="541">
        <f>'3. sz. melléklet'!E28</f>
        <v>100</v>
      </c>
      <c r="C25" s="456"/>
      <c r="D25" s="455"/>
    </row>
    <row r="26" spans="1:251" x14ac:dyDescent="0.25">
      <c r="A26" s="441" t="s">
        <v>55</v>
      </c>
      <c r="B26" s="537">
        <f>SUM(B27)</f>
        <v>892255</v>
      </c>
      <c r="C26" s="449"/>
      <c r="D26" s="446"/>
    </row>
    <row r="27" spans="1:251" x14ac:dyDescent="0.25">
      <c r="A27" s="445" t="s">
        <v>429</v>
      </c>
      <c r="B27" s="538">
        <v>892255</v>
      </c>
      <c r="C27" s="449"/>
      <c r="D27" s="446"/>
      <c r="IP27" s="457"/>
      <c r="IQ27" s="457"/>
    </row>
    <row r="28" spans="1:251" ht="17.25" customHeight="1" x14ac:dyDescent="0.25">
      <c r="A28" s="441" t="s">
        <v>34</v>
      </c>
      <c r="B28" s="537">
        <f>'3. sz. melléklet'!E31</f>
        <v>50912</v>
      </c>
      <c r="C28" s="449"/>
      <c r="D28" s="446"/>
      <c r="IP28" s="457"/>
      <c r="IQ28" s="457"/>
    </row>
    <row r="29" spans="1:251" x14ac:dyDescent="0.25">
      <c r="A29" s="445" t="s">
        <v>18</v>
      </c>
      <c r="B29" s="538">
        <f>'3. sz. melléklet'!E32</f>
        <v>40000</v>
      </c>
      <c r="C29" s="449"/>
      <c r="D29" s="446"/>
      <c r="IP29" s="457"/>
      <c r="IQ29" s="457"/>
    </row>
    <row r="30" spans="1:251" x14ac:dyDescent="0.25">
      <c r="A30" s="458" t="s">
        <v>8</v>
      </c>
      <c r="B30" s="541">
        <f>'3. sz. melléklet'!E33</f>
        <v>10912</v>
      </c>
      <c r="C30" s="459"/>
      <c r="D30" s="455"/>
      <c r="IP30" s="457"/>
      <c r="IQ30" s="457"/>
    </row>
    <row r="31" spans="1:251" s="457" customFormat="1" ht="14.25" x14ac:dyDescent="0.2">
      <c r="A31" s="444" t="s">
        <v>56</v>
      </c>
      <c r="B31" s="537">
        <f>(B5+B6+B9+B17+B28-B26)</f>
        <v>4800930</v>
      </c>
      <c r="C31" s="444" t="s">
        <v>57</v>
      </c>
      <c r="D31" s="442">
        <f>(D5+D6+D8+D9+D10)</f>
        <v>4942129</v>
      </c>
    </row>
    <row r="32" spans="1:251" s="457" customFormat="1" ht="14.25" x14ac:dyDescent="0.2">
      <c r="A32" s="460" t="s">
        <v>43</v>
      </c>
      <c r="B32" s="542">
        <f>'14. sz. melléklet '!C21</f>
        <v>80411</v>
      </c>
      <c r="C32" s="444"/>
      <c r="D32" s="442"/>
    </row>
    <row r="33" spans="1:4" s="457" customFormat="1" ht="14.25" x14ac:dyDescent="0.2">
      <c r="A33" s="461" t="s">
        <v>58</v>
      </c>
      <c r="B33" s="537">
        <f>'3. sz. melléklet'!E40</f>
        <v>1943975</v>
      </c>
      <c r="C33" s="444" t="s">
        <v>348</v>
      </c>
      <c r="D33" s="442">
        <v>1883187</v>
      </c>
    </row>
    <row r="34" spans="1:4" s="457" customFormat="1" ht="14.25" x14ac:dyDescent="0.2">
      <c r="A34" s="462" t="s">
        <v>261</v>
      </c>
      <c r="B34" s="543">
        <f>'3. sz. melléklet'!E38</f>
        <v>35000</v>
      </c>
      <c r="C34" s="464" t="s">
        <v>200</v>
      </c>
      <c r="D34" s="463">
        <f>'4.sz. melléklet'!G26</f>
        <v>35000</v>
      </c>
    </row>
    <row r="35" spans="1:4" s="457" customFormat="1" ht="14.25" x14ac:dyDescent="0.2">
      <c r="A35" s="444" t="s">
        <v>59</v>
      </c>
      <c r="B35" s="537">
        <f>SUM(B32:B34)</f>
        <v>2059386</v>
      </c>
      <c r="C35" s="444" t="s">
        <v>60</v>
      </c>
      <c r="D35" s="442">
        <f>SUM(D33+D34)</f>
        <v>1918187</v>
      </c>
    </row>
    <row r="36" spans="1:4" s="457" customFormat="1" thickBot="1" x14ac:dyDescent="0.25">
      <c r="A36" s="465" t="s">
        <v>61</v>
      </c>
      <c r="B36" s="544">
        <f>(B31+B35)</f>
        <v>6860316</v>
      </c>
      <c r="C36" s="465" t="s">
        <v>61</v>
      </c>
      <c r="D36" s="466">
        <f>(D31+D35)</f>
        <v>6860316</v>
      </c>
    </row>
    <row r="37" spans="1:4" s="457" customFormat="1" x14ac:dyDescent="0.25">
      <c r="A37" s="467"/>
      <c r="B37" s="468"/>
      <c r="C37" s="467"/>
      <c r="D37" s="469"/>
    </row>
    <row r="38" spans="1:4" s="457" customFormat="1" x14ac:dyDescent="0.25">
      <c r="A38" s="470"/>
      <c r="B38" s="471"/>
      <c r="C38" s="526"/>
      <c r="D38" s="469"/>
    </row>
    <row r="39" spans="1:4" s="457" customFormat="1" x14ac:dyDescent="0.25">
      <c r="A39" s="470"/>
      <c r="B39" s="471"/>
      <c r="C39" s="467"/>
      <c r="D39" s="469"/>
    </row>
    <row r="40" spans="1:4" s="435" customFormat="1" ht="15" customHeight="1" x14ac:dyDescent="0.2">
      <c r="A40" s="855" t="s">
        <v>363</v>
      </c>
      <c r="B40" s="855"/>
      <c r="C40" s="855"/>
      <c r="D40" s="855"/>
    </row>
    <row r="41" spans="1:4" ht="14.25" customHeight="1" thickBot="1" x14ac:dyDescent="0.3">
      <c r="C41" s="472"/>
    </row>
    <row r="42" spans="1:4" s="435" customFormat="1" thickBot="1" x14ac:dyDescent="0.25">
      <c r="A42" s="858" t="s">
        <v>0</v>
      </c>
      <c r="B42" s="858"/>
      <c r="C42" s="859" t="s">
        <v>1</v>
      </c>
      <c r="D42" s="860"/>
    </row>
    <row r="43" spans="1:4" s="435" customFormat="1" thickBot="1" x14ac:dyDescent="0.25">
      <c r="A43" s="473" t="s">
        <v>2</v>
      </c>
      <c r="B43" s="527" t="s">
        <v>3</v>
      </c>
      <c r="C43" s="474" t="s">
        <v>2</v>
      </c>
      <c r="D43" s="475" t="s">
        <v>4</v>
      </c>
    </row>
    <row r="44" spans="1:4" s="435" customFormat="1" ht="14.25" x14ac:dyDescent="0.2">
      <c r="A44" s="477" t="s">
        <v>32</v>
      </c>
      <c r="B44" s="528">
        <f>'3. sz. melléklet'!E29</f>
        <v>1500</v>
      </c>
      <c r="C44" s="478" t="s">
        <v>62</v>
      </c>
      <c r="D44" s="476">
        <f>'4.sz. melléklet'!G17</f>
        <v>1863729</v>
      </c>
    </row>
    <row r="45" spans="1:4" s="435" customFormat="1" x14ac:dyDescent="0.25">
      <c r="A45" s="479" t="s">
        <v>245</v>
      </c>
      <c r="B45" s="529">
        <f>'3. sz. melléklet'!E30</f>
        <v>1500</v>
      </c>
      <c r="C45" s="480"/>
      <c r="D45" s="481"/>
    </row>
    <row r="46" spans="1:4" s="435" customFormat="1" x14ac:dyDescent="0.25">
      <c r="A46" s="482"/>
      <c r="B46" s="530"/>
      <c r="C46" s="483" t="s">
        <v>63</v>
      </c>
      <c r="D46" s="442">
        <f>'4.sz. melléklet'!G18</f>
        <v>529166</v>
      </c>
    </row>
    <row r="47" spans="1:4" s="435" customFormat="1" ht="14.25" x14ac:dyDescent="0.2">
      <c r="A47" s="477" t="s">
        <v>85</v>
      </c>
      <c r="B47" s="531">
        <f>'3. sz. melléklet'!E34</f>
        <v>191619</v>
      </c>
      <c r="C47" s="483"/>
      <c r="D47" s="442"/>
    </row>
    <row r="48" spans="1:4" s="435" customFormat="1" x14ac:dyDescent="0.25">
      <c r="A48" s="479" t="s">
        <v>18</v>
      </c>
      <c r="B48" s="532">
        <f>'3. sz. melléklet'!E35</f>
        <v>1336</v>
      </c>
      <c r="C48" s="484" t="s">
        <v>64</v>
      </c>
      <c r="D48" s="442">
        <f>'4.sz. melléklet'!G19</f>
        <v>57200</v>
      </c>
    </row>
    <row r="49" spans="1:4" x14ac:dyDescent="0.25">
      <c r="A49" s="479" t="s">
        <v>207</v>
      </c>
      <c r="B49" s="532">
        <f>'3. sz. melléklet'!E36</f>
        <v>190283</v>
      </c>
      <c r="C49" s="485" t="s">
        <v>18</v>
      </c>
      <c r="D49" s="446">
        <f>'4.sz. melléklet'!G20</f>
        <v>1200</v>
      </c>
    </row>
    <row r="50" spans="1:4" x14ac:dyDescent="0.25">
      <c r="A50" s="477" t="s">
        <v>65</v>
      </c>
      <c r="B50" s="531">
        <f>SUM(B51:B52)</f>
        <v>892255</v>
      </c>
      <c r="C50" s="485" t="s">
        <v>35</v>
      </c>
      <c r="D50" s="446">
        <f>'4.sz. melléklet'!G21</f>
        <v>6000</v>
      </c>
    </row>
    <row r="51" spans="1:4" x14ac:dyDescent="0.25">
      <c r="A51" s="445" t="s">
        <v>429</v>
      </c>
      <c r="B51" s="532">
        <f>B27</f>
        <v>892255</v>
      </c>
      <c r="C51" s="485" t="s">
        <v>36</v>
      </c>
      <c r="D51" s="446">
        <f>'4.sz. melléklet'!G22</f>
        <v>50000</v>
      </c>
    </row>
    <row r="52" spans="1:4" x14ac:dyDescent="0.25">
      <c r="A52" s="479"/>
      <c r="B52" s="533"/>
      <c r="C52" s="487" t="s">
        <v>37</v>
      </c>
      <c r="D52" s="516">
        <f>'4.sz. melléklet'!G23</f>
        <v>50000</v>
      </c>
    </row>
    <row r="53" spans="1:4" ht="15.75" thickBot="1" x14ac:dyDescent="0.3">
      <c r="A53" s="479"/>
      <c r="B53" s="533"/>
      <c r="C53" s="488"/>
      <c r="D53" s="453"/>
    </row>
    <row r="54" spans="1:4" thickBot="1" x14ac:dyDescent="0.25">
      <c r="A54" s="489" t="s">
        <v>56</v>
      </c>
      <c r="B54" s="534">
        <f>(B44+B47+B50)</f>
        <v>1085374</v>
      </c>
      <c r="C54" s="491" t="s">
        <v>57</v>
      </c>
      <c r="D54" s="492">
        <f>(D44+D46+D48)</f>
        <v>2450095</v>
      </c>
    </row>
    <row r="55" spans="1:4" thickBot="1" x14ac:dyDescent="0.25">
      <c r="A55" s="493" t="s">
        <v>66</v>
      </c>
      <c r="B55" s="535">
        <f>SUM(B56)</f>
        <v>1576576</v>
      </c>
      <c r="C55" s="494" t="s">
        <v>58</v>
      </c>
      <c r="D55" s="495">
        <v>60788</v>
      </c>
    </row>
    <row r="56" spans="1:4" x14ac:dyDescent="0.25">
      <c r="A56" s="477" t="s">
        <v>43</v>
      </c>
      <c r="B56" s="533">
        <f>'14. sz. melléklet '!C7+'3. sz. melléklet'!D39</f>
        <v>1576576</v>
      </c>
      <c r="C56" s="494" t="s">
        <v>41</v>
      </c>
      <c r="D56" s="495">
        <f>'4.sz. melléklet'!G25</f>
        <v>151067</v>
      </c>
    </row>
    <row r="57" spans="1:4" ht="14.25" x14ac:dyDescent="0.2">
      <c r="A57" s="477"/>
      <c r="B57" s="496"/>
      <c r="C57" s="483"/>
      <c r="D57" s="442"/>
    </row>
    <row r="58" spans="1:4" ht="15.75" x14ac:dyDescent="0.25">
      <c r="A58" s="479"/>
      <c r="B58" s="486"/>
      <c r="C58" s="497"/>
      <c r="D58" s="442"/>
    </row>
    <row r="59" spans="1:4" ht="15.75" thickBot="1" x14ac:dyDescent="0.3">
      <c r="A59" s="498"/>
      <c r="B59" s="499"/>
      <c r="C59" s="500"/>
      <c r="D59" s="501"/>
    </row>
    <row r="60" spans="1:4" ht="15.75" customHeight="1" thickBot="1" x14ac:dyDescent="0.25">
      <c r="A60" s="491" t="s">
        <v>59</v>
      </c>
      <c r="B60" s="490">
        <f>B57+B55</f>
        <v>1576576</v>
      </c>
      <c r="C60" s="491" t="s">
        <v>60</v>
      </c>
      <c r="D60" s="492">
        <v>211855</v>
      </c>
    </row>
    <row r="61" spans="1:4" thickBot="1" x14ac:dyDescent="0.25">
      <c r="A61" s="502" t="s">
        <v>61</v>
      </c>
      <c r="B61" s="503">
        <f>SUM(B60+B54)</f>
        <v>2661950</v>
      </c>
      <c r="C61" s="504" t="s">
        <v>61</v>
      </c>
      <c r="D61" s="505">
        <f>(D54+D60)</f>
        <v>2661950</v>
      </c>
    </row>
    <row r="62" spans="1:4" ht="14.25" x14ac:dyDescent="0.2">
      <c r="A62" s="506"/>
      <c r="B62" s="507"/>
      <c r="C62" s="506"/>
      <c r="D62" s="507"/>
    </row>
    <row r="63" spans="1:4" ht="14.25" x14ac:dyDescent="0.2">
      <c r="A63" s="508" t="s">
        <v>67</v>
      </c>
      <c r="B63" s="509">
        <f>B61+B36</f>
        <v>9522266</v>
      </c>
      <c r="C63" s="510" t="s">
        <v>68</v>
      </c>
      <c r="D63" s="511">
        <f>(D36+D61)</f>
        <v>9522266</v>
      </c>
    </row>
    <row r="65" spans="1:3" x14ac:dyDescent="0.25">
      <c r="A65" s="512"/>
      <c r="B65" s="513"/>
      <c r="C65" s="517"/>
    </row>
    <row r="66" spans="1:3" x14ac:dyDescent="0.25">
      <c r="A66" s="514"/>
      <c r="B66" s="515"/>
      <c r="C66" s="517"/>
    </row>
  </sheetData>
  <sheetProtection selectLockedCells="1" selectUnlockedCells="1"/>
  <mergeCells count="6">
    <mergeCell ref="A1:D1"/>
    <mergeCell ref="A3:B3"/>
    <mergeCell ref="C3:D3"/>
    <mergeCell ref="A40:D40"/>
    <mergeCell ref="A42:B42"/>
    <mergeCell ref="C42:D42"/>
  </mergeCells>
  <printOptions horizontalCentered="1"/>
  <pageMargins left="0.35433070866141736" right="0.35433070866141736" top="0.98425196850393704" bottom="0.98425196850393704" header="0.51181102362204722" footer="0.51181102362204722"/>
  <pageSetup paperSize="9" scale="64" firstPageNumber="0" orientation="portrait" r:id="rId1"/>
  <headerFooter alignWithMargins="0">
    <oddHeader xml:space="preserve">&amp;L2. melléklet a 27/2017.(XII.21.) önkormányzati rendelethez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view="pageBreakPreview" zoomScaleNormal="8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1" sqref="J1:O1048576"/>
    </sheetView>
  </sheetViews>
  <sheetFormatPr defaultRowHeight="15.75" x14ac:dyDescent="0.2"/>
  <cols>
    <col min="1" max="1" width="41.42578125" style="802" customWidth="1"/>
    <col min="2" max="2" width="38.7109375" style="798" bestFit="1" customWidth="1"/>
    <col min="3" max="3" width="14.42578125" style="801" customWidth="1"/>
    <col min="4" max="4" width="15.28515625" style="800" customWidth="1"/>
    <col min="5" max="5" width="15.28515625" style="824" customWidth="1"/>
    <col min="6" max="6" width="14.28515625" style="799" customWidth="1"/>
    <col min="7" max="7" width="11.7109375" style="799" customWidth="1"/>
    <col min="8" max="8" width="13.140625" style="799" customWidth="1"/>
    <col min="9" max="9" width="11.42578125" style="799" customWidth="1"/>
    <col min="10" max="16384" width="9.140625" style="798"/>
  </cols>
  <sheetData>
    <row r="1" spans="1:9" x14ac:dyDescent="0.2">
      <c r="A1" s="978" t="s">
        <v>842</v>
      </c>
      <c r="B1" s="978"/>
      <c r="C1" s="978"/>
      <c r="D1" s="978"/>
      <c r="E1" s="978"/>
      <c r="F1" s="978"/>
      <c r="G1" s="978"/>
      <c r="H1" s="978"/>
      <c r="I1" s="978"/>
    </row>
    <row r="2" spans="1:9" ht="16.5" thickBot="1" x14ac:dyDescent="0.25">
      <c r="A2" s="823"/>
      <c r="B2" s="822"/>
      <c r="C2" s="821"/>
      <c r="D2" s="821"/>
      <c r="E2" s="832"/>
      <c r="F2" s="820"/>
      <c r="G2" s="820"/>
      <c r="H2" s="820"/>
      <c r="I2" s="819"/>
    </row>
    <row r="3" spans="1:9" ht="16.5" thickBot="1" x14ac:dyDescent="0.25">
      <c r="A3" s="979" t="s">
        <v>841</v>
      </c>
      <c r="B3" s="981" t="s">
        <v>840</v>
      </c>
      <c r="C3" s="983" t="s">
        <v>839</v>
      </c>
      <c r="D3" s="983" t="s">
        <v>838</v>
      </c>
      <c r="E3" s="988" t="s">
        <v>843</v>
      </c>
      <c r="F3" s="985" t="s">
        <v>837</v>
      </c>
      <c r="G3" s="985"/>
      <c r="H3" s="985"/>
      <c r="I3" s="986" t="s">
        <v>588</v>
      </c>
    </row>
    <row r="4" spans="1:9" ht="110.25" x14ac:dyDescent="0.2">
      <c r="A4" s="980"/>
      <c r="B4" s="982"/>
      <c r="C4" s="984"/>
      <c r="D4" s="984"/>
      <c r="E4" s="989"/>
      <c r="F4" s="818" t="s">
        <v>836</v>
      </c>
      <c r="G4" s="818" t="s">
        <v>835</v>
      </c>
      <c r="H4" s="818" t="s">
        <v>834</v>
      </c>
      <c r="I4" s="987"/>
    </row>
    <row r="5" spans="1:9" ht="31.5" x14ac:dyDescent="0.2">
      <c r="A5" s="817" t="s">
        <v>833</v>
      </c>
      <c r="B5" s="829" t="s">
        <v>832</v>
      </c>
      <c r="C5" s="831">
        <v>42744</v>
      </c>
      <c r="D5" s="830">
        <v>43616</v>
      </c>
      <c r="E5" s="825">
        <v>36430</v>
      </c>
      <c r="F5" s="826">
        <f t="shared" ref="F5:F27" si="0">I5-H5</f>
        <v>36430</v>
      </c>
      <c r="G5" s="826"/>
      <c r="H5" s="826">
        <v>448945</v>
      </c>
      <c r="I5" s="816">
        <f>1000+465319+18626+430</f>
        <v>485375</v>
      </c>
    </row>
    <row r="6" spans="1:9" ht="92.25" customHeight="1" x14ac:dyDescent="0.2">
      <c r="A6" s="817" t="s">
        <v>831</v>
      </c>
      <c r="B6" s="829" t="s">
        <v>830</v>
      </c>
      <c r="C6" s="831">
        <v>42895</v>
      </c>
      <c r="D6" s="830">
        <v>43465</v>
      </c>
      <c r="E6" s="825">
        <f>F6+30000</f>
        <v>58545</v>
      </c>
      <c r="F6" s="826">
        <f t="shared" si="0"/>
        <v>28545</v>
      </c>
      <c r="G6" s="826"/>
      <c r="H6" s="826">
        <v>350000</v>
      </c>
      <c r="I6" s="816">
        <v>378545</v>
      </c>
    </row>
    <row r="7" spans="1:9" x14ac:dyDescent="0.2">
      <c r="A7" s="817" t="s">
        <v>829</v>
      </c>
      <c r="B7" s="829" t="s">
        <v>828</v>
      </c>
      <c r="C7" s="831">
        <v>42886</v>
      </c>
      <c r="D7" s="830">
        <v>43404</v>
      </c>
      <c r="E7" s="825">
        <f>F7+29000</f>
        <v>32660</v>
      </c>
      <c r="F7" s="826">
        <f t="shared" si="0"/>
        <v>3660</v>
      </c>
      <c r="G7" s="826"/>
      <c r="H7" s="826">
        <v>150000</v>
      </c>
      <c r="I7" s="816">
        <v>153660</v>
      </c>
    </row>
    <row r="8" spans="1:9" ht="31.5" x14ac:dyDescent="0.2">
      <c r="A8" s="817" t="s">
        <v>827</v>
      </c>
      <c r="B8" s="829" t="s">
        <v>826</v>
      </c>
      <c r="C8" s="831">
        <v>42886</v>
      </c>
      <c r="D8" s="830">
        <v>43312</v>
      </c>
      <c r="E8" s="825">
        <f>F8+30000</f>
        <v>88395</v>
      </c>
      <c r="F8" s="826">
        <f t="shared" si="0"/>
        <v>58395</v>
      </c>
      <c r="G8" s="826"/>
      <c r="H8" s="826">
        <v>225120</v>
      </c>
      <c r="I8" s="816">
        <v>283515</v>
      </c>
    </row>
    <row r="9" spans="1:9" ht="47.25" x14ac:dyDescent="0.2">
      <c r="A9" s="817" t="s">
        <v>825</v>
      </c>
      <c r="B9" s="829" t="s">
        <v>824</v>
      </c>
      <c r="C9" s="831">
        <v>43004</v>
      </c>
      <c r="D9" s="830">
        <v>43465</v>
      </c>
      <c r="E9" s="825">
        <f>F9+2134</f>
        <v>15000</v>
      </c>
      <c r="F9" s="826">
        <f t="shared" si="0"/>
        <v>12866</v>
      </c>
      <c r="G9" s="826"/>
      <c r="H9" s="826">
        <v>180227</v>
      </c>
      <c r="I9" s="816">
        <v>193093</v>
      </c>
    </row>
    <row r="10" spans="1:9" ht="31.5" x14ac:dyDescent="0.2">
      <c r="A10" s="817" t="s">
        <v>823</v>
      </c>
      <c r="B10" s="829" t="s">
        <v>822</v>
      </c>
      <c r="C10" s="831">
        <v>42942</v>
      </c>
      <c r="D10" s="830">
        <v>43646</v>
      </c>
      <c r="E10" s="825">
        <f t="shared" ref="E10:E27" si="1">F10</f>
        <v>5304</v>
      </c>
      <c r="F10" s="826">
        <f t="shared" si="0"/>
        <v>5304</v>
      </c>
      <c r="G10" s="826"/>
      <c r="H10" s="826">
        <v>9000</v>
      </c>
      <c r="I10" s="816">
        <v>14304</v>
      </c>
    </row>
    <row r="11" spans="1:9" ht="63" x14ac:dyDescent="0.2">
      <c r="A11" s="817" t="s">
        <v>821</v>
      </c>
      <c r="B11" s="829" t="s">
        <v>820</v>
      </c>
      <c r="C11" s="828" t="s">
        <v>815</v>
      </c>
      <c r="D11" s="830">
        <v>43708</v>
      </c>
      <c r="E11" s="825">
        <f t="shared" si="1"/>
        <v>5330</v>
      </c>
      <c r="F11" s="826">
        <f t="shared" si="0"/>
        <v>5330</v>
      </c>
      <c r="G11" s="826"/>
      <c r="H11" s="826">
        <v>101288</v>
      </c>
      <c r="I11" s="816">
        <v>106618</v>
      </c>
    </row>
    <row r="12" spans="1:9" ht="63" customHeight="1" x14ac:dyDescent="0.2">
      <c r="A12" s="817" t="s">
        <v>819</v>
      </c>
      <c r="B12" s="829" t="s">
        <v>818</v>
      </c>
      <c r="C12" s="828" t="s">
        <v>815</v>
      </c>
      <c r="D12" s="830">
        <v>43708</v>
      </c>
      <c r="E12" s="825">
        <f t="shared" si="1"/>
        <v>4393</v>
      </c>
      <c r="F12" s="826">
        <f t="shared" si="0"/>
        <v>4393</v>
      </c>
      <c r="G12" s="826"/>
      <c r="H12" s="826">
        <v>83457</v>
      </c>
      <c r="I12" s="816">
        <v>87850</v>
      </c>
    </row>
    <row r="13" spans="1:9" ht="63" x14ac:dyDescent="0.2">
      <c r="A13" s="817" t="s">
        <v>817</v>
      </c>
      <c r="B13" s="829" t="s">
        <v>816</v>
      </c>
      <c r="C13" s="828" t="s">
        <v>815</v>
      </c>
      <c r="D13" s="827">
        <v>43982</v>
      </c>
      <c r="E13" s="825">
        <f t="shared" si="1"/>
        <v>0</v>
      </c>
      <c r="F13" s="826">
        <f t="shared" si="0"/>
        <v>0</v>
      </c>
      <c r="G13" s="826"/>
      <c r="H13" s="826">
        <v>198171</v>
      </c>
      <c r="I13" s="816">
        <v>198171</v>
      </c>
    </row>
    <row r="14" spans="1:9" ht="31.5" x14ac:dyDescent="0.2">
      <c r="A14" s="817" t="s">
        <v>814</v>
      </c>
      <c r="B14" s="829" t="s">
        <v>813</v>
      </c>
      <c r="C14" s="828" t="s">
        <v>786</v>
      </c>
      <c r="D14" s="827">
        <v>44196</v>
      </c>
      <c r="E14" s="825">
        <f t="shared" si="1"/>
        <v>0</v>
      </c>
      <c r="F14" s="826">
        <f t="shared" si="0"/>
        <v>0</v>
      </c>
      <c r="G14" s="826"/>
      <c r="H14" s="826">
        <v>800000</v>
      </c>
      <c r="I14" s="816">
        <v>800000</v>
      </c>
    </row>
    <row r="15" spans="1:9" ht="55.5" customHeight="1" x14ac:dyDescent="0.2">
      <c r="A15" s="817" t="s">
        <v>812</v>
      </c>
      <c r="B15" s="829" t="s">
        <v>811</v>
      </c>
      <c r="C15" s="828" t="s">
        <v>786</v>
      </c>
      <c r="D15" s="827">
        <v>43646</v>
      </c>
      <c r="E15" s="825">
        <f t="shared" si="1"/>
        <v>0</v>
      </c>
      <c r="F15" s="826">
        <f t="shared" si="0"/>
        <v>0</v>
      </c>
      <c r="G15" s="826"/>
      <c r="H15" s="826">
        <v>40865</v>
      </c>
      <c r="I15" s="816">
        <v>40865</v>
      </c>
    </row>
    <row r="16" spans="1:9" ht="31.5" x14ac:dyDescent="0.2">
      <c r="A16" s="817" t="s">
        <v>810</v>
      </c>
      <c r="B16" s="829" t="s">
        <v>809</v>
      </c>
      <c r="C16" s="828" t="s">
        <v>786</v>
      </c>
      <c r="D16" s="827">
        <v>44196</v>
      </c>
      <c r="E16" s="825">
        <f t="shared" si="1"/>
        <v>0</v>
      </c>
      <c r="F16" s="826">
        <f t="shared" si="0"/>
        <v>0</v>
      </c>
      <c r="G16" s="826"/>
      <c r="H16" s="826">
        <v>41513</v>
      </c>
      <c r="I16" s="816">
        <v>41513</v>
      </c>
    </row>
    <row r="17" spans="1:9" ht="31.5" x14ac:dyDescent="0.2">
      <c r="A17" s="817" t="s">
        <v>808</v>
      </c>
      <c r="B17" s="829" t="s">
        <v>807</v>
      </c>
      <c r="C17" s="828" t="s">
        <v>786</v>
      </c>
      <c r="D17" s="827">
        <v>43830</v>
      </c>
      <c r="E17" s="825">
        <f t="shared" si="1"/>
        <v>7950</v>
      </c>
      <c r="F17" s="826">
        <f t="shared" si="0"/>
        <v>7950</v>
      </c>
      <c r="G17" s="826"/>
      <c r="H17" s="826">
        <v>340000</v>
      </c>
      <c r="I17" s="816">
        <v>347950</v>
      </c>
    </row>
    <row r="18" spans="1:9" ht="47.25" x14ac:dyDescent="0.2">
      <c r="A18" s="817" t="s">
        <v>806</v>
      </c>
      <c r="B18" s="829" t="s">
        <v>805</v>
      </c>
      <c r="C18" s="828" t="s">
        <v>786</v>
      </c>
      <c r="D18" s="827">
        <v>43465</v>
      </c>
      <c r="E18" s="825">
        <f t="shared" si="1"/>
        <v>0</v>
      </c>
      <c r="F18" s="826">
        <f t="shared" si="0"/>
        <v>0</v>
      </c>
      <c r="G18" s="826"/>
      <c r="H18" s="826">
        <v>250000</v>
      </c>
      <c r="I18" s="816">
        <v>250000</v>
      </c>
    </row>
    <row r="19" spans="1:9" ht="31.5" x14ac:dyDescent="0.2">
      <c r="A19" s="817" t="s">
        <v>804</v>
      </c>
      <c r="B19" s="829" t="s">
        <v>803</v>
      </c>
      <c r="C19" s="828" t="s">
        <v>786</v>
      </c>
      <c r="D19" s="827">
        <v>44592</v>
      </c>
      <c r="E19" s="825">
        <f t="shared" si="1"/>
        <v>0</v>
      </c>
      <c r="F19" s="826">
        <f t="shared" si="0"/>
        <v>0</v>
      </c>
      <c r="G19" s="826"/>
      <c r="H19" s="826">
        <v>54999</v>
      </c>
      <c r="I19" s="816">
        <v>54999</v>
      </c>
    </row>
    <row r="20" spans="1:9" ht="31.5" x14ac:dyDescent="0.2">
      <c r="A20" s="817" t="s">
        <v>802</v>
      </c>
      <c r="B20" s="829" t="s">
        <v>801</v>
      </c>
      <c r="C20" s="828" t="s">
        <v>786</v>
      </c>
      <c r="D20" s="827">
        <v>44165</v>
      </c>
      <c r="E20" s="825">
        <f t="shared" si="1"/>
        <v>0</v>
      </c>
      <c r="F20" s="826">
        <f t="shared" si="0"/>
        <v>0</v>
      </c>
      <c r="G20" s="826"/>
      <c r="H20" s="826">
        <v>399459</v>
      </c>
      <c r="I20" s="816">
        <v>399459</v>
      </c>
    </row>
    <row r="21" spans="1:9" ht="31.5" x14ac:dyDescent="0.2">
      <c r="A21" s="817" t="s">
        <v>800</v>
      </c>
      <c r="B21" s="829" t="s">
        <v>799</v>
      </c>
      <c r="C21" s="828" t="s">
        <v>786</v>
      </c>
      <c r="D21" s="827">
        <v>44074</v>
      </c>
      <c r="E21" s="825">
        <f t="shared" si="1"/>
        <v>0</v>
      </c>
      <c r="F21" s="826">
        <f t="shared" si="0"/>
        <v>0</v>
      </c>
      <c r="G21" s="826"/>
      <c r="H21" s="826">
        <v>499869</v>
      </c>
      <c r="I21" s="816">
        <v>499869</v>
      </c>
    </row>
    <row r="22" spans="1:9" ht="31.5" x14ac:dyDescent="0.2">
      <c r="A22" s="817" t="s">
        <v>798</v>
      </c>
      <c r="B22" s="829" t="s">
        <v>797</v>
      </c>
      <c r="C22" s="828" t="s">
        <v>786</v>
      </c>
      <c r="D22" s="827">
        <v>43921</v>
      </c>
      <c r="E22" s="825">
        <f t="shared" si="1"/>
        <v>0</v>
      </c>
      <c r="F22" s="826">
        <f t="shared" si="0"/>
        <v>0</v>
      </c>
      <c r="G22" s="826"/>
      <c r="H22" s="826">
        <v>29807</v>
      </c>
      <c r="I22" s="816">
        <v>29807</v>
      </c>
    </row>
    <row r="23" spans="1:9" ht="31.5" x14ac:dyDescent="0.2">
      <c r="A23" s="817" t="s">
        <v>796</v>
      </c>
      <c r="B23" s="829" t="s">
        <v>795</v>
      </c>
      <c r="C23" s="828" t="s">
        <v>786</v>
      </c>
      <c r="D23" s="827">
        <v>44074</v>
      </c>
      <c r="E23" s="825">
        <f t="shared" si="1"/>
        <v>0</v>
      </c>
      <c r="F23" s="826">
        <f t="shared" si="0"/>
        <v>0</v>
      </c>
      <c r="G23" s="826"/>
      <c r="H23" s="826">
        <v>79990</v>
      </c>
      <c r="I23" s="816">
        <v>79990</v>
      </c>
    </row>
    <row r="24" spans="1:9" ht="31.5" x14ac:dyDescent="0.2">
      <c r="A24" s="817" t="s">
        <v>794</v>
      </c>
      <c r="B24" s="829" t="s">
        <v>793</v>
      </c>
      <c r="C24" s="828" t="s">
        <v>786</v>
      </c>
      <c r="D24" s="827">
        <v>44196</v>
      </c>
      <c r="E24" s="825">
        <f t="shared" si="1"/>
        <v>0</v>
      </c>
      <c r="F24" s="826">
        <f t="shared" si="0"/>
        <v>0</v>
      </c>
      <c r="G24" s="826"/>
      <c r="H24" s="826">
        <v>38428</v>
      </c>
      <c r="I24" s="816">
        <v>38428</v>
      </c>
    </row>
    <row r="25" spans="1:9" ht="31.5" x14ac:dyDescent="0.2">
      <c r="A25" s="817" t="s">
        <v>792</v>
      </c>
      <c r="B25" s="829" t="s">
        <v>791</v>
      </c>
      <c r="C25" s="828" t="s">
        <v>786</v>
      </c>
      <c r="D25" s="827">
        <v>43646</v>
      </c>
      <c r="E25" s="825">
        <f t="shared" si="1"/>
        <v>0</v>
      </c>
      <c r="F25" s="826">
        <f t="shared" si="0"/>
        <v>0</v>
      </c>
      <c r="G25" s="826"/>
      <c r="H25" s="826">
        <v>120000</v>
      </c>
      <c r="I25" s="816">
        <v>120000</v>
      </c>
    </row>
    <row r="26" spans="1:9" ht="31.5" x14ac:dyDescent="0.2">
      <c r="A26" s="817" t="s">
        <v>790</v>
      </c>
      <c r="B26" s="829" t="s">
        <v>789</v>
      </c>
      <c r="C26" s="828" t="s">
        <v>786</v>
      </c>
      <c r="D26" s="827">
        <v>43738</v>
      </c>
      <c r="E26" s="825">
        <f t="shared" si="1"/>
        <v>0</v>
      </c>
      <c r="F26" s="826">
        <f t="shared" si="0"/>
        <v>0</v>
      </c>
      <c r="G26" s="826"/>
      <c r="H26" s="826">
        <v>45611</v>
      </c>
      <c r="I26" s="816">
        <v>45611</v>
      </c>
    </row>
    <row r="27" spans="1:9" ht="32.25" thickBot="1" x14ac:dyDescent="0.25">
      <c r="A27" s="815" t="s">
        <v>788</v>
      </c>
      <c r="B27" s="814" t="s">
        <v>787</v>
      </c>
      <c r="C27" s="813" t="s">
        <v>786</v>
      </c>
      <c r="D27" s="812">
        <v>43830</v>
      </c>
      <c r="E27" s="825">
        <f t="shared" si="1"/>
        <v>0</v>
      </c>
      <c r="F27" s="811">
        <f t="shared" si="0"/>
        <v>0</v>
      </c>
      <c r="G27" s="811"/>
      <c r="H27" s="811">
        <v>14985</v>
      </c>
      <c r="I27" s="810">
        <v>14985</v>
      </c>
    </row>
    <row r="28" spans="1:9" s="803" customFormat="1" ht="16.5" thickBot="1" x14ac:dyDescent="0.25">
      <c r="A28" s="809" t="s">
        <v>190</v>
      </c>
      <c r="B28" s="808"/>
      <c r="C28" s="807"/>
      <c r="D28" s="806"/>
      <c r="E28" s="805">
        <f>SUM(E5:E27)</f>
        <v>254007</v>
      </c>
      <c r="F28" s="805">
        <f>SUM(F5:F27)</f>
        <v>162873</v>
      </c>
      <c r="G28" s="805">
        <f>SUM(G5:G27)</f>
        <v>0</v>
      </c>
      <c r="H28" s="805">
        <f>SUM(H5:H27)</f>
        <v>4501734</v>
      </c>
      <c r="I28" s="804">
        <f>SUM(I5:I27)</f>
        <v>4664607</v>
      </c>
    </row>
    <row r="30" spans="1:9" x14ac:dyDescent="0.2">
      <c r="A30" s="977" t="s">
        <v>785</v>
      </c>
      <c r="B30" s="977"/>
      <c r="C30" s="977"/>
      <c r="D30" s="977"/>
      <c r="E30" s="977"/>
      <c r="F30" s="977"/>
      <c r="G30" s="977"/>
      <c r="H30" s="977"/>
      <c r="I30" s="977"/>
    </row>
  </sheetData>
  <mergeCells count="9">
    <mergeCell ref="A30:I30"/>
    <mergeCell ref="A1:I1"/>
    <mergeCell ref="A3:A4"/>
    <mergeCell ref="B3:B4"/>
    <mergeCell ref="C3:C4"/>
    <mergeCell ref="D3:D4"/>
    <mergeCell ref="F3:H3"/>
    <mergeCell ref="I3:I4"/>
    <mergeCell ref="E3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2" orientation="landscape" r:id="rId1"/>
  <headerFooter>
    <oddHeader xml:space="preserve">&amp;L17. melléklet a 27/2017.(XII.21.) önkormányzati rendelethez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view="pageBreakPreview" topLeftCell="A7" zoomScale="70" zoomScaleNormal="79" zoomScaleSheetLayoutView="70" workbookViewId="0">
      <selection activeCell="C33" sqref="C33"/>
    </sheetView>
  </sheetViews>
  <sheetFormatPr defaultRowHeight="18.75" x14ac:dyDescent="0.3"/>
  <cols>
    <col min="1" max="1" width="102.42578125" style="362" customWidth="1"/>
    <col min="2" max="2" width="26.140625" style="362" customWidth="1"/>
    <col min="3" max="3" width="27.7109375" style="362" customWidth="1"/>
    <col min="4" max="4" width="26.7109375" style="362" customWidth="1"/>
    <col min="5" max="5" width="21.140625" style="362" customWidth="1"/>
    <col min="6" max="16384" width="9.140625" style="362"/>
  </cols>
  <sheetData>
    <row r="1" spans="1:5" x14ac:dyDescent="0.3">
      <c r="A1" s="361"/>
    </row>
    <row r="2" spans="1:5" x14ac:dyDescent="0.3">
      <c r="A2" s="862" t="s">
        <v>368</v>
      </c>
      <c r="B2" s="862"/>
      <c r="C2" s="862"/>
      <c r="D2" s="862"/>
      <c r="E2" s="862"/>
    </row>
    <row r="3" spans="1:5" ht="19.5" thickBot="1" x14ac:dyDescent="0.35"/>
    <row r="4" spans="1:5" ht="74.25" customHeight="1" thickBot="1" x14ac:dyDescent="0.35">
      <c r="A4" s="861" t="s">
        <v>199</v>
      </c>
      <c r="B4" s="363" t="s">
        <v>69</v>
      </c>
      <c r="C4" s="363" t="s">
        <v>70</v>
      </c>
      <c r="D4" s="363" t="s">
        <v>71</v>
      </c>
      <c r="E4" s="364" t="s">
        <v>72</v>
      </c>
    </row>
    <row r="5" spans="1:5" ht="25.5" customHeight="1" x14ac:dyDescent="0.3">
      <c r="A5" s="861"/>
      <c r="B5" s="365" t="s">
        <v>3</v>
      </c>
      <c r="C5" s="365" t="s">
        <v>3</v>
      </c>
      <c r="D5" s="365" t="s">
        <v>3</v>
      </c>
      <c r="E5" s="366" t="s">
        <v>4</v>
      </c>
    </row>
    <row r="6" spans="1:5" s="361" customFormat="1" ht="18.600000000000001" customHeight="1" x14ac:dyDescent="0.3">
      <c r="A6" s="367" t="s">
        <v>5</v>
      </c>
      <c r="B6" s="368">
        <v>1143193</v>
      </c>
      <c r="C6" s="368">
        <v>0</v>
      </c>
      <c r="D6" s="368">
        <v>0</v>
      </c>
      <c r="E6" s="369">
        <f>B6+C6+D6</f>
        <v>1143193</v>
      </c>
    </row>
    <row r="7" spans="1:5" ht="18.600000000000001" customHeight="1" x14ac:dyDescent="0.3">
      <c r="A7" s="370" t="s">
        <v>73</v>
      </c>
      <c r="B7" s="368">
        <f>SUM(B8)</f>
        <v>114830</v>
      </c>
      <c r="C7" s="368">
        <f>SUM(C8:C8)</f>
        <v>31037</v>
      </c>
      <c r="D7" s="368">
        <f>SUM(D8:D8)</f>
        <v>72252</v>
      </c>
      <c r="E7" s="369">
        <f t="shared" ref="E7:E36" si="0">B7+C7+D7</f>
        <v>218119</v>
      </c>
    </row>
    <row r="8" spans="1:5" ht="18.600000000000001" customHeight="1" x14ac:dyDescent="0.3">
      <c r="A8" s="371" t="s">
        <v>8</v>
      </c>
      <c r="B8" s="372">
        <f>'11. sz. melléklet '!C7</f>
        <v>114830</v>
      </c>
      <c r="C8" s="372">
        <f>'11. sz. melléklet '!C62</f>
        <v>31037</v>
      </c>
      <c r="D8" s="372">
        <v>72252</v>
      </c>
      <c r="E8" s="369">
        <f t="shared" si="0"/>
        <v>218119</v>
      </c>
    </row>
    <row r="9" spans="1:5" s="374" customFormat="1" ht="18.600000000000001" customHeight="1" x14ac:dyDescent="0.3">
      <c r="A9" s="373" t="s">
        <v>74</v>
      </c>
      <c r="B9" s="368">
        <f>SUM(B10+B13+B18+B19)</f>
        <v>2045000</v>
      </c>
      <c r="C9" s="368">
        <f>SUM(C10+C13+C18+C19)</f>
        <v>0</v>
      </c>
      <c r="D9" s="368">
        <f>SUM(D10+D13+D18+D19)</f>
        <v>0</v>
      </c>
      <c r="E9" s="369">
        <f t="shared" si="0"/>
        <v>2045000</v>
      </c>
    </row>
    <row r="10" spans="1:5" s="374" customFormat="1" ht="18.600000000000001" customHeight="1" x14ac:dyDescent="0.3">
      <c r="A10" s="371" t="s">
        <v>12</v>
      </c>
      <c r="B10" s="375">
        <f>SUM(B11:B12)</f>
        <v>500000</v>
      </c>
      <c r="C10" s="376">
        <v>0</v>
      </c>
      <c r="D10" s="376"/>
      <c r="E10" s="369">
        <f t="shared" si="0"/>
        <v>500000</v>
      </c>
    </row>
    <row r="11" spans="1:5" s="374" customFormat="1" ht="18.600000000000001" customHeight="1" x14ac:dyDescent="0.3">
      <c r="A11" s="377" t="s">
        <v>75</v>
      </c>
      <c r="B11" s="378">
        <v>350000</v>
      </c>
      <c r="C11" s="378">
        <v>0</v>
      </c>
      <c r="D11" s="378"/>
      <c r="E11" s="369">
        <f t="shared" si="0"/>
        <v>350000</v>
      </c>
    </row>
    <row r="12" spans="1:5" s="374" customFormat="1" ht="18.600000000000001" customHeight="1" x14ac:dyDescent="0.3">
      <c r="A12" s="379" t="s">
        <v>76</v>
      </c>
      <c r="B12" s="376">
        <v>150000</v>
      </c>
      <c r="C12" s="376">
        <v>0</v>
      </c>
      <c r="D12" s="376"/>
      <c r="E12" s="369">
        <f t="shared" si="0"/>
        <v>150000</v>
      </c>
    </row>
    <row r="13" spans="1:5" s="374" customFormat="1" ht="18.600000000000001" customHeight="1" x14ac:dyDescent="0.3">
      <c r="A13" s="371" t="s">
        <v>77</v>
      </c>
      <c r="B13" s="375">
        <f>SUM(B14:B17)</f>
        <v>1537000</v>
      </c>
      <c r="C13" s="376">
        <v>0</v>
      </c>
      <c r="D13" s="376"/>
      <c r="E13" s="369">
        <f t="shared" si="0"/>
        <v>1537000</v>
      </c>
    </row>
    <row r="14" spans="1:5" s="374" customFormat="1" ht="18.600000000000001" customHeight="1" x14ac:dyDescent="0.3">
      <c r="A14" s="377" t="s">
        <v>78</v>
      </c>
      <c r="B14" s="376">
        <v>1400000</v>
      </c>
      <c r="C14" s="376">
        <v>0</v>
      </c>
      <c r="D14" s="376"/>
      <c r="E14" s="369">
        <f t="shared" si="0"/>
        <v>1400000</v>
      </c>
    </row>
    <row r="15" spans="1:5" s="374" customFormat="1" ht="18.600000000000001" customHeight="1" x14ac:dyDescent="0.3">
      <c r="A15" s="377" t="s">
        <v>79</v>
      </c>
      <c r="B15" s="376">
        <v>92000</v>
      </c>
      <c r="C15" s="376">
        <v>0</v>
      </c>
      <c r="D15" s="376"/>
      <c r="E15" s="369">
        <f t="shared" si="0"/>
        <v>92000</v>
      </c>
    </row>
    <row r="16" spans="1:5" s="374" customFormat="1" ht="18.600000000000001" customHeight="1" x14ac:dyDescent="0.3">
      <c r="A16" s="377" t="s">
        <v>80</v>
      </c>
      <c r="B16" s="376">
        <v>43000</v>
      </c>
      <c r="C16" s="376">
        <v>0</v>
      </c>
      <c r="D16" s="376"/>
      <c r="E16" s="369">
        <f t="shared" si="0"/>
        <v>43000</v>
      </c>
    </row>
    <row r="17" spans="1:5" ht="18.600000000000001" customHeight="1" x14ac:dyDescent="0.3">
      <c r="A17" s="377" t="s">
        <v>81</v>
      </c>
      <c r="B17" s="376">
        <v>2000</v>
      </c>
      <c r="C17" s="375">
        <v>0</v>
      </c>
      <c r="D17" s="375"/>
      <c r="E17" s="369">
        <f t="shared" si="0"/>
        <v>2000</v>
      </c>
    </row>
    <row r="18" spans="1:5" s="374" customFormat="1" ht="18.600000000000001" customHeight="1" x14ac:dyDescent="0.3">
      <c r="A18" s="380" t="s">
        <v>15</v>
      </c>
      <c r="B18" s="375">
        <v>5000</v>
      </c>
      <c r="C18" s="375">
        <v>0</v>
      </c>
      <c r="D18" s="375"/>
      <c r="E18" s="369">
        <f t="shared" si="0"/>
        <v>5000</v>
      </c>
    </row>
    <row r="19" spans="1:5" s="374" customFormat="1" ht="18.600000000000001" customHeight="1" x14ac:dyDescent="0.3">
      <c r="A19" s="380" t="s">
        <v>208</v>
      </c>
      <c r="B19" s="375">
        <v>3000</v>
      </c>
      <c r="C19" s="381">
        <v>0</v>
      </c>
      <c r="D19" s="381"/>
      <c r="E19" s="369">
        <f t="shared" si="0"/>
        <v>3000</v>
      </c>
    </row>
    <row r="20" spans="1:5" ht="18.600000000000001" customHeight="1" x14ac:dyDescent="0.3">
      <c r="A20" s="370" t="s">
        <v>20</v>
      </c>
      <c r="B20" s="381">
        <f>SUM(B21+B22+B23+B24+B26+B27+B28)</f>
        <v>2042636</v>
      </c>
      <c r="C20" s="381">
        <f>SUM(C21+C22+C23+C24+C26+C27)</f>
        <v>7460</v>
      </c>
      <c r="D20" s="381">
        <f>SUM(D21+D22+D23+D24+D26+D25)</f>
        <v>185865</v>
      </c>
      <c r="E20" s="369">
        <f t="shared" si="0"/>
        <v>2235961</v>
      </c>
    </row>
    <row r="21" spans="1:5" ht="18.600000000000001" customHeight="1" x14ac:dyDescent="0.3">
      <c r="A21" s="371" t="s">
        <v>22</v>
      </c>
      <c r="B21" s="375">
        <v>1534222</v>
      </c>
      <c r="C21" s="375">
        <v>0</v>
      </c>
      <c r="D21" s="375">
        <v>2000</v>
      </c>
      <c r="E21" s="369">
        <f t="shared" si="0"/>
        <v>1536222</v>
      </c>
    </row>
    <row r="22" spans="1:5" ht="18.600000000000001" customHeight="1" x14ac:dyDescent="0.3">
      <c r="A22" s="371" t="s">
        <v>82</v>
      </c>
      <c r="B22" s="375">
        <v>8093</v>
      </c>
      <c r="C22" s="375">
        <v>7460</v>
      </c>
      <c r="D22" s="375">
        <v>50716</v>
      </c>
      <c r="E22" s="369">
        <f t="shared" si="0"/>
        <v>66269</v>
      </c>
    </row>
    <row r="23" spans="1:5" ht="18.600000000000001" customHeight="1" x14ac:dyDescent="0.3">
      <c r="A23" s="371" t="s">
        <v>25</v>
      </c>
      <c r="B23" s="375">
        <v>25984</v>
      </c>
      <c r="C23" s="375">
        <v>0</v>
      </c>
      <c r="D23" s="375">
        <v>1976</v>
      </c>
      <c r="E23" s="369">
        <f t="shared" si="0"/>
        <v>27960</v>
      </c>
    </row>
    <row r="24" spans="1:5" ht="21" customHeight="1" x14ac:dyDescent="0.3">
      <c r="A24" s="371" t="s">
        <v>83</v>
      </c>
      <c r="B24" s="375">
        <v>94520</v>
      </c>
      <c r="C24" s="375">
        <v>0</v>
      </c>
      <c r="D24" s="375">
        <v>0</v>
      </c>
      <c r="E24" s="369">
        <f t="shared" si="0"/>
        <v>94520</v>
      </c>
    </row>
    <row r="25" spans="1:5" ht="18.600000000000001" customHeight="1" x14ac:dyDescent="0.3">
      <c r="A25" s="371" t="s">
        <v>27</v>
      </c>
      <c r="B25" s="375">
        <v>0</v>
      </c>
      <c r="C25" s="375">
        <v>0</v>
      </c>
      <c r="D25" s="375">
        <v>81688</v>
      </c>
      <c r="E25" s="369">
        <f t="shared" si="0"/>
        <v>81688</v>
      </c>
    </row>
    <row r="26" spans="1:5" ht="18.600000000000001" customHeight="1" x14ac:dyDescent="0.3">
      <c r="A26" s="382" t="s">
        <v>28</v>
      </c>
      <c r="B26" s="375">
        <v>379567</v>
      </c>
      <c r="C26" s="375">
        <v>0</v>
      </c>
      <c r="D26" s="375">
        <v>49485</v>
      </c>
      <c r="E26" s="369">
        <f t="shared" si="0"/>
        <v>429052</v>
      </c>
    </row>
    <row r="27" spans="1:5" s="361" customFormat="1" ht="18.600000000000001" customHeight="1" x14ac:dyDescent="0.3">
      <c r="A27" s="371" t="s">
        <v>30</v>
      </c>
      <c r="B27" s="375">
        <v>150</v>
      </c>
      <c r="C27" s="381">
        <v>0</v>
      </c>
      <c r="D27" s="381"/>
      <c r="E27" s="369">
        <f t="shared" si="0"/>
        <v>150</v>
      </c>
    </row>
    <row r="28" spans="1:5" s="361" customFormat="1" ht="18.600000000000001" customHeight="1" x14ac:dyDescent="0.3">
      <c r="A28" s="383" t="s">
        <v>260</v>
      </c>
      <c r="B28" s="384">
        <v>100</v>
      </c>
      <c r="C28" s="385">
        <v>0</v>
      </c>
      <c r="D28" s="385"/>
      <c r="E28" s="386">
        <f t="shared" si="0"/>
        <v>100</v>
      </c>
    </row>
    <row r="29" spans="1:5" ht="18.600000000000001" customHeight="1" x14ac:dyDescent="0.3">
      <c r="A29" s="373" t="s">
        <v>32</v>
      </c>
      <c r="B29" s="381">
        <f>SUM(B30)</f>
        <v>1500</v>
      </c>
      <c r="C29" s="381">
        <f>SUM(C30)</f>
        <v>0</v>
      </c>
      <c r="D29" s="381"/>
      <c r="E29" s="369">
        <f t="shared" si="0"/>
        <v>1500</v>
      </c>
    </row>
    <row r="30" spans="1:5" s="361" customFormat="1" ht="18.600000000000001" customHeight="1" x14ac:dyDescent="0.3">
      <c r="A30" s="383" t="s">
        <v>245</v>
      </c>
      <c r="B30" s="384">
        <v>1500</v>
      </c>
      <c r="C30" s="384">
        <v>0</v>
      </c>
      <c r="D30" s="385"/>
      <c r="E30" s="369">
        <f t="shared" si="0"/>
        <v>1500</v>
      </c>
    </row>
    <row r="31" spans="1:5" s="361" customFormat="1" ht="18.600000000000001" customHeight="1" x14ac:dyDescent="0.3">
      <c r="A31" s="373" t="s">
        <v>34</v>
      </c>
      <c r="B31" s="381">
        <f>SUM(B32:B33)</f>
        <v>50912</v>
      </c>
      <c r="C31" s="381">
        <f>SUM(C32:C33)</f>
        <v>0</v>
      </c>
      <c r="D31" s="381">
        <f>SUM(D32:D33)</f>
        <v>0</v>
      </c>
      <c r="E31" s="369">
        <f t="shared" si="0"/>
        <v>50912</v>
      </c>
    </row>
    <row r="32" spans="1:5" s="361" customFormat="1" ht="18.600000000000001" customHeight="1" x14ac:dyDescent="0.3">
      <c r="A32" s="371" t="s">
        <v>84</v>
      </c>
      <c r="B32" s="375">
        <f>'11. sz. melléklet '!C18</f>
        <v>40000</v>
      </c>
      <c r="C32" s="375">
        <v>0</v>
      </c>
      <c r="D32" s="381"/>
      <c r="E32" s="369">
        <f t="shared" si="0"/>
        <v>40000</v>
      </c>
    </row>
    <row r="33" spans="1:5" s="361" customFormat="1" ht="18.600000000000001" customHeight="1" x14ac:dyDescent="0.3">
      <c r="A33" s="383" t="s">
        <v>8</v>
      </c>
      <c r="B33" s="384">
        <f>'11. sz. melléklet '!C13</f>
        <v>10912</v>
      </c>
      <c r="C33" s="384"/>
      <c r="D33" s="385"/>
      <c r="E33" s="386">
        <f t="shared" si="0"/>
        <v>10912</v>
      </c>
    </row>
    <row r="34" spans="1:5" ht="18.600000000000001" customHeight="1" x14ac:dyDescent="0.3">
      <c r="A34" s="388" t="s">
        <v>85</v>
      </c>
      <c r="B34" s="381">
        <f>SUM(B35:B36)</f>
        <v>191019</v>
      </c>
      <c r="C34" s="381">
        <f>SUM(C35)</f>
        <v>600</v>
      </c>
      <c r="D34" s="381">
        <f>SUM(D35)</f>
        <v>0</v>
      </c>
      <c r="E34" s="369">
        <f t="shared" si="0"/>
        <v>191619</v>
      </c>
    </row>
    <row r="35" spans="1:5" s="374" customFormat="1" ht="18.600000000000001" customHeight="1" x14ac:dyDescent="0.3">
      <c r="A35" s="389" t="s">
        <v>84</v>
      </c>
      <c r="B35" s="375">
        <f>'11. sz. melléklet '!C32</f>
        <v>736</v>
      </c>
      <c r="C35" s="376">
        <f>'11. sz. melléklet '!C48</f>
        <v>600</v>
      </c>
      <c r="D35" s="376"/>
      <c r="E35" s="369">
        <f t="shared" si="0"/>
        <v>1336</v>
      </c>
    </row>
    <row r="36" spans="1:5" s="374" customFormat="1" ht="18.600000000000001" customHeight="1" x14ac:dyDescent="0.3">
      <c r="A36" s="390" t="s">
        <v>8</v>
      </c>
      <c r="B36" s="387">
        <f>'11. sz. melléklet '!C27</f>
        <v>190283</v>
      </c>
      <c r="C36" s="391">
        <v>0</v>
      </c>
      <c r="D36" s="391"/>
      <c r="E36" s="369">
        <f t="shared" si="0"/>
        <v>190283</v>
      </c>
    </row>
    <row r="37" spans="1:5" s="374" customFormat="1" ht="18.600000000000001" customHeight="1" x14ac:dyDescent="0.35">
      <c r="A37" s="388" t="s">
        <v>86</v>
      </c>
      <c r="B37" s="392">
        <f>SUM(B6+B7+B9+B20+B29+B34+B31)</f>
        <v>5589090</v>
      </c>
      <c r="C37" s="381">
        <f>SUM(C6+C7+C9+C20+C29+C31+C34)</f>
        <v>39097</v>
      </c>
      <c r="D37" s="381">
        <f>SUM(D6+D7+D9+D20+D29+D31+D34)</f>
        <v>258117</v>
      </c>
      <c r="E37" s="369">
        <f>B37+C37+D37</f>
        <v>5886304</v>
      </c>
    </row>
    <row r="38" spans="1:5" s="393" customFormat="1" ht="18.600000000000001" customHeight="1" x14ac:dyDescent="0.35">
      <c r="A38" s="698" t="s">
        <v>590</v>
      </c>
      <c r="B38" s="381">
        <v>35000</v>
      </c>
      <c r="C38" s="381">
        <v>0</v>
      </c>
      <c r="D38" s="381">
        <v>0</v>
      </c>
      <c r="E38" s="369">
        <f>SUM(SUM(B38:D38))</f>
        <v>35000</v>
      </c>
    </row>
    <row r="39" spans="1:5" x14ac:dyDescent="0.3">
      <c r="A39" s="388" t="s">
        <v>43</v>
      </c>
      <c r="B39" s="381">
        <f>'14. sz. melléklet '!C30</f>
        <v>1653800</v>
      </c>
      <c r="C39" s="375">
        <v>0</v>
      </c>
      <c r="D39" s="375">
        <v>3187</v>
      </c>
      <c r="E39" s="369">
        <f>B39+C39+D39</f>
        <v>1656987</v>
      </c>
    </row>
    <row r="40" spans="1:5" x14ac:dyDescent="0.3">
      <c r="A40" s="388" t="s">
        <v>87</v>
      </c>
      <c r="B40" s="375">
        <v>0</v>
      </c>
      <c r="C40" s="375">
        <v>781228</v>
      </c>
      <c r="D40" s="375">
        <v>1162747</v>
      </c>
      <c r="E40" s="369">
        <f>B40+C40+D40</f>
        <v>1943975</v>
      </c>
    </row>
    <row r="41" spans="1:5" x14ac:dyDescent="0.3">
      <c r="A41" s="394" t="s">
        <v>88</v>
      </c>
      <c r="B41" s="545">
        <f>SUM(B38:B40)</f>
        <v>1688800</v>
      </c>
      <c r="C41" s="381">
        <f>SUM(C38+C39+C40)</f>
        <v>781228</v>
      </c>
      <c r="D41" s="381">
        <f>SUM(D38+D39+D40)</f>
        <v>1165934</v>
      </c>
      <c r="E41" s="369">
        <f>B41+C41+D41</f>
        <v>3635962</v>
      </c>
    </row>
    <row r="42" spans="1:5" s="361" customFormat="1" ht="19.5" thickBot="1" x14ac:dyDescent="0.35">
      <c r="A42" s="388" t="s">
        <v>48</v>
      </c>
      <c r="B42" s="381">
        <f>SUM(B37+B41)</f>
        <v>7277890</v>
      </c>
      <c r="C42" s="381">
        <f>SUM(C37+C41)</f>
        <v>820325</v>
      </c>
      <c r="D42" s="381">
        <f>SUM(D37+D41)</f>
        <v>1424051</v>
      </c>
      <c r="E42" s="395">
        <f>E37+E41</f>
        <v>9522266</v>
      </c>
    </row>
    <row r="45" spans="1:5" x14ac:dyDescent="0.3">
      <c r="C45" s="396"/>
    </row>
  </sheetData>
  <sheetProtection selectLockedCells="1" selectUnlockedCells="1"/>
  <mergeCells count="2">
    <mergeCell ref="A4:A5"/>
    <mergeCell ref="A2:E2"/>
  </mergeCells>
  <printOptions horizontalCentered="1"/>
  <pageMargins left="0.39370078740157483" right="7.874015748031496E-2" top="0.47244094488188981" bottom="0.23622047244094491" header="0.23622047244094491" footer="0.51181102362204722"/>
  <pageSetup paperSize="9" scale="48" firstPageNumber="0" orientation="portrait" r:id="rId1"/>
  <headerFooter alignWithMargins="0">
    <oddHeader xml:space="preserve">&amp;L&amp;11 3. melléklet a 27/2017.(XII.21.) önkormányzati rendelethez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opLeftCell="C7" zoomScale="79" zoomScaleNormal="79" zoomScaleSheetLayoutView="90" workbookViewId="0">
      <selection activeCell="C38" sqref="C38"/>
    </sheetView>
  </sheetViews>
  <sheetFormatPr defaultRowHeight="25.5" customHeight="1" x14ac:dyDescent="0.25"/>
  <cols>
    <col min="1" max="2" width="0" style="2" hidden="1" customWidth="1"/>
    <col min="3" max="3" width="77.5703125" style="2" customWidth="1"/>
    <col min="4" max="4" width="18.140625" style="2" customWidth="1"/>
    <col min="5" max="5" width="19.5703125" style="2" customWidth="1"/>
    <col min="6" max="6" width="22.5703125" style="2" customWidth="1"/>
    <col min="7" max="7" width="16.140625" style="2" customWidth="1"/>
    <col min="8" max="8" width="9.140625" style="2"/>
    <col min="9" max="9" width="11.140625" style="2" bestFit="1" customWidth="1"/>
    <col min="10" max="16384" width="9.140625" style="2"/>
  </cols>
  <sheetData>
    <row r="1" spans="1:16" s="3" customFormat="1" ht="18" customHeight="1" x14ac:dyDescent="0.25">
      <c r="C1" s="864" t="s">
        <v>367</v>
      </c>
      <c r="D1" s="864"/>
      <c r="E1" s="864"/>
      <c r="F1" s="864"/>
      <c r="G1" s="864"/>
    </row>
    <row r="2" spans="1:16" s="3" customFormat="1" ht="18" customHeight="1" x14ac:dyDescent="0.25">
      <c r="C2" s="864" t="s">
        <v>251</v>
      </c>
      <c r="D2" s="864"/>
      <c r="E2" s="864"/>
      <c r="F2" s="864"/>
      <c r="G2" s="864"/>
    </row>
    <row r="3" spans="1:16" s="3" customFormat="1" ht="18" customHeight="1" thickBot="1" x14ac:dyDescent="0.3">
      <c r="C3" s="4"/>
      <c r="D3" s="4"/>
      <c r="E3" s="4"/>
      <c r="F3" s="4"/>
    </row>
    <row r="4" spans="1:16" ht="69.75" customHeight="1" thickBot="1" x14ac:dyDescent="0.3">
      <c r="A4" s="5"/>
      <c r="B4" s="3"/>
      <c r="C4" s="863" t="s">
        <v>89</v>
      </c>
      <c r="D4" s="79" t="s">
        <v>69</v>
      </c>
      <c r="E4" s="79" t="s">
        <v>70</v>
      </c>
      <c r="F4" s="79" t="s">
        <v>71</v>
      </c>
      <c r="G4" s="96" t="s">
        <v>72</v>
      </c>
      <c r="H4" s="3"/>
      <c r="I4" s="3"/>
      <c r="J4" s="3"/>
      <c r="K4" s="3"/>
      <c r="L4" s="3"/>
      <c r="M4" s="3"/>
      <c r="N4" s="3"/>
      <c r="O4" s="3"/>
      <c r="P4" s="3"/>
    </row>
    <row r="5" spans="1:16" ht="18.75" customHeight="1" x14ac:dyDescent="0.25">
      <c r="A5" s="6"/>
      <c r="B5" s="7"/>
      <c r="C5" s="863"/>
      <c r="D5" s="8" t="s">
        <v>3</v>
      </c>
      <c r="E5" s="8" t="s">
        <v>3</v>
      </c>
      <c r="F5" s="9" t="s">
        <v>3</v>
      </c>
      <c r="G5" s="10" t="s">
        <v>4</v>
      </c>
      <c r="H5" s="3"/>
      <c r="I5" s="3"/>
      <c r="J5" s="3"/>
      <c r="K5" s="3"/>
      <c r="L5" s="3"/>
      <c r="M5" s="3"/>
      <c r="N5" s="3"/>
      <c r="O5" s="3"/>
      <c r="P5" s="3"/>
    </row>
    <row r="6" spans="1:16" s="16" customFormat="1" ht="19.5" customHeight="1" x14ac:dyDescent="0.25">
      <c r="A6" s="11"/>
      <c r="B6" s="12"/>
      <c r="C6" s="1" t="s">
        <v>6</v>
      </c>
      <c r="D6" s="13">
        <v>215364</v>
      </c>
      <c r="E6" s="13">
        <v>518371</v>
      </c>
      <c r="F6" s="14">
        <v>694122</v>
      </c>
      <c r="G6" s="15">
        <f>SUM(D6+E6+F6)</f>
        <v>1427857</v>
      </c>
      <c r="H6" s="12"/>
      <c r="I6" s="12"/>
      <c r="J6" s="12"/>
      <c r="K6" s="12"/>
      <c r="L6" s="12"/>
      <c r="M6" s="12"/>
      <c r="N6" s="12"/>
      <c r="O6" s="12"/>
      <c r="P6" s="12"/>
    </row>
    <row r="7" spans="1:16" s="16" customFormat="1" ht="20.100000000000001" customHeight="1" x14ac:dyDescent="0.25">
      <c r="A7" s="11"/>
      <c r="B7" s="12"/>
      <c r="C7" s="1" t="s">
        <v>90</v>
      </c>
      <c r="D7" s="13">
        <v>41189</v>
      </c>
      <c r="E7" s="13">
        <v>119114</v>
      </c>
      <c r="F7" s="14">
        <v>137190</v>
      </c>
      <c r="G7" s="15">
        <f t="shared" ref="G7:G11" si="0">SUM(D7+E7+F7)</f>
        <v>297493</v>
      </c>
      <c r="H7" s="12"/>
      <c r="I7" s="12"/>
      <c r="J7" s="12"/>
      <c r="K7" s="12"/>
      <c r="L7" s="12"/>
      <c r="M7" s="12"/>
      <c r="N7" s="12"/>
      <c r="O7" s="12"/>
      <c r="P7" s="12"/>
    </row>
    <row r="8" spans="1:16" s="16" customFormat="1" ht="20.100000000000001" customHeight="1" x14ac:dyDescent="0.25">
      <c r="A8" s="11"/>
      <c r="B8" s="12"/>
      <c r="C8" s="48" t="s">
        <v>11</v>
      </c>
      <c r="D8" s="17">
        <v>1344936</v>
      </c>
      <c r="E8" s="17">
        <v>170175</v>
      </c>
      <c r="F8" s="18">
        <v>544616</v>
      </c>
      <c r="G8" s="15">
        <f>SUM(D8+E8+F8)</f>
        <v>2059727</v>
      </c>
      <c r="H8" s="12"/>
      <c r="I8" s="398"/>
      <c r="J8" s="12"/>
      <c r="K8" s="12"/>
      <c r="L8" s="12"/>
      <c r="M8" s="12"/>
      <c r="N8" s="12"/>
      <c r="O8" s="12"/>
      <c r="P8" s="12"/>
    </row>
    <row r="9" spans="1:16" s="16" customFormat="1" ht="20.100000000000001" customHeight="1" x14ac:dyDescent="0.25">
      <c r="A9" s="11"/>
      <c r="B9" s="12"/>
      <c r="C9" s="1" t="s">
        <v>14</v>
      </c>
      <c r="D9" s="17">
        <f>'9. sz. melléklet '!C20</f>
        <v>67900</v>
      </c>
      <c r="E9" s="17">
        <v>0</v>
      </c>
      <c r="F9" s="18">
        <v>0</v>
      </c>
      <c r="G9" s="15">
        <f t="shared" si="0"/>
        <v>67900</v>
      </c>
      <c r="H9" s="12"/>
      <c r="I9" s="12"/>
      <c r="J9" s="12"/>
      <c r="K9" s="12"/>
      <c r="L9" s="12"/>
      <c r="M9" s="12"/>
      <c r="N9" s="12"/>
      <c r="O9" s="12"/>
      <c r="P9" s="12"/>
    </row>
    <row r="10" spans="1:16" s="16" customFormat="1" ht="19.5" customHeight="1" x14ac:dyDescent="0.25">
      <c r="A10" s="11"/>
      <c r="B10" s="12"/>
      <c r="C10" s="48" t="s">
        <v>51</v>
      </c>
      <c r="D10" s="17">
        <f>SUM(D11:D14)</f>
        <v>1089152</v>
      </c>
      <c r="E10" s="17">
        <f>(E12+E13+E14)</f>
        <v>0</v>
      </c>
      <c r="F10" s="18">
        <f>(F12+F13+F14)</f>
        <v>0</v>
      </c>
      <c r="G10" s="15">
        <f t="shared" si="0"/>
        <v>1089152</v>
      </c>
      <c r="H10" s="12"/>
      <c r="I10" s="12"/>
      <c r="J10" s="12"/>
      <c r="K10" s="12"/>
      <c r="L10" s="12"/>
      <c r="M10" s="12"/>
      <c r="N10" s="12"/>
      <c r="O10" s="12"/>
      <c r="P10" s="12"/>
    </row>
    <row r="11" spans="1:16" s="16" customFormat="1" ht="20.100000000000001" customHeight="1" x14ac:dyDescent="0.25">
      <c r="A11" s="11"/>
      <c r="B11" s="12"/>
      <c r="C11" s="77" t="s">
        <v>203</v>
      </c>
      <c r="D11" s="80">
        <v>18000</v>
      </c>
      <c r="E11" s="60">
        <v>0</v>
      </c>
      <c r="F11" s="61">
        <v>0</v>
      </c>
      <c r="G11" s="15">
        <f t="shared" si="0"/>
        <v>18000</v>
      </c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19.5" customHeight="1" x14ac:dyDescent="0.25">
      <c r="A12" s="5"/>
      <c r="B12" s="3"/>
      <c r="C12" s="49" t="s">
        <v>18</v>
      </c>
      <c r="D12" s="19">
        <f>'10. sz. melléklet'!D29</f>
        <v>40000</v>
      </c>
      <c r="E12" s="19">
        <v>0</v>
      </c>
      <c r="F12" s="20">
        <v>0</v>
      </c>
      <c r="G12" s="15">
        <f t="shared" ref="G12:G27" si="1">SUM(D12+E12+F12)</f>
        <v>40000</v>
      </c>
      <c r="H12" s="3"/>
      <c r="I12" s="3"/>
      <c r="J12" s="3"/>
      <c r="K12" s="3"/>
      <c r="L12" s="3"/>
      <c r="M12" s="3"/>
      <c r="N12" s="3"/>
      <c r="O12" s="3"/>
      <c r="P12" s="3"/>
    </row>
    <row r="13" spans="1:16" ht="19.5" customHeight="1" x14ac:dyDescent="0.25">
      <c r="A13" s="5"/>
      <c r="B13" s="3"/>
      <c r="C13" s="49" t="s">
        <v>19</v>
      </c>
      <c r="D13" s="19">
        <f>'10. sz. melléklet'!D23</f>
        <v>916152</v>
      </c>
      <c r="E13" s="19">
        <v>0</v>
      </c>
      <c r="F13" s="20">
        <v>0</v>
      </c>
      <c r="G13" s="15">
        <f t="shared" si="1"/>
        <v>916152</v>
      </c>
      <c r="H13" s="3"/>
      <c r="I13" s="3"/>
      <c r="J13" s="3"/>
      <c r="K13" s="3"/>
      <c r="L13" s="3"/>
      <c r="M13" s="3"/>
      <c r="N13" s="3"/>
      <c r="O13" s="3"/>
      <c r="P13" s="3"/>
    </row>
    <row r="14" spans="1:16" s="16" customFormat="1" ht="20.100000000000001" customHeight="1" x14ac:dyDescent="0.25">
      <c r="A14" s="11"/>
      <c r="B14" s="12"/>
      <c r="C14" s="28" t="s">
        <v>21</v>
      </c>
      <c r="D14" s="19">
        <f>'16. sz. melléklet '!B4</f>
        <v>115000</v>
      </c>
      <c r="E14" s="19">
        <v>0</v>
      </c>
      <c r="F14" s="20">
        <v>0</v>
      </c>
      <c r="G14" s="15">
        <f t="shared" si="1"/>
        <v>115000</v>
      </c>
      <c r="H14" s="12"/>
      <c r="I14" s="12"/>
      <c r="J14" s="12"/>
      <c r="K14" s="12"/>
      <c r="L14" s="12"/>
      <c r="M14" s="12"/>
      <c r="N14" s="12"/>
      <c r="O14" s="12"/>
      <c r="P14" s="12"/>
    </row>
    <row r="15" spans="1:16" s="25" customFormat="1" ht="20.100000000000001" customHeight="1" x14ac:dyDescent="0.25">
      <c r="A15" s="21"/>
      <c r="B15" s="22"/>
      <c r="C15" s="50" t="s">
        <v>23</v>
      </c>
      <c r="D15" s="23">
        <f>'16. sz. melléklet '!B6</f>
        <v>15000</v>
      </c>
      <c r="E15" s="23">
        <v>0</v>
      </c>
      <c r="F15" s="24">
        <v>0</v>
      </c>
      <c r="G15" s="15">
        <f>'16. sz. melléklet '!B6</f>
        <v>15000</v>
      </c>
      <c r="H15" s="22"/>
      <c r="I15" s="22"/>
      <c r="J15" s="22"/>
      <c r="K15" s="22"/>
      <c r="L15" s="22"/>
      <c r="M15" s="22"/>
      <c r="N15" s="22"/>
      <c r="O15" s="22"/>
      <c r="P15" s="22"/>
    </row>
    <row r="16" spans="1:16" s="25" customFormat="1" ht="18" customHeight="1" x14ac:dyDescent="0.25">
      <c r="A16" s="21"/>
      <c r="B16" s="22"/>
      <c r="C16" s="50" t="s">
        <v>248</v>
      </c>
      <c r="D16" s="23">
        <f>'16. sz. melléklet '!B9</f>
        <v>100000</v>
      </c>
      <c r="E16" s="23">
        <v>0</v>
      </c>
      <c r="F16" s="24">
        <v>0</v>
      </c>
      <c r="G16" s="15">
        <f>'16. sz. melléklet '!B9</f>
        <v>100000</v>
      </c>
      <c r="H16" s="22"/>
      <c r="I16" s="22"/>
      <c r="J16" s="22"/>
      <c r="K16" s="22"/>
      <c r="L16" s="22"/>
      <c r="M16" s="22"/>
      <c r="N16" s="22"/>
      <c r="O16" s="22"/>
      <c r="P16" s="22"/>
    </row>
    <row r="17" spans="1:16" s="16" customFormat="1" ht="20.100000000000001" customHeight="1" x14ac:dyDescent="0.25">
      <c r="A17" s="12"/>
      <c r="B17" s="12"/>
      <c r="C17" s="1" t="s">
        <v>91</v>
      </c>
      <c r="D17" s="13">
        <f>'7. sz. melléklet '!C5</f>
        <v>1833212</v>
      </c>
      <c r="E17" s="13">
        <f>'7. sz. melléklet '!C46</f>
        <v>11465</v>
      </c>
      <c r="F17" s="14">
        <v>19052</v>
      </c>
      <c r="G17" s="15">
        <f t="shared" si="1"/>
        <v>1863729</v>
      </c>
      <c r="H17" s="12"/>
      <c r="I17" s="12"/>
      <c r="J17" s="12"/>
      <c r="K17" s="12"/>
      <c r="L17" s="12"/>
      <c r="M17" s="12"/>
      <c r="N17" s="12"/>
      <c r="O17" s="12"/>
      <c r="P17" s="12"/>
    </row>
    <row r="18" spans="1:16" s="16" customFormat="1" ht="20.100000000000001" customHeight="1" x14ac:dyDescent="0.25">
      <c r="A18" s="12"/>
      <c r="B18" s="12"/>
      <c r="C18" s="1" t="s">
        <v>92</v>
      </c>
      <c r="D18" s="13">
        <f>'8. sz. melléklet '!D5</f>
        <v>500095</v>
      </c>
      <c r="E18" s="13">
        <v>0</v>
      </c>
      <c r="F18" s="14">
        <v>29071</v>
      </c>
      <c r="G18" s="15">
        <f t="shared" si="1"/>
        <v>529166</v>
      </c>
      <c r="H18" s="12"/>
      <c r="I18" s="12"/>
      <c r="J18" s="12"/>
      <c r="K18" s="12"/>
      <c r="L18" s="12"/>
      <c r="M18" s="12"/>
      <c r="N18" s="12"/>
      <c r="O18" s="12"/>
      <c r="P18" s="12"/>
    </row>
    <row r="19" spans="1:16" s="16" customFormat="1" ht="20.100000000000001" customHeight="1" x14ac:dyDescent="0.25">
      <c r="A19" s="12"/>
      <c r="B19" s="12"/>
      <c r="C19" s="1" t="s">
        <v>33</v>
      </c>
      <c r="D19" s="13">
        <f>SUM(D20:D22)</f>
        <v>56000</v>
      </c>
      <c r="E19" s="13">
        <f>SUM(E20:E22)</f>
        <v>1200</v>
      </c>
      <c r="F19" s="14">
        <f>SUM(F20:F22)</f>
        <v>0</v>
      </c>
      <c r="G19" s="15">
        <f t="shared" si="1"/>
        <v>57200</v>
      </c>
      <c r="H19" s="12"/>
      <c r="I19" s="12"/>
      <c r="J19" s="12"/>
      <c r="K19" s="12"/>
      <c r="L19" s="12"/>
      <c r="M19" s="12"/>
      <c r="N19" s="12"/>
      <c r="O19" s="12"/>
      <c r="P19" s="12"/>
    </row>
    <row r="20" spans="1:16" s="16" customFormat="1" ht="20.100000000000001" customHeight="1" x14ac:dyDescent="0.25">
      <c r="A20" s="12"/>
      <c r="B20" s="12"/>
      <c r="C20" s="28" t="s">
        <v>18</v>
      </c>
      <c r="D20" s="296">
        <f>'10. sz. melléklet'!D38</f>
        <v>0</v>
      </c>
      <c r="E20" s="19">
        <f>'10. sz. melléklet'!D49</f>
        <v>1200</v>
      </c>
      <c r="F20" s="14">
        <v>0</v>
      </c>
      <c r="G20" s="15">
        <f t="shared" si="1"/>
        <v>1200</v>
      </c>
      <c r="H20" s="12"/>
      <c r="I20" s="12"/>
      <c r="J20" s="12"/>
      <c r="K20" s="12"/>
      <c r="L20" s="12"/>
      <c r="M20" s="12"/>
      <c r="N20" s="12"/>
      <c r="O20" s="12"/>
      <c r="P20" s="12"/>
    </row>
    <row r="21" spans="1:16" s="16" customFormat="1" ht="20.100000000000001" customHeight="1" x14ac:dyDescent="0.25">
      <c r="A21" s="12"/>
      <c r="B21" s="12"/>
      <c r="C21" s="49" t="s">
        <v>35</v>
      </c>
      <c r="D21" s="19">
        <f>'10. sz. melléklet'!D36</f>
        <v>6000</v>
      </c>
      <c r="E21" s="19">
        <v>0</v>
      </c>
      <c r="F21" s="14">
        <v>0</v>
      </c>
      <c r="G21" s="15">
        <f t="shared" si="1"/>
        <v>6000</v>
      </c>
      <c r="H21" s="12"/>
      <c r="I21" s="12"/>
      <c r="J21" s="12"/>
      <c r="K21" s="12"/>
      <c r="L21" s="12"/>
      <c r="M21" s="12"/>
      <c r="N21" s="12"/>
      <c r="O21" s="12"/>
      <c r="P21" s="12"/>
    </row>
    <row r="22" spans="1:16" s="27" customFormat="1" ht="20.100000000000001" customHeight="1" x14ac:dyDescent="0.25">
      <c r="A22" s="26"/>
      <c r="B22" s="26"/>
      <c r="C22" s="49" t="s">
        <v>93</v>
      </c>
      <c r="D22" s="19">
        <f>'16. sz. melléklet '!B14</f>
        <v>50000</v>
      </c>
      <c r="E22" s="23">
        <f>SUM(E23:E23)</f>
        <v>0</v>
      </c>
      <c r="F22" s="24">
        <f>SUM(F23:F23)</f>
        <v>0</v>
      </c>
      <c r="G22" s="15">
        <f t="shared" si="1"/>
        <v>50000</v>
      </c>
      <c r="H22" s="26"/>
      <c r="I22" s="26"/>
      <c r="J22" s="26"/>
      <c r="K22" s="26"/>
      <c r="L22" s="26"/>
      <c r="M22" s="26"/>
      <c r="N22" s="26"/>
      <c r="O22" s="26"/>
      <c r="P22" s="26"/>
    </row>
    <row r="23" spans="1:16" s="27" customFormat="1" ht="21.75" customHeight="1" x14ac:dyDescent="0.25">
      <c r="A23" s="26"/>
      <c r="B23" s="26"/>
      <c r="C23" s="51" t="s">
        <v>37</v>
      </c>
      <c r="D23" s="23">
        <f>'16. sz. melléklet '!B16</f>
        <v>50000</v>
      </c>
      <c r="E23" s="23">
        <v>0</v>
      </c>
      <c r="F23" s="24">
        <v>0</v>
      </c>
      <c r="G23" s="15">
        <f>'16. sz. melléklet '!B16</f>
        <v>50000</v>
      </c>
      <c r="H23" s="26"/>
      <c r="I23" s="26"/>
      <c r="J23" s="26"/>
      <c r="K23" s="26"/>
      <c r="L23" s="26"/>
      <c r="M23" s="26"/>
      <c r="N23" s="26"/>
      <c r="O23" s="26"/>
      <c r="P23" s="26"/>
    </row>
    <row r="24" spans="1:16" s="16" customFormat="1" ht="20.100000000000001" customHeight="1" x14ac:dyDescent="0.25">
      <c r="C24" s="1" t="s">
        <v>94</v>
      </c>
      <c r="D24" s="55">
        <f>SUM(D6+D7+D8+D9+D10+D17+D18+D19)</f>
        <v>5147848</v>
      </c>
      <c r="E24" s="13">
        <f>SUM(E6+E7+E8+E9+E10+E17+E18+E19)</f>
        <v>820325</v>
      </c>
      <c r="F24" s="14">
        <f>SUM(F6+F7+F8+F9+F10+F17+F18+F19)</f>
        <v>1424051</v>
      </c>
      <c r="G24" s="15">
        <f t="shared" si="1"/>
        <v>7392224</v>
      </c>
      <c r="H24" s="12"/>
      <c r="I24" s="12"/>
      <c r="J24" s="12"/>
      <c r="K24" s="12"/>
      <c r="L24" s="12"/>
      <c r="M24" s="12"/>
      <c r="N24" s="12"/>
      <c r="O24" s="12"/>
      <c r="P24" s="12"/>
    </row>
    <row r="25" spans="1:16" s="16" customFormat="1" ht="20.100000000000001" customHeight="1" x14ac:dyDescent="0.25">
      <c r="C25" s="1" t="s">
        <v>41</v>
      </c>
      <c r="D25" s="13">
        <v>151067</v>
      </c>
      <c r="E25" s="13">
        <v>0</v>
      </c>
      <c r="F25" s="14">
        <v>0</v>
      </c>
      <c r="G25" s="15">
        <f t="shared" si="1"/>
        <v>151067</v>
      </c>
      <c r="H25" s="12"/>
      <c r="I25" s="12"/>
      <c r="J25" s="12"/>
      <c r="K25" s="12"/>
      <c r="L25" s="12"/>
      <c r="M25" s="12"/>
      <c r="N25" s="12"/>
      <c r="O25" s="12"/>
      <c r="P25" s="12"/>
    </row>
    <row r="26" spans="1:16" s="16" customFormat="1" ht="20.100000000000001" customHeight="1" x14ac:dyDescent="0.25">
      <c r="C26" s="54" t="s">
        <v>200</v>
      </c>
      <c r="D26" s="58">
        <v>35000</v>
      </c>
      <c r="E26" s="58">
        <v>0</v>
      </c>
      <c r="F26" s="59">
        <v>0</v>
      </c>
      <c r="G26" s="15">
        <f t="shared" si="1"/>
        <v>35000</v>
      </c>
      <c r="H26" s="12"/>
      <c r="I26" s="12"/>
      <c r="J26" s="12"/>
      <c r="K26" s="12"/>
      <c r="L26" s="12"/>
      <c r="M26" s="12"/>
      <c r="N26" s="12"/>
      <c r="O26" s="12"/>
      <c r="P26" s="12"/>
    </row>
    <row r="27" spans="1:16" s="3" customFormat="1" ht="25.5" customHeight="1" x14ac:dyDescent="0.25">
      <c r="C27" s="1" t="s">
        <v>45</v>
      </c>
      <c r="D27" s="57">
        <v>1943975</v>
      </c>
      <c r="E27" s="28">
        <v>0</v>
      </c>
      <c r="F27" s="29">
        <v>0</v>
      </c>
      <c r="G27" s="15">
        <f t="shared" si="1"/>
        <v>1943975</v>
      </c>
    </row>
    <row r="28" spans="1:16" s="3" customFormat="1" ht="25.5" customHeight="1" x14ac:dyDescent="0.25">
      <c r="C28" s="1" t="s">
        <v>95</v>
      </c>
      <c r="D28" s="56">
        <f>(D27+D25+D26)</f>
        <v>2130042</v>
      </c>
      <c r="E28" s="30">
        <f>(E27+E25)</f>
        <v>0</v>
      </c>
      <c r="F28" s="31">
        <f>(F27+F25)</f>
        <v>0</v>
      </c>
      <c r="G28" s="15">
        <f>(G27+G25+G26)</f>
        <v>2130042</v>
      </c>
    </row>
    <row r="29" spans="1:16" ht="25.5" customHeight="1" thickBot="1" x14ac:dyDescent="0.3">
      <c r="C29" s="52" t="s">
        <v>49</v>
      </c>
      <c r="D29" s="32">
        <f>SUM(D24+D28)</f>
        <v>7277890</v>
      </c>
      <c r="E29" s="32">
        <f>SUM(E24+E28)</f>
        <v>820325</v>
      </c>
      <c r="F29" s="33">
        <f>SUM(F24+F28)</f>
        <v>1424051</v>
      </c>
      <c r="G29" s="34">
        <f>SUM(G24+G28)</f>
        <v>9522266</v>
      </c>
      <c r="H29" s="3"/>
      <c r="I29" s="3"/>
      <c r="J29" s="3"/>
      <c r="K29" s="3"/>
      <c r="L29" s="3"/>
      <c r="M29" s="3"/>
      <c r="N29" s="3"/>
      <c r="O29" s="3"/>
      <c r="P29" s="3"/>
    </row>
  </sheetData>
  <sheetProtection selectLockedCells="1" selectUnlockedCells="1"/>
  <mergeCells count="3">
    <mergeCell ref="C4:C5"/>
    <mergeCell ref="C1:G1"/>
    <mergeCell ref="C2:G2"/>
  </mergeCells>
  <printOptions horizontalCentered="1"/>
  <pageMargins left="0.39370078740157483" right="0" top="0.62992125984251968" bottom="0.31496062992125984" header="0.27559055118110237" footer="0.51181102362204722"/>
  <pageSetup paperSize="9" scale="65" firstPageNumber="0" orientation="portrait" r:id="rId1"/>
  <headerFooter alignWithMargins="0">
    <oddHeader xml:space="preserve">&amp;L&amp;11 4. melléklet a 27/2017.(XII.21.) önkormányzati rendelethez
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6"/>
  <sheetViews>
    <sheetView zoomScale="50" zoomScaleNormal="50" zoomScaleSheetLayoutView="40" zoomScalePageLayoutView="55" workbookViewId="0">
      <pane xSplit="4" ySplit="6" topLeftCell="E7" activePane="bottomRight" state="frozen"/>
      <selection activeCell="C38" sqref="C38"/>
      <selection pane="topRight" activeCell="C38" sqref="C38"/>
      <selection pane="bottomLeft" activeCell="C38" sqref="C38"/>
      <selection pane="bottomRight" activeCell="C20" sqref="C20"/>
    </sheetView>
  </sheetViews>
  <sheetFormatPr defaultRowHeight="15" x14ac:dyDescent="0.25"/>
  <cols>
    <col min="1" max="1" width="20.85546875" style="599" bestFit="1" customWidth="1"/>
    <col min="2" max="2" width="11.85546875" style="599" bestFit="1" customWidth="1"/>
    <col min="3" max="3" width="92.85546875" style="599" customWidth="1"/>
    <col min="4" max="4" width="19.140625" style="599" bestFit="1" customWidth="1"/>
    <col min="5" max="5" width="16.42578125" style="599" customWidth="1"/>
    <col min="6" max="6" width="15.85546875" style="599" customWidth="1"/>
    <col min="7" max="7" width="15.7109375" style="599" bestFit="1" customWidth="1"/>
    <col min="8" max="8" width="14.7109375" style="599" bestFit="1" customWidth="1"/>
    <col min="9" max="9" width="15.85546875" style="599" bestFit="1" customWidth="1"/>
    <col min="10" max="10" width="15.140625" style="599" bestFit="1" customWidth="1"/>
    <col min="11" max="11" width="15.42578125" style="599" bestFit="1" customWidth="1"/>
    <col min="12" max="12" width="16.28515625" style="599" bestFit="1" customWidth="1"/>
    <col min="13" max="13" width="13.85546875" style="599" bestFit="1" customWidth="1"/>
    <col min="14" max="14" width="16.5703125" style="599" bestFit="1" customWidth="1"/>
    <col min="15" max="15" width="19.140625" style="599" customWidth="1"/>
    <col min="16" max="16" width="16.5703125" style="599" bestFit="1" customWidth="1"/>
    <col min="17" max="17" width="16.7109375" style="599" customWidth="1"/>
    <col min="18" max="18" width="20.7109375" style="599" customWidth="1"/>
    <col min="19" max="19" width="20.140625" style="599" bestFit="1" customWidth="1"/>
    <col min="20" max="16384" width="9.140625" style="599"/>
  </cols>
  <sheetData>
    <row r="1" spans="1:19" ht="15" customHeight="1" x14ac:dyDescent="0.3">
      <c r="S1" s="622"/>
    </row>
    <row r="2" spans="1:19" ht="87.75" customHeight="1" x14ac:dyDescent="0.35">
      <c r="B2" s="873" t="s">
        <v>519</v>
      </c>
      <c r="C2" s="873"/>
      <c r="D2" s="873"/>
      <c r="E2" s="873"/>
      <c r="F2" s="873"/>
      <c r="G2" s="873"/>
      <c r="H2" s="873"/>
      <c r="I2" s="873"/>
      <c r="J2" s="873"/>
      <c r="K2" s="873"/>
      <c r="L2" s="873"/>
      <c r="M2" s="873"/>
      <c r="N2" s="873"/>
      <c r="O2" s="873"/>
      <c r="P2" s="873"/>
      <c r="Q2" s="873"/>
      <c r="R2" s="873"/>
      <c r="S2" s="873"/>
    </row>
    <row r="3" spans="1:19" ht="14.25" customHeight="1" thickBot="1" x14ac:dyDescent="0.4">
      <c r="A3" s="874"/>
      <c r="B3" s="874"/>
      <c r="C3" s="874"/>
      <c r="D3" s="874"/>
      <c r="E3" s="874"/>
      <c r="F3" s="874"/>
      <c r="G3" s="874"/>
      <c r="H3" s="874"/>
      <c r="I3" s="874"/>
      <c r="J3" s="874"/>
      <c r="K3" s="874"/>
      <c r="L3" s="874"/>
      <c r="M3" s="874"/>
      <c r="N3" s="874"/>
      <c r="O3" s="874"/>
      <c r="P3" s="874"/>
      <c r="Q3" s="874"/>
      <c r="R3" s="874"/>
      <c r="S3" s="874"/>
    </row>
    <row r="4" spans="1:19" ht="20.25" customHeight="1" x14ac:dyDescent="0.3">
      <c r="A4" s="875" t="s">
        <v>2</v>
      </c>
      <c r="B4" s="876"/>
      <c r="C4" s="876"/>
      <c r="D4" s="876"/>
      <c r="E4" s="876" t="s">
        <v>96</v>
      </c>
      <c r="F4" s="876" t="s">
        <v>518</v>
      </c>
      <c r="G4" s="879" t="s">
        <v>517</v>
      </c>
      <c r="H4" s="879"/>
      <c r="I4" s="879"/>
      <c r="J4" s="879"/>
      <c r="K4" s="879"/>
      <c r="L4" s="879"/>
      <c r="M4" s="879" t="s">
        <v>516</v>
      </c>
      <c r="N4" s="879"/>
      <c r="O4" s="879"/>
      <c r="P4" s="879"/>
      <c r="Q4" s="879" t="s">
        <v>60</v>
      </c>
      <c r="R4" s="879"/>
      <c r="S4" s="880" t="s">
        <v>515</v>
      </c>
    </row>
    <row r="5" spans="1:19" ht="12.75" customHeight="1" x14ac:dyDescent="0.25">
      <c r="A5" s="877"/>
      <c r="B5" s="867"/>
      <c r="C5" s="867"/>
      <c r="D5" s="867"/>
      <c r="E5" s="867"/>
      <c r="F5" s="867"/>
      <c r="G5" s="869" t="s">
        <v>6</v>
      </c>
      <c r="H5" s="869" t="s">
        <v>514</v>
      </c>
      <c r="I5" s="869" t="s">
        <v>513</v>
      </c>
      <c r="J5" s="869" t="s">
        <v>51</v>
      </c>
      <c r="K5" s="869" t="s">
        <v>512</v>
      </c>
      <c r="L5" s="869" t="s">
        <v>21</v>
      </c>
      <c r="M5" s="867" t="s">
        <v>63</v>
      </c>
      <c r="N5" s="867" t="s">
        <v>62</v>
      </c>
      <c r="O5" s="869" t="s">
        <v>33</v>
      </c>
      <c r="P5" s="883" t="s">
        <v>36</v>
      </c>
      <c r="Q5" s="883" t="s">
        <v>511</v>
      </c>
      <c r="R5" s="869" t="s">
        <v>510</v>
      </c>
      <c r="S5" s="881"/>
    </row>
    <row r="6" spans="1:19" ht="49.5" customHeight="1" thickBot="1" x14ac:dyDescent="0.3">
      <c r="A6" s="878"/>
      <c r="B6" s="868"/>
      <c r="C6" s="868"/>
      <c r="D6" s="868"/>
      <c r="E6" s="868"/>
      <c r="F6" s="868"/>
      <c r="G6" s="870"/>
      <c r="H6" s="870"/>
      <c r="I6" s="870"/>
      <c r="J6" s="870"/>
      <c r="K6" s="870"/>
      <c r="L6" s="870"/>
      <c r="M6" s="868"/>
      <c r="N6" s="868"/>
      <c r="O6" s="870"/>
      <c r="P6" s="884"/>
      <c r="Q6" s="884"/>
      <c r="R6" s="870"/>
      <c r="S6" s="882"/>
    </row>
    <row r="7" spans="1:19" ht="19.5" customHeight="1" x14ac:dyDescent="0.3">
      <c r="A7" s="690" t="s">
        <v>436</v>
      </c>
      <c r="B7" s="691" t="s">
        <v>509</v>
      </c>
      <c r="C7" s="692" t="s">
        <v>508</v>
      </c>
      <c r="D7" s="693" t="s">
        <v>3</v>
      </c>
      <c r="E7" s="694">
        <v>1653800</v>
      </c>
      <c r="F7" s="694">
        <v>9000</v>
      </c>
      <c r="G7" s="695">
        <v>1446</v>
      </c>
      <c r="H7" s="695">
        <v>619</v>
      </c>
      <c r="I7" s="695">
        <v>4775</v>
      </c>
      <c r="J7" s="695">
        <v>0</v>
      </c>
      <c r="K7" s="694">
        <v>0</v>
      </c>
      <c r="L7" s="695">
        <v>0</v>
      </c>
      <c r="M7" s="695">
        <v>0</v>
      </c>
      <c r="N7" s="695">
        <v>2160</v>
      </c>
      <c r="O7" s="695">
        <v>0</v>
      </c>
      <c r="P7" s="695">
        <v>0</v>
      </c>
      <c r="Q7" s="695">
        <v>0</v>
      </c>
      <c r="R7" s="696">
        <v>0</v>
      </c>
      <c r="S7" s="697">
        <v>0</v>
      </c>
    </row>
    <row r="8" spans="1:19" ht="19.5" customHeight="1" x14ac:dyDescent="0.3">
      <c r="A8" s="609" t="s">
        <v>436</v>
      </c>
      <c r="B8" s="616" t="s">
        <v>509</v>
      </c>
      <c r="C8" s="615" t="s">
        <v>508</v>
      </c>
      <c r="D8" s="614" t="s">
        <v>3</v>
      </c>
      <c r="E8" s="613">
        <v>17096</v>
      </c>
      <c r="F8" s="613">
        <v>805618</v>
      </c>
      <c r="G8" s="617">
        <v>71941</v>
      </c>
      <c r="H8" s="617">
        <v>15769</v>
      </c>
      <c r="I8" s="617">
        <v>642408</v>
      </c>
      <c r="J8" s="617">
        <v>0</v>
      </c>
      <c r="K8" s="613">
        <v>0</v>
      </c>
      <c r="L8" s="617">
        <v>0</v>
      </c>
      <c r="M8" s="617">
        <v>5000</v>
      </c>
      <c r="N8" s="617">
        <v>70500</v>
      </c>
      <c r="O8" s="617">
        <v>0</v>
      </c>
      <c r="P8" s="617">
        <v>0</v>
      </c>
      <c r="Q8" s="617">
        <v>0</v>
      </c>
      <c r="R8" s="611">
        <v>0</v>
      </c>
      <c r="S8" s="610">
        <v>0</v>
      </c>
    </row>
    <row r="9" spans="1:19" ht="19.5" customHeight="1" x14ac:dyDescent="0.3">
      <c r="A9" s="609" t="s">
        <v>447</v>
      </c>
      <c r="B9" s="616" t="s">
        <v>507</v>
      </c>
      <c r="C9" s="615" t="s">
        <v>506</v>
      </c>
      <c r="D9" s="614" t="s">
        <v>3</v>
      </c>
      <c r="E9" s="613">
        <v>0</v>
      </c>
      <c r="F9" s="613">
        <v>3750</v>
      </c>
      <c r="G9" s="612">
        <v>0</v>
      </c>
      <c r="H9" s="612">
        <v>0</v>
      </c>
      <c r="I9" s="612">
        <v>3750</v>
      </c>
      <c r="J9" s="612">
        <v>0</v>
      </c>
      <c r="K9" s="613">
        <v>0</v>
      </c>
      <c r="L9" s="612">
        <v>0</v>
      </c>
      <c r="M9" s="612">
        <v>0</v>
      </c>
      <c r="N9" s="612">
        <v>0</v>
      </c>
      <c r="O9" s="612">
        <v>0</v>
      </c>
      <c r="P9" s="612">
        <v>0</v>
      </c>
      <c r="Q9" s="612">
        <v>0</v>
      </c>
      <c r="R9" s="611">
        <v>0</v>
      </c>
      <c r="S9" s="610">
        <v>0</v>
      </c>
    </row>
    <row r="10" spans="1:19" ht="19.5" customHeight="1" x14ac:dyDescent="0.3">
      <c r="A10" s="609" t="s">
        <v>435</v>
      </c>
      <c r="B10" s="616" t="s">
        <v>505</v>
      </c>
      <c r="C10" s="615" t="s">
        <v>504</v>
      </c>
      <c r="D10" s="614" t="s">
        <v>3</v>
      </c>
      <c r="E10" s="613">
        <v>8500</v>
      </c>
      <c r="F10" s="613">
        <v>17500</v>
      </c>
      <c r="G10" s="617">
        <v>0</v>
      </c>
      <c r="H10" s="617">
        <v>0</v>
      </c>
      <c r="I10" s="617">
        <v>17500</v>
      </c>
      <c r="J10" s="617">
        <v>0</v>
      </c>
      <c r="K10" s="613">
        <v>0</v>
      </c>
      <c r="L10" s="617">
        <v>0</v>
      </c>
      <c r="M10" s="617">
        <v>0</v>
      </c>
      <c r="N10" s="617">
        <v>0</v>
      </c>
      <c r="O10" s="617">
        <v>0</v>
      </c>
      <c r="P10" s="617">
        <v>0</v>
      </c>
      <c r="Q10" s="617">
        <v>0</v>
      </c>
      <c r="R10" s="611">
        <v>0</v>
      </c>
      <c r="S10" s="610">
        <v>0</v>
      </c>
    </row>
    <row r="11" spans="1:19" ht="19.5" customHeight="1" x14ac:dyDescent="0.3">
      <c r="A11" s="609" t="s">
        <v>435</v>
      </c>
      <c r="B11" s="616" t="s">
        <v>503</v>
      </c>
      <c r="C11" s="615" t="s">
        <v>502</v>
      </c>
      <c r="D11" s="614" t="s">
        <v>3</v>
      </c>
      <c r="E11" s="613">
        <v>2118260</v>
      </c>
      <c r="F11" s="613">
        <v>388260</v>
      </c>
      <c r="G11" s="617">
        <v>2716</v>
      </c>
      <c r="H11" s="617">
        <v>1004</v>
      </c>
      <c r="I11" s="617">
        <v>100928</v>
      </c>
      <c r="J11" s="617">
        <v>40000</v>
      </c>
      <c r="K11" s="613">
        <v>0</v>
      </c>
      <c r="L11" s="617">
        <v>0</v>
      </c>
      <c r="M11" s="617">
        <v>17000</v>
      </c>
      <c r="N11" s="617">
        <v>226612</v>
      </c>
      <c r="O11" s="617">
        <v>0</v>
      </c>
      <c r="P11" s="617">
        <v>0</v>
      </c>
      <c r="Q11" s="617">
        <v>0</v>
      </c>
      <c r="R11" s="611">
        <v>0</v>
      </c>
      <c r="S11" s="610">
        <v>0</v>
      </c>
    </row>
    <row r="12" spans="1:19" ht="19.5" customHeight="1" x14ac:dyDescent="0.3">
      <c r="A12" s="609" t="s">
        <v>447</v>
      </c>
      <c r="B12" s="616" t="s">
        <v>498</v>
      </c>
      <c r="C12" s="615" t="s">
        <v>501</v>
      </c>
      <c r="D12" s="614" t="s">
        <v>3</v>
      </c>
      <c r="E12" s="613">
        <v>0</v>
      </c>
      <c r="F12" s="613">
        <v>2885</v>
      </c>
      <c r="G12" s="612">
        <v>2050</v>
      </c>
      <c r="H12" s="612">
        <v>835</v>
      </c>
      <c r="I12" s="612">
        <v>0</v>
      </c>
      <c r="J12" s="612">
        <v>0</v>
      </c>
      <c r="K12" s="613">
        <v>0</v>
      </c>
      <c r="L12" s="612">
        <v>0</v>
      </c>
      <c r="M12" s="612">
        <v>0</v>
      </c>
      <c r="N12" s="612">
        <v>0</v>
      </c>
      <c r="O12" s="612">
        <v>0</v>
      </c>
      <c r="P12" s="612">
        <v>0</v>
      </c>
      <c r="Q12" s="612">
        <v>0</v>
      </c>
      <c r="R12" s="611">
        <v>0</v>
      </c>
      <c r="S12" s="610">
        <v>0</v>
      </c>
    </row>
    <row r="13" spans="1:19" ht="19.5" customHeight="1" x14ac:dyDescent="0.3">
      <c r="A13" s="609" t="s">
        <v>447</v>
      </c>
      <c r="B13" s="616" t="s">
        <v>498</v>
      </c>
      <c r="C13" s="615" t="s">
        <v>500</v>
      </c>
      <c r="D13" s="614" t="s">
        <v>3</v>
      </c>
      <c r="E13" s="613">
        <v>1778</v>
      </c>
      <c r="F13" s="613">
        <v>2101</v>
      </c>
      <c r="G13" s="612">
        <v>996</v>
      </c>
      <c r="H13" s="612">
        <v>405</v>
      </c>
      <c r="I13" s="612">
        <v>700</v>
      </c>
      <c r="J13" s="612">
        <v>0</v>
      </c>
      <c r="K13" s="613">
        <v>0</v>
      </c>
      <c r="L13" s="612">
        <v>0</v>
      </c>
      <c r="M13" s="612">
        <v>0</v>
      </c>
      <c r="N13" s="612">
        <v>0</v>
      </c>
      <c r="O13" s="612">
        <v>0</v>
      </c>
      <c r="P13" s="612">
        <v>0</v>
      </c>
      <c r="Q13" s="612">
        <v>0</v>
      </c>
      <c r="R13" s="611">
        <v>0</v>
      </c>
      <c r="S13" s="610">
        <v>0</v>
      </c>
    </row>
    <row r="14" spans="1:19" ht="19.5" customHeight="1" x14ac:dyDescent="0.3">
      <c r="A14" s="609" t="s">
        <v>447</v>
      </c>
      <c r="B14" s="616" t="s">
        <v>498</v>
      </c>
      <c r="C14" s="615" t="s">
        <v>499</v>
      </c>
      <c r="D14" s="614" t="s">
        <v>3</v>
      </c>
      <c r="E14" s="613">
        <v>500</v>
      </c>
      <c r="F14" s="613">
        <v>3366</v>
      </c>
      <c r="G14" s="612">
        <v>2250</v>
      </c>
      <c r="H14" s="612">
        <v>916</v>
      </c>
      <c r="I14" s="612">
        <v>200</v>
      </c>
      <c r="J14" s="612">
        <v>0</v>
      </c>
      <c r="K14" s="613">
        <v>0</v>
      </c>
      <c r="L14" s="612">
        <v>0</v>
      </c>
      <c r="M14" s="612">
        <v>0</v>
      </c>
      <c r="N14" s="612">
        <v>0</v>
      </c>
      <c r="O14" s="612">
        <v>0</v>
      </c>
      <c r="P14" s="612">
        <v>0</v>
      </c>
      <c r="Q14" s="612">
        <v>0</v>
      </c>
      <c r="R14" s="611">
        <v>0</v>
      </c>
      <c r="S14" s="610">
        <v>0</v>
      </c>
    </row>
    <row r="15" spans="1:19" ht="19.5" customHeight="1" x14ac:dyDescent="0.3">
      <c r="A15" s="609" t="s">
        <v>447</v>
      </c>
      <c r="B15" s="616" t="s">
        <v>498</v>
      </c>
      <c r="C15" s="615" t="s">
        <v>497</v>
      </c>
      <c r="D15" s="614" t="s">
        <v>3</v>
      </c>
      <c r="E15" s="613">
        <v>0</v>
      </c>
      <c r="F15" s="613">
        <v>8658</v>
      </c>
      <c r="G15" s="612">
        <v>6650</v>
      </c>
      <c r="H15" s="612">
        <v>2008</v>
      </c>
      <c r="I15" s="612">
        <v>0</v>
      </c>
      <c r="J15" s="612">
        <v>0</v>
      </c>
      <c r="K15" s="613">
        <v>0</v>
      </c>
      <c r="L15" s="612">
        <v>0</v>
      </c>
      <c r="M15" s="612">
        <v>0</v>
      </c>
      <c r="N15" s="612">
        <v>0</v>
      </c>
      <c r="O15" s="612">
        <v>0</v>
      </c>
      <c r="P15" s="612">
        <v>0</v>
      </c>
      <c r="Q15" s="612">
        <v>0</v>
      </c>
      <c r="R15" s="611">
        <v>0</v>
      </c>
      <c r="S15" s="610">
        <v>0</v>
      </c>
    </row>
    <row r="16" spans="1:19" ht="19.5" customHeight="1" x14ac:dyDescent="0.3">
      <c r="A16" s="609" t="s">
        <v>436</v>
      </c>
      <c r="B16" s="616" t="s">
        <v>496</v>
      </c>
      <c r="C16" s="615" t="s">
        <v>495</v>
      </c>
      <c r="D16" s="614" t="s">
        <v>3</v>
      </c>
      <c r="E16" s="613">
        <v>1178193</v>
      </c>
      <c r="F16" s="613">
        <v>35000</v>
      </c>
      <c r="G16" s="617">
        <v>0</v>
      </c>
      <c r="H16" s="617">
        <v>0</v>
      </c>
      <c r="I16" s="617">
        <v>0</v>
      </c>
      <c r="J16" s="617">
        <v>0</v>
      </c>
      <c r="K16" s="613">
        <v>0</v>
      </c>
      <c r="L16" s="617">
        <v>0</v>
      </c>
      <c r="M16" s="617">
        <v>0</v>
      </c>
      <c r="N16" s="617">
        <v>0</v>
      </c>
      <c r="O16" s="617">
        <v>0</v>
      </c>
      <c r="P16" s="617">
        <v>0</v>
      </c>
      <c r="Q16" s="617">
        <v>35000</v>
      </c>
      <c r="R16" s="611">
        <v>0</v>
      </c>
      <c r="S16" s="610">
        <v>0</v>
      </c>
    </row>
    <row r="17" spans="1:19" ht="19.5" customHeight="1" x14ac:dyDescent="0.3">
      <c r="A17" s="609" t="s">
        <v>436</v>
      </c>
      <c r="B17" s="616" t="s">
        <v>494</v>
      </c>
      <c r="C17" s="615" t="s">
        <v>493</v>
      </c>
      <c r="D17" s="614" t="s">
        <v>3</v>
      </c>
      <c r="E17" s="613">
        <v>0</v>
      </c>
      <c r="F17" s="613">
        <v>18000</v>
      </c>
      <c r="G17" s="612">
        <v>0</v>
      </c>
      <c r="H17" s="612">
        <v>0</v>
      </c>
      <c r="I17" s="612">
        <v>0</v>
      </c>
      <c r="J17" s="612">
        <v>18000</v>
      </c>
      <c r="K17" s="613">
        <v>0</v>
      </c>
      <c r="L17" s="612">
        <v>0</v>
      </c>
      <c r="M17" s="612">
        <v>0</v>
      </c>
      <c r="N17" s="612">
        <v>0</v>
      </c>
      <c r="O17" s="612">
        <v>0</v>
      </c>
      <c r="P17" s="612">
        <v>0</v>
      </c>
      <c r="Q17" s="612">
        <v>0</v>
      </c>
      <c r="R17" s="611">
        <v>0</v>
      </c>
      <c r="S17" s="610">
        <v>0</v>
      </c>
    </row>
    <row r="18" spans="1:19" ht="19.5" customHeight="1" x14ac:dyDescent="0.3">
      <c r="A18" s="609" t="s">
        <v>436</v>
      </c>
      <c r="B18" s="616" t="s">
        <v>492</v>
      </c>
      <c r="C18" s="615" t="s">
        <v>491</v>
      </c>
      <c r="D18" s="614" t="s">
        <v>3</v>
      </c>
      <c r="E18" s="613">
        <v>0</v>
      </c>
      <c r="F18" s="613">
        <v>2292755</v>
      </c>
      <c r="G18" s="612">
        <v>0</v>
      </c>
      <c r="H18" s="612">
        <v>0</v>
      </c>
      <c r="I18" s="612">
        <v>0</v>
      </c>
      <c r="J18" s="612">
        <v>348780</v>
      </c>
      <c r="K18" s="613">
        <v>0</v>
      </c>
      <c r="L18" s="612">
        <v>0</v>
      </c>
      <c r="M18" s="612">
        <v>0</v>
      </c>
      <c r="N18" s="612">
        <v>0</v>
      </c>
      <c r="O18" s="612">
        <v>0</v>
      </c>
      <c r="P18" s="612">
        <v>0</v>
      </c>
      <c r="Q18" s="612">
        <v>0</v>
      </c>
      <c r="R18" s="617">
        <v>1943975</v>
      </c>
      <c r="S18" s="610">
        <v>0</v>
      </c>
    </row>
    <row r="19" spans="1:19" ht="19.5" customHeight="1" x14ac:dyDescent="0.3">
      <c r="A19" s="609" t="s">
        <v>435</v>
      </c>
      <c r="B19" s="616" t="s">
        <v>490</v>
      </c>
      <c r="C19" s="615" t="s">
        <v>489</v>
      </c>
      <c r="D19" s="614" t="s">
        <v>3</v>
      </c>
      <c r="E19" s="613">
        <v>0</v>
      </c>
      <c r="F19" s="613">
        <v>2000</v>
      </c>
      <c r="G19" s="612">
        <v>0</v>
      </c>
      <c r="H19" s="612">
        <v>0</v>
      </c>
      <c r="I19" s="612">
        <v>0</v>
      </c>
      <c r="J19" s="612">
        <v>2000</v>
      </c>
      <c r="K19" s="613">
        <v>0</v>
      </c>
      <c r="L19" s="612">
        <v>0</v>
      </c>
      <c r="M19" s="612">
        <v>0</v>
      </c>
      <c r="N19" s="612">
        <v>0</v>
      </c>
      <c r="O19" s="612">
        <v>0</v>
      </c>
      <c r="P19" s="612">
        <v>0</v>
      </c>
      <c r="Q19" s="612">
        <v>0</v>
      </c>
      <c r="R19" s="611">
        <v>0</v>
      </c>
      <c r="S19" s="610">
        <v>0</v>
      </c>
    </row>
    <row r="20" spans="1:19" ht="19.5" customHeight="1" x14ac:dyDescent="0.3">
      <c r="A20" s="609" t="s">
        <v>435</v>
      </c>
      <c r="B20" s="616" t="s">
        <v>488</v>
      </c>
      <c r="C20" s="615" t="s">
        <v>487</v>
      </c>
      <c r="D20" s="614" t="s">
        <v>3</v>
      </c>
      <c r="E20" s="613">
        <v>0</v>
      </c>
      <c r="F20" s="613">
        <v>2050</v>
      </c>
      <c r="G20" s="612">
        <v>0</v>
      </c>
      <c r="H20" s="612">
        <v>0</v>
      </c>
      <c r="I20" s="612">
        <v>2050</v>
      </c>
      <c r="J20" s="612">
        <v>0</v>
      </c>
      <c r="K20" s="613">
        <v>0</v>
      </c>
      <c r="L20" s="612">
        <v>0</v>
      </c>
      <c r="M20" s="612">
        <v>0</v>
      </c>
      <c r="N20" s="612">
        <v>0</v>
      </c>
      <c r="O20" s="612">
        <v>0</v>
      </c>
      <c r="P20" s="612">
        <v>0</v>
      </c>
      <c r="Q20" s="612">
        <v>0</v>
      </c>
      <c r="R20" s="611">
        <v>0</v>
      </c>
      <c r="S20" s="610">
        <v>0</v>
      </c>
    </row>
    <row r="21" spans="1:19" ht="19.5" customHeight="1" x14ac:dyDescent="0.3">
      <c r="A21" s="609" t="s">
        <v>435</v>
      </c>
      <c r="B21" s="616" t="s">
        <v>486</v>
      </c>
      <c r="C21" s="615" t="s">
        <v>189</v>
      </c>
      <c r="D21" s="614" t="s">
        <v>3</v>
      </c>
      <c r="E21" s="613">
        <v>104500</v>
      </c>
      <c r="F21" s="613">
        <v>109874</v>
      </c>
      <c r="G21" s="617">
        <v>90500</v>
      </c>
      <c r="H21" s="617">
        <v>8824</v>
      </c>
      <c r="I21" s="617">
        <v>10550</v>
      </c>
      <c r="J21" s="617">
        <v>0</v>
      </c>
      <c r="K21" s="613">
        <v>0</v>
      </c>
      <c r="L21" s="617">
        <v>0</v>
      </c>
      <c r="M21" s="617">
        <v>0</v>
      </c>
      <c r="N21" s="617">
        <v>0</v>
      </c>
      <c r="O21" s="617">
        <v>0</v>
      </c>
      <c r="P21" s="617">
        <v>0</v>
      </c>
      <c r="Q21" s="617">
        <v>0</v>
      </c>
      <c r="R21" s="611">
        <v>0</v>
      </c>
      <c r="S21" s="610">
        <v>0</v>
      </c>
    </row>
    <row r="22" spans="1:19" ht="19.5" customHeight="1" x14ac:dyDescent="0.3">
      <c r="A22" s="609" t="s">
        <v>435</v>
      </c>
      <c r="B22" s="616" t="s">
        <v>485</v>
      </c>
      <c r="C22" s="615" t="s">
        <v>484</v>
      </c>
      <c r="D22" s="614" t="s">
        <v>3</v>
      </c>
      <c r="E22" s="613">
        <v>0</v>
      </c>
      <c r="F22" s="613">
        <v>8048</v>
      </c>
      <c r="G22" s="617">
        <v>0</v>
      </c>
      <c r="H22" s="617">
        <v>0</v>
      </c>
      <c r="I22" s="617">
        <v>8048</v>
      </c>
      <c r="J22" s="617">
        <v>0</v>
      </c>
      <c r="K22" s="613">
        <v>0</v>
      </c>
      <c r="L22" s="617">
        <v>0</v>
      </c>
      <c r="M22" s="617">
        <v>0</v>
      </c>
      <c r="N22" s="617">
        <v>0</v>
      </c>
      <c r="O22" s="617">
        <v>0</v>
      </c>
      <c r="P22" s="617">
        <v>0</v>
      </c>
      <c r="Q22" s="617">
        <v>0</v>
      </c>
      <c r="R22" s="611">
        <v>0</v>
      </c>
      <c r="S22" s="610">
        <v>0</v>
      </c>
    </row>
    <row r="23" spans="1:19" ht="19.5" customHeight="1" x14ac:dyDescent="0.3">
      <c r="A23" s="609" t="s">
        <v>435</v>
      </c>
      <c r="B23" s="616" t="s">
        <v>483</v>
      </c>
      <c r="C23" s="615" t="s">
        <v>482</v>
      </c>
      <c r="D23" s="614" t="s">
        <v>3</v>
      </c>
      <c r="E23" s="613">
        <v>0</v>
      </c>
      <c r="F23" s="613">
        <v>121500</v>
      </c>
      <c r="G23" s="617">
        <v>0</v>
      </c>
      <c r="H23" s="617">
        <v>0</v>
      </c>
      <c r="I23" s="617">
        <v>20000</v>
      </c>
      <c r="J23" s="617">
        <v>0</v>
      </c>
      <c r="K23" s="613">
        <v>0</v>
      </c>
      <c r="L23" s="617">
        <v>0</v>
      </c>
      <c r="M23" s="617">
        <v>57000</v>
      </c>
      <c r="N23" s="617">
        <v>44500</v>
      </c>
      <c r="O23" s="617">
        <v>0</v>
      </c>
      <c r="P23" s="617">
        <v>0</v>
      </c>
      <c r="Q23" s="617">
        <v>0</v>
      </c>
      <c r="R23" s="611">
        <v>0</v>
      </c>
      <c r="S23" s="610">
        <v>0</v>
      </c>
    </row>
    <row r="24" spans="1:19" ht="19.5" customHeight="1" x14ac:dyDescent="0.3">
      <c r="A24" s="609" t="s">
        <v>435</v>
      </c>
      <c r="B24" s="616" t="s">
        <v>481</v>
      </c>
      <c r="C24" s="615" t="s">
        <v>480</v>
      </c>
      <c r="D24" s="614" t="s">
        <v>3</v>
      </c>
      <c r="E24" s="613">
        <v>0</v>
      </c>
      <c r="F24" s="613">
        <v>62000</v>
      </c>
      <c r="G24" s="617">
        <v>0</v>
      </c>
      <c r="H24" s="617">
        <v>0</v>
      </c>
      <c r="I24" s="617">
        <v>62000</v>
      </c>
      <c r="J24" s="617">
        <v>0</v>
      </c>
      <c r="K24" s="613">
        <v>0</v>
      </c>
      <c r="L24" s="617">
        <v>0</v>
      </c>
      <c r="M24" s="617">
        <v>0</v>
      </c>
      <c r="N24" s="617">
        <v>0</v>
      </c>
      <c r="O24" s="617">
        <v>0</v>
      </c>
      <c r="P24" s="617">
        <v>0</v>
      </c>
      <c r="Q24" s="617">
        <v>0</v>
      </c>
      <c r="R24" s="611">
        <v>0</v>
      </c>
      <c r="S24" s="610">
        <v>0</v>
      </c>
    </row>
    <row r="25" spans="1:19" ht="19.5" customHeight="1" x14ac:dyDescent="0.3">
      <c r="A25" s="609" t="s">
        <v>447</v>
      </c>
      <c r="B25" s="616" t="s">
        <v>479</v>
      </c>
      <c r="C25" s="615" t="s">
        <v>478</v>
      </c>
      <c r="D25" s="614" t="s">
        <v>3</v>
      </c>
      <c r="E25" s="613">
        <v>0</v>
      </c>
      <c r="F25" s="613">
        <v>15775</v>
      </c>
      <c r="G25" s="617">
        <v>0</v>
      </c>
      <c r="H25" s="617">
        <v>0</v>
      </c>
      <c r="I25" s="617">
        <v>0</v>
      </c>
      <c r="J25" s="617">
        <v>15775</v>
      </c>
      <c r="K25" s="613">
        <v>0</v>
      </c>
      <c r="L25" s="617">
        <v>0</v>
      </c>
      <c r="M25" s="617">
        <v>0</v>
      </c>
      <c r="N25" s="617">
        <v>0</v>
      </c>
      <c r="O25" s="617">
        <v>0</v>
      </c>
      <c r="P25" s="617">
        <v>0</v>
      </c>
      <c r="Q25" s="617">
        <v>0</v>
      </c>
      <c r="R25" s="611">
        <v>0</v>
      </c>
      <c r="S25" s="610">
        <v>0</v>
      </c>
    </row>
    <row r="26" spans="1:19" ht="19.5" customHeight="1" x14ac:dyDescent="0.3">
      <c r="A26" s="609" t="s">
        <v>435</v>
      </c>
      <c r="B26" s="616" t="s">
        <v>477</v>
      </c>
      <c r="C26" s="619" t="s">
        <v>844</v>
      </c>
      <c r="D26" s="614" t="s">
        <v>3</v>
      </c>
      <c r="E26" s="613"/>
      <c r="F26" s="613">
        <v>44650</v>
      </c>
      <c r="G26" s="617"/>
      <c r="H26" s="617"/>
      <c r="I26" s="617">
        <v>44650</v>
      </c>
      <c r="J26" s="617"/>
      <c r="K26" s="613"/>
      <c r="L26" s="617"/>
      <c r="M26" s="617"/>
      <c r="N26" s="617"/>
      <c r="O26" s="617"/>
      <c r="P26" s="617"/>
      <c r="Q26" s="617"/>
      <c r="R26" s="611"/>
      <c r="S26" s="610"/>
    </row>
    <row r="27" spans="1:19" ht="19.5" customHeight="1" x14ac:dyDescent="0.3">
      <c r="A27" s="609" t="s">
        <v>435</v>
      </c>
      <c r="B27" s="616" t="s">
        <v>476</v>
      </c>
      <c r="C27" s="615" t="s">
        <v>853</v>
      </c>
      <c r="D27" s="614" t="s">
        <v>3</v>
      </c>
      <c r="E27" s="613">
        <v>0</v>
      </c>
      <c r="F27" s="613">
        <v>19161</v>
      </c>
      <c r="G27" s="617">
        <v>0</v>
      </c>
      <c r="H27" s="617">
        <v>0</v>
      </c>
      <c r="I27" s="617">
        <v>9000</v>
      </c>
      <c r="J27" s="617">
        <v>0</v>
      </c>
      <c r="K27" s="613">
        <v>0</v>
      </c>
      <c r="L27" s="617">
        <v>0</v>
      </c>
      <c r="M27" s="617">
        <v>10161</v>
      </c>
      <c r="N27" s="617">
        <v>0</v>
      </c>
      <c r="O27" s="617">
        <v>0</v>
      </c>
      <c r="P27" s="617">
        <v>0</v>
      </c>
      <c r="Q27" s="617">
        <v>0</v>
      </c>
      <c r="R27" s="611">
        <v>0</v>
      </c>
      <c r="S27" s="610">
        <v>0</v>
      </c>
    </row>
    <row r="28" spans="1:19" ht="19.5" customHeight="1" x14ac:dyDescent="0.3">
      <c r="A28" s="609" t="s">
        <v>435</v>
      </c>
      <c r="B28" s="616" t="s">
        <v>475</v>
      </c>
      <c r="C28" s="615" t="s">
        <v>474</v>
      </c>
      <c r="D28" s="614" t="s">
        <v>3</v>
      </c>
      <c r="E28" s="613">
        <v>2200</v>
      </c>
      <c r="F28" s="613">
        <v>126977</v>
      </c>
      <c r="G28" s="612">
        <v>0</v>
      </c>
      <c r="H28" s="612">
        <v>0</v>
      </c>
      <c r="I28" s="612">
        <v>79952</v>
      </c>
      <c r="J28" s="612">
        <v>4000</v>
      </c>
      <c r="K28" s="613">
        <v>0</v>
      </c>
      <c r="L28" s="612">
        <v>0</v>
      </c>
      <c r="M28" s="612">
        <v>0</v>
      </c>
      <c r="N28" s="612">
        <v>43025</v>
      </c>
      <c r="O28" s="612">
        <v>0</v>
      </c>
      <c r="P28" s="612">
        <v>0</v>
      </c>
      <c r="Q28" s="612">
        <v>0</v>
      </c>
      <c r="R28" s="611">
        <v>0</v>
      </c>
      <c r="S28" s="610">
        <v>0</v>
      </c>
    </row>
    <row r="29" spans="1:19" ht="19.5" customHeight="1" x14ac:dyDescent="0.3">
      <c r="A29" s="609" t="s">
        <v>447</v>
      </c>
      <c r="B29" s="616" t="s">
        <v>473</v>
      </c>
      <c r="C29" s="615" t="s">
        <v>532</v>
      </c>
      <c r="D29" s="614" t="s">
        <v>3</v>
      </c>
      <c r="E29" s="613">
        <v>680</v>
      </c>
      <c r="F29" s="613"/>
      <c r="G29" s="612"/>
      <c r="H29" s="612"/>
      <c r="I29" s="612"/>
      <c r="J29" s="612"/>
      <c r="K29" s="613"/>
      <c r="L29" s="612"/>
      <c r="M29" s="612"/>
      <c r="N29" s="612"/>
      <c r="O29" s="612"/>
      <c r="P29" s="612"/>
      <c r="Q29" s="612"/>
      <c r="R29" s="611"/>
      <c r="S29" s="610"/>
    </row>
    <row r="30" spans="1:19" ht="19.5" customHeight="1" x14ac:dyDescent="0.3">
      <c r="A30" s="609" t="s">
        <v>435</v>
      </c>
      <c r="B30" s="616" t="s">
        <v>472</v>
      </c>
      <c r="C30" s="614" t="s">
        <v>847</v>
      </c>
      <c r="D30" s="614" t="s">
        <v>3</v>
      </c>
      <c r="E30" s="613">
        <v>0</v>
      </c>
      <c r="F30" s="613">
        <v>317800</v>
      </c>
      <c r="G30" s="617">
        <v>0</v>
      </c>
      <c r="H30" s="617">
        <v>0</v>
      </c>
      <c r="I30" s="617">
        <v>1100</v>
      </c>
      <c r="J30" s="617">
        <v>0</v>
      </c>
      <c r="K30" s="613">
        <v>0</v>
      </c>
      <c r="L30" s="617">
        <v>0</v>
      </c>
      <c r="M30" s="617">
        <v>250000</v>
      </c>
      <c r="N30" s="617">
        <v>66700</v>
      </c>
      <c r="O30" s="617">
        <v>0</v>
      </c>
      <c r="P30" s="617">
        <v>0</v>
      </c>
      <c r="Q30" s="617">
        <v>0</v>
      </c>
      <c r="R30" s="611">
        <v>0</v>
      </c>
      <c r="S30" s="610">
        <v>0</v>
      </c>
    </row>
    <row r="31" spans="1:19" ht="19.5" customHeight="1" x14ac:dyDescent="0.3">
      <c r="A31" s="609" t="s">
        <v>435</v>
      </c>
      <c r="B31" s="616" t="s">
        <v>471</v>
      </c>
      <c r="C31" s="615" t="s">
        <v>470</v>
      </c>
      <c r="D31" s="614" t="s">
        <v>3</v>
      </c>
      <c r="E31" s="613">
        <v>0</v>
      </c>
      <c r="F31" s="613">
        <v>69579</v>
      </c>
      <c r="G31" s="612">
        <v>0</v>
      </c>
      <c r="H31" s="612">
        <v>0</v>
      </c>
      <c r="I31" s="612">
        <v>47290</v>
      </c>
      <c r="J31" s="612">
        <v>0</v>
      </c>
      <c r="K31" s="613">
        <v>0</v>
      </c>
      <c r="L31" s="612">
        <v>0</v>
      </c>
      <c r="M31" s="612">
        <v>9154</v>
      </c>
      <c r="N31" s="612">
        <v>13135</v>
      </c>
      <c r="O31" s="618">
        <v>0</v>
      </c>
      <c r="P31" s="612">
        <v>0</v>
      </c>
      <c r="Q31" s="612">
        <v>0</v>
      </c>
      <c r="R31" s="611">
        <v>0</v>
      </c>
      <c r="S31" s="610">
        <v>0</v>
      </c>
    </row>
    <row r="32" spans="1:19" ht="19.5" customHeight="1" x14ac:dyDescent="0.3">
      <c r="A32" s="609" t="s">
        <v>435</v>
      </c>
      <c r="B32" s="616" t="s">
        <v>468</v>
      </c>
      <c r="C32" s="615" t="s">
        <v>469</v>
      </c>
      <c r="D32" s="614" t="s">
        <v>3</v>
      </c>
      <c r="E32" s="613">
        <v>0</v>
      </c>
      <c r="F32" s="613">
        <v>81850</v>
      </c>
      <c r="G32" s="617">
        <v>0</v>
      </c>
      <c r="H32" s="617">
        <v>0</v>
      </c>
      <c r="I32" s="617">
        <v>79215</v>
      </c>
      <c r="J32" s="617">
        <v>0</v>
      </c>
      <c r="K32" s="613">
        <v>0</v>
      </c>
      <c r="L32" s="617">
        <v>0</v>
      </c>
      <c r="M32" s="617">
        <v>0</v>
      </c>
      <c r="N32" s="617">
        <v>2635</v>
      </c>
      <c r="O32" s="617">
        <v>0</v>
      </c>
      <c r="P32" s="617">
        <v>0</v>
      </c>
      <c r="Q32" s="617">
        <v>0</v>
      </c>
      <c r="R32" s="611">
        <v>0</v>
      </c>
      <c r="S32" s="610">
        <v>0</v>
      </c>
    </row>
    <row r="33" spans="1:19" ht="19.5" customHeight="1" x14ac:dyDescent="0.3">
      <c r="A33" s="609" t="s">
        <v>435</v>
      </c>
      <c r="B33" s="616" t="s">
        <v>468</v>
      </c>
      <c r="C33" s="615" t="s">
        <v>467</v>
      </c>
      <c r="D33" s="614" t="s">
        <v>3</v>
      </c>
      <c r="E33" s="613">
        <v>0</v>
      </c>
      <c r="F33" s="613">
        <v>10300</v>
      </c>
      <c r="G33" s="612">
        <v>0</v>
      </c>
      <c r="H33" s="612">
        <v>0</v>
      </c>
      <c r="I33" s="612">
        <v>5300</v>
      </c>
      <c r="J33" s="612">
        <v>0</v>
      </c>
      <c r="K33" s="613">
        <v>0</v>
      </c>
      <c r="L33" s="612">
        <v>0</v>
      </c>
      <c r="M33" s="612">
        <v>5000</v>
      </c>
      <c r="N33" s="612">
        <v>0</v>
      </c>
      <c r="O33" s="612">
        <v>0</v>
      </c>
      <c r="P33" s="612">
        <v>0</v>
      </c>
      <c r="Q33" s="612">
        <v>0</v>
      </c>
      <c r="R33" s="611">
        <v>0</v>
      </c>
      <c r="S33" s="610">
        <v>0</v>
      </c>
    </row>
    <row r="34" spans="1:19" ht="19.5" customHeight="1" x14ac:dyDescent="0.3">
      <c r="A34" s="609" t="s">
        <v>435</v>
      </c>
      <c r="B34" s="616" t="s">
        <v>463</v>
      </c>
      <c r="C34" s="615" t="s">
        <v>466</v>
      </c>
      <c r="D34" s="614" t="s">
        <v>3</v>
      </c>
      <c r="E34" s="613">
        <v>0</v>
      </c>
      <c r="F34" s="613">
        <v>4020</v>
      </c>
      <c r="G34" s="612">
        <v>0</v>
      </c>
      <c r="H34" s="612">
        <v>0</v>
      </c>
      <c r="I34" s="612">
        <v>4020</v>
      </c>
      <c r="J34" s="612">
        <v>0</v>
      </c>
      <c r="K34" s="613">
        <v>0</v>
      </c>
      <c r="L34" s="612">
        <v>0</v>
      </c>
      <c r="M34" s="612">
        <v>0</v>
      </c>
      <c r="N34" s="612">
        <v>0</v>
      </c>
      <c r="O34" s="612">
        <v>0</v>
      </c>
      <c r="P34" s="612">
        <v>0</v>
      </c>
      <c r="Q34" s="612">
        <v>0</v>
      </c>
      <c r="R34" s="611">
        <v>0</v>
      </c>
      <c r="S34" s="610">
        <v>0</v>
      </c>
    </row>
    <row r="35" spans="1:19" ht="19.5" customHeight="1" x14ac:dyDescent="0.3">
      <c r="A35" s="609" t="s">
        <v>435</v>
      </c>
      <c r="B35" s="616" t="s">
        <v>463</v>
      </c>
      <c r="C35" s="615" t="s">
        <v>465</v>
      </c>
      <c r="D35" s="614" t="s">
        <v>3</v>
      </c>
      <c r="E35" s="613">
        <v>56</v>
      </c>
      <c r="F35" s="613">
        <v>22364</v>
      </c>
      <c r="G35" s="617">
        <v>1000</v>
      </c>
      <c r="H35" s="617">
        <v>196</v>
      </c>
      <c r="I35" s="617">
        <v>15000</v>
      </c>
      <c r="J35" s="617">
        <v>0</v>
      </c>
      <c r="K35" s="613">
        <v>0</v>
      </c>
      <c r="L35" s="617">
        <v>0</v>
      </c>
      <c r="M35" s="617">
        <v>0</v>
      </c>
      <c r="N35" s="617">
        <v>168</v>
      </c>
      <c r="O35" s="617">
        <v>6000</v>
      </c>
      <c r="P35" s="617">
        <v>0</v>
      </c>
      <c r="Q35" s="617">
        <v>0</v>
      </c>
      <c r="R35" s="611">
        <v>0</v>
      </c>
      <c r="S35" s="610">
        <v>0</v>
      </c>
    </row>
    <row r="36" spans="1:19" ht="19.5" customHeight="1" x14ac:dyDescent="0.3">
      <c r="A36" s="609" t="s">
        <v>435</v>
      </c>
      <c r="B36" s="616" t="s">
        <v>463</v>
      </c>
      <c r="C36" s="615" t="s">
        <v>464</v>
      </c>
      <c r="D36" s="614" t="s">
        <v>3</v>
      </c>
      <c r="E36" s="613">
        <v>97707</v>
      </c>
      <c r="F36" s="613">
        <v>1852066</v>
      </c>
      <c r="G36" s="612">
        <v>25815</v>
      </c>
      <c r="H36" s="612">
        <v>7056</v>
      </c>
      <c r="I36" s="612">
        <v>86500</v>
      </c>
      <c r="J36" s="612">
        <v>233133</v>
      </c>
      <c r="K36" s="613">
        <v>0</v>
      </c>
      <c r="L36" s="612">
        <v>0</v>
      </c>
      <c r="M36" s="612">
        <v>136399</v>
      </c>
      <c r="N36" s="612">
        <v>1363163</v>
      </c>
      <c r="O36" s="618">
        <v>0</v>
      </c>
      <c r="P36" s="612">
        <v>0</v>
      </c>
      <c r="Q36" s="612">
        <v>0</v>
      </c>
      <c r="R36" s="611">
        <v>0</v>
      </c>
      <c r="S36" s="610">
        <v>0</v>
      </c>
    </row>
    <row r="37" spans="1:19" ht="19.5" customHeight="1" x14ac:dyDescent="0.3">
      <c r="A37" s="609" t="s">
        <v>435</v>
      </c>
      <c r="B37" s="616" t="s">
        <v>463</v>
      </c>
      <c r="C37" s="615" t="s">
        <v>462</v>
      </c>
      <c r="D37" s="614" t="s">
        <v>3</v>
      </c>
      <c r="E37" s="613">
        <v>7620</v>
      </c>
      <c r="F37" s="613">
        <v>14790</v>
      </c>
      <c r="G37" s="612">
        <v>1200</v>
      </c>
      <c r="H37" s="612">
        <v>228</v>
      </c>
      <c r="I37" s="612">
        <v>12367</v>
      </c>
      <c r="J37" s="612">
        <v>0</v>
      </c>
      <c r="K37" s="613">
        <v>0</v>
      </c>
      <c r="L37" s="612">
        <v>0</v>
      </c>
      <c r="M37" s="612">
        <v>381</v>
      </c>
      <c r="N37" s="612">
        <v>614</v>
      </c>
      <c r="O37" s="618">
        <v>0</v>
      </c>
      <c r="P37" s="612">
        <v>0</v>
      </c>
      <c r="Q37" s="612">
        <v>0</v>
      </c>
      <c r="R37" s="611">
        <v>0</v>
      </c>
      <c r="S37" s="610">
        <v>0</v>
      </c>
    </row>
    <row r="38" spans="1:19" ht="19.5" customHeight="1" x14ac:dyDescent="0.3">
      <c r="A38" s="609" t="s">
        <v>447</v>
      </c>
      <c r="B38" s="616" t="s">
        <v>461</v>
      </c>
      <c r="C38" s="615" t="s">
        <v>460</v>
      </c>
      <c r="D38" s="614" t="s">
        <v>3</v>
      </c>
      <c r="E38" s="613">
        <v>0</v>
      </c>
      <c r="F38" s="613">
        <v>1000</v>
      </c>
      <c r="G38" s="612">
        <v>0</v>
      </c>
      <c r="H38" s="612">
        <v>0</v>
      </c>
      <c r="I38" s="612">
        <v>1000</v>
      </c>
      <c r="J38" s="612">
        <v>0</v>
      </c>
      <c r="K38" s="613">
        <v>0</v>
      </c>
      <c r="L38" s="612">
        <v>0</v>
      </c>
      <c r="M38" s="612">
        <v>0</v>
      </c>
      <c r="N38" s="612">
        <v>0</v>
      </c>
      <c r="O38" s="618">
        <v>0</v>
      </c>
      <c r="P38" s="612">
        <v>0</v>
      </c>
      <c r="Q38" s="612">
        <v>0</v>
      </c>
      <c r="R38" s="611">
        <v>0</v>
      </c>
      <c r="S38" s="610">
        <v>0</v>
      </c>
    </row>
    <row r="39" spans="1:19" ht="19.5" customHeight="1" x14ac:dyDescent="0.3">
      <c r="A39" s="609" t="s">
        <v>447</v>
      </c>
      <c r="B39" s="616" t="s">
        <v>459</v>
      </c>
      <c r="C39" s="615" t="s">
        <v>846</v>
      </c>
      <c r="D39" s="614" t="s">
        <v>3</v>
      </c>
      <c r="E39" s="613">
        <v>0</v>
      </c>
      <c r="F39" s="613">
        <v>5818</v>
      </c>
      <c r="G39" s="612">
        <v>2500</v>
      </c>
      <c r="H39" s="612">
        <v>1018</v>
      </c>
      <c r="I39" s="612">
        <v>2300</v>
      </c>
      <c r="J39" s="612">
        <v>0</v>
      </c>
      <c r="K39" s="613">
        <v>0</v>
      </c>
      <c r="L39" s="612">
        <v>0</v>
      </c>
      <c r="M39" s="612">
        <v>0</v>
      </c>
      <c r="N39" s="612">
        <v>0</v>
      </c>
      <c r="O39" s="612">
        <v>0</v>
      </c>
      <c r="P39" s="612">
        <v>0</v>
      </c>
      <c r="Q39" s="612">
        <v>0</v>
      </c>
      <c r="R39" s="611">
        <v>0</v>
      </c>
      <c r="S39" s="610">
        <v>0</v>
      </c>
    </row>
    <row r="40" spans="1:19" ht="19.5" customHeight="1" x14ac:dyDescent="0.3">
      <c r="A40" s="609" t="s">
        <v>447</v>
      </c>
      <c r="B40" s="616" t="s">
        <v>458</v>
      </c>
      <c r="C40" s="615" t="s">
        <v>457</v>
      </c>
      <c r="D40" s="614" t="s">
        <v>3</v>
      </c>
      <c r="E40" s="613">
        <v>0</v>
      </c>
      <c r="F40" s="613">
        <v>1500</v>
      </c>
      <c r="G40" s="612">
        <v>0</v>
      </c>
      <c r="H40" s="612">
        <v>0</v>
      </c>
      <c r="I40" s="612">
        <v>1500</v>
      </c>
      <c r="J40" s="612">
        <v>0</v>
      </c>
      <c r="K40" s="613">
        <v>0</v>
      </c>
      <c r="L40" s="612">
        <v>0</v>
      </c>
      <c r="M40" s="612">
        <v>0</v>
      </c>
      <c r="N40" s="612">
        <v>0</v>
      </c>
      <c r="O40" s="618">
        <v>0</v>
      </c>
      <c r="P40" s="612">
        <v>0</v>
      </c>
      <c r="Q40" s="612">
        <v>0</v>
      </c>
      <c r="R40" s="611">
        <v>0</v>
      </c>
      <c r="S40" s="610">
        <v>0</v>
      </c>
    </row>
    <row r="41" spans="1:19" ht="19.5" customHeight="1" x14ac:dyDescent="0.3">
      <c r="A41" s="609" t="s">
        <v>435</v>
      </c>
      <c r="B41" s="616" t="s">
        <v>456</v>
      </c>
      <c r="C41" s="615" t="s">
        <v>845</v>
      </c>
      <c r="D41" s="614" t="s">
        <v>3</v>
      </c>
      <c r="E41" s="613">
        <v>0</v>
      </c>
      <c r="F41" s="613">
        <v>158795</v>
      </c>
      <c r="G41" s="612">
        <v>0</v>
      </c>
      <c r="H41" s="612">
        <v>0</v>
      </c>
      <c r="I41" s="612">
        <v>0</v>
      </c>
      <c r="J41" s="612">
        <v>158795</v>
      </c>
      <c r="K41" s="613">
        <v>0</v>
      </c>
      <c r="L41" s="612">
        <v>0</v>
      </c>
      <c r="M41" s="612">
        <v>0</v>
      </c>
      <c r="N41" s="612">
        <v>0</v>
      </c>
      <c r="O41" s="612">
        <v>0</v>
      </c>
      <c r="P41" s="612">
        <v>0</v>
      </c>
      <c r="Q41" s="612">
        <v>0</v>
      </c>
      <c r="R41" s="611">
        <v>0</v>
      </c>
      <c r="S41" s="610">
        <v>0</v>
      </c>
    </row>
    <row r="42" spans="1:19" ht="19.5" customHeight="1" x14ac:dyDescent="0.3">
      <c r="A42" s="609" t="s">
        <v>447</v>
      </c>
      <c r="B42" s="621" t="s">
        <v>455</v>
      </c>
      <c r="C42" s="620" t="s">
        <v>454</v>
      </c>
      <c r="D42" s="614" t="s">
        <v>3</v>
      </c>
      <c r="E42" s="613">
        <v>0</v>
      </c>
      <c r="F42" s="613">
        <v>8196</v>
      </c>
      <c r="G42" s="612">
        <v>900</v>
      </c>
      <c r="H42" s="612">
        <v>176</v>
      </c>
      <c r="I42" s="612">
        <v>7120</v>
      </c>
      <c r="J42" s="612">
        <v>0</v>
      </c>
      <c r="K42" s="613">
        <v>0</v>
      </c>
      <c r="L42" s="612">
        <v>0</v>
      </c>
      <c r="M42" s="612">
        <v>0</v>
      </c>
      <c r="N42" s="612">
        <v>0</v>
      </c>
      <c r="O42" s="612">
        <v>0</v>
      </c>
      <c r="P42" s="612">
        <v>0</v>
      </c>
      <c r="Q42" s="612">
        <v>0</v>
      </c>
      <c r="R42" s="611">
        <v>0</v>
      </c>
      <c r="S42" s="610">
        <v>0</v>
      </c>
    </row>
    <row r="43" spans="1:19" ht="21" customHeight="1" x14ac:dyDescent="0.3">
      <c r="A43" s="609" t="s">
        <v>447</v>
      </c>
      <c r="B43" s="616" t="s">
        <v>453</v>
      </c>
      <c r="C43" s="615" t="s">
        <v>452</v>
      </c>
      <c r="D43" s="614" t="s">
        <v>3</v>
      </c>
      <c r="E43" s="613">
        <v>0</v>
      </c>
      <c r="F43" s="613">
        <v>153669</v>
      </c>
      <c r="G43" s="617">
        <v>0</v>
      </c>
      <c r="H43" s="617">
        <v>0</v>
      </c>
      <c r="I43" s="617">
        <v>0</v>
      </c>
      <c r="J43" s="617">
        <v>153669</v>
      </c>
      <c r="K43" s="613">
        <v>0</v>
      </c>
      <c r="L43" s="617">
        <v>0</v>
      </c>
      <c r="M43" s="617">
        <v>0</v>
      </c>
      <c r="N43" s="617">
        <v>0</v>
      </c>
      <c r="O43" s="617">
        <v>0</v>
      </c>
      <c r="P43" s="617">
        <v>0</v>
      </c>
      <c r="Q43" s="617">
        <v>0</v>
      </c>
      <c r="R43" s="611">
        <v>0</v>
      </c>
      <c r="S43" s="610">
        <v>0</v>
      </c>
    </row>
    <row r="44" spans="1:19" ht="21" customHeight="1" x14ac:dyDescent="0.3">
      <c r="A44" s="609" t="s">
        <v>447</v>
      </c>
      <c r="B44" s="616" t="s">
        <v>451</v>
      </c>
      <c r="C44" s="619" t="s">
        <v>848</v>
      </c>
      <c r="D44" s="614" t="s">
        <v>3</v>
      </c>
      <c r="E44" s="613">
        <v>0</v>
      </c>
      <c r="F44" s="613">
        <v>359</v>
      </c>
      <c r="G44" s="612">
        <v>300</v>
      </c>
      <c r="H44" s="612">
        <v>59</v>
      </c>
      <c r="I44" s="612">
        <v>0</v>
      </c>
      <c r="J44" s="612">
        <v>0</v>
      </c>
      <c r="K44" s="613">
        <v>0</v>
      </c>
      <c r="L44" s="612">
        <v>0</v>
      </c>
      <c r="M44" s="612">
        <v>0</v>
      </c>
      <c r="N44" s="612">
        <v>0</v>
      </c>
      <c r="O44" s="612">
        <v>0</v>
      </c>
      <c r="P44" s="612">
        <v>0</v>
      </c>
      <c r="Q44" s="612">
        <v>0</v>
      </c>
      <c r="R44" s="611">
        <v>0</v>
      </c>
      <c r="S44" s="610">
        <v>0</v>
      </c>
    </row>
    <row r="45" spans="1:19" ht="19.5" customHeight="1" x14ac:dyDescent="0.3">
      <c r="A45" s="609" t="s">
        <v>447</v>
      </c>
      <c r="B45" s="616" t="s">
        <v>450</v>
      </c>
      <c r="C45" s="615" t="s">
        <v>849</v>
      </c>
      <c r="D45" s="614" t="s">
        <v>3</v>
      </c>
      <c r="E45" s="613">
        <v>0</v>
      </c>
      <c r="F45" s="613">
        <v>18000</v>
      </c>
      <c r="G45" s="612">
        <v>4500</v>
      </c>
      <c r="H45" s="612">
        <v>1832</v>
      </c>
      <c r="I45" s="612">
        <v>11668</v>
      </c>
      <c r="J45" s="612">
        <v>0</v>
      </c>
      <c r="K45" s="613">
        <v>0</v>
      </c>
      <c r="L45" s="612">
        <v>0</v>
      </c>
      <c r="M45" s="612">
        <v>0</v>
      </c>
      <c r="N45" s="612">
        <v>0</v>
      </c>
      <c r="O45" s="612">
        <v>0</v>
      </c>
      <c r="P45" s="612">
        <v>0</v>
      </c>
      <c r="Q45" s="612">
        <v>0</v>
      </c>
      <c r="R45" s="611">
        <v>0</v>
      </c>
      <c r="S45" s="610">
        <v>0</v>
      </c>
    </row>
    <row r="46" spans="1:19" ht="19.5" customHeight="1" x14ac:dyDescent="0.3">
      <c r="A46" s="609" t="s">
        <v>447</v>
      </c>
      <c r="B46" s="616" t="s">
        <v>449</v>
      </c>
      <c r="C46" s="615" t="s">
        <v>448</v>
      </c>
      <c r="D46" s="614" t="s">
        <v>3</v>
      </c>
      <c r="E46" s="613">
        <v>0</v>
      </c>
      <c r="F46" s="613">
        <v>4000</v>
      </c>
      <c r="G46" s="612">
        <v>0</v>
      </c>
      <c r="H46" s="612">
        <v>0</v>
      </c>
      <c r="I46" s="612">
        <v>4000</v>
      </c>
      <c r="J46" s="612">
        <v>0</v>
      </c>
      <c r="K46" s="613">
        <v>0</v>
      </c>
      <c r="L46" s="612">
        <v>0</v>
      </c>
      <c r="M46" s="612">
        <v>0</v>
      </c>
      <c r="N46" s="612">
        <v>0</v>
      </c>
      <c r="O46" s="618">
        <v>0</v>
      </c>
      <c r="P46" s="612">
        <v>0</v>
      </c>
      <c r="Q46" s="612">
        <v>0</v>
      </c>
      <c r="R46" s="611">
        <v>0</v>
      </c>
      <c r="S46" s="610">
        <v>0</v>
      </c>
    </row>
    <row r="47" spans="1:19" ht="19.5" customHeight="1" x14ac:dyDescent="0.3">
      <c r="A47" s="609" t="s">
        <v>447</v>
      </c>
      <c r="B47" s="616" t="s">
        <v>446</v>
      </c>
      <c r="C47" s="615" t="s">
        <v>445</v>
      </c>
      <c r="D47" s="614" t="s">
        <v>3</v>
      </c>
      <c r="E47" s="613">
        <v>0</v>
      </c>
      <c r="F47" s="613">
        <v>5900</v>
      </c>
      <c r="G47" s="612">
        <v>0</v>
      </c>
      <c r="H47" s="612">
        <v>0</v>
      </c>
      <c r="I47" s="612">
        <v>0</v>
      </c>
      <c r="J47" s="612">
        <v>0</v>
      </c>
      <c r="K47" s="612">
        <v>5900</v>
      </c>
      <c r="L47" s="612">
        <v>0</v>
      </c>
      <c r="M47" s="612">
        <v>0</v>
      </c>
      <c r="N47" s="612">
        <v>0</v>
      </c>
      <c r="O47" s="612">
        <v>0</v>
      </c>
      <c r="P47" s="612">
        <v>0</v>
      </c>
      <c r="Q47" s="612">
        <v>0</v>
      </c>
      <c r="R47" s="611">
        <v>0</v>
      </c>
      <c r="S47" s="610">
        <v>0</v>
      </c>
    </row>
    <row r="48" spans="1:19" ht="19.5" customHeight="1" x14ac:dyDescent="0.3">
      <c r="A48" s="609" t="s">
        <v>435</v>
      </c>
      <c r="B48" s="616" t="s">
        <v>444</v>
      </c>
      <c r="C48" s="615" t="s">
        <v>443</v>
      </c>
      <c r="D48" s="614" t="s">
        <v>3</v>
      </c>
      <c r="E48" s="613">
        <v>42000</v>
      </c>
      <c r="F48" s="613">
        <v>63000</v>
      </c>
      <c r="G48" s="617">
        <v>0</v>
      </c>
      <c r="H48" s="617">
        <v>0</v>
      </c>
      <c r="I48" s="617">
        <v>53000</v>
      </c>
      <c r="J48" s="617">
        <v>0</v>
      </c>
      <c r="K48" s="613">
        <v>0</v>
      </c>
      <c r="L48" s="617">
        <v>0</v>
      </c>
      <c r="M48" s="617">
        <v>10000</v>
      </c>
      <c r="N48" s="617">
        <v>0</v>
      </c>
      <c r="O48" s="617">
        <v>0</v>
      </c>
      <c r="P48" s="617">
        <v>0</v>
      </c>
      <c r="Q48" s="617">
        <v>0</v>
      </c>
      <c r="R48" s="611">
        <v>0</v>
      </c>
      <c r="S48" s="610">
        <v>0</v>
      </c>
    </row>
    <row r="49" spans="1:21" ht="19.5" customHeight="1" x14ac:dyDescent="0.3">
      <c r="A49" s="609" t="s">
        <v>435</v>
      </c>
      <c r="B49" s="616" t="s">
        <v>442</v>
      </c>
      <c r="C49" s="615" t="s">
        <v>441</v>
      </c>
      <c r="D49" s="614" t="s">
        <v>3</v>
      </c>
      <c r="E49" s="613"/>
      <c r="F49" s="613">
        <v>10000</v>
      </c>
      <c r="G49" s="612">
        <v>0</v>
      </c>
      <c r="H49" s="612">
        <v>0</v>
      </c>
      <c r="I49" s="612">
        <v>0</v>
      </c>
      <c r="J49" s="612">
        <v>0</v>
      </c>
      <c r="K49" s="612">
        <v>10000</v>
      </c>
      <c r="L49" s="612">
        <v>0</v>
      </c>
      <c r="M49" s="612">
        <v>0</v>
      </c>
      <c r="N49" s="612">
        <v>0</v>
      </c>
      <c r="O49" s="612">
        <v>0</v>
      </c>
      <c r="P49" s="612">
        <v>0</v>
      </c>
      <c r="Q49" s="612">
        <v>0</v>
      </c>
      <c r="R49" s="611">
        <v>0</v>
      </c>
      <c r="S49" s="610">
        <v>0</v>
      </c>
    </row>
    <row r="50" spans="1:21" ht="19.5" customHeight="1" x14ac:dyDescent="0.3">
      <c r="A50" s="609" t="s">
        <v>435</v>
      </c>
      <c r="B50" s="616" t="s">
        <v>440</v>
      </c>
      <c r="C50" s="615" t="s">
        <v>439</v>
      </c>
      <c r="D50" s="614" t="s">
        <v>3</v>
      </c>
      <c r="E50" s="613">
        <v>0</v>
      </c>
      <c r="F50" s="613">
        <v>52844</v>
      </c>
      <c r="G50" s="612">
        <v>600</v>
      </c>
      <c r="H50" s="612">
        <v>244</v>
      </c>
      <c r="I50" s="612">
        <v>0</v>
      </c>
      <c r="J50" s="612">
        <v>0</v>
      </c>
      <c r="K50" s="612">
        <v>52000</v>
      </c>
      <c r="L50" s="612">
        <v>0</v>
      </c>
      <c r="M50" s="612">
        <v>0</v>
      </c>
      <c r="N50" s="612">
        <v>0</v>
      </c>
      <c r="O50" s="612">
        <v>0</v>
      </c>
      <c r="P50" s="612">
        <v>0</v>
      </c>
      <c r="Q50" s="612">
        <v>0</v>
      </c>
      <c r="R50" s="611">
        <v>0</v>
      </c>
      <c r="S50" s="610">
        <v>0</v>
      </c>
    </row>
    <row r="51" spans="1:21" ht="19.5" customHeight="1" x14ac:dyDescent="0.3">
      <c r="A51" s="609" t="s">
        <v>436</v>
      </c>
      <c r="B51" s="616" t="s">
        <v>438</v>
      </c>
      <c r="C51" s="615" t="s">
        <v>437</v>
      </c>
      <c r="D51" s="614" t="s">
        <v>3</v>
      </c>
      <c r="E51" s="613">
        <v>0</v>
      </c>
      <c r="F51" s="613">
        <v>158112</v>
      </c>
      <c r="G51" s="612">
        <v>0</v>
      </c>
      <c r="H51" s="612">
        <v>0</v>
      </c>
      <c r="I51" s="612">
        <v>7045</v>
      </c>
      <c r="J51" s="612">
        <v>0</v>
      </c>
      <c r="K51" s="612">
        <v>0</v>
      </c>
      <c r="L51" s="612">
        <v>0</v>
      </c>
      <c r="M51" s="612">
        <v>0</v>
      </c>
      <c r="N51" s="612">
        <v>0</v>
      </c>
      <c r="O51" s="612">
        <v>0</v>
      </c>
      <c r="P51" s="612">
        <v>0</v>
      </c>
      <c r="Q51" s="612">
        <v>151067</v>
      </c>
      <c r="R51" s="611">
        <v>0</v>
      </c>
      <c r="S51" s="610">
        <v>0</v>
      </c>
    </row>
    <row r="52" spans="1:21" ht="19.5" customHeight="1" x14ac:dyDescent="0.3">
      <c r="A52" s="609" t="s">
        <v>436</v>
      </c>
      <c r="B52" s="616" t="s">
        <v>509</v>
      </c>
      <c r="C52" s="615" t="s">
        <v>851</v>
      </c>
      <c r="D52" s="614" t="s">
        <v>3</v>
      </c>
      <c r="E52" s="613">
        <v>0</v>
      </c>
      <c r="F52" s="613">
        <v>165000</v>
      </c>
      <c r="G52" s="612">
        <v>0</v>
      </c>
      <c r="H52" s="612">
        <v>0</v>
      </c>
      <c r="I52" s="612">
        <v>0</v>
      </c>
      <c r="J52" s="612">
        <v>0</v>
      </c>
      <c r="K52" s="612">
        <v>0</v>
      </c>
      <c r="L52" s="612">
        <v>115000</v>
      </c>
      <c r="M52" s="612">
        <v>0</v>
      </c>
      <c r="N52" s="612">
        <v>0</v>
      </c>
      <c r="O52" s="612">
        <v>0</v>
      </c>
      <c r="P52" s="612">
        <v>50000</v>
      </c>
      <c r="Q52" s="612">
        <v>0</v>
      </c>
      <c r="R52" s="611">
        <v>0</v>
      </c>
      <c r="S52" s="610">
        <v>0</v>
      </c>
    </row>
    <row r="53" spans="1:21" ht="19.5" customHeight="1" x14ac:dyDescent="0.3">
      <c r="A53" s="609" t="s">
        <v>435</v>
      </c>
      <c r="B53" s="616" t="s">
        <v>434</v>
      </c>
      <c r="C53" s="615" t="s">
        <v>850</v>
      </c>
      <c r="D53" s="614" t="s">
        <v>3</v>
      </c>
      <c r="E53" s="613">
        <v>2045000</v>
      </c>
      <c r="F53" s="613">
        <v>0</v>
      </c>
      <c r="G53" s="612">
        <v>0</v>
      </c>
      <c r="H53" s="612">
        <v>0</v>
      </c>
      <c r="I53" s="612">
        <v>0</v>
      </c>
      <c r="J53" s="612">
        <v>0</v>
      </c>
      <c r="K53" s="612">
        <v>0</v>
      </c>
      <c r="L53" s="612">
        <v>0</v>
      </c>
      <c r="M53" s="612">
        <v>0</v>
      </c>
      <c r="N53" s="612">
        <v>0</v>
      </c>
      <c r="O53" s="612">
        <v>0</v>
      </c>
      <c r="P53" s="612">
        <v>0</v>
      </c>
      <c r="Q53" s="612">
        <v>0</v>
      </c>
      <c r="R53" s="611">
        <v>0</v>
      </c>
      <c r="S53" s="610">
        <v>0</v>
      </c>
    </row>
    <row r="54" spans="1:21" ht="19.5" customHeight="1" x14ac:dyDescent="0.3">
      <c r="A54" s="833"/>
      <c r="B54" s="871" t="s">
        <v>61</v>
      </c>
      <c r="C54" s="872"/>
      <c r="D54" s="834" t="s">
        <v>3</v>
      </c>
      <c r="E54" s="835">
        <f t="shared" ref="E54:S54" si="0">SUM(E7:E53)</f>
        <v>7277890</v>
      </c>
      <c r="F54" s="835">
        <f t="shared" si="0"/>
        <v>7277890</v>
      </c>
      <c r="G54" s="835">
        <f t="shared" si="0"/>
        <v>215364</v>
      </c>
      <c r="H54" s="835">
        <f t="shared" si="0"/>
        <v>41189</v>
      </c>
      <c r="I54" s="835">
        <f t="shared" si="0"/>
        <v>1344936</v>
      </c>
      <c r="J54" s="835">
        <f t="shared" si="0"/>
        <v>974152</v>
      </c>
      <c r="K54" s="835">
        <f t="shared" si="0"/>
        <v>67900</v>
      </c>
      <c r="L54" s="835">
        <f t="shared" si="0"/>
        <v>115000</v>
      </c>
      <c r="M54" s="835">
        <f t="shared" si="0"/>
        <v>500095</v>
      </c>
      <c r="N54" s="835">
        <f t="shared" si="0"/>
        <v>1833212</v>
      </c>
      <c r="O54" s="835">
        <f t="shared" si="0"/>
        <v>6000</v>
      </c>
      <c r="P54" s="835">
        <f t="shared" si="0"/>
        <v>50000</v>
      </c>
      <c r="Q54" s="835">
        <f t="shared" si="0"/>
        <v>186067</v>
      </c>
      <c r="R54" s="835">
        <f t="shared" si="0"/>
        <v>1943975</v>
      </c>
      <c r="S54" s="835">
        <f t="shared" si="0"/>
        <v>0</v>
      </c>
      <c r="T54" s="836"/>
      <c r="U54" s="836"/>
    </row>
    <row r="55" spans="1:21" ht="19.5" customHeight="1" x14ac:dyDescent="0.3">
      <c r="A55" s="609"/>
      <c r="B55" s="865" t="s">
        <v>433</v>
      </c>
      <c r="C55" s="866"/>
      <c r="D55" s="608" t="s">
        <v>3</v>
      </c>
      <c r="E55" s="607">
        <f t="shared" ref="E55:S55" si="1">SUM(E10,E11,E19,E20,E21,E22,E23,E24,E26,E27,E28,E30,E31,E32,E33,E34,E35,E36,E41,E48,E49,E50,E53)+E37</f>
        <v>4425843</v>
      </c>
      <c r="F55" s="607">
        <f t="shared" si="1"/>
        <v>3559428</v>
      </c>
      <c r="G55" s="607">
        <f t="shared" si="1"/>
        <v>121831</v>
      </c>
      <c r="H55" s="607">
        <f t="shared" si="1"/>
        <v>17552</v>
      </c>
      <c r="I55" s="607">
        <f t="shared" si="1"/>
        <v>658470</v>
      </c>
      <c r="J55" s="607">
        <f t="shared" si="1"/>
        <v>437928</v>
      </c>
      <c r="K55" s="607">
        <f t="shared" si="1"/>
        <v>62000</v>
      </c>
      <c r="L55" s="607">
        <f t="shared" si="1"/>
        <v>0</v>
      </c>
      <c r="M55" s="607">
        <f t="shared" si="1"/>
        <v>495095</v>
      </c>
      <c r="N55" s="607">
        <f t="shared" si="1"/>
        <v>1760552</v>
      </c>
      <c r="O55" s="607">
        <f t="shared" si="1"/>
        <v>6000</v>
      </c>
      <c r="P55" s="607">
        <f t="shared" si="1"/>
        <v>0</v>
      </c>
      <c r="Q55" s="607">
        <f t="shared" si="1"/>
        <v>0</v>
      </c>
      <c r="R55" s="607">
        <f t="shared" si="1"/>
        <v>0</v>
      </c>
      <c r="S55" s="607">
        <f t="shared" si="1"/>
        <v>0</v>
      </c>
    </row>
    <row r="56" spans="1:21" ht="19.5" customHeight="1" x14ac:dyDescent="0.3">
      <c r="A56" s="609"/>
      <c r="B56" s="865" t="s">
        <v>432</v>
      </c>
      <c r="C56" s="866"/>
      <c r="D56" s="608" t="s">
        <v>3</v>
      </c>
      <c r="E56" s="607">
        <f t="shared" ref="E56:S56" si="2">SUM(E9,E12,E13,E14,E15,E25,E29,E38,E39,E40,E42,E43,E44,E45,E46,E47,)</f>
        <v>2958</v>
      </c>
      <c r="F56" s="607">
        <f t="shared" si="2"/>
        <v>234977</v>
      </c>
      <c r="G56" s="607">
        <f t="shared" si="2"/>
        <v>20146</v>
      </c>
      <c r="H56" s="607">
        <f t="shared" si="2"/>
        <v>7249</v>
      </c>
      <c r="I56" s="607">
        <f t="shared" si="2"/>
        <v>32238</v>
      </c>
      <c r="J56" s="607">
        <f t="shared" si="2"/>
        <v>169444</v>
      </c>
      <c r="K56" s="607">
        <f t="shared" si="2"/>
        <v>5900</v>
      </c>
      <c r="L56" s="607">
        <f t="shared" si="2"/>
        <v>0</v>
      </c>
      <c r="M56" s="607">
        <f t="shared" si="2"/>
        <v>0</v>
      </c>
      <c r="N56" s="607">
        <f t="shared" si="2"/>
        <v>0</v>
      </c>
      <c r="O56" s="607">
        <f t="shared" si="2"/>
        <v>0</v>
      </c>
      <c r="P56" s="607">
        <f t="shared" si="2"/>
        <v>0</v>
      </c>
      <c r="Q56" s="607">
        <f t="shared" si="2"/>
        <v>0</v>
      </c>
      <c r="R56" s="607">
        <f t="shared" si="2"/>
        <v>0</v>
      </c>
      <c r="S56" s="607">
        <f t="shared" si="2"/>
        <v>0</v>
      </c>
    </row>
    <row r="57" spans="1:21" ht="19.5" customHeight="1" x14ac:dyDescent="0.3">
      <c r="A57" s="609"/>
      <c r="B57" s="865" t="s">
        <v>431</v>
      </c>
      <c r="C57" s="866"/>
      <c r="D57" s="608" t="s">
        <v>3</v>
      </c>
      <c r="E57" s="607">
        <f t="shared" ref="E57:S57" si="3">SUM(E7,E8,E16,E17,E18,E51,E52)</f>
        <v>2849089</v>
      </c>
      <c r="F57" s="607">
        <f t="shared" si="3"/>
        <v>3483485</v>
      </c>
      <c r="G57" s="607">
        <f t="shared" si="3"/>
        <v>73387</v>
      </c>
      <c r="H57" s="607">
        <f t="shared" si="3"/>
        <v>16388</v>
      </c>
      <c r="I57" s="607">
        <f t="shared" si="3"/>
        <v>654228</v>
      </c>
      <c r="J57" s="607">
        <f t="shared" si="3"/>
        <v>366780</v>
      </c>
      <c r="K57" s="607">
        <f t="shared" si="3"/>
        <v>0</v>
      </c>
      <c r="L57" s="607">
        <f t="shared" si="3"/>
        <v>115000</v>
      </c>
      <c r="M57" s="607">
        <f t="shared" si="3"/>
        <v>5000</v>
      </c>
      <c r="N57" s="607">
        <f t="shared" si="3"/>
        <v>72660</v>
      </c>
      <c r="O57" s="607">
        <f t="shared" si="3"/>
        <v>0</v>
      </c>
      <c r="P57" s="607">
        <f t="shared" si="3"/>
        <v>50000</v>
      </c>
      <c r="Q57" s="607">
        <f t="shared" si="3"/>
        <v>186067</v>
      </c>
      <c r="R57" s="607">
        <f t="shared" si="3"/>
        <v>1943975</v>
      </c>
      <c r="S57" s="607">
        <f t="shared" si="3"/>
        <v>0</v>
      </c>
    </row>
    <row r="59" spans="1:21" ht="21" x14ac:dyDescent="0.35">
      <c r="F59" s="604"/>
    </row>
    <row r="60" spans="1:21" s="603" customFormat="1" ht="21" x14ac:dyDescent="0.35">
      <c r="E60" s="604"/>
      <c r="F60" s="604"/>
    </row>
    <row r="61" spans="1:21" s="603" customFormat="1" ht="21" x14ac:dyDescent="0.35">
      <c r="E61" s="604"/>
      <c r="F61" s="604"/>
      <c r="G61" s="604"/>
      <c r="H61" s="604"/>
      <c r="I61" s="604"/>
      <c r="J61" s="604"/>
      <c r="K61" s="604"/>
      <c r="L61" s="604"/>
      <c r="M61" s="604"/>
      <c r="N61" s="604"/>
      <c r="O61" s="604"/>
      <c r="P61" s="604"/>
      <c r="Q61" s="604"/>
      <c r="R61" s="604"/>
      <c r="S61" s="604"/>
    </row>
    <row r="62" spans="1:21" s="603" customFormat="1" ht="21" x14ac:dyDescent="0.35">
      <c r="E62" s="604"/>
      <c r="F62" s="604"/>
      <c r="G62" s="604"/>
      <c r="H62" s="604"/>
      <c r="I62" s="604"/>
      <c r="J62" s="604"/>
      <c r="K62" s="604"/>
      <c r="L62" s="604"/>
      <c r="M62" s="604"/>
      <c r="N62" s="604"/>
      <c r="O62" s="604"/>
      <c r="P62" s="604"/>
      <c r="Q62" s="604"/>
      <c r="R62" s="604"/>
      <c r="S62" s="604"/>
    </row>
    <row r="63" spans="1:21" s="603" customFormat="1" ht="21" x14ac:dyDescent="0.35">
      <c r="C63" s="606"/>
      <c r="E63" s="604"/>
      <c r="F63" s="604"/>
      <c r="G63" s="604"/>
      <c r="H63" s="604"/>
      <c r="I63" s="604"/>
      <c r="J63" s="604"/>
      <c r="K63" s="604"/>
      <c r="L63" s="604"/>
      <c r="M63" s="604"/>
      <c r="N63" s="604"/>
      <c r="O63" s="604"/>
      <c r="P63" s="604"/>
      <c r="Q63" s="604"/>
      <c r="R63" s="604"/>
      <c r="S63" s="604"/>
    </row>
    <row r="64" spans="1:21" s="603" customFormat="1" ht="21" x14ac:dyDescent="0.35">
      <c r="E64" s="604"/>
      <c r="F64" s="604"/>
      <c r="G64" s="604"/>
      <c r="H64" s="604"/>
      <c r="I64" s="604"/>
      <c r="J64" s="604"/>
      <c r="K64" s="604"/>
      <c r="L64" s="604"/>
      <c r="M64" s="604"/>
      <c r="N64" s="604"/>
      <c r="O64" s="604"/>
      <c r="P64" s="604"/>
      <c r="Q64" s="604"/>
      <c r="R64" s="604"/>
      <c r="S64" s="604"/>
    </row>
    <row r="65" spans="5:19" s="603" customFormat="1" ht="21" x14ac:dyDescent="0.35">
      <c r="E65" s="604"/>
      <c r="F65" s="604"/>
      <c r="G65" s="604"/>
      <c r="H65" s="604"/>
      <c r="I65" s="604"/>
      <c r="J65" s="604"/>
      <c r="K65" s="604"/>
      <c r="L65" s="604"/>
      <c r="M65" s="604"/>
      <c r="N65" s="604"/>
      <c r="O65" s="604"/>
      <c r="P65" s="604"/>
      <c r="Q65" s="604"/>
      <c r="R65" s="604"/>
      <c r="S65" s="604"/>
    </row>
    <row r="66" spans="5:19" s="603" customFormat="1" ht="21" x14ac:dyDescent="0.35">
      <c r="E66" s="605"/>
      <c r="F66" s="605"/>
      <c r="G66" s="605"/>
      <c r="H66" s="605"/>
      <c r="I66" s="605"/>
      <c r="J66" s="605"/>
      <c r="K66" s="605"/>
      <c r="L66" s="605"/>
      <c r="M66" s="605"/>
      <c r="N66" s="605"/>
      <c r="O66" s="605"/>
      <c r="P66" s="605"/>
      <c r="Q66" s="605"/>
      <c r="R66" s="605"/>
      <c r="S66" s="605"/>
    </row>
    <row r="67" spans="5:19" s="603" customFormat="1" ht="21" x14ac:dyDescent="0.35">
      <c r="E67" s="604"/>
      <c r="F67" s="604"/>
      <c r="G67" s="604"/>
      <c r="H67" s="604"/>
      <c r="I67" s="604"/>
      <c r="J67" s="604"/>
      <c r="K67" s="604"/>
      <c r="L67" s="604"/>
      <c r="M67" s="604"/>
      <c r="N67" s="604"/>
      <c r="O67" s="604"/>
      <c r="P67" s="604"/>
      <c r="Q67" s="604"/>
      <c r="R67" s="604"/>
      <c r="S67" s="604"/>
    </row>
    <row r="68" spans="5:19" s="603" customFormat="1" ht="21" x14ac:dyDescent="0.35">
      <c r="E68" s="604"/>
      <c r="F68" s="604"/>
      <c r="G68" s="604"/>
      <c r="H68" s="604"/>
      <c r="I68" s="604"/>
      <c r="J68" s="604"/>
      <c r="K68" s="604"/>
      <c r="L68" s="604"/>
      <c r="M68" s="604"/>
      <c r="N68" s="604"/>
      <c r="O68" s="604"/>
      <c r="P68" s="604"/>
      <c r="Q68" s="604"/>
      <c r="R68" s="604"/>
      <c r="S68" s="604"/>
    </row>
    <row r="69" spans="5:19" s="603" customFormat="1" ht="21" x14ac:dyDescent="0.35">
      <c r="E69" s="604"/>
      <c r="F69" s="604"/>
      <c r="G69" s="604"/>
      <c r="H69" s="604"/>
      <c r="I69" s="604"/>
      <c r="J69" s="604"/>
      <c r="K69" s="604"/>
      <c r="L69" s="604"/>
      <c r="M69" s="604"/>
      <c r="N69" s="604"/>
      <c r="O69" s="604"/>
      <c r="P69" s="604"/>
      <c r="Q69" s="604"/>
      <c r="R69" s="604"/>
      <c r="S69" s="604"/>
    </row>
    <row r="70" spans="5:19" s="603" customFormat="1" ht="21" x14ac:dyDescent="0.35">
      <c r="E70" s="604"/>
      <c r="F70" s="604"/>
      <c r="G70" s="604"/>
      <c r="H70" s="604"/>
      <c r="I70" s="604"/>
      <c r="J70" s="604"/>
      <c r="K70" s="604"/>
      <c r="L70" s="604"/>
      <c r="M70" s="604"/>
      <c r="N70" s="604"/>
      <c r="O70" s="604"/>
      <c r="P70" s="604"/>
      <c r="Q70" s="604"/>
      <c r="R70" s="604"/>
      <c r="S70" s="604"/>
    </row>
    <row r="71" spans="5:19" s="603" customFormat="1" ht="21" x14ac:dyDescent="0.35"/>
    <row r="73" spans="5:19" s="603" customFormat="1" ht="21" x14ac:dyDescent="0.35">
      <c r="J73" s="604"/>
      <c r="O73" s="604"/>
    </row>
    <row r="77" spans="5:19" x14ac:dyDescent="0.25">
      <c r="E77" s="602"/>
      <c r="F77" s="602"/>
      <c r="G77" s="602"/>
      <c r="H77" s="602"/>
      <c r="I77" s="602"/>
      <c r="J77" s="602"/>
      <c r="K77" s="602"/>
      <c r="L77" s="602"/>
      <c r="M77" s="602"/>
      <c r="N77" s="602"/>
      <c r="O77" s="602"/>
      <c r="P77" s="602"/>
      <c r="Q77" s="602"/>
      <c r="R77" s="602"/>
      <c r="S77" s="602"/>
    </row>
    <row r="79" spans="5:19" s="600" customFormat="1" ht="18.75" x14ac:dyDescent="0.3"/>
    <row r="80" spans="5:19" s="600" customFormat="1" ht="18.75" x14ac:dyDescent="0.3">
      <c r="E80" s="601"/>
      <c r="F80" s="601"/>
    </row>
    <row r="81" spans="5:6" s="600" customFormat="1" ht="16.5" customHeight="1" x14ac:dyDescent="0.3">
      <c r="E81" s="601"/>
      <c r="F81" s="601"/>
    </row>
    <row r="82" spans="5:6" s="600" customFormat="1" ht="18.75" x14ac:dyDescent="0.3"/>
    <row r="83" spans="5:6" s="600" customFormat="1" ht="18.75" x14ac:dyDescent="0.3"/>
    <row r="84" spans="5:6" s="600" customFormat="1" ht="18.75" x14ac:dyDescent="0.3"/>
    <row r="85" spans="5:6" s="600" customFormat="1" ht="18.75" x14ac:dyDescent="0.3">
      <c r="E85" s="601"/>
      <c r="F85" s="601"/>
    </row>
    <row r="86" spans="5:6" s="600" customFormat="1" ht="18.75" x14ac:dyDescent="0.3"/>
    <row r="87" spans="5:6" s="600" customFormat="1" ht="18.75" x14ac:dyDescent="0.3"/>
    <row r="88" spans="5:6" s="600" customFormat="1" ht="18.75" x14ac:dyDescent="0.3"/>
    <row r="89" spans="5:6" s="600" customFormat="1" ht="18.75" x14ac:dyDescent="0.3"/>
    <row r="90" spans="5:6" s="600" customFormat="1" ht="18.75" x14ac:dyDescent="0.3"/>
    <row r="91" spans="5:6" s="600" customFormat="1" ht="18.75" x14ac:dyDescent="0.3"/>
    <row r="92" spans="5:6" s="600" customFormat="1" ht="18.75" x14ac:dyDescent="0.3"/>
    <row r="93" spans="5:6" s="600" customFormat="1" ht="18.75" x14ac:dyDescent="0.3"/>
    <row r="94" spans="5:6" s="600" customFormat="1" ht="18.75" x14ac:dyDescent="0.3"/>
    <row r="95" spans="5:6" s="600" customFormat="1" ht="18.75" x14ac:dyDescent="0.3"/>
    <row r="96" spans="5:6" s="600" customFormat="1" ht="18.75" x14ac:dyDescent="0.3"/>
    <row r="97" s="600" customFormat="1" ht="18.75" x14ac:dyDescent="0.3"/>
    <row r="98" s="600" customFormat="1" ht="18.75" x14ac:dyDescent="0.3"/>
    <row r="99" s="600" customFormat="1" ht="18.75" x14ac:dyDescent="0.3"/>
    <row r="100" s="600" customFormat="1" ht="18.75" x14ac:dyDescent="0.3"/>
    <row r="101" s="600" customFormat="1" ht="18.75" x14ac:dyDescent="0.3"/>
    <row r="102" s="600" customFormat="1" ht="18.75" x14ac:dyDescent="0.3"/>
    <row r="103" s="600" customFormat="1" ht="18.75" x14ac:dyDescent="0.3"/>
    <row r="104" s="600" customFormat="1" ht="18.75" x14ac:dyDescent="0.3"/>
    <row r="105" s="600" customFormat="1" ht="18.75" x14ac:dyDescent="0.3"/>
    <row r="106" s="600" customFormat="1" ht="18.75" x14ac:dyDescent="0.3"/>
    <row r="107" s="600" customFormat="1" ht="18.75" x14ac:dyDescent="0.3"/>
    <row r="108" s="600" customFormat="1" ht="18.75" x14ac:dyDescent="0.3"/>
    <row r="109" s="600" customFormat="1" ht="18.75" x14ac:dyDescent="0.3"/>
    <row r="110" s="600" customFormat="1" ht="18.75" x14ac:dyDescent="0.3"/>
    <row r="111" s="600" customFormat="1" ht="18.75" x14ac:dyDescent="0.3"/>
    <row r="112" s="600" customFormat="1" ht="18.75" x14ac:dyDescent="0.3"/>
    <row r="113" s="600" customFormat="1" ht="18.75" x14ac:dyDescent="0.3"/>
    <row r="114" s="600" customFormat="1" ht="18.75" x14ac:dyDescent="0.3"/>
    <row r="115" s="600" customFormat="1" ht="18.75" x14ac:dyDescent="0.3"/>
    <row r="116" s="600" customFormat="1" ht="18.75" x14ac:dyDescent="0.3"/>
    <row r="117" s="600" customFormat="1" ht="18.75" x14ac:dyDescent="0.3"/>
    <row r="118" s="600" customFormat="1" ht="18.75" x14ac:dyDescent="0.3"/>
    <row r="119" s="600" customFormat="1" ht="18.75" x14ac:dyDescent="0.3"/>
    <row r="120" s="600" customFormat="1" ht="18.75" x14ac:dyDescent="0.3"/>
    <row r="121" s="600" customFormat="1" ht="18.75" x14ac:dyDescent="0.3"/>
    <row r="122" s="600" customFormat="1" ht="18.75" x14ac:dyDescent="0.3"/>
    <row r="123" s="600" customFormat="1" ht="18.75" x14ac:dyDescent="0.3"/>
    <row r="124" s="600" customFormat="1" ht="18.75" x14ac:dyDescent="0.3"/>
    <row r="125" s="600" customFormat="1" ht="18.75" x14ac:dyDescent="0.3"/>
    <row r="126" s="600" customFormat="1" ht="18.75" x14ac:dyDescent="0.3"/>
    <row r="127" s="600" customFormat="1" ht="18.75" x14ac:dyDescent="0.3"/>
    <row r="128" s="600" customFormat="1" ht="18.75" x14ac:dyDescent="0.3"/>
    <row r="129" s="600" customFormat="1" ht="18.75" x14ac:dyDescent="0.3"/>
    <row r="130" s="600" customFormat="1" ht="18.75" x14ac:dyDescent="0.3"/>
    <row r="131" s="600" customFormat="1" ht="18.75" x14ac:dyDescent="0.3"/>
    <row r="132" s="600" customFormat="1" ht="18.75" x14ac:dyDescent="0.3"/>
    <row r="133" s="600" customFormat="1" ht="18.75" x14ac:dyDescent="0.3"/>
    <row r="134" s="600" customFormat="1" ht="18.75" x14ac:dyDescent="0.3"/>
    <row r="135" s="600" customFormat="1" ht="18.75" x14ac:dyDescent="0.3"/>
    <row r="136" s="600" customFormat="1" ht="18.75" x14ac:dyDescent="0.3"/>
    <row r="137" s="600" customFormat="1" ht="18.75" x14ac:dyDescent="0.3"/>
    <row r="138" s="600" customFormat="1" ht="18.75" x14ac:dyDescent="0.3"/>
    <row r="139" s="600" customFormat="1" ht="18.75" x14ac:dyDescent="0.3"/>
    <row r="140" s="600" customFormat="1" ht="18.75" x14ac:dyDescent="0.3"/>
    <row r="141" s="600" customFormat="1" ht="18.75" x14ac:dyDescent="0.3"/>
    <row r="142" s="600" customFormat="1" ht="18.75" x14ac:dyDescent="0.3"/>
    <row r="143" s="600" customFormat="1" ht="18.75" x14ac:dyDescent="0.3"/>
    <row r="144" s="600" customFormat="1" ht="18.75" x14ac:dyDescent="0.3"/>
    <row r="145" s="600" customFormat="1" ht="18.75" x14ac:dyDescent="0.3"/>
    <row r="146" s="600" customFormat="1" ht="18.75" x14ac:dyDescent="0.3"/>
    <row r="147" s="600" customFormat="1" ht="18.75" x14ac:dyDescent="0.3"/>
    <row r="148" s="600" customFormat="1" ht="18.75" x14ac:dyDescent="0.3"/>
    <row r="149" s="600" customFormat="1" ht="18.75" x14ac:dyDescent="0.3"/>
    <row r="150" s="600" customFormat="1" ht="18.75" x14ac:dyDescent="0.3"/>
    <row r="151" s="600" customFormat="1" ht="18.75" x14ac:dyDescent="0.3"/>
    <row r="152" s="600" customFormat="1" ht="18.75" x14ac:dyDescent="0.3"/>
    <row r="153" s="600" customFormat="1" ht="18.75" x14ac:dyDescent="0.3"/>
    <row r="154" s="600" customFormat="1" ht="18.75" x14ac:dyDescent="0.3"/>
    <row r="155" s="600" customFormat="1" ht="18.75" x14ac:dyDescent="0.3"/>
    <row r="156" s="600" customFormat="1" ht="18.75" x14ac:dyDescent="0.3"/>
  </sheetData>
  <mergeCells count="25">
    <mergeCell ref="B2:S2"/>
    <mergeCell ref="A3:S3"/>
    <mergeCell ref="A4:D6"/>
    <mergeCell ref="E4:E6"/>
    <mergeCell ref="F4:F6"/>
    <mergeCell ref="G4:L4"/>
    <mergeCell ref="M4:P4"/>
    <mergeCell ref="Q4:R4"/>
    <mergeCell ref="S4:S6"/>
    <mergeCell ref="G5:G6"/>
    <mergeCell ref="P5:P6"/>
    <mergeCell ref="Q5:Q6"/>
    <mergeCell ref="R5:R6"/>
    <mergeCell ref="L5:L6"/>
    <mergeCell ref="M5:M6"/>
    <mergeCell ref="B56:C56"/>
    <mergeCell ref="B57:C57"/>
    <mergeCell ref="N5:N6"/>
    <mergeCell ref="O5:O6"/>
    <mergeCell ref="B54:C54"/>
    <mergeCell ref="H5:H6"/>
    <mergeCell ref="I5:I6"/>
    <mergeCell ref="J5:J6"/>
    <mergeCell ref="K5:K6"/>
    <mergeCell ref="B55:C55"/>
  </mergeCells>
  <printOptions horizontalCentered="1"/>
  <pageMargins left="0.19685039370078741" right="0.23622047244094491" top="0.59055118110236227" bottom="0.23622047244094491" header="0.15748031496062992" footer="0.51181102362204722"/>
  <pageSetup paperSize="9" scale="37" firstPageNumber="0" fitToHeight="0" orientation="landscape" r:id="rId1"/>
  <headerFooter>
    <oddHeader xml:space="preserve">&amp;L&amp;18 5. melléklet a 27/2017.(XII.21.) önkormányzati rendelethez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06"/>
  <sheetViews>
    <sheetView view="pageBreakPreview" topLeftCell="B1" zoomScale="50" zoomScaleNormal="50" zoomScaleSheetLayoutView="50" workbookViewId="0">
      <pane xSplit="2" ySplit="8" topLeftCell="D12" activePane="bottomRight" state="frozen"/>
      <selection activeCell="C38" sqref="C38"/>
      <selection pane="topRight" activeCell="C38" sqref="C38"/>
      <selection pane="bottomLeft" activeCell="C38" sqref="C38"/>
      <selection pane="bottomRight" activeCell="C29" sqref="C29"/>
    </sheetView>
  </sheetViews>
  <sheetFormatPr defaultRowHeight="15" x14ac:dyDescent="0.25"/>
  <cols>
    <col min="1" max="1" width="31.140625" style="623" customWidth="1"/>
    <col min="2" max="2" width="11.42578125" style="623" customWidth="1"/>
    <col min="3" max="3" width="136.42578125" style="623" bestFit="1" customWidth="1"/>
    <col min="4" max="4" width="22" style="623" customWidth="1"/>
    <col min="5" max="5" width="18.85546875" style="623" customWidth="1"/>
    <col min="6" max="6" width="15.140625" style="623" customWidth="1"/>
    <col min="7" max="7" width="20.85546875" style="623" customWidth="1"/>
    <col min="8" max="8" width="17.7109375" style="623" customWidth="1"/>
    <col min="9" max="9" width="14.42578125" style="623" customWidth="1"/>
    <col min="10" max="10" width="16.28515625" style="623" customWidth="1"/>
    <col min="11" max="11" width="16.5703125" style="623" customWidth="1"/>
    <col min="12" max="12" width="18.5703125" style="623" customWidth="1"/>
    <col min="13" max="13" width="18.7109375" style="623" customWidth="1"/>
    <col min="14" max="14" width="20.7109375" style="623" customWidth="1"/>
    <col min="15" max="15" width="22.28515625" style="623" customWidth="1"/>
    <col min="16" max="16" width="23" style="623" customWidth="1"/>
    <col min="17" max="17" width="19.7109375" style="623" customWidth="1"/>
    <col min="18" max="18" width="33.5703125" style="623" customWidth="1"/>
    <col min="19" max="1025" width="9.140625" style="623"/>
    <col min="1026" max="16384" width="9.140625" style="599"/>
  </cols>
  <sheetData>
    <row r="1" spans="1:1024" ht="23.25" x14ac:dyDescent="0.35">
      <c r="A1" s="650"/>
      <c r="B1" s="892"/>
      <c r="C1" s="892"/>
      <c r="D1" s="649"/>
      <c r="E1" s="651"/>
      <c r="F1" s="650"/>
      <c r="G1" s="650"/>
      <c r="H1" s="650"/>
      <c r="I1" s="650"/>
      <c r="J1" s="650"/>
      <c r="K1" s="650"/>
      <c r="L1" s="650"/>
      <c r="M1" s="650"/>
      <c r="N1" s="650"/>
      <c r="O1" s="656"/>
      <c r="P1" s="650"/>
      <c r="Q1" s="650"/>
      <c r="R1" s="650"/>
      <c r="S1" s="599"/>
      <c r="T1" s="599"/>
      <c r="U1" s="599"/>
      <c r="V1" s="599"/>
      <c r="W1" s="599"/>
      <c r="X1" s="599"/>
      <c r="Y1" s="599"/>
      <c r="Z1" s="599"/>
      <c r="AA1" s="599"/>
      <c r="AB1" s="599"/>
      <c r="AC1" s="599"/>
      <c r="AD1" s="599"/>
      <c r="AE1" s="599"/>
      <c r="AF1" s="599"/>
      <c r="AG1" s="599"/>
      <c r="AH1" s="599"/>
      <c r="AI1" s="599"/>
      <c r="AJ1" s="599"/>
      <c r="AK1" s="599"/>
      <c r="AL1" s="599"/>
      <c r="AM1" s="599"/>
      <c r="AN1" s="599"/>
      <c r="AO1" s="599"/>
      <c r="AP1" s="599"/>
      <c r="AQ1" s="599"/>
      <c r="AR1" s="599"/>
      <c r="AS1" s="599"/>
      <c r="AT1" s="599"/>
      <c r="AU1" s="599"/>
      <c r="AV1" s="599"/>
      <c r="AW1" s="599"/>
      <c r="AX1" s="599"/>
      <c r="AY1" s="599"/>
      <c r="AZ1" s="599"/>
      <c r="BA1" s="599"/>
      <c r="BB1" s="599"/>
      <c r="BC1" s="599"/>
      <c r="BD1" s="599"/>
      <c r="BE1" s="599"/>
      <c r="BF1" s="599"/>
      <c r="BG1" s="599"/>
      <c r="BH1" s="599"/>
      <c r="BI1" s="599"/>
      <c r="BJ1" s="599"/>
      <c r="BK1" s="599"/>
      <c r="BL1" s="599"/>
      <c r="BM1" s="599"/>
      <c r="BN1" s="599"/>
      <c r="BO1" s="599"/>
      <c r="BP1" s="599"/>
      <c r="BQ1" s="599"/>
      <c r="BR1" s="599"/>
      <c r="BS1" s="599"/>
      <c r="BT1" s="599"/>
      <c r="BU1" s="599"/>
      <c r="BV1" s="599"/>
      <c r="BW1" s="599"/>
      <c r="BX1" s="599"/>
      <c r="BY1" s="599"/>
      <c r="BZ1" s="599"/>
      <c r="CA1" s="599"/>
      <c r="CB1" s="599"/>
      <c r="CC1" s="599"/>
      <c r="CD1" s="599"/>
      <c r="CE1" s="599"/>
      <c r="CF1" s="599"/>
      <c r="CG1" s="599"/>
      <c r="CH1" s="599"/>
      <c r="CI1" s="599"/>
      <c r="CJ1" s="599"/>
      <c r="CK1" s="599"/>
      <c r="CL1" s="599"/>
      <c r="CM1" s="599"/>
      <c r="CN1" s="599"/>
      <c r="CO1" s="599"/>
      <c r="CP1" s="599"/>
      <c r="CQ1" s="599"/>
      <c r="CR1" s="599"/>
      <c r="CS1" s="599"/>
      <c r="CT1" s="599"/>
      <c r="CU1" s="599"/>
      <c r="CV1" s="599"/>
      <c r="CW1" s="599"/>
      <c r="CX1" s="599"/>
      <c r="CY1" s="599"/>
      <c r="CZ1" s="599"/>
      <c r="DA1" s="599"/>
      <c r="DB1" s="599"/>
      <c r="DC1" s="599"/>
      <c r="DD1" s="599"/>
      <c r="DE1" s="599"/>
      <c r="DF1" s="599"/>
      <c r="DG1" s="599"/>
      <c r="DH1" s="599"/>
      <c r="DI1" s="599"/>
      <c r="DJ1" s="599"/>
      <c r="DK1" s="599"/>
      <c r="DL1" s="599"/>
      <c r="DM1" s="599"/>
      <c r="DN1" s="599"/>
      <c r="DO1" s="599"/>
      <c r="DP1" s="599"/>
      <c r="DQ1" s="599"/>
      <c r="DR1" s="599"/>
      <c r="DS1" s="599"/>
      <c r="DT1" s="599"/>
      <c r="DU1" s="599"/>
      <c r="DV1" s="599"/>
      <c r="DW1" s="599"/>
      <c r="DX1" s="599"/>
      <c r="DY1" s="599"/>
      <c r="DZ1" s="599"/>
      <c r="EA1" s="599"/>
      <c r="EB1" s="599"/>
      <c r="EC1" s="599"/>
      <c r="ED1" s="599"/>
      <c r="EE1" s="599"/>
      <c r="EF1" s="599"/>
      <c r="EG1" s="599"/>
      <c r="EH1" s="599"/>
      <c r="EI1" s="599"/>
      <c r="EJ1" s="599"/>
      <c r="EK1" s="599"/>
      <c r="EL1" s="599"/>
      <c r="EM1" s="599"/>
      <c r="EN1" s="599"/>
      <c r="EO1" s="599"/>
      <c r="EP1" s="599"/>
      <c r="EQ1" s="599"/>
      <c r="ER1" s="599"/>
      <c r="ES1" s="599"/>
      <c r="ET1" s="599"/>
      <c r="EU1" s="599"/>
      <c r="EV1" s="599"/>
      <c r="EW1" s="599"/>
      <c r="EX1" s="599"/>
      <c r="EY1" s="599"/>
      <c r="EZ1" s="599"/>
      <c r="FA1" s="599"/>
      <c r="FB1" s="599"/>
      <c r="FC1" s="599"/>
      <c r="FD1" s="599"/>
      <c r="FE1" s="599"/>
      <c r="FF1" s="599"/>
      <c r="FG1" s="599"/>
      <c r="FH1" s="599"/>
      <c r="FI1" s="599"/>
      <c r="FJ1" s="599"/>
      <c r="FK1" s="599"/>
      <c r="FL1" s="599"/>
      <c r="FM1" s="599"/>
      <c r="FN1" s="599"/>
      <c r="FO1" s="599"/>
      <c r="FP1" s="599"/>
      <c r="FQ1" s="599"/>
      <c r="FR1" s="599"/>
      <c r="FS1" s="599"/>
      <c r="FT1" s="599"/>
      <c r="FU1" s="599"/>
      <c r="FV1" s="599"/>
      <c r="FW1" s="599"/>
      <c r="FX1" s="599"/>
      <c r="FY1" s="599"/>
      <c r="FZ1" s="599"/>
      <c r="GA1" s="599"/>
      <c r="GB1" s="599"/>
      <c r="GC1" s="599"/>
      <c r="GD1" s="599"/>
      <c r="GE1" s="599"/>
      <c r="GF1" s="599"/>
      <c r="GG1" s="599"/>
      <c r="GH1" s="599"/>
      <c r="GI1" s="599"/>
      <c r="GJ1" s="599"/>
      <c r="GK1" s="599"/>
      <c r="GL1" s="599"/>
      <c r="GM1" s="599"/>
      <c r="GN1" s="599"/>
      <c r="GO1" s="599"/>
      <c r="GP1" s="599"/>
      <c r="GQ1" s="599"/>
      <c r="GR1" s="599"/>
      <c r="GS1" s="599"/>
      <c r="GT1" s="599"/>
      <c r="GU1" s="599"/>
      <c r="GV1" s="599"/>
      <c r="GW1" s="599"/>
      <c r="GX1" s="599"/>
      <c r="GY1" s="599"/>
      <c r="GZ1" s="599"/>
      <c r="HA1" s="599"/>
      <c r="HB1" s="599"/>
      <c r="HC1" s="599"/>
      <c r="HD1" s="599"/>
      <c r="HE1" s="599"/>
      <c r="HF1" s="599"/>
      <c r="HG1" s="599"/>
      <c r="HH1" s="599"/>
      <c r="HI1" s="599"/>
      <c r="HJ1" s="599"/>
      <c r="HK1" s="599"/>
      <c r="HL1" s="599"/>
      <c r="HM1" s="599"/>
      <c r="HN1" s="599"/>
      <c r="HO1" s="599"/>
      <c r="HP1" s="599"/>
      <c r="HQ1" s="599"/>
      <c r="HR1" s="599"/>
      <c r="HS1" s="599"/>
      <c r="HT1" s="599"/>
      <c r="HU1" s="599"/>
      <c r="HV1" s="599"/>
      <c r="HW1" s="599"/>
      <c r="HX1" s="599"/>
      <c r="HY1" s="599"/>
      <c r="HZ1" s="599"/>
      <c r="IA1" s="599"/>
      <c r="IB1" s="599"/>
      <c r="IC1" s="599"/>
      <c r="ID1" s="599"/>
      <c r="IE1" s="599"/>
      <c r="IF1" s="599"/>
      <c r="IG1" s="599"/>
      <c r="IH1" s="599"/>
      <c r="II1" s="599"/>
      <c r="IJ1" s="599"/>
      <c r="IK1" s="599"/>
      <c r="IL1" s="599"/>
      <c r="IM1" s="599"/>
      <c r="IN1" s="599"/>
      <c r="IO1" s="599"/>
      <c r="IP1" s="599"/>
      <c r="IQ1" s="599"/>
      <c r="IR1" s="599"/>
      <c r="IS1" s="599"/>
      <c r="IT1" s="599"/>
      <c r="IU1" s="599"/>
      <c r="IV1" s="599"/>
      <c r="IW1" s="599"/>
      <c r="IX1" s="599"/>
      <c r="IY1" s="599"/>
      <c r="IZ1" s="599"/>
      <c r="JA1" s="599"/>
      <c r="JB1" s="599"/>
      <c r="JC1" s="599"/>
      <c r="JD1" s="599"/>
      <c r="JE1" s="599"/>
      <c r="JF1" s="599"/>
      <c r="JG1" s="599"/>
      <c r="JH1" s="599"/>
      <c r="JI1" s="599"/>
      <c r="JJ1" s="599"/>
      <c r="JK1" s="599"/>
      <c r="JL1" s="599"/>
      <c r="JM1" s="599"/>
      <c r="JN1" s="599"/>
      <c r="JO1" s="599"/>
      <c r="JP1" s="599"/>
      <c r="JQ1" s="599"/>
      <c r="JR1" s="599"/>
      <c r="JS1" s="599"/>
      <c r="JT1" s="599"/>
      <c r="JU1" s="599"/>
      <c r="JV1" s="599"/>
      <c r="JW1" s="599"/>
      <c r="JX1" s="599"/>
      <c r="JY1" s="599"/>
      <c r="JZ1" s="599"/>
      <c r="KA1" s="599"/>
      <c r="KB1" s="599"/>
      <c r="KC1" s="599"/>
      <c r="KD1" s="599"/>
      <c r="KE1" s="599"/>
      <c r="KF1" s="599"/>
      <c r="KG1" s="599"/>
      <c r="KH1" s="599"/>
      <c r="KI1" s="599"/>
      <c r="KJ1" s="599"/>
      <c r="KK1" s="599"/>
      <c r="KL1" s="599"/>
      <c r="KM1" s="599"/>
      <c r="KN1" s="599"/>
      <c r="KO1" s="599"/>
      <c r="KP1" s="599"/>
      <c r="KQ1" s="599"/>
      <c r="KR1" s="599"/>
      <c r="KS1" s="599"/>
      <c r="KT1" s="599"/>
      <c r="KU1" s="599"/>
      <c r="KV1" s="599"/>
      <c r="KW1" s="599"/>
      <c r="KX1" s="599"/>
      <c r="KY1" s="599"/>
      <c r="KZ1" s="599"/>
      <c r="LA1" s="599"/>
      <c r="LB1" s="599"/>
      <c r="LC1" s="599"/>
      <c r="LD1" s="599"/>
      <c r="LE1" s="599"/>
      <c r="LF1" s="599"/>
      <c r="LG1" s="599"/>
      <c r="LH1" s="599"/>
      <c r="LI1" s="599"/>
      <c r="LJ1" s="599"/>
      <c r="LK1" s="599"/>
      <c r="LL1" s="599"/>
      <c r="LM1" s="599"/>
      <c r="LN1" s="599"/>
      <c r="LO1" s="599"/>
      <c r="LP1" s="599"/>
      <c r="LQ1" s="599"/>
      <c r="LR1" s="599"/>
      <c r="LS1" s="599"/>
      <c r="LT1" s="599"/>
      <c r="LU1" s="599"/>
      <c r="LV1" s="599"/>
      <c r="LW1" s="599"/>
      <c r="LX1" s="599"/>
      <c r="LY1" s="599"/>
      <c r="LZ1" s="599"/>
      <c r="MA1" s="599"/>
      <c r="MB1" s="599"/>
      <c r="MC1" s="599"/>
      <c r="MD1" s="599"/>
      <c r="ME1" s="599"/>
      <c r="MF1" s="599"/>
      <c r="MG1" s="599"/>
      <c r="MH1" s="599"/>
      <c r="MI1" s="599"/>
      <c r="MJ1" s="599"/>
      <c r="MK1" s="599"/>
      <c r="ML1" s="599"/>
      <c r="MM1" s="599"/>
      <c r="MN1" s="599"/>
      <c r="MO1" s="599"/>
      <c r="MP1" s="599"/>
      <c r="MQ1" s="599"/>
      <c r="MR1" s="599"/>
      <c r="MS1" s="599"/>
      <c r="MT1" s="599"/>
      <c r="MU1" s="599"/>
      <c r="MV1" s="599"/>
      <c r="MW1" s="599"/>
      <c r="MX1" s="599"/>
      <c r="MY1" s="599"/>
      <c r="MZ1" s="599"/>
      <c r="NA1" s="599"/>
      <c r="NB1" s="599"/>
      <c r="NC1" s="599"/>
      <c r="ND1" s="599"/>
      <c r="NE1" s="599"/>
      <c r="NF1" s="599"/>
      <c r="NG1" s="599"/>
      <c r="NH1" s="599"/>
      <c r="NI1" s="599"/>
      <c r="NJ1" s="599"/>
      <c r="NK1" s="599"/>
      <c r="NL1" s="599"/>
      <c r="NM1" s="599"/>
      <c r="NN1" s="599"/>
      <c r="NO1" s="599"/>
      <c r="NP1" s="599"/>
      <c r="NQ1" s="599"/>
      <c r="NR1" s="599"/>
      <c r="NS1" s="599"/>
      <c r="NT1" s="599"/>
      <c r="NU1" s="599"/>
      <c r="NV1" s="599"/>
      <c r="NW1" s="599"/>
      <c r="NX1" s="599"/>
      <c r="NY1" s="599"/>
      <c r="NZ1" s="599"/>
      <c r="OA1" s="599"/>
      <c r="OB1" s="599"/>
      <c r="OC1" s="599"/>
      <c r="OD1" s="599"/>
      <c r="OE1" s="599"/>
      <c r="OF1" s="599"/>
      <c r="OG1" s="599"/>
      <c r="OH1" s="599"/>
      <c r="OI1" s="599"/>
      <c r="OJ1" s="599"/>
      <c r="OK1" s="599"/>
      <c r="OL1" s="599"/>
      <c r="OM1" s="599"/>
      <c r="ON1" s="599"/>
      <c r="OO1" s="599"/>
      <c r="OP1" s="599"/>
      <c r="OQ1" s="599"/>
      <c r="OR1" s="599"/>
      <c r="OS1" s="599"/>
      <c r="OT1" s="599"/>
      <c r="OU1" s="599"/>
      <c r="OV1" s="599"/>
      <c r="OW1" s="599"/>
      <c r="OX1" s="599"/>
      <c r="OY1" s="599"/>
      <c r="OZ1" s="599"/>
      <c r="PA1" s="599"/>
      <c r="PB1" s="599"/>
      <c r="PC1" s="599"/>
      <c r="PD1" s="599"/>
      <c r="PE1" s="599"/>
      <c r="PF1" s="599"/>
      <c r="PG1" s="599"/>
      <c r="PH1" s="599"/>
      <c r="PI1" s="599"/>
      <c r="PJ1" s="599"/>
      <c r="PK1" s="599"/>
      <c r="PL1" s="599"/>
      <c r="PM1" s="599"/>
      <c r="PN1" s="599"/>
      <c r="PO1" s="599"/>
      <c r="PP1" s="599"/>
      <c r="PQ1" s="599"/>
      <c r="PR1" s="599"/>
      <c r="PS1" s="599"/>
      <c r="PT1" s="599"/>
      <c r="PU1" s="599"/>
      <c r="PV1" s="599"/>
      <c r="PW1" s="599"/>
      <c r="PX1" s="599"/>
      <c r="PY1" s="599"/>
      <c r="PZ1" s="599"/>
      <c r="QA1" s="599"/>
      <c r="QB1" s="599"/>
      <c r="QC1" s="599"/>
      <c r="QD1" s="599"/>
      <c r="QE1" s="599"/>
      <c r="QF1" s="599"/>
      <c r="QG1" s="599"/>
      <c r="QH1" s="599"/>
      <c r="QI1" s="599"/>
      <c r="QJ1" s="599"/>
      <c r="QK1" s="599"/>
      <c r="QL1" s="599"/>
      <c r="QM1" s="599"/>
      <c r="QN1" s="599"/>
      <c r="QO1" s="599"/>
      <c r="QP1" s="599"/>
      <c r="QQ1" s="599"/>
      <c r="QR1" s="599"/>
      <c r="QS1" s="599"/>
      <c r="QT1" s="599"/>
      <c r="QU1" s="599"/>
      <c r="QV1" s="599"/>
      <c r="QW1" s="599"/>
      <c r="QX1" s="599"/>
      <c r="QY1" s="599"/>
      <c r="QZ1" s="599"/>
      <c r="RA1" s="599"/>
      <c r="RB1" s="599"/>
      <c r="RC1" s="599"/>
      <c r="RD1" s="599"/>
      <c r="RE1" s="599"/>
      <c r="RF1" s="599"/>
      <c r="RG1" s="599"/>
      <c r="RH1" s="599"/>
      <c r="RI1" s="599"/>
      <c r="RJ1" s="599"/>
      <c r="RK1" s="599"/>
      <c r="RL1" s="599"/>
      <c r="RM1" s="599"/>
      <c r="RN1" s="599"/>
      <c r="RO1" s="599"/>
      <c r="RP1" s="599"/>
      <c r="RQ1" s="599"/>
      <c r="RR1" s="599"/>
      <c r="RS1" s="599"/>
      <c r="RT1" s="599"/>
      <c r="RU1" s="599"/>
      <c r="RV1" s="599"/>
      <c r="RW1" s="599"/>
      <c r="RX1" s="599"/>
      <c r="RY1" s="599"/>
      <c r="RZ1" s="599"/>
      <c r="SA1" s="599"/>
      <c r="SB1" s="599"/>
      <c r="SC1" s="599"/>
      <c r="SD1" s="599"/>
      <c r="SE1" s="599"/>
      <c r="SF1" s="599"/>
      <c r="SG1" s="599"/>
      <c r="SH1" s="599"/>
      <c r="SI1" s="599"/>
      <c r="SJ1" s="599"/>
      <c r="SK1" s="599"/>
      <c r="SL1" s="599"/>
      <c r="SM1" s="599"/>
      <c r="SN1" s="599"/>
      <c r="SO1" s="599"/>
      <c r="SP1" s="599"/>
      <c r="SQ1" s="599"/>
      <c r="SR1" s="599"/>
      <c r="SS1" s="599"/>
      <c r="ST1" s="599"/>
      <c r="SU1" s="599"/>
      <c r="SV1" s="599"/>
      <c r="SW1" s="599"/>
      <c r="SX1" s="599"/>
      <c r="SY1" s="599"/>
      <c r="SZ1" s="599"/>
      <c r="TA1" s="599"/>
      <c r="TB1" s="599"/>
      <c r="TC1" s="599"/>
      <c r="TD1" s="599"/>
      <c r="TE1" s="599"/>
      <c r="TF1" s="599"/>
      <c r="TG1" s="599"/>
      <c r="TH1" s="599"/>
      <c r="TI1" s="599"/>
      <c r="TJ1" s="599"/>
      <c r="TK1" s="599"/>
      <c r="TL1" s="599"/>
      <c r="TM1" s="599"/>
      <c r="TN1" s="599"/>
      <c r="TO1" s="599"/>
      <c r="TP1" s="599"/>
      <c r="TQ1" s="599"/>
      <c r="TR1" s="599"/>
      <c r="TS1" s="599"/>
      <c r="TT1" s="599"/>
      <c r="TU1" s="599"/>
      <c r="TV1" s="599"/>
      <c r="TW1" s="599"/>
      <c r="TX1" s="599"/>
      <c r="TY1" s="599"/>
      <c r="TZ1" s="599"/>
      <c r="UA1" s="599"/>
      <c r="UB1" s="599"/>
      <c r="UC1" s="599"/>
      <c r="UD1" s="599"/>
      <c r="UE1" s="599"/>
      <c r="UF1" s="599"/>
      <c r="UG1" s="599"/>
      <c r="UH1" s="599"/>
      <c r="UI1" s="599"/>
      <c r="UJ1" s="599"/>
      <c r="UK1" s="599"/>
      <c r="UL1" s="599"/>
      <c r="UM1" s="599"/>
      <c r="UN1" s="599"/>
      <c r="UO1" s="599"/>
      <c r="UP1" s="599"/>
      <c r="UQ1" s="599"/>
      <c r="UR1" s="599"/>
      <c r="US1" s="599"/>
      <c r="UT1" s="599"/>
      <c r="UU1" s="599"/>
      <c r="UV1" s="599"/>
      <c r="UW1" s="599"/>
      <c r="UX1" s="599"/>
      <c r="UY1" s="599"/>
      <c r="UZ1" s="599"/>
      <c r="VA1" s="599"/>
      <c r="VB1" s="599"/>
      <c r="VC1" s="599"/>
      <c r="VD1" s="599"/>
      <c r="VE1" s="599"/>
      <c r="VF1" s="599"/>
      <c r="VG1" s="599"/>
      <c r="VH1" s="599"/>
      <c r="VI1" s="599"/>
      <c r="VJ1" s="599"/>
      <c r="VK1" s="599"/>
      <c r="VL1" s="599"/>
      <c r="VM1" s="599"/>
      <c r="VN1" s="599"/>
      <c r="VO1" s="599"/>
      <c r="VP1" s="599"/>
      <c r="VQ1" s="599"/>
      <c r="VR1" s="599"/>
      <c r="VS1" s="599"/>
      <c r="VT1" s="599"/>
      <c r="VU1" s="599"/>
      <c r="VV1" s="599"/>
      <c r="VW1" s="599"/>
      <c r="VX1" s="599"/>
      <c r="VY1" s="599"/>
      <c r="VZ1" s="599"/>
      <c r="WA1" s="599"/>
      <c r="WB1" s="599"/>
      <c r="WC1" s="599"/>
      <c r="WD1" s="599"/>
      <c r="WE1" s="599"/>
      <c r="WF1" s="599"/>
      <c r="WG1" s="599"/>
      <c r="WH1" s="599"/>
      <c r="WI1" s="599"/>
      <c r="WJ1" s="599"/>
      <c r="WK1" s="599"/>
      <c r="WL1" s="599"/>
      <c r="WM1" s="599"/>
      <c r="WN1" s="599"/>
      <c r="WO1" s="599"/>
      <c r="WP1" s="599"/>
      <c r="WQ1" s="599"/>
      <c r="WR1" s="599"/>
      <c r="WS1" s="599"/>
      <c r="WT1" s="599"/>
      <c r="WU1" s="599"/>
      <c r="WV1" s="599"/>
      <c r="WW1" s="599"/>
      <c r="WX1" s="599"/>
      <c r="WY1" s="599"/>
      <c r="WZ1" s="599"/>
      <c r="XA1" s="599"/>
      <c r="XB1" s="599"/>
      <c r="XC1" s="599"/>
      <c r="XD1" s="599"/>
      <c r="XE1" s="599"/>
      <c r="XF1" s="599"/>
      <c r="XG1" s="599"/>
      <c r="XH1" s="599"/>
      <c r="XI1" s="599"/>
      <c r="XJ1" s="599"/>
      <c r="XK1" s="599"/>
      <c r="XL1" s="599"/>
      <c r="XM1" s="599"/>
      <c r="XN1" s="599"/>
      <c r="XO1" s="599"/>
      <c r="XP1" s="599"/>
      <c r="XQ1" s="599"/>
      <c r="XR1" s="599"/>
      <c r="XS1" s="599"/>
      <c r="XT1" s="599"/>
      <c r="XU1" s="599"/>
      <c r="XV1" s="599"/>
      <c r="XW1" s="599"/>
      <c r="XX1" s="599"/>
      <c r="XY1" s="599"/>
      <c r="XZ1" s="599"/>
      <c r="YA1" s="599"/>
      <c r="YB1" s="599"/>
      <c r="YC1" s="599"/>
      <c r="YD1" s="599"/>
      <c r="YE1" s="599"/>
      <c r="YF1" s="599"/>
      <c r="YG1" s="599"/>
      <c r="YH1" s="599"/>
      <c r="YI1" s="599"/>
      <c r="YJ1" s="599"/>
      <c r="YK1" s="599"/>
      <c r="YL1" s="599"/>
      <c r="YM1" s="599"/>
      <c r="YN1" s="599"/>
      <c r="YO1" s="599"/>
      <c r="YP1" s="599"/>
      <c r="YQ1" s="599"/>
      <c r="YR1" s="599"/>
      <c r="YS1" s="599"/>
      <c r="YT1" s="599"/>
      <c r="YU1" s="599"/>
      <c r="YV1" s="599"/>
      <c r="YW1" s="599"/>
      <c r="YX1" s="599"/>
      <c r="YY1" s="599"/>
      <c r="YZ1" s="599"/>
      <c r="ZA1" s="599"/>
      <c r="ZB1" s="599"/>
      <c r="ZC1" s="599"/>
      <c r="ZD1" s="599"/>
      <c r="ZE1" s="599"/>
      <c r="ZF1" s="599"/>
      <c r="ZG1" s="599"/>
      <c r="ZH1" s="599"/>
      <c r="ZI1" s="599"/>
      <c r="ZJ1" s="599"/>
      <c r="ZK1" s="599"/>
      <c r="ZL1" s="599"/>
      <c r="ZM1" s="599"/>
      <c r="ZN1" s="599"/>
      <c r="ZO1" s="599"/>
      <c r="ZP1" s="599"/>
      <c r="ZQ1" s="599"/>
      <c r="ZR1" s="599"/>
      <c r="ZS1" s="599"/>
      <c r="ZT1" s="599"/>
      <c r="ZU1" s="599"/>
      <c r="ZV1" s="599"/>
      <c r="ZW1" s="599"/>
      <c r="ZX1" s="599"/>
      <c r="ZY1" s="599"/>
      <c r="ZZ1" s="599"/>
      <c r="AAA1" s="599"/>
      <c r="AAB1" s="599"/>
      <c r="AAC1" s="599"/>
      <c r="AAD1" s="599"/>
      <c r="AAE1" s="599"/>
      <c r="AAF1" s="599"/>
      <c r="AAG1" s="599"/>
      <c r="AAH1" s="599"/>
      <c r="AAI1" s="599"/>
      <c r="AAJ1" s="599"/>
      <c r="AAK1" s="599"/>
      <c r="AAL1" s="599"/>
      <c r="AAM1" s="599"/>
      <c r="AAN1" s="599"/>
      <c r="AAO1" s="599"/>
      <c r="AAP1" s="599"/>
      <c r="AAQ1" s="599"/>
      <c r="AAR1" s="599"/>
      <c r="AAS1" s="599"/>
      <c r="AAT1" s="599"/>
      <c r="AAU1" s="599"/>
      <c r="AAV1" s="599"/>
      <c r="AAW1" s="599"/>
      <c r="AAX1" s="599"/>
      <c r="AAY1" s="599"/>
      <c r="AAZ1" s="599"/>
      <c r="ABA1" s="599"/>
      <c r="ABB1" s="599"/>
      <c r="ABC1" s="599"/>
      <c r="ABD1" s="599"/>
      <c r="ABE1" s="599"/>
      <c r="ABF1" s="599"/>
      <c r="ABG1" s="599"/>
      <c r="ABH1" s="599"/>
      <c r="ABI1" s="599"/>
      <c r="ABJ1" s="599"/>
      <c r="ABK1" s="599"/>
      <c r="ABL1" s="599"/>
      <c r="ABM1" s="599"/>
      <c r="ABN1" s="599"/>
      <c r="ABO1" s="599"/>
      <c r="ABP1" s="599"/>
      <c r="ABQ1" s="599"/>
      <c r="ABR1" s="599"/>
      <c r="ABS1" s="599"/>
      <c r="ABT1" s="599"/>
      <c r="ABU1" s="599"/>
      <c r="ABV1" s="599"/>
      <c r="ABW1" s="599"/>
      <c r="ABX1" s="599"/>
      <c r="ABY1" s="599"/>
      <c r="ABZ1" s="599"/>
      <c r="ACA1" s="599"/>
      <c r="ACB1" s="599"/>
      <c r="ACC1" s="599"/>
      <c r="ACD1" s="599"/>
      <c r="ACE1" s="599"/>
      <c r="ACF1" s="599"/>
      <c r="ACG1" s="599"/>
      <c r="ACH1" s="599"/>
      <c r="ACI1" s="599"/>
      <c r="ACJ1" s="599"/>
      <c r="ACK1" s="599"/>
      <c r="ACL1" s="599"/>
      <c r="ACM1" s="599"/>
      <c r="ACN1" s="599"/>
      <c r="ACO1" s="599"/>
      <c r="ACP1" s="599"/>
      <c r="ACQ1" s="599"/>
      <c r="ACR1" s="599"/>
      <c r="ACS1" s="599"/>
      <c r="ACT1" s="599"/>
      <c r="ACU1" s="599"/>
      <c r="ACV1" s="599"/>
      <c r="ACW1" s="599"/>
      <c r="ACX1" s="599"/>
      <c r="ACY1" s="599"/>
      <c r="ACZ1" s="599"/>
      <c r="ADA1" s="599"/>
      <c r="ADB1" s="599"/>
      <c r="ADC1" s="599"/>
      <c r="ADD1" s="599"/>
      <c r="ADE1" s="599"/>
      <c r="ADF1" s="599"/>
      <c r="ADG1" s="599"/>
      <c r="ADH1" s="599"/>
      <c r="ADI1" s="599"/>
      <c r="ADJ1" s="599"/>
      <c r="ADK1" s="599"/>
      <c r="ADL1" s="599"/>
      <c r="ADM1" s="599"/>
      <c r="ADN1" s="599"/>
      <c r="ADO1" s="599"/>
      <c r="ADP1" s="599"/>
      <c r="ADQ1" s="599"/>
      <c r="ADR1" s="599"/>
      <c r="ADS1" s="599"/>
      <c r="ADT1" s="599"/>
      <c r="ADU1" s="599"/>
      <c r="ADV1" s="599"/>
      <c r="ADW1" s="599"/>
      <c r="ADX1" s="599"/>
      <c r="ADY1" s="599"/>
      <c r="ADZ1" s="599"/>
      <c r="AEA1" s="599"/>
      <c r="AEB1" s="599"/>
      <c r="AEC1" s="599"/>
      <c r="AED1" s="599"/>
      <c r="AEE1" s="599"/>
      <c r="AEF1" s="599"/>
      <c r="AEG1" s="599"/>
      <c r="AEH1" s="599"/>
      <c r="AEI1" s="599"/>
      <c r="AEJ1" s="599"/>
      <c r="AEK1" s="599"/>
      <c r="AEL1" s="599"/>
      <c r="AEM1" s="599"/>
      <c r="AEN1" s="599"/>
      <c r="AEO1" s="599"/>
      <c r="AEP1" s="599"/>
      <c r="AEQ1" s="599"/>
      <c r="AER1" s="599"/>
      <c r="AES1" s="599"/>
      <c r="AET1" s="599"/>
      <c r="AEU1" s="599"/>
      <c r="AEV1" s="599"/>
      <c r="AEW1" s="599"/>
      <c r="AEX1" s="599"/>
      <c r="AEY1" s="599"/>
      <c r="AEZ1" s="599"/>
      <c r="AFA1" s="599"/>
      <c r="AFB1" s="599"/>
      <c r="AFC1" s="599"/>
      <c r="AFD1" s="599"/>
      <c r="AFE1" s="599"/>
      <c r="AFF1" s="599"/>
      <c r="AFG1" s="599"/>
      <c r="AFH1" s="599"/>
      <c r="AFI1" s="599"/>
      <c r="AFJ1" s="599"/>
      <c r="AFK1" s="599"/>
      <c r="AFL1" s="599"/>
      <c r="AFM1" s="599"/>
      <c r="AFN1" s="599"/>
      <c r="AFO1" s="599"/>
      <c r="AFP1" s="599"/>
      <c r="AFQ1" s="599"/>
      <c r="AFR1" s="599"/>
      <c r="AFS1" s="599"/>
      <c r="AFT1" s="599"/>
      <c r="AFU1" s="599"/>
      <c r="AFV1" s="599"/>
      <c r="AFW1" s="599"/>
      <c r="AFX1" s="599"/>
      <c r="AFY1" s="599"/>
      <c r="AFZ1" s="599"/>
      <c r="AGA1" s="599"/>
      <c r="AGB1" s="599"/>
      <c r="AGC1" s="599"/>
      <c r="AGD1" s="599"/>
      <c r="AGE1" s="599"/>
      <c r="AGF1" s="599"/>
      <c r="AGG1" s="599"/>
      <c r="AGH1" s="599"/>
      <c r="AGI1" s="599"/>
      <c r="AGJ1" s="599"/>
      <c r="AGK1" s="599"/>
      <c r="AGL1" s="599"/>
      <c r="AGM1" s="599"/>
      <c r="AGN1" s="599"/>
      <c r="AGO1" s="599"/>
      <c r="AGP1" s="599"/>
      <c r="AGQ1" s="599"/>
      <c r="AGR1" s="599"/>
      <c r="AGS1" s="599"/>
      <c r="AGT1" s="599"/>
      <c r="AGU1" s="599"/>
      <c r="AGV1" s="599"/>
      <c r="AGW1" s="599"/>
      <c r="AGX1" s="599"/>
      <c r="AGY1" s="599"/>
      <c r="AGZ1" s="599"/>
      <c r="AHA1" s="599"/>
      <c r="AHB1" s="599"/>
      <c r="AHC1" s="599"/>
      <c r="AHD1" s="599"/>
      <c r="AHE1" s="599"/>
      <c r="AHF1" s="599"/>
      <c r="AHG1" s="599"/>
      <c r="AHH1" s="599"/>
      <c r="AHI1" s="599"/>
      <c r="AHJ1" s="599"/>
      <c r="AHK1" s="599"/>
      <c r="AHL1" s="599"/>
      <c r="AHM1" s="599"/>
      <c r="AHN1" s="599"/>
      <c r="AHO1" s="599"/>
      <c r="AHP1" s="599"/>
      <c r="AHQ1" s="599"/>
      <c r="AHR1" s="599"/>
      <c r="AHS1" s="599"/>
      <c r="AHT1" s="599"/>
      <c r="AHU1" s="599"/>
      <c r="AHV1" s="599"/>
      <c r="AHW1" s="599"/>
      <c r="AHX1" s="599"/>
      <c r="AHY1" s="599"/>
      <c r="AHZ1" s="599"/>
      <c r="AIA1" s="599"/>
      <c r="AIB1" s="599"/>
      <c r="AIC1" s="599"/>
      <c r="AID1" s="599"/>
      <c r="AIE1" s="599"/>
      <c r="AIF1" s="599"/>
      <c r="AIG1" s="599"/>
      <c r="AIH1" s="599"/>
      <c r="AII1" s="599"/>
      <c r="AIJ1" s="599"/>
      <c r="AIK1" s="599"/>
      <c r="AIL1" s="599"/>
      <c r="AIM1" s="599"/>
      <c r="AIN1" s="599"/>
      <c r="AIO1" s="599"/>
      <c r="AIP1" s="599"/>
      <c r="AIQ1" s="599"/>
      <c r="AIR1" s="599"/>
      <c r="AIS1" s="599"/>
      <c r="AIT1" s="599"/>
      <c r="AIU1" s="599"/>
      <c r="AIV1" s="599"/>
      <c r="AIW1" s="599"/>
      <c r="AIX1" s="599"/>
      <c r="AIY1" s="599"/>
      <c r="AIZ1" s="599"/>
      <c r="AJA1" s="599"/>
      <c r="AJB1" s="599"/>
      <c r="AJC1" s="599"/>
      <c r="AJD1" s="599"/>
      <c r="AJE1" s="599"/>
      <c r="AJF1" s="599"/>
      <c r="AJG1" s="599"/>
      <c r="AJH1" s="599"/>
      <c r="AJI1" s="599"/>
      <c r="AJJ1" s="599"/>
      <c r="AJK1" s="599"/>
      <c r="AJL1" s="599"/>
      <c r="AJM1" s="599"/>
      <c r="AJN1" s="599"/>
      <c r="AJO1" s="599"/>
      <c r="AJP1" s="599"/>
      <c r="AJQ1" s="599"/>
      <c r="AJR1" s="599"/>
      <c r="AJS1" s="599"/>
      <c r="AJT1" s="599"/>
      <c r="AJU1" s="599"/>
      <c r="AJV1" s="599"/>
      <c r="AJW1" s="599"/>
      <c r="AJX1" s="599"/>
      <c r="AJY1" s="599"/>
      <c r="AJZ1" s="599"/>
      <c r="AKA1" s="599"/>
      <c r="AKB1" s="599"/>
      <c r="AKC1" s="599"/>
      <c r="AKD1" s="599"/>
      <c r="AKE1" s="599"/>
      <c r="AKF1" s="599"/>
      <c r="AKG1" s="599"/>
      <c r="AKH1" s="599"/>
      <c r="AKI1" s="599"/>
      <c r="AKJ1" s="599"/>
      <c r="AKK1" s="599"/>
      <c r="AKL1" s="599"/>
      <c r="AKM1" s="599"/>
      <c r="AKN1" s="599"/>
      <c r="AKO1" s="599"/>
      <c r="AKP1" s="599"/>
      <c r="AKQ1" s="599"/>
      <c r="AKR1" s="599"/>
      <c r="AKS1" s="599"/>
      <c r="AKT1" s="599"/>
      <c r="AKU1" s="599"/>
      <c r="AKV1" s="599"/>
      <c r="AKW1" s="599"/>
      <c r="AKX1" s="599"/>
      <c r="AKY1" s="599"/>
      <c r="AKZ1" s="599"/>
      <c r="ALA1" s="599"/>
      <c r="ALB1" s="599"/>
      <c r="ALC1" s="599"/>
      <c r="ALD1" s="599"/>
      <c r="ALE1" s="599"/>
      <c r="ALF1" s="599"/>
      <c r="ALG1" s="599"/>
      <c r="ALH1" s="599"/>
      <c r="ALI1" s="599"/>
      <c r="ALJ1" s="599"/>
      <c r="ALK1" s="599"/>
      <c r="ALL1" s="599"/>
      <c r="ALM1" s="599"/>
      <c r="ALN1" s="599"/>
      <c r="ALO1" s="599"/>
      <c r="ALP1" s="599"/>
      <c r="ALQ1" s="599"/>
      <c r="ALR1" s="599"/>
      <c r="ALS1" s="599"/>
      <c r="ALT1" s="599"/>
      <c r="ALU1" s="599"/>
      <c r="ALV1" s="599"/>
      <c r="ALW1" s="599"/>
      <c r="ALX1" s="599"/>
      <c r="ALY1" s="599"/>
      <c r="ALZ1" s="599"/>
      <c r="AMA1" s="599"/>
      <c r="AMB1" s="599"/>
      <c r="AMC1" s="599"/>
      <c r="AMD1" s="599"/>
      <c r="AME1" s="599"/>
      <c r="AMF1" s="599"/>
      <c r="AMG1" s="599"/>
      <c r="AMH1" s="599"/>
      <c r="AMI1" s="599"/>
      <c r="AMJ1" s="599"/>
    </row>
    <row r="2" spans="1:1024" ht="23.25" x14ac:dyDescent="0.35">
      <c r="A2" s="650"/>
      <c r="B2" s="652"/>
      <c r="C2" s="650"/>
      <c r="D2" s="649"/>
      <c r="E2" s="651"/>
      <c r="F2" s="650"/>
      <c r="G2" s="650"/>
      <c r="H2" s="650"/>
      <c r="I2" s="650"/>
      <c r="J2" s="650"/>
      <c r="K2" s="650"/>
      <c r="L2" s="650"/>
      <c r="M2" s="650"/>
      <c r="N2" s="650"/>
      <c r="O2" s="656"/>
      <c r="P2" s="650"/>
      <c r="Q2" s="650"/>
      <c r="R2" s="650"/>
      <c r="S2" s="599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599"/>
      <c r="AF2" s="599"/>
      <c r="AG2" s="599"/>
      <c r="AH2" s="599"/>
      <c r="AI2" s="599"/>
      <c r="AJ2" s="599"/>
      <c r="AK2" s="599"/>
      <c r="AL2" s="599"/>
      <c r="AM2" s="599"/>
      <c r="AN2" s="599"/>
      <c r="AO2" s="599"/>
      <c r="AP2" s="599"/>
      <c r="AQ2" s="599"/>
      <c r="AR2" s="599"/>
      <c r="AS2" s="599"/>
      <c r="AT2" s="599"/>
      <c r="AU2" s="599"/>
      <c r="AV2" s="599"/>
      <c r="AW2" s="599"/>
      <c r="AX2" s="599"/>
      <c r="AY2" s="599"/>
      <c r="AZ2" s="599"/>
      <c r="BA2" s="599"/>
      <c r="BB2" s="599"/>
      <c r="BC2" s="599"/>
      <c r="BD2" s="599"/>
      <c r="BE2" s="599"/>
      <c r="BF2" s="599"/>
      <c r="BG2" s="599"/>
      <c r="BH2" s="599"/>
      <c r="BI2" s="599"/>
      <c r="BJ2" s="599"/>
      <c r="BK2" s="599"/>
      <c r="BL2" s="599"/>
      <c r="BM2" s="599"/>
      <c r="BN2" s="599"/>
      <c r="BO2" s="599"/>
      <c r="BP2" s="599"/>
      <c r="BQ2" s="599"/>
      <c r="BR2" s="599"/>
      <c r="BS2" s="599"/>
      <c r="BT2" s="599"/>
      <c r="BU2" s="599"/>
      <c r="BV2" s="599"/>
      <c r="BW2" s="599"/>
      <c r="BX2" s="599"/>
      <c r="BY2" s="599"/>
      <c r="BZ2" s="599"/>
      <c r="CA2" s="599"/>
      <c r="CB2" s="599"/>
      <c r="CC2" s="599"/>
      <c r="CD2" s="599"/>
      <c r="CE2" s="599"/>
      <c r="CF2" s="599"/>
      <c r="CG2" s="599"/>
      <c r="CH2" s="599"/>
      <c r="CI2" s="599"/>
      <c r="CJ2" s="599"/>
      <c r="CK2" s="599"/>
      <c r="CL2" s="599"/>
      <c r="CM2" s="599"/>
      <c r="CN2" s="599"/>
      <c r="CO2" s="599"/>
      <c r="CP2" s="599"/>
      <c r="CQ2" s="599"/>
      <c r="CR2" s="599"/>
      <c r="CS2" s="599"/>
      <c r="CT2" s="599"/>
      <c r="CU2" s="599"/>
      <c r="CV2" s="599"/>
      <c r="CW2" s="599"/>
      <c r="CX2" s="599"/>
      <c r="CY2" s="599"/>
      <c r="CZ2" s="599"/>
      <c r="DA2" s="599"/>
      <c r="DB2" s="599"/>
      <c r="DC2" s="599"/>
      <c r="DD2" s="599"/>
      <c r="DE2" s="599"/>
      <c r="DF2" s="599"/>
      <c r="DG2" s="599"/>
      <c r="DH2" s="599"/>
      <c r="DI2" s="599"/>
      <c r="DJ2" s="599"/>
      <c r="DK2" s="599"/>
      <c r="DL2" s="599"/>
      <c r="DM2" s="599"/>
      <c r="DN2" s="599"/>
      <c r="DO2" s="599"/>
      <c r="DP2" s="599"/>
      <c r="DQ2" s="599"/>
      <c r="DR2" s="599"/>
      <c r="DS2" s="599"/>
      <c r="DT2" s="599"/>
      <c r="DU2" s="599"/>
      <c r="DV2" s="599"/>
      <c r="DW2" s="599"/>
      <c r="DX2" s="599"/>
      <c r="DY2" s="599"/>
      <c r="DZ2" s="599"/>
      <c r="EA2" s="599"/>
      <c r="EB2" s="599"/>
      <c r="EC2" s="599"/>
      <c r="ED2" s="599"/>
      <c r="EE2" s="599"/>
      <c r="EF2" s="599"/>
      <c r="EG2" s="599"/>
      <c r="EH2" s="599"/>
      <c r="EI2" s="599"/>
      <c r="EJ2" s="599"/>
      <c r="EK2" s="599"/>
      <c r="EL2" s="599"/>
      <c r="EM2" s="599"/>
      <c r="EN2" s="599"/>
      <c r="EO2" s="599"/>
      <c r="EP2" s="599"/>
      <c r="EQ2" s="599"/>
      <c r="ER2" s="599"/>
      <c r="ES2" s="599"/>
      <c r="ET2" s="599"/>
      <c r="EU2" s="599"/>
      <c r="EV2" s="599"/>
      <c r="EW2" s="599"/>
      <c r="EX2" s="599"/>
      <c r="EY2" s="599"/>
      <c r="EZ2" s="599"/>
      <c r="FA2" s="599"/>
      <c r="FB2" s="599"/>
      <c r="FC2" s="599"/>
      <c r="FD2" s="599"/>
      <c r="FE2" s="599"/>
      <c r="FF2" s="599"/>
      <c r="FG2" s="599"/>
      <c r="FH2" s="599"/>
      <c r="FI2" s="599"/>
      <c r="FJ2" s="599"/>
      <c r="FK2" s="599"/>
      <c r="FL2" s="599"/>
      <c r="FM2" s="599"/>
      <c r="FN2" s="599"/>
      <c r="FO2" s="599"/>
      <c r="FP2" s="599"/>
      <c r="FQ2" s="599"/>
      <c r="FR2" s="599"/>
      <c r="FS2" s="599"/>
      <c r="FT2" s="599"/>
      <c r="FU2" s="599"/>
      <c r="FV2" s="599"/>
      <c r="FW2" s="599"/>
      <c r="FX2" s="599"/>
      <c r="FY2" s="599"/>
      <c r="FZ2" s="599"/>
      <c r="GA2" s="599"/>
      <c r="GB2" s="599"/>
      <c r="GC2" s="599"/>
      <c r="GD2" s="599"/>
      <c r="GE2" s="599"/>
      <c r="GF2" s="599"/>
      <c r="GG2" s="599"/>
      <c r="GH2" s="599"/>
      <c r="GI2" s="599"/>
      <c r="GJ2" s="599"/>
      <c r="GK2" s="599"/>
      <c r="GL2" s="599"/>
      <c r="GM2" s="599"/>
      <c r="GN2" s="599"/>
      <c r="GO2" s="599"/>
      <c r="GP2" s="599"/>
      <c r="GQ2" s="599"/>
      <c r="GR2" s="599"/>
      <c r="GS2" s="599"/>
      <c r="GT2" s="599"/>
      <c r="GU2" s="599"/>
      <c r="GV2" s="599"/>
      <c r="GW2" s="599"/>
      <c r="GX2" s="599"/>
      <c r="GY2" s="599"/>
      <c r="GZ2" s="599"/>
      <c r="HA2" s="599"/>
      <c r="HB2" s="599"/>
      <c r="HC2" s="599"/>
      <c r="HD2" s="599"/>
      <c r="HE2" s="599"/>
      <c r="HF2" s="599"/>
      <c r="HG2" s="599"/>
      <c r="HH2" s="599"/>
      <c r="HI2" s="599"/>
      <c r="HJ2" s="599"/>
      <c r="HK2" s="599"/>
      <c r="HL2" s="599"/>
      <c r="HM2" s="599"/>
      <c r="HN2" s="599"/>
      <c r="HO2" s="599"/>
      <c r="HP2" s="599"/>
      <c r="HQ2" s="599"/>
      <c r="HR2" s="599"/>
      <c r="HS2" s="599"/>
      <c r="HT2" s="599"/>
      <c r="HU2" s="599"/>
      <c r="HV2" s="599"/>
      <c r="HW2" s="599"/>
      <c r="HX2" s="599"/>
      <c r="HY2" s="599"/>
      <c r="HZ2" s="599"/>
      <c r="IA2" s="599"/>
      <c r="IB2" s="599"/>
      <c r="IC2" s="599"/>
      <c r="ID2" s="599"/>
      <c r="IE2" s="599"/>
      <c r="IF2" s="599"/>
      <c r="IG2" s="599"/>
      <c r="IH2" s="599"/>
      <c r="II2" s="599"/>
      <c r="IJ2" s="599"/>
      <c r="IK2" s="599"/>
      <c r="IL2" s="599"/>
      <c r="IM2" s="599"/>
      <c r="IN2" s="599"/>
      <c r="IO2" s="599"/>
      <c r="IP2" s="599"/>
      <c r="IQ2" s="599"/>
      <c r="IR2" s="599"/>
      <c r="IS2" s="599"/>
      <c r="IT2" s="599"/>
      <c r="IU2" s="599"/>
      <c r="IV2" s="599"/>
      <c r="IW2" s="599"/>
      <c r="IX2" s="599"/>
      <c r="IY2" s="599"/>
      <c r="IZ2" s="599"/>
      <c r="JA2" s="599"/>
      <c r="JB2" s="599"/>
      <c r="JC2" s="599"/>
      <c r="JD2" s="599"/>
      <c r="JE2" s="599"/>
      <c r="JF2" s="599"/>
      <c r="JG2" s="599"/>
      <c r="JH2" s="599"/>
      <c r="JI2" s="599"/>
      <c r="JJ2" s="599"/>
      <c r="JK2" s="599"/>
      <c r="JL2" s="599"/>
      <c r="JM2" s="599"/>
      <c r="JN2" s="599"/>
      <c r="JO2" s="599"/>
      <c r="JP2" s="599"/>
      <c r="JQ2" s="599"/>
      <c r="JR2" s="599"/>
      <c r="JS2" s="599"/>
      <c r="JT2" s="599"/>
      <c r="JU2" s="599"/>
      <c r="JV2" s="599"/>
      <c r="JW2" s="599"/>
      <c r="JX2" s="599"/>
      <c r="JY2" s="599"/>
      <c r="JZ2" s="599"/>
      <c r="KA2" s="599"/>
      <c r="KB2" s="599"/>
      <c r="KC2" s="599"/>
      <c r="KD2" s="599"/>
      <c r="KE2" s="599"/>
      <c r="KF2" s="599"/>
      <c r="KG2" s="599"/>
      <c r="KH2" s="599"/>
      <c r="KI2" s="599"/>
      <c r="KJ2" s="599"/>
      <c r="KK2" s="599"/>
      <c r="KL2" s="599"/>
      <c r="KM2" s="599"/>
      <c r="KN2" s="599"/>
      <c r="KO2" s="599"/>
      <c r="KP2" s="599"/>
      <c r="KQ2" s="599"/>
      <c r="KR2" s="599"/>
      <c r="KS2" s="599"/>
      <c r="KT2" s="599"/>
      <c r="KU2" s="599"/>
      <c r="KV2" s="599"/>
      <c r="KW2" s="599"/>
      <c r="KX2" s="599"/>
      <c r="KY2" s="599"/>
      <c r="KZ2" s="599"/>
      <c r="LA2" s="599"/>
      <c r="LB2" s="599"/>
      <c r="LC2" s="599"/>
      <c r="LD2" s="599"/>
      <c r="LE2" s="599"/>
      <c r="LF2" s="599"/>
      <c r="LG2" s="599"/>
      <c r="LH2" s="599"/>
      <c r="LI2" s="599"/>
      <c r="LJ2" s="599"/>
      <c r="LK2" s="599"/>
      <c r="LL2" s="599"/>
      <c r="LM2" s="599"/>
      <c r="LN2" s="599"/>
      <c r="LO2" s="599"/>
      <c r="LP2" s="599"/>
      <c r="LQ2" s="599"/>
      <c r="LR2" s="599"/>
      <c r="LS2" s="599"/>
      <c r="LT2" s="599"/>
      <c r="LU2" s="599"/>
      <c r="LV2" s="599"/>
      <c r="LW2" s="599"/>
      <c r="LX2" s="599"/>
      <c r="LY2" s="599"/>
      <c r="LZ2" s="599"/>
      <c r="MA2" s="599"/>
      <c r="MB2" s="599"/>
      <c r="MC2" s="599"/>
      <c r="MD2" s="599"/>
      <c r="ME2" s="599"/>
      <c r="MF2" s="599"/>
      <c r="MG2" s="599"/>
      <c r="MH2" s="599"/>
      <c r="MI2" s="599"/>
      <c r="MJ2" s="599"/>
      <c r="MK2" s="599"/>
      <c r="ML2" s="599"/>
      <c r="MM2" s="599"/>
      <c r="MN2" s="599"/>
      <c r="MO2" s="599"/>
      <c r="MP2" s="599"/>
      <c r="MQ2" s="599"/>
      <c r="MR2" s="599"/>
      <c r="MS2" s="599"/>
      <c r="MT2" s="599"/>
      <c r="MU2" s="599"/>
      <c r="MV2" s="599"/>
      <c r="MW2" s="599"/>
      <c r="MX2" s="599"/>
      <c r="MY2" s="599"/>
      <c r="MZ2" s="599"/>
      <c r="NA2" s="599"/>
      <c r="NB2" s="599"/>
      <c r="NC2" s="599"/>
      <c r="ND2" s="599"/>
      <c r="NE2" s="599"/>
      <c r="NF2" s="599"/>
      <c r="NG2" s="599"/>
      <c r="NH2" s="599"/>
      <c r="NI2" s="599"/>
      <c r="NJ2" s="599"/>
      <c r="NK2" s="599"/>
      <c r="NL2" s="599"/>
      <c r="NM2" s="599"/>
      <c r="NN2" s="599"/>
      <c r="NO2" s="599"/>
      <c r="NP2" s="599"/>
      <c r="NQ2" s="599"/>
      <c r="NR2" s="599"/>
      <c r="NS2" s="599"/>
      <c r="NT2" s="599"/>
      <c r="NU2" s="599"/>
      <c r="NV2" s="599"/>
      <c r="NW2" s="599"/>
      <c r="NX2" s="599"/>
      <c r="NY2" s="599"/>
      <c r="NZ2" s="599"/>
      <c r="OA2" s="599"/>
      <c r="OB2" s="599"/>
      <c r="OC2" s="599"/>
      <c r="OD2" s="599"/>
      <c r="OE2" s="599"/>
      <c r="OF2" s="599"/>
      <c r="OG2" s="599"/>
      <c r="OH2" s="599"/>
      <c r="OI2" s="599"/>
      <c r="OJ2" s="599"/>
      <c r="OK2" s="599"/>
      <c r="OL2" s="599"/>
      <c r="OM2" s="599"/>
      <c r="ON2" s="599"/>
      <c r="OO2" s="599"/>
      <c r="OP2" s="599"/>
      <c r="OQ2" s="599"/>
      <c r="OR2" s="599"/>
      <c r="OS2" s="599"/>
      <c r="OT2" s="599"/>
      <c r="OU2" s="599"/>
      <c r="OV2" s="599"/>
      <c r="OW2" s="599"/>
      <c r="OX2" s="599"/>
      <c r="OY2" s="599"/>
      <c r="OZ2" s="599"/>
      <c r="PA2" s="599"/>
      <c r="PB2" s="599"/>
      <c r="PC2" s="599"/>
      <c r="PD2" s="599"/>
      <c r="PE2" s="599"/>
      <c r="PF2" s="599"/>
      <c r="PG2" s="599"/>
      <c r="PH2" s="599"/>
      <c r="PI2" s="599"/>
      <c r="PJ2" s="599"/>
      <c r="PK2" s="599"/>
      <c r="PL2" s="599"/>
      <c r="PM2" s="599"/>
      <c r="PN2" s="599"/>
      <c r="PO2" s="599"/>
      <c r="PP2" s="599"/>
      <c r="PQ2" s="599"/>
      <c r="PR2" s="599"/>
      <c r="PS2" s="599"/>
      <c r="PT2" s="599"/>
      <c r="PU2" s="599"/>
      <c r="PV2" s="599"/>
      <c r="PW2" s="599"/>
      <c r="PX2" s="599"/>
      <c r="PY2" s="599"/>
      <c r="PZ2" s="599"/>
      <c r="QA2" s="599"/>
      <c r="QB2" s="599"/>
      <c r="QC2" s="599"/>
      <c r="QD2" s="599"/>
      <c r="QE2" s="599"/>
      <c r="QF2" s="599"/>
      <c r="QG2" s="599"/>
      <c r="QH2" s="599"/>
      <c r="QI2" s="599"/>
      <c r="QJ2" s="599"/>
      <c r="QK2" s="599"/>
      <c r="QL2" s="599"/>
      <c r="QM2" s="599"/>
      <c r="QN2" s="599"/>
      <c r="QO2" s="599"/>
      <c r="QP2" s="599"/>
      <c r="QQ2" s="599"/>
      <c r="QR2" s="599"/>
      <c r="QS2" s="599"/>
      <c r="QT2" s="599"/>
      <c r="QU2" s="599"/>
      <c r="QV2" s="599"/>
      <c r="QW2" s="599"/>
      <c r="QX2" s="599"/>
      <c r="QY2" s="599"/>
      <c r="QZ2" s="599"/>
      <c r="RA2" s="599"/>
      <c r="RB2" s="599"/>
      <c r="RC2" s="599"/>
      <c r="RD2" s="599"/>
      <c r="RE2" s="599"/>
      <c r="RF2" s="599"/>
      <c r="RG2" s="599"/>
      <c r="RH2" s="599"/>
      <c r="RI2" s="599"/>
      <c r="RJ2" s="599"/>
      <c r="RK2" s="599"/>
      <c r="RL2" s="599"/>
      <c r="RM2" s="599"/>
      <c r="RN2" s="599"/>
      <c r="RO2" s="599"/>
      <c r="RP2" s="599"/>
      <c r="RQ2" s="599"/>
      <c r="RR2" s="599"/>
      <c r="RS2" s="599"/>
      <c r="RT2" s="599"/>
      <c r="RU2" s="599"/>
      <c r="RV2" s="599"/>
      <c r="RW2" s="599"/>
      <c r="RX2" s="599"/>
      <c r="RY2" s="599"/>
      <c r="RZ2" s="599"/>
      <c r="SA2" s="599"/>
      <c r="SB2" s="599"/>
      <c r="SC2" s="599"/>
      <c r="SD2" s="599"/>
      <c r="SE2" s="599"/>
      <c r="SF2" s="599"/>
      <c r="SG2" s="599"/>
      <c r="SH2" s="599"/>
      <c r="SI2" s="599"/>
      <c r="SJ2" s="599"/>
      <c r="SK2" s="599"/>
      <c r="SL2" s="599"/>
      <c r="SM2" s="599"/>
      <c r="SN2" s="599"/>
      <c r="SO2" s="599"/>
      <c r="SP2" s="599"/>
      <c r="SQ2" s="599"/>
      <c r="SR2" s="599"/>
      <c r="SS2" s="599"/>
      <c r="ST2" s="599"/>
      <c r="SU2" s="599"/>
      <c r="SV2" s="599"/>
      <c r="SW2" s="599"/>
      <c r="SX2" s="599"/>
      <c r="SY2" s="599"/>
      <c r="SZ2" s="599"/>
      <c r="TA2" s="599"/>
      <c r="TB2" s="599"/>
      <c r="TC2" s="599"/>
      <c r="TD2" s="599"/>
      <c r="TE2" s="599"/>
      <c r="TF2" s="599"/>
      <c r="TG2" s="599"/>
      <c r="TH2" s="599"/>
      <c r="TI2" s="599"/>
      <c r="TJ2" s="599"/>
      <c r="TK2" s="599"/>
      <c r="TL2" s="599"/>
      <c r="TM2" s="599"/>
      <c r="TN2" s="599"/>
      <c r="TO2" s="599"/>
      <c r="TP2" s="599"/>
      <c r="TQ2" s="599"/>
      <c r="TR2" s="599"/>
      <c r="TS2" s="599"/>
      <c r="TT2" s="599"/>
      <c r="TU2" s="599"/>
      <c r="TV2" s="599"/>
      <c r="TW2" s="599"/>
      <c r="TX2" s="599"/>
      <c r="TY2" s="599"/>
      <c r="TZ2" s="599"/>
      <c r="UA2" s="599"/>
      <c r="UB2" s="599"/>
      <c r="UC2" s="599"/>
      <c r="UD2" s="599"/>
      <c r="UE2" s="599"/>
      <c r="UF2" s="599"/>
      <c r="UG2" s="599"/>
      <c r="UH2" s="599"/>
      <c r="UI2" s="599"/>
      <c r="UJ2" s="599"/>
      <c r="UK2" s="599"/>
      <c r="UL2" s="599"/>
      <c r="UM2" s="599"/>
      <c r="UN2" s="599"/>
      <c r="UO2" s="599"/>
      <c r="UP2" s="599"/>
      <c r="UQ2" s="599"/>
      <c r="UR2" s="599"/>
      <c r="US2" s="599"/>
      <c r="UT2" s="599"/>
      <c r="UU2" s="599"/>
      <c r="UV2" s="599"/>
      <c r="UW2" s="599"/>
      <c r="UX2" s="599"/>
      <c r="UY2" s="599"/>
      <c r="UZ2" s="599"/>
      <c r="VA2" s="599"/>
      <c r="VB2" s="599"/>
      <c r="VC2" s="599"/>
      <c r="VD2" s="599"/>
      <c r="VE2" s="599"/>
      <c r="VF2" s="599"/>
      <c r="VG2" s="599"/>
      <c r="VH2" s="599"/>
      <c r="VI2" s="599"/>
      <c r="VJ2" s="599"/>
      <c r="VK2" s="599"/>
      <c r="VL2" s="599"/>
      <c r="VM2" s="599"/>
      <c r="VN2" s="599"/>
      <c r="VO2" s="599"/>
      <c r="VP2" s="599"/>
      <c r="VQ2" s="599"/>
      <c r="VR2" s="599"/>
      <c r="VS2" s="599"/>
      <c r="VT2" s="599"/>
      <c r="VU2" s="599"/>
      <c r="VV2" s="599"/>
      <c r="VW2" s="599"/>
      <c r="VX2" s="599"/>
      <c r="VY2" s="599"/>
      <c r="VZ2" s="599"/>
      <c r="WA2" s="599"/>
      <c r="WB2" s="599"/>
      <c r="WC2" s="599"/>
      <c r="WD2" s="599"/>
      <c r="WE2" s="599"/>
      <c r="WF2" s="599"/>
      <c r="WG2" s="599"/>
      <c r="WH2" s="599"/>
      <c r="WI2" s="599"/>
      <c r="WJ2" s="599"/>
      <c r="WK2" s="599"/>
      <c r="WL2" s="599"/>
      <c r="WM2" s="599"/>
      <c r="WN2" s="599"/>
      <c r="WO2" s="599"/>
      <c r="WP2" s="599"/>
      <c r="WQ2" s="599"/>
      <c r="WR2" s="599"/>
      <c r="WS2" s="599"/>
      <c r="WT2" s="599"/>
      <c r="WU2" s="599"/>
      <c r="WV2" s="599"/>
      <c r="WW2" s="599"/>
      <c r="WX2" s="599"/>
      <c r="WY2" s="599"/>
      <c r="WZ2" s="599"/>
      <c r="XA2" s="599"/>
      <c r="XB2" s="599"/>
      <c r="XC2" s="599"/>
      <c r="XD2" s="599"/>
      <c r="XE2" s="599"/>
      <c r="XF2" s="599"/>
      <c r="XG2" s="599"/>
      <c r="XH2" s="599"/>
      <c r="XI2" s="599"/>
      <c r="XJ2" s="599"/>
      <c r="XK2" s="599"/>
      <c r="XL2" s="599"/>
      <c r="XM2" s="599"/>
      <c r="XN2" s="599"/>
      <c r="XO2" s="599"/>
      <c r="XP2" s="599"/>
      <c r="XQ2" s="599"/>
      <c r="XR2" s="599"/>
      <c r="XS2" s="599"/>
      <c r="XT2" s="599"/>
      <c r="XU2" s="599"/>
      <c r="XV2" s="599"/>
      <c r="XW2" s="599"/>
      <c r="XX2" s="599"/>
      <c r="XY2" s="599"/>
      <c r="XZ2" s="599"/>
      <c r="YA2" s="599"/>
      <c r="YB2" s="599"/>
      <c r="YC2" s="599"/>
      <c r="YD2" s="599"/>
      <c r="YE2" s="599"/>
      <c r="YF2" s="599"/>
      <c r="YG2" s="599"/>
      <c r="YH2" s="599"/>
      <c r="YI2" s="599"/>
      <c r="YJ2" s="599"/>
      <c r="YK2" s="599"/>
      <c r="YL2" s="599"/>
      <c r="YM2" s="599"/>
      <c r="YN2" s="599"/>
      <c r="YO2" s="599"/>
      <c r="YP2" s="599"/>
      <c r="YQ2" s="599"/>
      <c r="YR2" s="599"/>
      <c r="YS2" s="599"/>
      <c r="YT2" s="599"/>
      <c r="YU2" s="599"/>
      <c r="YV2" s="599"/>
      <c r="YW2" s="599"/>
      <c r="YX2" s="599"/>
      <c r="YY2" s="599"/>
      <c r="YZ2" s="599"/>
      <c r="ZA2" s="599"/>
      <c r="ZB2" s="599"/>
      <c r="ZC2" s="599"/>
      <c r="ZD2" s="599"/>
      <c r="ZE2" s="599"/>
      <c r="ZF2" s="599"/>
      <c r="ZG2" s="599"/>
      <c r="ZH2" s="599"/>
      <c r="ZI2" s="599"/>
      <c r="ZJ2" s="599"/>
      <c r="ZK2" s="599"/>
      <c r="ZL2" s="599"/>
      <c r="ZM2" s="599"/>
      <c r="ZN2" s="599"/>
      <c r="ZO2" s="599"/>
      <c r="ZP2" s="599"/>
      <c r="ZQ2" s="599"/>
      <c r="ZR2" s="599"/>
      <c r="ZS2" s="599"/>
      <c r="ZT2" s="599"/>
      <c r="ZU2" s="599"/>
      <c r="ZV2" s="599"/>
      <c r="ZW2" s="599"/>
      <c r="ZX2" s="599"/>
      <c r="ZY2" s="599"/>
      <c r="ZZ2" s="599"/>
      <c r="AAA2" s="599"/>
      <c r="AAB2" s="599"/>
      <c r="AAC2" s="599"/>
      <c r="AAD2" s="599"/>
      <c r="AAE2" s="599"/>
      <c r="AAF2" s="599"/>
      <c r="AAG2" s="599"/>
      <c r="AAH2" s="599"/>
      <c r="AAI2" s="599"/>
      <c r="AAJ2" s="599"/>
      <c r="AAK2" s="599"/>
      <c r="AAL2" s="599"/>
      <c r="AAM2" s="599"/>
      <c r="AAN2" s="599"/>
      <c r="AAO2" s="599"/>
      <c r="AAP2" s="599"/>
      <c r="AAQ2" s="599"/>
      <c r="AAR2" s="599"/>
      <c r="AAS2" s="599"/>
      <c r="AAT2" s="599"/>
      <c r="AAU2" s="599"/>
      <c r="AAV2" s="599"/>
      <c r="AAW2" s="599"/>
      <c r="AAX2" s="599"/>
      <c r="AAY2" s="599"/>
      <c r="AAZ2" s="599"/>
      <c r="ABA2" s="599"/>
      <c r="ABB2" s="599"/>
      <c r="ABC2" s="599"/>
      <c r="ABD2" s="599"/>
      <c r="ABE2" s="599"/>
      <c r="ABF2" s="599"/>
      <c r="ABG2" s="599"/>
      <c r="ABH2" s="599"/>
      <c r="ABI2" s="599"/>
      <c r="ABJ2" s="599"/>
      <c r="ABK2" s="599"/>
      <c r="ABL2" s="599"/>
      <c r="ABM2" s="599"/>
      <c r="ABN2" s="599"/>
      <c r="ABO2" s="599"/>
      <c r="ABP2" s="599"/>
      <c r="ABQ2" s="599"/>
      <c r="ABR2" s="599"/>
      <c r="ABS2" s="599"/>
      <c r="ABT2" s="599"/>
      <c r="ABU2" s="599"/>
      <c r="ABV2" s="599"/>
      <c r="ABW2" s="599"/>
      <c r="ABX2" s="599"/>
      <c r="ABY2" s="599"/>
      <c r="ABZ2" s="599"/>
      <c r="ACA2" s="599"/>
      <c r="ACB2" s="599"/>
      <c r="ACC2" s="599"/>
      <c r="ACD2" s="599"/>
      <c r="ACE2" s="599"/>
      <c r="ACF2" s="599"/>
      <c r="ACG2" s="599"/>
      <c r="ACH2" s="599"/>
      <c r="ACI2" s="599"/>
      <c r="ACJ2" s="599"/>
      <c r="ACK2" s="599"/>
      <c r="ACL2" s="599"/>
      <c r="ACM2" s="599"/>
      <c r="ACN2" s="599"/>
      <c r="ACO2" s="599"/>
      <c r="ACP2" s="599"/>
      <c r="ACQ2" s="599"/>
      <c r="ACR2" s="599"/>
      <c r="ACS2" s="599"/>
      <c r="ACT2" s="599"/>
      <c r="ACU2" s="599"/>
      <c r="ACV2" s="599"/>
      <c r="ACW2" s="599"/>
      <c r="ACX2" s="599"/>
      <c r="ACY2" s="599"/>
      <c r="ACZ2" s="599"/>
      <c r="ADA2" s="599"/>
      <c r="ADB2" s="599"/>
      <c r="ADC2" s="599"/>
      <c r="ADD2" s="599"/>
      <c r="ADE2" s="599"/>
      <c r="ADF2" s="599"/>
      <c r="ADG2" s="599"/>
      <c r="ADH2" s="599"/>
      <c r="ADI2" s="599"/>
      <c r="ADJ2" s="599"/>
      <c r="ADK2" s="599"/>
      <c r="ADL2" s="599"/>
      <c r="ADM2" s="599"/>
      <c r="ADN2" s="599"/>
      <c r="ADO2" s="599"/>
      <c r="ADP2" s="599"/>
      <c r="ADQ2" s="599"/>
      <c r="ADR2" s="599"/>
      <c r="ADS2" s="599"/>
      <c r="ADT2" s="599"/>
      <c r="ADU2" s="599"/>
      <c r="ADV2" s="599"/>
      <c r="ADW2" s="599"/>
      <c r="ADX2" s="599"/>
      <c r="ADY2" s="599"/>
      <c r="ADZ2" s="599"/>
      <c r="AEA2" s="599"/>
      <c r="AEB2" s="599"/>
      <c r="AEC2" s="599"/>
      <c r="AED2" s="599"/>
      <c r="AEE2" s="599"/>
      <c r="AEF2" s="599"/>
      <c r="AEG2" s="599"/>
      <c r="AEH2" s="599"/>
      <c r="AEI2" s="599"/>
      <c r="AEJ2" s="599"/>
      <c r="AEK2" s="599"/>
      <c r="AEL2" s="599"/>
      <c r="AEM2" s="599"/>
      <c r="AEN2" s="599"/>
      <c r="AEO2" s="599"/>
      <c r="AEP2" s="599"/>
      <c r="AEQ2" s="599"/>
      <c r="AER2" s="599"/>
      <c r="AES2" s="599"/>
      <c r="AET2" s="599"/>
      <c r="AEU2" s="599"/>
      <c r="AEV2" s="599"/>
      <c r="AEW2" s="599"/>
      <c r="AEX2" s="599"/>
      <c r="AEY2" s="599"/>
      <c r="AEZ2" s="599"/>
      <c r="AFA2" s="599"/>
      <c r="AFB2" s="599"/>
      <c r="AFC2" s="599"/>
      <c r="AFD2" s="599"/>
      <c r="AFE2" s="599"/>
      <c r="AFF2" s="599"/>
      <c r="AFG2" s="599"/>
      <c r="AFH2" s="599"/>
      <c r="AFI2" s="599"/>
      <c r="AFJ2" s="599"/>
      <c r="AFK2" s="599"/>
      <c r="AFL2" s="599"/>
      <c r="AFM2" s="599"/>
      <c r="AFN2" s="599"/>
      <c r="AFO2" s="599"/>
      <c r="AFP2" s="599"/>
      <c r="AFQ2" s="599"/>
      <c r="AFR2" s="599"/>
      <c r="AFS2" s="599"/>
      <c r="AFT2" s="599"/>
      <c r="AFU2" s="599"/>
      <c r="AFV2" s="599"/>
      <c r="AFW2" s="599"/>
      <c r="AFX2" s="599"/>
      <c r="AFY2" s="599"/>
      <c r="AFZ2" s="599"/>
      <c r="AGA2" s="599"/>
      <c r="AGB2" s="599"/>
      <c r="AGC2" s="599"/>
      <c r="AGD2" s="599"/>
      <c r="AGE2" s="599"/>
      <c r="AGF2" s="599"/>
      <c r="AGG2" s="599"/>
      <c r="AGH2" s="599"/>
      <c r="AGI2" s="599"/>
      <c r="AGJ2" s="599"/>
      <c r="AGK2" s="599"/>
      <c r="AGL2" s="599"/>
      <c r="AGM2" s="599"/>
      <c r="AGN2" s="599"/>
      <c r="AGO2" s="599"/>
      <c r="AGP2" s="599"/>
      <c r="AGQ2" s="599"/>
      <c r="AGR2" s="599"/>
      <c r="AGS2" s="599"/>
      <c r="AGT2" s="599"/>
      <c r="AGU2" s="599"/>
      <c r="AGV2" s="599"/>
      <c r="AGW2" s="599"/>
      <c r="AGX2" s="599"/>
      <c r="AGY2" s="599"/>
      <c r="AGZ2" s="599"/>
      <c r="AHA2" s="599"/>
      <c r="AHB2" s="599"/>
      <c r="AHC2" s="599"/>
      <c r="AHD2" s="599"/>
      <c r="AHE2" s="599"/>
      <c r="AHF2" s="599"/>
      <c r="AHG2" s="599"/>
      <c r="AHH2" s="599"/>
      <c r="AHI2" s="599"/>
      <c r="AHJ2" s="599"/>
      <c r="AHK2" s="599"/>
      <c r="AHL2" s="599"/>
      <c r="AHM2" s="599"/>
      <c r="AHN2" s="599"/>
      <c r="AHO2" s="599"/>
      <c r="AHP2" s="599"/>
      <c r="AHQ2" s="599"/>
      <c r="AHR2" s="599"/>
      <c r="AHS2" s="599"/>
      <c r="AHT2" s="599"/>
      <c r="AHU2" s="599"/>
      <c r="AHV2" s="599"/>
      <c r="AHW2" s="599"/>
      <c r="AHX2" s="599"/>
      <c r="AHY2" s="599"/>
      <c r="AHZ2" s="599"/>
      <c r="AIA2" s="599"/>
      <c r="AIB2" s="599"/>
      <c r="AIC2" s="599"/>
      <c r="AID2" s="599"/>
      <c r="AIE2" s="599"/>
      <c r="AIF2" s="599"/>
      <c r="AIG2" s="599"/>
      <c r="AIH2" s="599"/>
      <c r="AII2" s="599"/>
      <c r="AIJ2" s="599"/>
      <c r="AIK2" s="599"/>
      <c r="AIL2" s="599"/>
      <c r="AIM2" s="599"/>
      <c r="AIN2" s="599"/>
      <c r="AIO2" s="599"/>
      <c r="AIP2" s="599"/>
      <c r="AIQ2" s="599"/>
      <c r="AIR2" s="599"/>
      <c r="AIS2" s="599"/>
      <c r="AIT2" s="599"/>
      <c r="AIU2" s="599"/>
      <c r="AIV2" s="599"/>
      <c r="AIW2" s="599"/>
      <c r="AIX2" s="599"/>
      <c r="AIY2" s="599"/>
      <c r="AIZ2" s="599"/>
      <c r="AJA2" s="599"/>
      <c r="AJB2" s="599"/>
      <c r="AJC2" s="599"/>
      <c r="AJD2" s="599"/>
      <c r="AJE2" s="599"/>
      <c r="AJF2" s="599"/>
      <c r="AJG2" s="599"/>
      <c r="AJH2" s="599"/>
      <c r="AJI2" s="599"/>
      <c r="AJJ2" s="599"/>
      <c r="AJK2" s="599"/>
      <c r="AJL2" s="599"/>
      <c r="AJM2" s="599"/>
      <c r="AJN2" s="599"/>
      <c r="AJO2" s="599"/>
      <c r="AJP2" s="599"/>
      <c r="AJQ2" s="599"/>
      <c r="AJR2" s="599"/>
      <c r="AJS2" s="599"/>
      <c r="AJT2" s="599"/>
      <c r="AJU2" s="599"/>
      <c r="AJV2" s="599"/>
      <c r="AJW2" s="599"/>
      <c r="AJX2" s="599"/>
      <c r="AJY2" s="599"/>
      <c r="AJZ2" s="599"/>
      <c r="AKA2" s="599"/>
      <c r="AKB2" s="599"/>
      <c r="AKC2" s="599"/>
      <c r="AKD2" s="599"/>
      <c r="AKE2" s="599"/>
      <c r="AKF2" s="599"/>
      <c r="AKG2" s="599"/>
      <c r="AKH2" s="599"/>
      <c r="AKI2" s="599"/>
      <c r="AKJ2" s="599"/>
      <c r="AKK2" s="599"/>
      <c r="AKL2" s="599"/>
      <c r="AKM2" s="599"/>
      <c r="AKN2" s="599"/>
      <c r="AKO2" s="599"/>
      <c r="AKP2" s="599"/>
      <c r="AKQ2" s="599"/>
      <c r="AKR2" s="599"/>
      <c r="AKS2" s="599"/>
      <c r="AKT2" s="599"/>
      <c r="AKU2" s="599"/>
      <c r="AKV2" s="599"/>
      <c r="AKW2" s="599"/>
      <c r="AKX2" s="599"/>
      <c r="AKY2" s="599"/>
      <c r="AKZ2" s="599"/>
      <c r="ALA2" s="599"/>
      <c r="ALB2" s="599"/>
      <c r="ALC2" s="599"/>
      <c r="ALD2" s="599"/>
      <c r="ALE2" s="599"/>
      <c r="ALF2" s="599"/>
      <c r="ALG2" s="599"/>
      <c r="ALH2" s="599"/>
      <c r="ALI2" s="599"/>
      <c r="ALJ2" s="599"/>
      <c r="ALK2" s="599"/>
      <c r="ALL2" s="599"/>
      <c r="ALM2" s="599"/>
      <c r="ALN2" s="599"/>
      <c r="ALO2" s="599"/>
      <c r="ALP2" s="599"/>
      <c r="ALQ2" s="599"/>
      <c r="ALR2" s="599"/>
      <c r="ALS2" s="599"/>
      <c r="ALT2" s="599"/>
      <c r="ALU2" s="599"/>
      <c r="ALV2" s="599"/>
      <c r="ALW2" s="599"/>
      <c r="ALX2" s="599"/>
      <c r="ALY2" s="599"/>
      <c r="ALZ2" s="599"/>
      <c r="AMA2" s="599"/>
      <c r="AMB2" s="599"/>
      <c r="AMC2" s="599"/>
      <c r="AMD2" s="599"/>
      <c r="AME2" s="599"/>
      <c r="AMF2" s="599"/>
      <c r="AMG2" s="599"/>
      <c r="AMH2" s="599"/>
      <c r="AMI2" s="599"/>
      <c r="AMJ2" s="599"/>
    </row>
    <row r="3" spans="1:1024" s="623" customFormat="1" ht="47.25" customHeight="1" x14ac:dyDescent="0.35">
      <c r="A3" s="650"/>
      <c r="B3" s="893" t="s">
        <v>539</v>
      </c>
      <c r="C3" s="893"/>
      <c r="D3" s="893"/>
      <c r="E3" s="893"/>
      <c r="F3" s="893"/>
      <c r="G3" s="893"/>
      <c r="H3" s="893"/>
      <c r="I3" s="893"/>
      <c r="J3" s="893"/>
      <c r="K3" s="893"/>
      <c r="L3" s="893"/>
      <c r="M3" s="893"/>
      <c r="N3" s="893"/>
      <c r="O3" s="893"/>
      <c r="P3" s="893"/>
      <c r="Q3" s="893"/>
      <c r="R3" s="893"/>
      <c r="S3" s="599"/>
      <c r="T3" s="599"/>
      <c r="U3" s="599"/>
      <c r="V3" s="599"/>
      <c r="W3" s="599"/>
      <c r="X3" s="599"/>
      <c r="Y3" s="599"/>
      <c r="Z3" s="599"/>
      <c r="AA3" s="599"/>
      <c r="AB3" s="599"/>
      <c r="AC3" s="599"/>
      <c r="AD3" s="599"/>
      <c r="AE3" s="599"/>
      <c r="AF3" s="599"/>
      <c r="AG3" s="599"/>
      <c r="AH3" s="599"/>
      <c r="AI3" s="599"/>
      <c r="AJ3" s="599"/>
      <c r="AK3" s="599"/>
      <c r="AL3" s="599"/>
      <c r="AM3" s="599"/>
      <c r="AN3" s="599"/>
      <c r="AO3" s="599"/>
      <c r="AP3" s="599"/>
      <c r="AQ3" s="599"/>
      <c r="AR3" s="599"/>
      <c r="AS3" s="599"/>
      <c r="AT3" s="599"/>
      <c r="AU3" s="599"/>
      <c r="AV3" s="599"/>
      <c r="AW3" s="599"/>
      <c r="AX3" s="599"/>
      <c r="AY3" s="599"/>
      <c r="AZ3" s="599"/>
      <c r="BA3" s="599"/>
      <c r="BB3" s="599"/>
      <c r="BC3" s="599"/>
      <c r="BD3" s="599"/>
      <c r="BE3" s="599"/>
      <c r="BF3" s="599"/>
      <c r="BG3" s="599"/>
      <c r="BH3" s="599"/>
      <c r="BI3" s="599"/>
      <c r="BJ3" s="599"/>
      <c r="BK3" s="599"/>
      <c r="BL3" s="599"/>
      <c r="BM3" s="599"/>
      <c r="BN3" s="599"/>
      <c r="BO3" s="599"/>
      <c r="BP3" s="599"/>
      <c r="BQ3" s="599"/>
      <c r="BR3" s="599"/>
      <c r="BS3" s="599"/>
      <c r="BT3" s="599"/>
      <c r="BU3" s="599"/>
      <c r="BV3" s="599"/>
      <c r="BW3" s="599"/>
      <c r="BX3" s="599"/>
      <c r="BY3" s="599"/>
      <c r="BZ3" s="599"/>
      <c r="CA3" s="599"/>
      <c r="CB3" s="599"/>
      <c r="CC3" s="599"/>
      <c r="CD3" s="599"/>
      <c r="CE3" s="599"/>
      <c r="CF3" s="599"/>
      <c r="CG3" s="599"/>
      <c r="CH3" s="599"/>
      <c r="CI3" s="599"/>
      <c r="CJ3" s="599"/>
      <c r="CK3" s="599"/>
      <c r="CL3" s="599"/>
      <c r="CM3" s="599"/>
      <c r="CN3" s="599"/>
      <c r="CO3" s="599"/>
      <c r="CP3" s="599"/>
      <c r="CQ3" s="599"/>
      <c r="CR3" s="599"/>
      <c r="CS3" s="599"/>
      <c r="CT3" s="599"/>
      <c r="CU3" s="599"/>
      <c r="CV3" s="599"/>
      <c r="CW3" s="599"/>
      <c r="CX3" s="599"/>
      <c r="CY3" s="599"/>
      <c r="CZ3" s="599"/>
      <c r="DA3" s="599"/>
      <c r="DB3" s="599"/>
      <c r="DC3" s="599"/>
      <c r="DD3" s="599"/>
      <c r="DE3" s="599"/>
      <c r="DF3" s="599"/>
      <c r="DG3" s="599"/>
      <c r="DH3" s="599"/>
      <c r="DI3" s="599"/>
      <c r="DJ3" s="599"/>
      <c r="DK3" s="599"/>
      <c r="DL3" s="599"/>
      <c r="DM3" s="599"/>
      <c r="DN3" s="599"/>
      <c r="DO3" s="599"/>
      <c r="DP3" s="599"/>
      <c r="DQ3" s="599"/>
      <c r="DR3" s="599"/>
      <c r="DS3" s="599"/>
      <c r="DT3" s="599"/>
      <c r="DU3" s="599"/>
      <c r="DV3" s="599"/>
      <c r="DW3" s="599"/>
      <c r="DX3" s="599"/>
      <c r="DY3" s="599"/>
      <c r="DZ3" s="599"/>
      <c r="EA3" s="599"/>
      <c r="EB3" s="599"/>
      <c r="EC3" s="599"/>
      <c r="ED3" s="599"/>
      <c r="EE3" s="599"/>
      <c r="EF3" s="599"/>
      <c r="EG3" s="599"/>
      <c r="EH3" s="599"/>
      <c r="EI3" s="599"/>
      <c r="EJ3" s="599"/>
      <c r="EK3" s="599"/>
      <c r="EL3" s="599"/>
      <c r="EM3" s="599"/>
      <c r="EN3" s="599"/>
      <c r="EO3" s="599"/>
      <c r="EP3" s="599"/>
      <c r="EQ3" s="599"/>
      <c r="ER3" s="599"/>
      <c r="ES3" s="599"/>
      <c r="ET3" s="599"/>
      <c r="EU3" s="599"/>
      <c r="EV3" s="599"/>
      <c r="EW3" s="599"/>
      <c r="EX3" s="599"/>
      <c r="EY3" s="599"/>
      <c r="EZ3" s="599"/>
      <c r="FA3" s="599"/>
      <c r="FB3" s="599"/>
      <c r="FC3" s="599"/>
      <c r="FD3" s="599"/>
      <c r="FE3" s="599"/>
      <c r="FF3" s="599"/>
      <c r="FG3" s="599"/>
      <c r="FH3" s="599"/>
      <c r="FI3" s="599"/>
      <c r="FJ3" s="599"/>
      <c r="FK3" s="599"/>
      <c r="FL3" s="599"/>
      <c r="FM3" s="599"/>
      <c r="FN3" s="599"/>
      <c r="FO3" s="599"/>
      <c r="FP3" s="599"/>
      <c r="FQ3" s="599"/>
      <c r="FR3" s="599"/>
      <c r="FS3" s="599"/>
      <c r="FT3" s="599"/>
      <c r="FU3" s="599"/>
      <c r="FV3" s="599"/>
      <c r="FW3" s="599"/>
      <c r="FX3" s="599"/>
      <c r="FY3" s="599"/>
      <c r="FZ3" s="599"/>
      <c r="GA3" s="599"/>
      <c r="GB3" s="599"/>
      <c r="GC3" s="599"/>
      <c r="GD3" s="599"/>
      <c r="GE3" s="599"/>
      <c r="GF3" s="599"/>
      <c r="GG3" s="599"/>
      <c r="GH3" s="599"/>
      <c r="GI3" s="599"/>
      <c r="GJ3" s="599"/>
      <c r="GK3" s="599"/>
      <c r="GL3" s="599"/>
      <c r="GM3" s="599"/>
      <c r="GN3" s="599"/>
      <c r="GO3" s="599"/>
      <c r="GP3" s="599"/>
      <c r="GQ3" s="599"/>
      <c r="GR3" s="599"/>
      <c r="GS3" s="599"/>
      <c r="GT3" s="599"/>
      <c r="GU3" s="599"/>
      <c r="GV3" s="599"/>
      <c r="GW3" s="599"/>
      <c r="GX3" s="599"/>
      <c r="GY3" s="599"/>
      <c r="GZ3" s="599"/>
      <c r="HA3" s="599"/>
      <c r="HB3" s="599"/>
      <c r="HC3" s="599"/>
      <c r="HD3" s="599"/>
      <c r="HE3" s="599"/>
      <c r="HF3" s="599"/>
      <c r="HG3" s="599"/>
      <c r="HH3" s="599"/>
      <c r="HI3" s="599"/>
      <c r="HJ3" s="599"/>
      <c r="HK3" s="599"/>
      <c r="HL3" s="599"/>
      <c r="HM3" s="599"/>
      <c r="HN3" s="599"/>
      <c r="HO3" s="599"/>
      <c r="HP3" s="599"/>
      <c r="HQ3" s="599"/>
      <c r="HR3" s="599"/>
      <c r="HS3" s="599"/>
      <c r="HT3" s="599"/>
      <c r="HU3" s="599"/>
      <c r="HV3" s="599"/>
      <c r="HW3" s="599"/>
      <c r="HX3" s="599"/>
      <c r="HY3" s="599"/>
      <c r="HZ3" s="599"/>
      <c r="IA3" s="599"/>
      <c r="IB3" s="599"/>
      <c r="IC3" s="599"/>
      <c r="ID3" s="599"/>
      <c r="IE3" s="599"/>
      <c r="IF3" s="599"/>
      <c r="IG3" s="599"/>
      <c r="IH3" s="599"/>
      <c r="II3" s="599"/>
      <c r="IJ3" s="599"/>
      <c r="IK3" s="599"/>
      <c r="IL3" s="599"/>
      <c r="IM3" s="599"/>
      <c r="IN3" s="599"/>
      <c r="IO3" s="599"/>
      <c r="IP3" s="599"/>
      <c r="IQ3" s="599"/>
      <c r="IR3" s="599"/>
      <c r="IS3" s="599"/>
      <c r="IT3" s="599"/>
      <c r="IU3" s="599"/>
      <c r="IV3" s="599"/>
      <c r="IW3" s="599"/>
      <c r="IX3" s="599"/>
      <c r="IY3" s="599"/>
      <c r="IZ3" s="599"/>
      <c r="JA3" s="599"/>
      <c r="JB3" s="599"/>
      <c r="JC3" s="599"/>
      <c r="JD3" s="599"/>
      <c r="JE3" s="599"/>
      <c r="JF3" s="599"/>
      <c r="JG3" s="599"/>
      <c r="JH3" s="599"/>
      <c r="JI3" s="599"/>
      <c r="JJ3" s="599"/>
      <c r="JK3" s="599"/>
      <c r="JL3" s="599"/>
      <c r="JM3" s="599"/>
      <c r="JN3" s="599"/>
      <c r="JO3" s="599"/>
      <c r="JP3" s="599"/>
      <c r="JQ3" s="599"/>
      <c r="JR3" s="599"/>
      <c r="JS3" s="599"/>
      <c r="JT3" s="599"/>
      <c r="JU3" s="599"/>
      <c r="JV3" s="599"/>
      <c r="JW3" s="599"/>
      <c r="JX3" s="599"/>
      <c r="JY3" s="599"/>
      <c r="JZ3" s="599"/>
      <c r="KA3" s="599"/>
      <c r="KB3" s="599"/>
      <c r="KC3" s="599"/>
      <c r="KD3" s="599"/>
      <c r="KE3" s="599"/>
      <c r="KF3" s="599"/>
      <c r="KG3" s="599"/>
      <c r="KH3" s="599"/>
      <c r="KI3" s="599"/>
      <c r="KJ3" s="599"/>
      <c r="KK3" s="599"/>
      <c r="KL3" s="599"/>
      <c r="KM3" s="599"/>
      <c r="KN3" s="599"/>
      <c r="KO3" s="599"/>
      <c r="KP3" s="599"/>
      <c r="KQ3" s="599"/>
      <c r="KR3" s="599"/>
      <c r="KS3" s="599"/>
      <c r="KT3" s="599"/>
      <c r="KU3" s="599"/>
      <c r="KV3" s="599"/>
      <c r="KW3" s="599"/>
      <c r="KX3" s="599"/>
      <c r="KY3" s="599"/>
      <c r="KZ3" s="599"/>
      <c r="LA3" s="599"/>
      <c r="LB3" s="599"/>
      <c r="LC3" s="599"/>
      <c r="LD3" s="599"/>
      <c r="LE3" s="599"/>
      <c r="LF3" s="599"/>
      <c r="LG3" s="599"/>
      <c r="LH3" s="599"/>
      <c r="LI3" s="599"/>
      <c r="LJ3" s="599"/>
      <c r="LK3" s="599"/>
      <c r="LL3" s="599"/>
      <c r="LM3" s="599"/>
      <c r="LN3" s="599"/>
      <c r="LO3" s="599"/>
      <c r="LP3" s="599"/>
      <c r="LQ3" s="599"/>
      <c r="LR3" s="599"/>
      <c r="LS3" s="599"/>
      <c r="LT3" s="599"/>
      <c r="LU3" s="599"/>
      <c r="LV3" s="599"/>
      <c r="LW3" s="599"/>
      <c r="LX3" s="599"/>
      <c r="LY3" s="599"/>
      <c r="LZ3" s="599"/>
      <c r="MA3" s="599"/>
      <c r="MB3" s="599"/>
      <c r="MC3" s="599"/>
      <c r="MD3" s="599"/>
      <c r="ME3" s="599"/>
      <c r="MF3" s="599"/>
      <c r="MG3" s="599"/>
      <c r="MH3" s="599"/>
      <c r="MI3" s="599"/>
      <c r="MJ3" s="599"/>
      <c r="MK3" s="599"/>
      <c r="ML3" s="599"/>
      <c r="MM3" s="599"/>
      <c r="MN3" s="599"/>
      <c r="MO3" s="599"/>
      <c r="MP3" s="599"/>
      <c r="MQ3" s="599"/>
      <c r="MR3" s="599"/>
      <c r="MS3" s="599"/>
      <c r="MT3" s="599"/>
      <c r="MU3" s="599"/>
      <c r="MV3" s="599"/>
      <c r="MW3" s="599"/>
      <c r="MX3" s="599"/>
      <c r="MY3" s="599"/>
      <c r="MZ3" s="599"/>
      <c r="NA3" s="599"/>
      <c r="NB3" s="599"/>
      <c r="NC3" s="599"/>
      <c r="ND3" s="599"/>
      <c r="NE3" s="599"/>
      <c r="NF3" s="599"/>
      <c r="NG3" s="599"/>
      <c r="NH3" s="599"/>
      <c r="NI3" s="599"/>
      <c r="NJ3" s="599"/>
      <c r="NK3" s="599"/>
      <c r="NL3" s="599"/>
      <c r="NM3" s="599"/>
      <c r="NN3" s="599"/>
      <c r="NO3" s="599"/>
      <c r="NP3" s="599"/>
      <c r="NQ3" s="599"/>
      <c r="NR3" s="599"/>
      <c r="NS3" s="599"/>
      <c r="NT3" s="599"/>
      <c r="NU3" s="599"/>
      <c r="NV3" s="599"/>
      <c r="NW3" s="599"/>
      <c r="NX3" s="599"/>
      <c r="NY3" s="599"/>
      <c r="NZ3" s="599"/>
      <c r="OA3" s="599"/>
      <c r="OB3" s="599"/>
      <c r="OC3" s="599"/>
      <c r="OD3" s="599"/>
      <c r="OE3" s="599"/>
      <c r="OF3" s="599"/>
      <c r="OG3" s="599"/>
      <c r="OH3" s="599"/>
      <c r="OI3" s="599"/>
      <c r="OJ3" s="599"/>
      <c r="OK3" s="599"/>
      <c r="OL3" s="599"/>
      <c r="OM3" s="599"/>
      <c r="ON3" s="599"/>
      <c r="OO3" s="599"/>
      <c r="OP3" s="599"/>
      <c r="OQ3" s="599"/>
      <c r="OR3" s="599"/>
      <c r="OS3" s="599"/>
      <c r="OT3" s="599"/>
      <c r="OU3" s="599"/>
      <c r="OV3" s="599"/>
      <c r="OW3" s="599"/>
      <c r="OX3" s="599"/>
      <c r="OY3" s="599"/>
      <c r="OZ3" s="599"/>
      <c r="PA3" s="599"/>
      <c r="PB3" s="599"/>
      <c r="PC3" s="599"/>
      <c r="PD3" s="599"/>
      <c r="PE3" s="599"/>
      <c r="PF3" s="599"/>
      <c r="PG3" s="599"/>
      <c r="PH3" s="599"/>
      <c r="PI3" s="599"/>
      <c r="PJ3" s="599"/>
      <c r="PK3" s="599"/>
      <c r="PL3" s="599"/>
      <c r="PM3" s="599"/>
      <c r="PN3" s="599"/>
      <c r="PO3" s="599"/>
      <c r="PP3" s="599"/>
      <c r="PQ3" s="599"/>
      <c r="PR3" s="599"/>
      <c r="PS3" s="599"/>
      <c r="PT3" s="599"/>
      <c r="PU3" s="599"/>
      <c r="PV3" s="599"/>
      <c r="PW3" s="599"/>
      <c r="PX3" s="599"/>
      <c r="PY3" s="599"/>
      <c r="PZ3" s="599"/>
      <c r="QA3" s="599"/>
      <c r="QB3" s="599"/>
      <c r="QC3" s="599"/>
      <c r="QD3" s="599"/>
      <c r="QE3" s="599"/>
      <c r="QF3" s="599"/>
      <c r="QG3" s="599"/>
      <c r="QH3" s="599"/>
      <c r="QI3" s="599"/>
      <c r="QJ3" s="599"/>
      <c r="QK3" s="599"/>
      <c r="QL3" s="599"/>
      <c r="QM3" s="599"/>
      <c r="QN3" s="599"/>
      <c r="QO3" s="599"/>
      <c r="QP3" s="599"/>
      <c r="QQ3" s="599"/>
      <c r="QR3" s="599"/>
      <c r="QS3" s="599"/>
      <c r="QT3" s="599"/>
      <c r="QU3" s="599"/>
      <c r="QV3" s="599"/>
      <c r="QW3" s="599"/>
      <c r="QX3" s="599"/>
      <c r="QY3" s="599"/>
      <c r="QZ3" s="599"/>
      <c r="RA3" s="599"/>
      <c r="RB3" s="599"/>
      <c r="RC3" s="599"/>
      <c r="RD3" s="599"/>
      <c r="RE3" s="599"/>
      <c r="RF3" s="599"/>
      <c r="RG3" s="599"/>
      <c r="RH3" s="599"/>
      <c r="RI3" s="599"/>
      <c r="RJ3" s="599"/>
      <c r="RK3" s="599"/>
      <c r="RL3" s="599"/>
      <c r="RM3" s="599"/>
      <c r="RN3" s="599"/>
      <c r="RO3" s="599"/>
      <c r="RP3" s="599"/>
      <c r="RQ3" s="599"/>
      <c r="RR3" s="599"/>
      <c r="RS3" s="599"/>
      <c r="RT3" s="599"/>
      <c r="RU3" s="599"/>
      <c r="RV3" s="599"/>
      <c r="RW3" s="599"/>
      <c r="RX3" s="599"/>
      <c r="RY3" s="599"/>
      <c r="RZ3" s="599"/>
      <c r="SA3" s="599"/>
      <c r="SB3" s="599"/>
      <c r="SC3" s="599"/>
      <c r="SD3" s="599"/>
      <c r="SE3" s="599"/>
      <c r="SF3" s="599"/>
      <c r="SG3" s="599"/>
      <c r="SH3" s="599"/>
      <c r="SI3" s="599"/>
      <c r="SJ3" s="599"/>
      <c r="SK3" s="599"/>
      <c r="SL3" s="599"/>
      <c r="SM3" s="599"/>
      <c r="SN3" s="599"/>
      <c r="SO3" s="599"/>
      <c r="SP3" s="599"/>
      <c r="SQ3" s="599"/>
      <c r="SR3" s="599"/>
      <c r="SS3" s="599"/>
      <c r="ST3" s="599"/>
      <c r="SU3" s="599"/>
      <c r="SV3" s="599"/>
      <c r="SW3" s="599"/>
      <c r="SX3" s="599"/>
      <c r="SY3" s="599"/>
      <c r="SZ3" s="599"/>
      <c r="TA3" s="599"/>
      <c r="TB3" s="599"/>
      <c r="TC3" s="599"/>
      <c r="TD3" s="599"/>
      <c r="TE3" s="599"/>
      <c r="TF3" s="599"/>
      <c r="TG3" s="599"/>
      <c r="TH3" s="599"/>
      <c r="TI3" s="599"/>
      <c r="TJ3" s="599"/>
      <c r="TK3" s="599"/>
      <c r="TL3" s="599"/>
      <c r="TM3" s="599"/>
      <c r="TN3" s="599"/>
      <c r="TO3" s="599"/>
      <c r="TP3" s="599"/>
      <c r="TQ3" s="599"/>
      <c r="TR3" s="599"/>
      <c r="TS3" s="599"/>
      <c r="TT3" s="599"/>
      <c r="TU3" s="599"/>
      <c r="TV3" s="599"/>
      <c r="TW3" s="599"/>
      <c r="TX3" s="599"/>
      <c r="TY3" s="599"/>
      <c r="TZ3" s="599"/>
      <c r="UA3" s="599"/>
      <c r="UB3" s="599"/>
      <c r="UC3" s="599"/>
      <c r="UD3" s="599"/>
      <c r="UE3" s="599"/>
      <c r="UF3" s="599"/>
      <c r="UG3" s="599"/>
      <c r="UH3" s="599"/>
      <c r="UI3" s="599"/>
      <c r="UJ3" s="599"/>
      <c r="UK3" s="599"/>
      <c r="UL3" s="599"/>
      <c r="UM3" s="599"/>
      <c r="UN3" s="599"/>
      <c r="UO3" s="599"/>
      <c r="UP3" s="599"/>
      <c r="UQ3" s="599"/>
      <c r="UR3" s="599"/>
      <c r="US3" s="599"/>
      <c r="UT3" s="599"/>
      <c r="UU3" s="599"/>
      <c r="UV3" s="599"/>
      <c r="UW3" s="599"/>
      <c r="UX3" s="599"/>
      <c r="UY3" s="599"/>
      <c r="UZ3" s="599"/>
      <c r="VA3" s="599"/>
      <c r="VB3" s="599"/>
      <c r="VC3" s="599"/>
      <c r="VD3" s="599"/>
      <c r="VE3" s="599"/>
      <c r="VF3" s="599"/>
      <c r="VG3" s="599"/>
      <c r="VH3" s="599"/>
      <c r="VI3" s="599"/>
      <c r="VJ3" s="599"/>
      <c r="VK3" s="599"/>
      <c r="VL3" s="599"/>
      <c r="VM3" s="599"/>
      <c r="VN3" s="599"/>
      <c r="VO3" s="599"/>
      <c r="VP3" s="599"/>
      <c r="VQ3" s="599"/>
      <c r="VR3" s="599"/>
      <c r="VS3" s="599"/>
      <c r="VT3" s="599"/>
      <c r="VU3" s="599"/>
      <c r="VV3" s="599"/>
      <c r="VW3" s="599"/>
      <c r="VX3" s="599"/>
      <c r="VY3" s="599"/>
      <c r="VZ3" s="599"/>
      <c r="WA3" s="599"/>
      <c r="WB3" s="599"/>
      <c r="WC3" s="599"/>
      <c r="WD3" s="599"/>
      <c r="WE3" s="599"/>
      <c r="WF3" s="599"/>
      <c r="WG3" s="599"/>
      <c r="WH3" s="599"/>
      <c r="WI3" s="599"/>
      <c r="WJ3" s="599"/>
      <c r="WK3" s="599"/>
      <c r="WL3" s="599"/>
      <c r="WM3" s="599"/>
      <c r="WN3" s="599"/>
      <c r="WO3" s="599"/>
      <c r="WP3" s="599"/>
      <c r="WQ3" s="599"/>
      <c r="WR3" s="599"/>
      <c r="WS3" s="599"/>
      <c r="WT3" s="599"/>
      <c r="WU3" s="599"/>
      <c r="WV3" s="599"/>
      <c r="WW3" s="599"/>
      <c r="WX3" s="599"/>
      <c r="WY3" s="599"/>
      <c r="WZ3" s="599"/>
      <c r="XA3" s="599"/>
      <c r="XB3" s="599"/>
      <c r="XC3" s="599"/>
      <c r="XD3" s="599"/>
      <c r="XE3" s="599"/>
      <c r="XF3" s="599"/>
      <c r="XG3" s="599"/>
      <c r="XH3" s="599"/>
      <c r="XI3" s="599"/>
      <c r="XJ3" s="599"/>
      <c r="XK3" s="599"/>
      <c r="XL3" s="599"/>
      <c r="XM3" s="599"/>
      <c r="XN3" s="599"/>
      <c r="XO3" s="599"/>
      <c r="XP3" s="599"/>
      <c r="XQ3" s="599"/>
      <c r="XR3" s="599"/>
      <c r="XS3" s="599"/>
      <c r="XT3" s="599"/>
      <c r="XU3" s="599"/>
      <c r="XV3" s="599"/>
      <c r="XW3" s="599"/>
      <c r="XX3" s="599"/>
      <c r="XY3" s="599"/>
      <c r="XZ3" s="599"/>
      <c r="YA3" s="599"/>
      <c r="YB3" s="599"/>
      <c r="YC3" s="599"/>
      <c r="YD3" s="599"/>
      <c r="YE3" s="599"/>
      <c r="YF3" s="599"/>
      <c r="YG3" s="599"/>
      <c r="YH3" s="599"/>
      <c r="YI3" s="599"/>
      <c r="YJ3" s="599"/>
      <c r="YK3" s="599"/>
      <c r="YL3" s="599"/>
      <c r="YM3" s="599"/>
      <c r="YN3" s="599"/>
      <c r="YO3" s="599"/>
      <c r="YP3" s="599"/>
      <c r="YQ3" s="599"/>
      <c r="YR3" s="599"/>
      <c r="YS3" s="599"/>
      <c r="YT3" s="599"/>
      <c r="YU3" s="599"/>
      <c r="YV3" s="599"/>
      <c r="YW3" s="599"/>
      <c r="YX3" s="599"/>
      <c r="YY3" s="599"/>
      <c r="YZ3" s="599"/>
      <c r="ZA3" s="599"/>
      <c r="ZB3" s="599"/>
      <c r="ZC3" s="599"/>
      <c r="ZD3" s="599"/>
      <c r="ZE3" s="599"/>
      <c r="ZF3" s="599"/>
      <c r="ZG3" s="599"/>
      <c r="ZH3" s="599"/>
      <c r="ZI3" s="599"/>
      <c r="ZJ3" s="599"/>
      <c r="ZK3" s="599"/>
      <c r="ZL3" s="599"/>
      <c r="ZM3" s="599"/>
      <c r="ZN3" s="599"/>
      <c r="ZO3" s="599"/>
      <c r="ZP3" s="599"/>
      <c r="ZQ3" s="599"/>
      <c r="ZR3" s="599"/>
      <c r="ZS3" s="599"/>
      <c r="ZT3" s="599"/>
      <c r="ZU3" s="599"/>
      <c r="ZV3" s="599"/>
      <c r="ZW3" s="599"/>
      <c r="ZX3" s="599"/>
      <c r="ZY3" s="599"/>
      <c r="ZZ3" s="599"/>
      <c r="AAA3" s="599"/>
      <c r="AAB3" s="599"/>
      <c r="AAC3" s="599"/>
      <c r="AAD3" s="599"/>
      <c r="AAE3" s="599"/>
      <c r="AAF3" s="599"/>
      <c r="AAG3" s="599"/>
      <c r="AAH3" s="599"/>
      <c r="AAI3" s="599"/>
      <c r="AAJ3" s="599"/>
      <c r="AAK3" s="599"/>
      <c r="AAL3" s="599"/>
      <c r="AAM3" s="599"/>
      <c r="AAN3" s="599"/>
      <c r="AAO3" s="599"/>
      <c r="AAP3" s="599"/>
      <c r="AAQ3" s="599"/>
      <c r="AAR3" s="599"/>
      <c r="AAS3" s="599"/>
      <c r="AAT3" s="599"/>
      <c r="AAU3" s="599"/>
      <c r="AAV3" s="599"/>
      <c r="AAW3" s="599"/>
      <c r="AAX3" s="599"/>
      <c r="AAY3" s="599"/>
      <c r="AAZ3" s="599"/>
      <c r="ABA3" s="599"/>
      <c r="ABB3" s="599"/>
      <c r="ABC3" s="599"/>
      <c r="ABD3" s="599"/>
      <c r="ABE3" s="599"/>
      <c r="ABF3" s="599"/>
      <c r="ABG3" s="599"/>
      <c r="ABH3" s="599"/>
      <c r="ABI3" s="599"/>
      <c r="ABJ3" s="599"/>
      <c r="ABK3" s="599"/>
      <c r="ABL3" s="599"/>
      <c r="ABM3" s="599"/>
      <c r="ABN3" s="599"/>
      <c r="ABO3" s="599"/>
      <c r="ABP3" s="599"/>
      <c r="ABQ3" s="599"/>
      <c r="ABR3" s="599"/>
      <c r="ABS3" s="599"/>
      <c r="ABT3" s="599"/>
      <c r="ABU3" s="599"/>
      <c r="ABV3" s="599"/>
      <c r="ABW3" s="599"/>
      <c r="ABX3" s="599"/>
      <c r="ABY3" s="599"/>
      <c r="ABZ3" s="599"/>
      <c r="ACA3" s="599"/>
      <c r="ACB3" s="599"/>
      <c r="ACC3" s="599"/>
      <c r="ACD3" s="599"/>
      <c r="ACE3" s="599"/>
      <c r="ACF3" s="599"/>
      <c r="ACG3" s="599"/>
      <c r="ACH3" s="599"/>
      <c r="ACI3" s="599"/>
      <c r="ACJ3" s="599"/>
      <c r="ACK3" s="599"/>
      <c r="ACL3" s="599"/>
      <c r="ACM3" s="599"/>
      <c r="ACN3" s="599"/>
      <c r="ACO3" s="599"/>
      <c r="ACP3" s="599"/>
      <c r="ACQ3" s="599"/>
      <c r="ACR3" s="599"/>
      <c r="ACS3" s="599"/>
      <c r="ACT3" s="599"/>
      <c r="ACU3" s="599"/>
      <c r="ACV3" s="599"/>
      <c r="ACW3" s="599"/>
      <c r="ACX3" s="599"/>
      <c r="ACY3" s="599"/>
      <c r="ACZ3" s="599"/>
      <c r="ADA3" s="599"/>
      <c r="ADB3" s="599"/>
      <c r="ADC3" s="599"/>
      <c r="ADD3" s="599"/>
      <c r="ADE3" s="599"/>
      <c r="ADF3" s="599"/>
      <c r="ADG3" s="599"/>
      <c r="ADH3" s="599"/>
      <c r="ADI3" s="599"/>
      <c r="ADJ3" s="599"/>
      <c r="ADK3" s="599"/>
      <c r="ADL3" s="599"/>
      <c r="ADM3" s="599"/>
      <c r="ADN3" s="599"/>
      <c r="ADO3" s="599"/>
      <c r="ADP3" s="599"/>
      <c r="ADQ3" s="599"/>
      <c r="ADR3" s="599"/>
      <c r="ADS3" s="599"/>
      <c r="ADT3" s="599"/>
      <c r="ADU3" s="599"/>
      <c r="ADV3" s="599"/>
      <c r="ADW3" s="599"/>
      <c r="ADX3" s="599"/>
      <c r="ADY3" s="599"/>
      <c r="ADZ3" s="599"/>
      <c r="AEA3" s="599"/>
      <c r="AEB3" s="599"/>
      <c r="AEC3" s="599"/>
      <c r="AED3" s="599"/>
      <c r="AEE3" s="599"/>
      <c r="AEF3" s="599"/>
      <c r="AEG3" s="599"/>
      <c r="AEH3" s="599"/>
      <c r="AEI3" s="599"/>
      <c r="AEJ3" s="599"/>
      <c r="AEK3" s="599"/>
      <c r="AEL3" s="599"/>
      <c r="AEM3" s="599"/>
      <c r="AEN3" s="599"/>
      <c r="AEO3" s="599"/>
      <c r="AEP3" s="599"/>
      <c r="AEQ3" s="599"/>
      <c r="AER3" s="599"/>
      <c r="AES3" s="599"/>
      <c r="AET3" s="599"/>
      <c r="AEU3" s="599"/>
      <c r="AEV3" s="599"/>
      <c r="AEW3" s="599"/>
      <c r="AEX3" s="599"/>
      <c r="AEY3" s="599"/>
      <c r="AEZ3" s="599"/>
      <c r="AFA3" s="599"/>
      <c r="AFB3" s="599"/>
      <c r="AFC3" s="599"/>
      <c r="AFD3" s="599"/>
      <c r="AFE3" s="599"/>
      <c r="AFF3" s="599"/>
      <c r="AFG3" s="599"/>
      <c r="AFH3" s="599"/>
      <c r="AFI3" s="599"/>
      <c r="AFJ3" s="599"/>
      <c r="AFK3" s="599"/>
      <c r="AFL3" s="599"/>
      <c r="AFM3" s="599"/>
      <c r="AFN3" s="599"/>
      <c r="AFO3" s="599"/>
      <c r="AFP3" s="599"/>
      <c r="AFQ3" s="599"/>
      <c r="AFR3" s="599"/>
      <c r="AFS3" s="599"/>
      <c r="AFT3" s="599"/>
      <c r="AFU3" s="599"/>
      <c r="AFV3" s="599"/>
      <c r="AFW3" s="599"/>
      <c r="AFX3" s="599"/>
      <c r="AFY3" s="599"/>
      <c r="AFZ3" s="599"/>
      <c r="AGA3" s="599"/>
      <c r="AGB3" s="599"/>
      <c r="AGC3" s="599"/>
      <c r="AGD3" s="599"/>
      <c r="AGE3" s="599"/>
      <c r="AGF3" s="599"/>
      <c r="AGG3" s="599"/>
      <c r="AGH3" s="599"/>
      <c r="AGI3" s="599"/>
      <c r="AGJ3" s="599"/>
      <c r="AGK3" s="599"/>
      <c r="AGL3" s="599"/>
      <c r="AGM3" s="599"/>
      <c r="AGN3" s="599"/>
      <c r="AGO3" s="599"/>
      <c r="AGP3" s="599"/>
      <c r="AGQ3" s="599"/>
      <c r="AGR3" s="599"/>
      <c r="AGS3" s="599"/>
      <c r="AGT3" s="599"/>
      <c r="AGU3" s="599"/>
      <c r="AGV3" s="599"/>
      <c r="AGW3" s="599"/>
      <c r="AGX3" s="599"/>
      <c r="AGY3" s="599"/>
      <c r="AGZ3" s="599"/>
      <c r="AHA3" s="599"/>
      <c r="AHB3" s="599"/>
      <c r="AHC3" s="599"/>
      <c r="AHD3" s="599"/>
      <c r="AHE3" s="599"/>
      <c r="AHF3" s="599"/>
      <c r="AHG3" s="599"/>
      <c r="AHH3" s="599"/>
      <c r="AHI3" s="599"/>
      <c r="AHJ3" s="599"/>
      <c r="AHK3" s="599"/>
      <c r="AHL3" s="599"/>
      <c r="AHM3" s="599"/>
      <c r="AHN3" s="599"/>
      <c r="AHO3" s="599"/>
      <c r="AHP3" s="599"/>
      <c r="AHQ3" s="599"/>
      <c r="AHR3" s="599"/>
      <c r="AHS3" s="599"/>
      <c r="AHT3" s="599"/>
      <c r="AHU3" s="599"/>
      <c r="AHV3" s="599"/>
      <c r="AHW3" s="599"/>
      <c r="AHX3" s="599"/>
      <c r="AHY3" s="599"/>
      <c r="AHZ3" s="599"/>
      <c r="AIA3" s="599"/>
      <c r="AIB3" s="599"/>
      <c r="AIC3" s="599"/>
      <c r="AID3" s="599"/>
      <c r="AIE3" s="599"/>
      <c r="AIF3" s="599"/>
      <c r="AIG3" s="599"/>
      <c r="AIH3" s="599"/>
      <c r="AII3" s="599"/>
      <c r="AIJ3" s="599"/>
      <c r="AIK3" s="599"/>
      <c r="AIL3" s="599"/>
      <c r="AIM3" s="599"/>
      <c r="AIN3" s="599"/>
      <c r="AIO3" s="599"/>
      <c r="AIP3" s="599"/>
      <c r="AIQ3" s="599"/>
      <c r="AIR3" s="599"/>
      <c r="AIS3" s="599"/>
      <c r="AIT3" s="599"/>
      <c r="AIU3" s="599"/>
      <c r="AIV3" s="599"/>
      <c r="AIW3" s="599"/>
      <c r="AIX3" s="599"/>
      <c r="AIY3" s="599"/>
      <c r="AIZ3" s="599"/>
      <c r="AJA3" s="599"/>
      <c r="AJB3" s="599"/>
      <c r="AJC3" s="599"/>
      <c r="AJD3" s="599"/>
      <c r="AJE3" s="599"/>
      <c r="AJF3" s="599"/>
      <c r="AJG3" s="599"/>
      <c r="AJH3" s="599"/>
      <c r="AJI3" s="599"/>
      <c r="AJJ3" s="599"/>
      <c r="AJK3" s="599"/>
      <c r="AJL3" s="599"/>
      <c r="AJM3" s="599"/>
      <c r="AJN3" s="599"/>
      <c r="AJO3" s="599"/>
      <c r="AJP3" s="599"/>
      <c r="AJQ3" s="599"/>
      <c r="AJR3" s="599"/>
      <c r="AJS3" s="599"/>
      <c r="AJT3" s="599"/>
      <c r="AJU3" s="599"/>
      <c r="AJV3" s="599"/>
      <c r="AJW3" s="599"/>
      <c r="AJX3" s="599"/>
      <c r="AJY3" s="599"/>
      <c r="AJZ3" s="599"/>
      <c r="AKA3" s="599"/>
      <c r="AKB3" s="599"/>
      <c r="AKC3" s="599"/>
      <c r="AKD3" s="599"/>
      <c r="AKE3" s="599"/>
      <c r="AKF3" s="599"/>
      <c r="AKG3" s="599"/>
      <c r="AKH3" s="599"/>
      <c r="AKI3" s="599"/>
      <c r="AKJ3" s="599"/>
      <c r="AKK3" s="599"/>
      <c r="AKL3" s="599"/>
      <c r="AKM3" s="599"/>
      <c r="AKN3" s="599"/>
      <c r="AKO3" s="599"/>
      <c r="AKP3" s="599"/>
      <c r="AKQ3" s="599"/>
      <c r="AKR3" s="599"/>
      <c r="AKS3" s="599"/>
      <c r="AKT3" s="599"/>
      <c r="AKU3" s="599"/>
      <c r="AKV3" s="599"/>
      <c r="AKW3" s="599"/>
      <c r="AKX3" s="599"/>
      <c r="AKY3" s="599"/>
      <c r="AKZ3" s="599"/>
      <c r="ALA3" s="599"/>
      <c r="ALB3" s="599"/>
      <c r="ALC3" s="599"/>
      <c r="ALD3" s="599"/>
      <c r="ALE3" s="599"/>
      <c r="ALF3" s="599"/>
      <c r="ALG3" s="599"/>
      <c r="ALH3" s="599"/>
      <c r="ALI3" s="599"/>
      <c r="ALJ3" s="599"/>
      <c r="ALK3" s="599"/>
      <c r="ALL3" s="599"/>
      <c r="ALM3" s="599"/>
      <c r="ALN3" s="599"/>
      <c r="ALO3" s="599"/>
      <c r="ALP3" s="599"/>
      <c r="ALQ3" s="599"/>
      <c r="ALR3" s="599"/>
      <c r="ALS3" s="599"/>
      <c r="ALT3" s="599"/>
      <c r="ALU3" s="599"/>
      <c r="ALV3" s="599"/>
      <c r="ALW3" s="599"/>
      <c r="ALX3" s="599"/>
      <c r="ALY3" s="599"/>
      <c r="ALZ3" s="599"/>
      <c r="AMA3" s="599"/>
      <c r="AMB3" s="599"/>
      <c r="AMC3" s="599"/>
      <c r="AMD3" s="599"/>
      <c r="AME3" s="599"/>
      <c r="AMF3" s="599"/>
      <c r="AMG3" s="599"/>
      <c r="AMH3" s="599"/>
      <c r="AMI3" s="599"/>
      <c r="AMJ3" s="599"/>
    </row>
    <row r="4" spans="1:1024" s="623" customFormat="1" ht="20.25" customHeight="1" x14ac:dyDescent="0.35">
      <c r="A4" s="650"/>
      <c r="B4" s="655"/>
      <c r="C4" s="653"/>
      <c r="D4" s="653"/>
      <c r="E4" s="654"/>
      <c r="F4" s="653"/>
      <c r="G4" s="653"/>
      <c r="H4" s="653"/>
      <c r="I4" s="653"/>
      <c r="J4" s="653"/>
      <c r="K4" s="653"/>
      <c r="L4" s="653"/>
      <c r="M4" s="653"/>
      <c r="N4" s="653"/>
      <c r="O4" s="653"/>
      <c r="P4" s="653"/>
      <c r="Q4" s="653"/>
      <c r="R4" s="653"/>
      <c r="S4" s="599"/>
      <c r="T4" s="599"/>
      <c r="U4" s="599"/>
      <c r="V4" s="599"/>
      <c r="W4" s="599"/>
      <c r="X4" s="599"/>
      <c r="Y4" s="599"/>
      <c r="Z4" s="599"/>
      <c r="AA4" s="599"/>
      <c r="AB4" s="599"/>
      <c r="AC4" s="599"/>
      <c r="AD4" s="599"/>
      <c r="AE4" s="599"/>
      <c r="AF4" s="599"/>
      <c r="AG4" s="599"/>
      <c r="AH4" s="599"/>
      <c r="AI4" s="599"/>
      <c r="AJ4" s="599"/>
      <c r="AK4" s="599"/>
      <c r="AL4" s="599"/>
      <c r="AM4" s="599"/>
      <c r="AN4" s="599"/>
      <c r="AO4" s="599"/>
      <c r="AP4" s="599"/>
      <c r="AQ4" s="599"/>
      <c r="AR4" s="599"/>
      <c r="AS4" s="599"/>
      <c r="AT4" s="599"/>
      <c r="AU4" s="599"/>
      <c r="AV4" s="599"/>
      <c r="AW4" s="599"/>
      <c r="AX4" s="599"/>
      <c r="AY4" s="599"/>
      <c r="AZ4" s="599"/>
      <c r="BA4" s="599"/>
      <c r="BB4" s="599"/>
      <c r="BC4" s="599"/>
      <c r="BD4" s="599"/>
      <c r="BE4" s="599"/>
      <c r="BF4" s="599"/>
      <c r="BG4" s="599"/>
      <c r="BH4" s="599"/>
      <c r="BI4" s="599"/>
      <c r="BJ4" s="599"/>
      <c r="BK4" s="599"/>
      <c r="BL4" s="599"/>
      <c r="BM4" s="599"/>
      <c r="BN4" s="599"/>
      <c r="BO4" s="599"/>
      <c r="BP4" s="599"/>
      <c r="BQ4" s="599"/>
      <c r="BR4" s="599"/>
      <c r="BS4" s="599"/>
      <c r="BT4" s="599"/>
      <c r="BU4" s="599"/>
      <c r="BV4" s="599"/>
      <c r="BW4" s="599"/>
      <c r="BX4" s="599"/>
      <c r="BY4" s="599"/>
      <c r="BZ4" s="599"/>
      <c r="CA4" s="599"/>
      <c r="CB4" s="599"/>
      <c r="CC4" s="599"/>
      <c r="CD4" s="599"/>
      <c r="CE4" s="599"/>
      <c r="CF4" s="599"/>
      <c r="CG4" s="599"/>
      <c r="CH4" s="599"/>
      <c r="CI4" s="599"/>
      <c r="CJ4" s="599"/>
      <c r="CK4" s="599"/>
      <c r="CL4" s="599"/>
      <c r="CM4" s="599"/>
      <c r="CN4" s="599"/>
      <c r="CO4" s="599"/>
      <c r="CP4" s="599"/>
      <c r="CQ4" s="599"/>
      <c r="CR4" s="599"/>
      <c r="CS4" s="599"/>
      <c r="CT4" s="599"/>
      <c r="CU4" s="599"/>
      <c r="CV4" s="599"/>
      <c r="CW4" s="599"/>
      <c r="CX4" s="599"/>
      <c r="CY4" s="599"/>
      <c r="CZ4" s="599"/>
      <c r="DA4" s="599"/>
      <c r="DB4" s="599"/>
      <c r="DC4" s="599"/>
      <c r="DD4" s="599"/>
      <c r="DE4" s="599"/>
      <c r="DF4" s="599"/>
      <c r="DG4" s="599"/>
      <c r="DH4" s="599"/>
      <c r="DI4" s="599"/>
      <c r="DJ4" s="599"/>
      <c r="DK4" s="599"/>
      <c r="DL4" s="599"/>
      <c r="DM4" s="599"/>
      <c r="DN4" s="599"/>
      <c r="DO4" s="599"/>
      <c r="DP4" s="599"/>
      <c r="DQ4" s="599"/>
      <c r="DR4" s="599"/>
      <c r="DS4" s="599"/>
      <c r="DT4" s="599"/>
      <c r="DU4" s="599"/>
      <c r="DV4" s="599"/>
      <c r="DW4" s="599"/>
      <c r="DX4" s="599"/>
      <c r="DY4" s="599"/>
      <c r="DZ4" s="599"/>
      <c r="EA4" s="599"/>
      <c r="EB4" s="599"/>
      <c r="EC4" s="599"/>
      <c r="ED4" s="599"/>
      <c r="EE4" s="599"/>
      <c r="EF4" s="599"/>
      <c r="EG4" s="599"/>
      <c r="EH4" s="599"/>
      <c r="EI4" s="599"/>
      <c r="EJ4" s="599"/>
      <c r="EK4" s="599"/>
      <c r="EL4" s="599"/>
      <c r="EM4" s="599"/>
      <c r="EN4" s="599"/>
      <c r="EO4" s="599"/>
      <c r="EP4" s="599"/>
      <c r="EQ4" s="599"/>
      <c r="ER4" s="599"/>
      <c r="ES4" s="599"/>
      <c r="ET4" s="599"/>
      <c r="EU4" s="599"/>
      <c r="EV4" s="599"/>
      <c r="EW4" s="599"/>
      <c r="EX4" s="599"/>
      <c r="EY4" s="599"/>
      <c r="EZ4" s="599"/>
      <c r="FA4" s="599"/>
      <c r="FB4" s="599"/>
      <c r="FC4" s="599"/>
      <c r="FD4" s="599"/>
      <c r="FE4" s="599"/>
      <c r="FF4" s="599"/>
      <c r="FG4" s="599"/>
      <c r="FH4" s="599"/>
      <c r="FI4" s="599"/>
      <c r="FJ4" s="599"/>
      <c r="FK4" s="599"/>
      <c r="FL4" s="599"/>
      <c r="FM4" s="599"/>
      <c r="FN4" s="599"/>
      <c r="FO4" s="599"/>
      <c r="FP4" s="599"/>
      <c r="FQ4" s="599"/>
      <c r="FR4" s="599"/>
      <c r="FS4" s="599"/>
      <c r="FT4" s="599"/>
      <c r="FU4" s="599"/>
      <c r="FV4" s="599"/>
      <c r="FW4" s="599"/>
      <c r="FX4" s="599"/>
      <c r="FY4" s="599"/>
      <c r="FZ4" s="599"/>
      <c r="GA4" s="599"/>
      <c r="GB4" s="599"/>
      <c r="GC4" s="599"/>
      <c r="GD4" s="599"/>
      <c r="GE4" s="599"/>
      <c r="GF4" s="599"/>
      <c r="GG4" s="599"/>
      <c r="GH4" s="599"/>
      <c r="GI4" s="599"/>
      <c r="GJ4" s="599"/>
      <c r="GK4" s="599"/>
      <c r="GL4" s="599"/>
      <c r="GM4" s="599"/>
      <c r="GN4" s="599"/>
      <c r="GO4" s="599"/>
      <c r="GP4" s="599"/>
      <c r="GQ4" s="599"/>
      <c r="GR4" s="599"/>
      <c r="GS4" s="599"/>
      <c r="GT4" s="599"/>
      <c r="GU4" s="599"/>
      <c r="GV4" s="599"/>
      <c r="GW4" s="599"/>
      <c r="GX4" s="599"/>
      <c r="GY4" s="599"/>
      <c r="GZ4" s="599"/>
      <c r="HA4" s="599"/>
      <c r="HB4" s="599"/>
      <c r="HC4" s="599"/>
      <c r="HD4" s="599"/>
      <c r="HE4" s="599"/>
      <c r="HF4" s="599"/>
      <c r="HG4" s="599"/>
      <c r="HH4" s="599"/>
      <c r="HI4" s="599"/>
      <c r="HJ4" s="599"/>
      <c r="HK4" s="599"/>
      <c r="HL4" s="599"/>
      <c r="HM4" s="599"/>
      <c r="HN4" s="599"/>
      <c r="HO4" s="599"/>
      <c r="HP4" s="599"/>
      <c r="HQ4" s="599"/>
      <c r="HR4" s="599"/>
      <c r="HS4" s="599"/>
      <c r="HT4" s="599"/>
      <c r="HU4" s="599"/>
      <c r="HV4" s="599"/>
      <c r="HW4" s="599"/>
      <c r="HX4" s="599"/>
      <c r="HY4" s="599"/>
      <c r="HZ4" s="599"/>
      <c r="IA4" s="599"/>
      <c r="IB4" s="599"/>
      <c r="IC4" s="599"/>
      <c r="ID4" s="599"/>
      <c r="IE4" s="599"/>
      <c r="IF4" s="599"/>
      <c r="IG4" s="599"/>
      <c r="IH4" s="599"/>
      <c r="II4" s="599"/>
      <c r="IJ4" s="599"/>
      <c r="IK4" s="599"/>
      <c r="IL4" s="599"/>
      <c r="IM4" s="599"/>
      <c r="IN4" s="599"/>
      <c r="IO4" s="599"/>
      <c r="IP4" s="599"/>
      <c r="IQ4" s="599"/>
      <c r="IR4" s="599"/>
      <c r="IS4" s="599"/>
      <c r="IT4" s="599"/>
      <c r="IU4" s="599"/>
      <c r="IV4" s="599"/>
      <c r="IW4" s="599"/>
      <c r="IX4" s="599"/>
      <c r="IY4" s="599"/>
      <c r="IZ4" s="599"/>
      <c r="JA4" s="599"/>
      <c r="JB4" s="599"/>
      <c r="JC4" s="599"/>
      <c r="JD4" s="599"/>
      <c r="JE4" s="599"/>
      <c r="JF4" s="599"/>
      <c r="JG4" s="599"/>
      <c r="JH4" s="599"/>
      <c r="JI4" s="599"/>
      <c r="JJ4" s="599"/>
      <c r="JK4" s="599"/>
      <c r="JL4" s="599"/>
      <c r="JM4" s="599"/>
      <c r="JN4" s="599"/>
      <c r="JO4" s="599"/>
      <c r="JP4" s="599"/>
      <c r="JQ4" s="599"/>
      <c r="JR4" s="599"/>
      <c r="JS4" s="599"/>
      <c r="JT4" s="599"/>
      <c r="JU4" s="599"/>
      <c r="JV4" s="599"/>
      <c r="JW4" s="599"/>
      <c r="JX4" s="599"/>
      <c r="JY4" s="599"/>
      <c r="JZ4" s="599"/>
      <c r="KA4" s="599"/>
      <c r="KB4" s="599"/>
      <c r="KC4" s="599"/>
      <c r="KD4" s="599"/>
      <c r="KE4" s="599"/>
      <c r="KF4" s="599"/>
      <c r="KG4" s="599"/>
      <c r="KH4" s="599"/>
      <c r="KI4" s="599"/>
      <c r="KJ4" s="599"/>
      <c r="KK4" s="599"/>
      <c r="KL4" s="599"/>
      <c r="KM4" s="599"/>
      <c r="KN4" s="599"/>
      <c r="KO4" s="599"/>
      <c r="KP4" s="599"/>
      <c r="KQ4" s="599"/>
      <c r="KR4" s="599"/>
      <c r="KS4" s="599"/>
      <c r="KT4" s="599"/>
      <c r="KU4" s="599"/>
      <c r="KV4" s="599"/>
      <c r="KW4" s="599"/>
      <c r="KX4" s="599"/>
      <c r="KY4" s="599"/>
      <c r="KZ4" s="599"/>
      <c r="LA4" s="599"/>
      <c r="LB4" s="599"/>
      <c r="LC4" s="599"/>
      <c r="LD4" s="599"/>
      <c r="LE4" s="599"/>
      <c r="LF4" s="599"/>
      <c r="LG4" s="599"/>
      <c r="LH4" s="599"/>
      <c r="LI4" s="599"/>
      <c r="LJ4" s="599"/>
      <c r="LK4" s="599"/>
      <c r="LL4" s="599"/>
      <c r="LM4" s="599"/>
      <c r="LN4" s="599"/>
      <c r="LO4" s="599"/>
      <c r="LP4" s="599"/>
      <c r="LQ4" s="599"/>
      <c r="LR4" s="599"/>
      <c r="LS4" s="599"/>
      <c r="LT4" s="599"/>
      <c r="LU4" s="599"/>
      <c r="LV4" s="599"/>
      <c r="LW4" s="599"/>
      <c r="LX4" s="599"/>
      <c r="LY4" s="599"/>
      <c r="LZ4" s="599"/>
      <c r="MA4" s="599"/>
      <c r="MB4" s="599"/>
      <c r="MC4" s="599"/>
      <c r="MD4" s="599"/>
      <c r="ME4" s="599"/>
      <c r="MF4" s="599"/>
      <c r="MG4" s="599"/>
      <c r="MH4" s="599"/>
      <c r="MI4" s="599"/>
      <c r="MJ4" s="599"/>
      <c r="MK4" s="599"/>
      <c r="ML4" s="599"/>
      <c r="MM4" s="599"/>
      <c r="MN4" s="599"/>
      <c r="MO4" s="599"/>
      <c r="MP4" s="599"/>
      <c r="MQ4" s="599"/>
      <c r="MR4" s="599"/>
      <c r="MS4" s="599"/>
      <c r="MT4" s="599"/>
      <c r="MU4" s="599"/>
      <c r="MV4" s="599"/>
      <c r="MW4" s="599"/>
      <c r="MX4" s="599"/>
      <c r="MY4" s="599"/>
      <c r="MZ4" s="599"/>
      <c r="NA4" s="599"/>
      <c r="NB4" s="599"/>
      <c r="NC4" s="599"/>
      <c r="ND4" s="599"/>
      <c r="NE4" s="599"/>
      <c r="NF4" s="599"/>
      <c r="NG4" s="599"/>
      <c r="NH4" s="599"/>
      <c r="NI4" s="599"/>
      <c r="NJ4" s="599"/>
      <c r="NK4" s="599"/>
      <c r="NL4" s="599"/>
      <c r="NM4" s="599"/>
      <c r="NN4" s="599"/>
      <c r="NO4" s="599"/>
      <c r="NP4" s="599"/>
      <c r="NQ4" s="599"/>
      <c r="NR4" s="599"/>
      <c r="NS4" s="599"/>
      <c r="NT4" s="599"/>
      <c r="NU4" s="599"/>
      <c r="NV4" s="599"/>
      <c r="NW4" s="599"/>
      <c r="NX4" s="599"/>
      <c r="NY4" s="599"/>
      <c r="NZ4" s="599"/>
      <c r="OA4" s="599"/>
      <c r="OB4" s="599"/>
      <c r="OC4" s="599"/>
      <c r="OD4" s="599"/>
      <c r="OE4" s="599"/>
      <c r="OF4" s="599"/>
      <c r="OG4" s="599"/>
      <c r="OH4" s="599"/>
      <c r="OI4" s="599"/>
      <c r="OJ4" s="599"/>
      <c r="OK4" s="599"/>
      <c r="OL4" s="599"/>
      <c r="OM4" s="599"/>
      <c r="ON4" s="599"/>
      <c r="OO4" s="599"/>
      <c r="OP4" s="599"/>
      <c r="OQ4" s="599"/>
      <c r="OR4" s="599"/>
      <c r="OS4" s="599"/>
      <c r="OT4" s="599"/>
      <c r="OU4" s="599"/>
      <c r="OV4" s="599"/>
      <c r="OW4" s="599"/>
      <c r="OX4" s="599"/>
      <c r="OY4" s="599"/>
      <c r="OZ4" s="599"/>
      <c r="PA4" s="599"/>
      <c r="PB4" s="599"/>
      <c r="PC4" s="599"/>
      <c r="PD4" s="599"/>
      <c r="PE4" s="599"/>
      <c r="PF4" s="599"/>
      <c r="PG4" s="599"/>
      <c r="PH4" s="599"/>
      <c r="PI4" s="599"/>
      <c r="PJ4" s="599"/>
      <c r="PK4" s="599"/>
      <c r="PL4" s="599"/>
      <c r="PM4" s="599"/>
      <c r="PN4" s="599"/>
      <c r="PO4" s="599"/>
      <c r="PP4" s="599"/>
      <c r="PQ4" s="599"/>
      <c r="PR4" s="599"/>
      <c r="PS4" s="599"/>
      <c r="PT4" s="599"/>
      <c r="PU4" s="599"/>
      <c r="PV4" s="599"/>
      <c r="PW4" s="599"/>
      <c r="PX4" s="599"/>
      <c r="PY4" s="599"/>
      <c r="PZ4" s="599"/>
      <c r="QA4" s="599"/>
      <c r="QB4" s="599"/>
      <c r="QC4" s="599"/>
      <c r="QD4" s="599"/>
      <c r="QE4" s="599"/>
      <c r="QF4" s="599"/>
      <c r="QG4" s="599"/>
      <c r="QH4" s="599"/>
      <c r="QI4" s="599"/>
      <c r="QJ4" s="599"/>
      <c r="QK4" s="599"/>
      <c r="QL4" s="599"/>
      <c r="QM4" s="599"/>
      <c r="QN4" s="599"/>
      <c r="QO4" s="599"/>
      <c r="QP4" s="599"/>
      <c r="QQ4" s="599"/>
      <c r="QR4" s="599"/>
      <c r="QS4" s="599"/>
      <c r="QT4" s="599"/>
      <c r="QU4" s="599"/>
      <c r="QV4" s="599"/>
      <c r="QW4" s="599"/>
      <c r="QX4" s="599"/>
      <c r="QY4" s="599"/>
      <c r="QZ4" s="599"/>
      <c r="RA4" s="599"/>
      <c r="RB4" s="599"/>
      <c r="RC4" s="599"/>
      <c r="RD4" s="599"/>
      <c r="RE4" s="599"/>
      <c r="RF4" s="599"/>
      <c r="RG4" s="599"/>
      <c r="RH4" s="599"/>
      <c r="RI4" s="599"/>
      <c r="RJ4" s="599"/>
      <c r="RK4" s="599"/>
      <c r="RL4" s="599"/>
      <c r="RM4" s="599"/>
      <c r="RN4" s="599"/>
      <c r="RO4" s="599"/>
      <c r="RP4" s="599"/>
      <c r="RQ4" s="599"/>
      <c r="RR4" s="599"/>
      <c r="RS4" s="599"/>
      <c r="RT4" s="599"/>
      <c r="RU4" s="599"/>
      <c r="RV4" s="599"/>
      <c r="RW4" s="599"/>
      <c r="RX4" s="599"/>
      <c r="RY4" s="599"/>
      <c r="RZ4" s="599"/>
      <c r="SA4" s="599"/>
      <c r="SB4" s="599"/>
      <c r="SC4" s="599"/>
      <c r="SD4" s="599"/>
      <c r="SE4" s="599"/>
      <c r="SF4" s="599"/>
      <c r="SG4" s="599"/>
      <c r="SH4" s="599"/>
      <c r="SI4" s="599"/>
      <c r="SJ4" s="599"/>
      <c r="SK4" s="599"/>
      <c r="SL4" s="599"/>
      <c r="SM4" s="599"/>
      <c r="SN4" s="599"/>
      <c r="SO4" s="599"/>
      <c r="SP4" s="599"/>
      <c r="SQ4" s="599"/>
      <c r="SR4" s="599"/>
      <c r="SS4" s="599"/>
      <c r="ST4" s="599"/>
      <c r="SU4" s="599"/>
      <c r="SV4" s="599"/>
      <c r="SW4" s="599"/>
      <c r="SX4" s="599"/>
      <c r="SY4" s="599"/>
      <c r="SZ4" s="599"/>
      <c r="TA4" s="599"/>
      <c r="TB4" s="599"/>
      <c r="TC4" s="599"/>
      <c r="TD4" s="599"/>
      <c r="TE4" s="599"/>
      <c r="TF4" s="599"/>
      <c r="TG4" s="599"/>
      <c r="TH4" s="599"/>
      <c r="TI4" s="599"/>
      <c r="TJ4" s="599"/>
      <c r="TK4" s="599"/>
      <c r="TL4" s="599"/>
      <c r="TM4" s="599"/>
      <c r="TN4" s="599"/>
      <c r="TO4" s="599"/>
      <c r="TP4" s="599"/>
      <c r="TQ4" s="599"/>
      <c r="TR4" s="599"/>
      <c r="TS4" s="599"/>
      <c r="TT4" s="599"/>
      <c r="TU4" s="599"/>
      <c r="TV4" s="599"/>
      <c r="TW4" s="599"/>
      <c r="TX4" s="599"/>
      <c r="TY4" s="599"/>
      <c r="TZ4" s="599"/>
      <c r="UA4" s="599"/>
      <c r="UB4" s="599"/>
      <c r="UC4" s="599"/>
      <c r="UD4" s="599"/>
      <c r="UE4" s="599"/>
      <c r="UF4" s="599"/>
      <c r="UG4" s="599"/>
      <c r="UH4" s="599"/>
      <c r="UI4" s="599"/>
      <c r="UJ4" s="599"/>
      <c r="UK4" s="599"/>
      <c r="UL4" s="599"/>
      <c r="UM4" s="599"/>
      <c r="UN4" s="599"/>
      <c r="UO4" s="599"/>
      <c r="UP4" s="599"/>
      <c r="UQ4" s="599"/>
      <c r="UR4" s="599"/>
      <c r="US4" s="599"/>
      <c r="UT4" s="599"/>
      <c r="UU4" s="599"/>
      <c r="UV4" s="599"/>
      <c r="UW4" s="599"/>
      <c r="UX4" s="599"/>
      <c r="UY4" s="599"/>
      <c r="UZ4" s="599"/>
      <c r="VA4" s="599"/>
      <c r="VB4" s="599"/>
      <c r="VC4" s="599"/>
      <c r="VD4" s="599"/>
      <c r="VE4" s="599"/>
      <c r="VF4" s="599"/>
      <c r="VG4" s="599"/>
      <c r="VH4" s="599"/>
      <c r="VI4" s="599"/>
      <c r="VJ4" s="599"/>
      <c r="VK4" s="599"/>
      <c r="VL4" s="599"/>
      <c r="VM4" s="599"/>
      <c r="VN4" s="599"/>
      <c r="VO4" s="599"/>
      <c r="VP4" s="599"/>
      <c r="VQ4" s="599"/>
      <c r="VR4" s="599"/>
      <c r="VS4" s="599"/>
      <c r="VT4" s="599"/>
      <c r="VU4" s="599"/>
      <c r="VV4" s="599"/>
      <c r="VW4" s="599"/>
      <c r="VX4" s="599"/>
      <c r="VY4" s="599"/>
      <c r="VZ4" s="599"/>
      <c r="WA4" s="599"/>
      <c r="WB4" s="599"/>
      <c r="WC4" s="599"/>
      <c r="WD4" s="599"/>
      <c r="WE4" s="599"/>
      <c r="WF4" s="599"/>
      <c r="WG4" s="599"/>
      <c r="WH4" s="599"/>
      <c r="WI4" s="599"/>
      <c r="WJ4" s="599"/>
      <c r="WK4" s="599"/>
      <c r="WL4" s="599"/>
      <c r="WM4" s="599"/>
      <c r="WN4" s="599"/>
      <c r="WO4" s="599"/>
      <c r="WP4" s="599"/>
      <c r="WQ4" s="599"/>
      <c r="WR4" s="599"/>
      <c r="WS4" s="599"/>
      <c r="WT4" s="599"/>
      <c r="WU4" s="599"/>
      <c r="WV4" s="599"/>
      <c r="WW4" s="599"/>
      <c r="WX4" s="599"/>
      <c r="WY4" s="599"/>
      <c r="WZ4" s="599"/>
      <c r="XA4" s="599"/>
      <c r="XB4" s="599"/>
      <c r="XC4" s="599"/>
      <c r="XD4" s="599"/>
      <c r="XE4" s="599"/>
      <c r="XF4" s="599"/>
      <c r="XG4" s="599"/>
      <c r="XH4" s="599"/>
      <c r="XI4" s="599"/>
      <c r="XJ4" s="599"/>
      <c r="XK4" s="599"/>
      <c r="XL4" s="599"/>
      <c r="XM4" s="599"/>
      <c r="XN4" s="599"/>
      <c r="XO4" s="599"/>
      <c r="XP4" s="599"/>
      <c r="XQ4" s="599"/>
      <c r="XR4" s="599"/>
      <c r="XS4" s="599"/>
      <c r="XT4" s="599"/>
      <c r="XU4" s="599"/>
      <c r="XV4" s="599"/>
      <c r="XW4" s="599"/>
      <c r="XX4" s="599"/>
      <c r="XY4" s="599"/>
      <c r="XZ4" s="599"/>
      <c r="YA4" s="599"/>
      <c r="YB4" s="599"/>
      <c r="YC4" s="599"/>
      <c r="YD4" s="599"/>
      <c r="YE4" s="599"/>
      <c r="YF4" s="599"/>
      <c r="YG4" s="599"/>
      <c r="YH4" s="599"/>
      <c r="YI4" s="599"/>
      <c r="YJ4" s="599"/>
      <c r="YK4" s="599"/>
      <c r="YL4" s="599"/>
      <c r="YM4" s="599"/>
      <c r="YN4" s="599"/>
      <c r="YO4" s="599"/>
      <c r="YP4" s="599"/>
      <c r="YQ4" s="599"/>
      <c r="YR4" s="599"/>
      <c r="YS4" s="599"/>
      <c r="YT4" s="599"/>
      <c r="YU4" s="599"/>
      <c r="YV4" s="599"/>
      <c r="YW4" s="599"/>
      <c r="YX4" s="599"/>
      <c r="YY4" s="599"/>
      <c r="YZ4" s="599"/>
      <c r="ZA4" s="599"/>
      <c r="ZB4" s="599"/>
      <c r="ZC4" s="599"/>
      <c r="ZD4" s="599"/>
      <c r="ZE4" s="599"/>
      <c r="ZF4" s="599"/>
      <c r="ZG4" s="599"/>
      <c r="ZH4" s="599"/>
      <c r="ZI4" s="599"/>
      <c r="ZJ4" s="599"/>
      <c r="ZK4" s="599"/>
      <c r="ZL4" s="599"/>
      <c r="ZM4" s="599"/>
      <c r="ZN4" s="599"/>
      <c r="ZO4" s="599"/>
      <c r="ZP4" s="599"/>
      <c r="ZQ4" s="599"/>
      <c r="ZR4" s="599"/>
      <c r="ZS4" s="599"/>
      <c r="ZT4" s="599"/>
      <c r="ZU4" s="599"/>
      <c r="ZV4" s="599"/>
      <c r="ZW4" s="599"/>
      <c r="ZX4" s="599"/>
      <c r="ZY4" s="599"/>
      <c r="ZZ4" s="599"/>
      <c r="AAA4" s="599"/>
      <c r="AAB4" s="599"/>
      <c r="AAC4" s="599"/>
      <c r="AAD4" s="599"/>
      <c r="AAE4" s="599"/>
      <c r="AAF4" s="599"/>
      <c r="AAG4" s="599"/>
      <c r="AAH4" s="599"/>
      <c r="AAI4" s="599"/>
      <c r="AAJ4" s="599"/>
      <c r="AAK4" s="599"/>
      <c r="AAL4" s="599"/>
      <c r="AAM4" s="599"/>
      <c r="AAN4" s="599"/>
      <c r="AAO4" s="599"/>
      <c r="AAP4" s="599"/>
      <c r="AAQ4" s="599"/>
      <c r="AAR4" s="599"/>
      <c r="AAS4" s="599"/>
      <c r="AAT4" s="599"/>
      <c r="AAU4" s="599"/>
      <c r="AAV4" s="599"/>
      <c r="AAW4" s="599"/>
      <c r="AAX4" s="599"/>
      <c r="AAY4" s="599"/>
      <c r="AAZ4" s="599"/>
      <c r="ABA4" s="599"/>
      <c r="ABB4" s="599"/>
      <c r="ABC4" s="599"/>
      <c r="ABD4" s="599"/>
      <c r="ABE4" s="599"/>
      <c r="ABF4" s="599"/>
      <c r="ABG4" s="599"/>
      <c r="ABH4" s="599"/>
      <c r="ABI4" s="599"/>
      <c r="ABJ4" s="599"/>
      <c r="ABK4" s="599"/>
      <c r="ABL4" s="599"/>
      <c r="ABM4" s="599"/>
      <c r="ABN4" s="599"/>
      <c r="ABO4" s="599"/>
      <c r="ABP4" s="599"/>
      <c r="ABQ4" s="599"/>
      <c r="ABR4" s="599"/>
      <c r="ABS4" s="599"/>
      <c r="ABT4" s="599"/>
      <c r="ABU4" s="599"/>
      <c r="ABV4" s="599"/>
      <c r="ABW4" s="599"/>
      <c r="ABX4" s="599"/>
      <c r="ABY4" s="599"/>
      <c r="ABZ4" s="599"/>
      <c r="ACA4" s="599"/>
      <c r="ACB4" s="599"/>
      <c r="ACC4" s="599"/>
      <c r="ACD4" s="599"/>
      <c r="ACE4" s="599"/>
      <c r="ACF4" s="599"/>
      <c r="ACG4" s="599"/>
      <c r="ACH4" s="599"/>
      <c r="ACI4" s="599"/>
      <c r="ACJ4" s="599"/>
      <c r="ACK4" s="599"/>
      <c r="ACL4" s="599"/>
      <c r="ACM4" s="599"/>
      <c r="ACN4" s="599"/>
      <c r="ACO4" s="599"/>
      <c r="ACP4" s="599"/>
      <c r="ACQ4" s="599"/>
      <c r="ACR4" s="599"/>
      <c r="ACS4" s="599"/>
      <c r="ACT4" s="599"/>
      <c r="ACU4" s="599"/>
      <c r="ACV4" s="599"/>
      <c r="ACW4" s="599"/>
      <c r="ACX4" s="599"/>
      <c r="ACY4" s="599"/>
      <c r="ACZ4" s="599"/>
      <c r="ADA4" s="599"/>
      <c r="ADB4" s="599"/>
      <c r="ADC4" s="599"/>
      <c r="ADD4" s="599"/>
      <c r="ADE4" s="599"/>
      <c r="ADF4" s="599"/>
      <c r="ADG4" s="599"/>
      <c r="ADH4" s="599"/>
      <c r="ADI4" s="599"/>
      <c r="ADJ4" s="599"/>
      <c r="ADK4" s="599"/>
      <c r="ADL4" s="599"/>
      <c r="ADM4" s="599"/>
      <c r="ADN4" s="599"/>
      <c r="ADO4" s="599"/>
      <c r="ADP4" s="599"/>
      <c r="ADQ4" s="599"/>
      <c r="ADR4" s="599"/>
      <c r="ADS4" s="599"/>
      <c r="ADT4" s="599"/>
      <c r="ADU4" s="599"/>
      <c r="ADV4" s="599"/>
      <c r="ADW4" s="599"/>
      <c r="ADX4" s="599"/>
      <c r="ADY4" s="599"/>
      <c r="ADZ4" s="599"/>
      <c r="AEA4" s="599"/>
      <c r="AEB4" s="599"/>
      <c r="AEC4" s="599"/>
      <c r="AED4" s="599"/>
      <c r="AEE4" s="599"/>
      <c r="AEF4" s="599"/>
      <c r="AEG4" s="599"/>
      <c r="AEH4" s="599"/>
      <c r="AEI4" s="599"/>
      <c r="AEJ4" s="599"/>
      <c r="AEK4" s="599"/>
      <c r="AEL4" s="599"/>
      <c r="AEM4" s="599"/>
      <c r="AEN4" s="599"/>
      <c r="AEO4" s="599"/>
      <c r="AEP4" s="599"/>
      <c r="AEQ4" s="599"/>
      <c r="AER4" s="599"/>
      <c r="AES4" s="599"/>
      <c r="AET4" s="599"/>
      <c r="AEU4" s="599"/>
      <c r="AEV4" s="599"/>
      <c r="AEW4" s="599"/>
      <c r="AEX4" s="599"/>
      <c r="AEY4" s="599"/>
      <c r="AEZ4" s="599"/>
      <c r="AFA4" s="599"/>
      <c r="AFB4" s="599"/>
      <c r="AFC4" s="599"/>
      <c r="AFD4" s="599"/>
      <c r="AFE4" s="599"/>
      <c r="AFF4" s="599"/>
      <c r="AFG4" s="599"/>
      <c r="AFH4" s="599"/>
      <c r="AFI4" s="599"/>
      <c r="AFJ4" s="599"/>
      <c r="AFK4" s="599"/>
      <c r="AFL4" s="599"/>
      <c r="AFM4" s="599"/>
      <c r="AFN4" s="599"/>
      <c r="AFO4" s="599"/>
      <c r="AFP4" s="599"/>
      <c r="AFQ4" s="599"/>
      <c r="AFR4" s="599"/>
      <c r="AFS4" s="599"/>
      <c r="AFT4" s="599"/>
      <c r="AFU4" s="599"/>
      <c r="AFV4" s="599"/>
      <c r="AFW4" s="599"/>
      <c r="AFX4" s="599"/>
      <c r="AFY4" s="599"/>
      <c r="AFZ4" s="599"/>
      <c r="AGA4" s="599"/>
      <c r="AGB4" s="599"/>
      <c r="AGC4" s="599"/>
      <c r="AGD4" s="599"/>
      <c r="AGE4" s="599"/>
      <c r="AGF4" s="599"/>
      <c r="AGG4" s="599"/>
      <c r="AGH4" s="599"/>
      <c r="AGI4" s="599"/>
      <c r="AGJ4" s="599"/>
      <c r="AGK4" s="599"/>
      <c r="AGL4" s="599"/>
      <c r="AGM4" s="599"/>
      <c r="AGN4" s="599"/>
      <c r="AGO4" s="599"/>
      <c r="AGP4" s="599"/>
      <c r="AGQ4" s="599"/>
      <c r="AGR4" s="599"/>
      <c r="AGS4" s="599"/>
      <c r="AGT4" s="599"/>
      <c r="AGU4" s="599"/>
      <c r="AGV4" s="599"/>
      <c r="AGW4" s="599"/>
      <c r="AGX4" s="599"/>
      <c r="AGY4" s="599"/>
      <c r="AGZ4" s="599"/>
      <c r="AHA4" s="599"/>
      <c r="AHB4" s="599"/>
      <c r="AHC4" s="599"/>
      <c r="AHD4" s="599"/>
      <c r="AHE4" s="599"/>
      <c r="AHF4" s="599"/>
      <c r="AHG4" s="599"/>
      <c r="AHH4" s="599"/>
      <c r="AHI4" s="599"/>
      <c r="AHJ4" s="599"/>
      <c r="AHK4" s="599"/>
      <c r="AHL4" s="599"/>
      <c r="AHM4" s="599"/>
      <c r="AHN4" s="599"/>
      <c r="AHO4" s="599"/>
      <c r="AHP4" s="599"/>
      <c r="AHQ4" s="599"/>
      <c r="AHR4" s="599"/>
      <c r="AHS4" s="599"/>
      <c r="AHT4" s="599"/>
      <c r="AHU4" s="599"/>
      <c r="AHV4" s="599"/>
      <c r="AHW4" s="599"/>
      <c r="AHX4" s="599"/>
      <c r="AHY4" s="599"/>
      <c r="AHZ4" s="599"/>
      <c r="AIA4" s="599"/>
      <c r="AIB4" s="599"/>
      <c r="AIC4" s="599"/>
      <c r="AID4" s="599"/>
      <c r="AIE4" s="599"/>
      <c r="AIF4" s="599"/>
      <c r="AIG4" s="599"/>
      <c r="AIH4" s="599"/>
      <c r="AII4" s="599"/>
      <c r="AIJ4" s="599"/>
      <c r="AIK4" s="599"/>
      <c r="AIL4" s="599"/>
      <c r="AIM4" s="599"/>
      <c r="AIN4" s="599"/>
      <c r="AIO4" s="599"/>
      <c r="AIP4" s="599"/>
      <c r="AIQ4" s="599"/>
      <c r="AIR4" s="599"/>
      <c r="AIS4" s="599"/>
      <c r="AIT4" s="599"/>
      <c r="AIU4" s="599"/>
      <c r="AIV4" s="599"/>
      <c r="AIW4" s="599"/>
      <c r="AIX4" s="599"/>
      <c r="AIY4" s="599"/>
      <c r="AIZ4" s="599"/>
      <c r="AJA4" s="599"/>
      <c r="AJB4" s="599"/>
      <c r="AJC4" s="599"/>
      <c r="AJD4" s="599"/>
      <c r="AJE4" s="599"/>
      <c r="AJF4" s="599"/>
      <c r="AJG4" s="599"/>
      <c r="AJH4" s="599"/>
      <c r="AJI4" s="599"/>
      <c r="AJJ4" s="599"/>
      <c r="AJK4" s="599"/>
      <c r="AJL4" s="599"/>
      <c r="AJM4" s="599"/>
      <c r="AJN4" s="599"/>
      <c r="AJO4" s="599"/>
      <c r="AJP4" s="599"/>
      <c r="AJQ4" s="599"/>
      <c r="AJR4" s="599"/>
      <c r="AJS4" s="599"/>
      <c r="AJT4" s="599"/>
      <c r="AJU4" s="599"/>
      <c r="AJV4" s="599"/>
      <c r="AJW4" s="599"/>
      <c r="AJX4" s="599"/>
      <c r="AJY4" s="599"/>
      <c r="AJZ4" s="599"/>
      <c r="AKA4" s="599"/>
      <c r="AKB4" s="599"/>
      <c r="AKC4" s="599"/>
      <c r="AKD4" s="599"/>
      <c r="AKE4" s="599"/>
      <c r="AKF4" s="599"/>
      <c r="AKG4" s="599"/>
      <c r="AKH4" s="599"/>
      <c r="AKI4" s="599"/>
      <c r="AKJ4" s="599"/>
      <c r="AKK4" s="599"/>
      <c r="AKL4" s="599"/>
      <c r="AKM4" s="599"/>
      <c r="AKN4" s="599"/>
      <c r="AKO4" s="599"/>
      <c r="AKP4" s="599"/>
      <c r="AKQ4" s="599"/>
      <c r="AKR4" s="599"/>
      <c r="AKS4" s="599"/>
      <c r="AKT4" s="599"/>
      <c r="AKU4" s="599"/>
      <c r="AKV4" s="599"/>
      <c r="AKW4" s="599"/>
      <c r="AKX4" s="599"/>
      <c r="AKY4" s="599"/>
      <c r="AKZ4" s="599"/>
      <c r="ALA4" s="599"/>
      <c r="ALB4" s="599"/>
      <c r="ALC4" s="599"/>
      <c r="ALD4" s="599"/>
      <c r="ALE4" s="599"/>
      <c r="ALF4" s="599"/>
      <c r="ALG4" s="599"/>
      <c r="ALH4" s="599"/>
      <c r="ALI4" s="599"/>
      <c r="ALJ4" s="599"/>
      <c r="ALK4" s="599"/>
      <c r="ALL4" s="599"/>
      <c r="ALM4" s="599"/>
      <c r="ALN4" s="599"/>
      <c r="ALO4" s="599"/>
      <c r="ALP4" s="599"/>
      <c r="ALQ4" s="599"/>
      <c r="ALR4" s="599"/>
      <c r="ALS4" s="599"/>
      <c r="ALT4" s="599"/>
      <c r="ALU4" s="599"/>
      <c r="ALV4" s="599"/>
      <c r="ALW4" s="599"/>
      <c r="ALX4" s="599"/>
      <c r="ALY4" s="599"/>
      <c r="ALZ4" s="599"/>
      <c r="AMA4" s="599"/>
      <c r="AMB4" s="599"/>
      <c r="AMC4" s="599"/>
      <c r="AMD4" s="599"/>
      <c r="AME4" s="599"/>
      <c r="AMF4" s="599"/>
      <c r="AMG4" s="599"/>
      <c r="AMH4" s="599"/>
      <c r="AMI4" s="599"/>
      <c r="AMJ4" s="599"/>
    </row>
    <row r="5" spans="1:1024" s="623" customFormat="1" ht="24" thickBot="1" x14ac:dyDescent="0.4">
      <c r="A5" s="650"/>
      <c r="B5" s="652"/>
      <c r="C5" s="650"/>
      <c r="D5" s="649"/>
      <c r="E5" s="651"/>
      <c r="F5" s="650"/>
      <c r="G5" s="650"/>
      <c r="H5" s="650"/>
      <c r="I5" s="650"/>
      <c r="J5" s="650"/>
      <c r="K5" s="650"/>
      <c r="L5" s="650"/>
      <c r="M5" s="650"/>
      <c r="N5" s="649"/>
      <c r="O5" s="648"/>
      <c r="P5" s="648"/>
      <c r="Q5" s="648"/>
      <c r="R5" s="648"/>
      <c r="S5" s="599"/>
      <c r="T5" s="599"/>
      <c r="U5" s="599"/>
      <c r="V5" s="599"/>
      <c r="W5" s="599"/>
      <c r="X5" s="599"/>
      <c r="Y5" s="599"/>
      <c r="Z5" s="599"/>
      <c r="AA5" s="599"/>
      <c r="AB5" s="599"/>
      <c r="AC5" s="599"/>
      <c r="AD5" s="599"/>
      <c r="AE5" s="599"/>
      <c r="AF5" s="599"/>
      <c r="AG5" s="599"/>
      <c r="AH5" s="599"/>
      <c r="AI5" s="599"/>
      <c r="AJ5" s="599"/>
      <c r="AK5" s="599"/>
      <c r="AL5" s="599"/>
      <c r="AM5" s="599"/>
      <c r="AN5" s="599"/>
      <c r="AO5" s="599"/>
      <c r="AP5" s="599"/>
      <c r="AQ5" s="599"/>
      <c r="AR5" s="599"/>
      <c r="AS5" s="599"/>
      <c r="AT5" s="599"/>
      <c r="AU5" s="599"/>
      <c r="AV5" s="599"/>
      <c r="AW5" s="599"/>
      <c r="AX5" s="599"/>
      <c r="AY5" s="599"/>
      <c r="AZ5" s="599"/>
      <c r="BA5" s="599"/>
      <c r="BB5" s="599"/>
      <c r="BC5" s="599"/>
      <c r="BD5" s="599"/>
      <c r="BE5" s="599"/>
      <c r="BF5" s="599"/>
      <c r="BG5" s="599"/>
      <c r="BH5" s="599"/>
      <c r="BI5" s="599"/>
      <c r="BJ5" s="599"/>
      <c r="BK5" s="599"/>
      <c r="BL5" s="599"/>
      <c r="BM5" s="599"/>
      <c r="BN5" s="599"/>
      <c r="BO5" s="599"/>
      <c r="BP5" s="599"/>
      <c r="BQ5" s="599"/>
      <c r="BR5" s="599"/>
      <c r="BS5" s="599"/>
      <c r="BT5" s="599"/>
      <c r="BU5" s="599"/>
      <c r="BV5" s="599"/>
      <c r="BW5" s="599"/>
      <c r="BX5" s="599"/>
      <c r="BY5" s="599"/>
      <c r="BZ5" s="599"/>
      <c r="CA5" s="599"/>
      <c r="CB5" s="599"/>
      <c r="CC5" s="599"/>
      <c r="CD5" s="599"/>
      <c r="CE5" s="599"/>
      <c r="CF5" s="599"/>
      <c r="CG5" s="599"/>
      <c r="CH5" s="599"/>
      <c r="CI5" s="599"/>
      <c r="CJ5" s="599"/>
      <c r="CK5" s="599"/>
      <c r="CL5" s="599"/>
      <c r="CM5" s="599"/>
      <c r="CN5" s="599"/>
      <c r="CO5" s="599"/>
      <c r="CP5" s="599"/>
      <c r="CQ5" s="599"/>
      <c r="CR5" s="599"/>
      <c r="CS5" s="599"/>
      <c r="CT5" s="599"/>
      <c r="CU5" s="599"/>
      <c r="CV5" s="599"/>
      <c r="CW5" s="599"/>
      <c r="CX5" s="599"/>
      <c r="CY5" s="599"/>
      <c r="CZ5" s="599"/>
      <c r="DA5" s="599"/>
      <c r="DB5" s="599"/>
      <c r="DC5" s="599"/>
      <c r="DD5" s="599"/>
      <c r="DE5" s="599"/>
      <c r="DF5" s="599"/>
      <c r="DG5" s="599"/>
      <c r="DH5" s="599"/>
      <c r="DI5" s="599"/>
      <c r="DJ5" s="599"/>
      <c r="DK5" s="599"/>
      <c r="DL5" s="599"/>
      <c r="DM5" s="599"/>
      <c r="DN5" s="599"/>
      <c r="DO5" s="599"/>
      <c r="DP5" s="599"/>
      <c r="DQ5" s="599"/>
      <c r="DR5" s="599"/>
      <c r="DS5" s="599"/>
      <c r="DT5" s="599"/>
      <c r="DU5" s="599"/>
      <c r="DV5" s="599"/>
      <c r="DW5" s="599"/>
      <c r="DX5" s="599"/>
      <c r="DY5" s="599"/>
      <c r="DZ5" s="599"/>
      <c r="EA5" s="599"/>
      <c r="EB5" s="599"/>
      <c r="EC5" s="599"/>
      <c r="ED5" s="599"/>
      <c r="EE5" s="599"/>
      <c r="EF5" s="599"/>
      <c r="EG5" s="599"/>
      <c r="EH5" s="599"/>
      <c r="EI5" s="599"/>
      <c r="EJ5" s="599"/>
      <c r="EK5" s="599"/>
      <c r="EL5" s="599"/>
      <c r="EM5" s="599"/>
      <c r="EN5" s="599"/>
      <c r="EO5" s="599"/>
      <c r="EP5" s="599"/>
      <c r="EQ5" s="599"/>
      <c r="ER5" s="599"/>
      <c r="ES5" s="599"/>
      <c r="ET5" s="599"/>
      <c r="EU5" s="599"/>
      <c r="EV5" s="599"/>
      <c r="EW5" s="599"/>
      <c r="EX5" s="599"/>
      <c r="EY5" s="599"/>
      <c r="EZ5" s="599"/>
      <c r="FA5" s="599"/>
      <c r="FB5" s="599"/>
      <c r="FC5" s="599"/>
      <c r="FD5" s="599"/>
      <c r="FE5" s="599"/>
      <c r="FF5" s="599"/>
      <c r="FG5" s="599"/>
      <c r="FH5" s="599"/>
      <c r="FI5" s="599"/>
      <c r="FJ5" s="599"/>
      <c r="FK5" s="599"/>
      <c r="FL5" s="599"/>
      <c r="FM5" s="599"/>
      <c r="FN5" s="599"/>
      <c r="FO5" s="599"/>
      <c r="FP5" s="599"/>
      <c r="FQ5" s="599"/>
      <c r="FR5" s="599"/>
      <c r="FS5" s="599"/>
      <c r="FT5" s="599"/>
      <c r="FU5" s="599"/>
      <c r="FV5" s="599"/>
      <c r="FW5" s="599"/>
      <c r="FX5" s="599"/>
      <c r="FY5" s="599"/>
      <c r="FZ5" s="599"/>
      <c r="GA5" s="599"/>
      <c r="GB5" s="599"/>
      <c r="GC5" s="599"/>
      <c r="GD5" s="599"/>
      <c r="GE5" s="599"/>
      <c r="GF5" s="599"/>
      <c r="GG5" s="599"/>
      <c r="GH5" s="599"/>
      <c r="GI5" s="599"/>
      <c r="GJ5" s="599"/>
      <c r="GK5" s="599"/>
      <c r="GL5" s="599"/>
      <c r="GM5" s="599"/>
      <c r="GN5" s="599"/>
      <c r="GO5" s="599"/>
      <c r="GP5" s="599"/>
      <c r="GQ5" s="599"/>
      <c r="GR5" s="599"/>
      <c r="GS5" s="599"/>
      <c r="GT5" s="599"/>
      <c r="GU5" s="599"/>
      <c r="GV5" s="599"/>
      <c r="GW5" s="599"/>
      <c r="GX5" s="599"/>
      <c r="GY5" s="599"/>
      <c r="GZ5" s="599"/>
      <c r="HA5" s="599"/>
      <c r="HB5" s="599"/>
      <c r="HC5" s="599"/>
      <c r="HD5" s="599"/>
      <c r="HE5" s="599"/>
      <c r="HF5" s="599"/>
      <c r="HG5" s="599"/>
      <c r="HH5" s="599"/>
      <c r="HI5" s="599"/>
      <c r="HJ5" s="599"/>
      <c r="HK5" s="599"/>
      <c r="HL5" s="599"/>
      <c r="HM5" s="599"/>
      <c r="HN5" s="599"/>
      <c r="HO5" s="599"/>
      <c r="HP5" s="599"/>
      <c r="HQ5" s="599"/>
      <c r="HR5" s="599"/>
      <c r="HS5" s="599"/>
      <c r="HT5" s="599"/>
      <c r="HU5" s="599"/>
      <c r="HV5" s="599"/>
      <c r="HW5" s="599"/>
      <c r="HX5" s="599"/>
      <c r="HY5" s="599"/>
      <c r="HZ5" s="599"/>
      <c r="IA5" s="599"/>
      <c r="IB5" s="599"/>
      <c r="IC5" s="599"/>
      <c r="ID5" s="599"/>
      <c r="IE5" s="599"/>
      <c r="IF5" s="599"/>
      <c r="IG5" s="599"/>
      <c r="IH5" s="599"/>
      <c r="II5" s="599"/>
      <c r="IJ5" s="599"/>
      <c r="IK5" s="599"/>
      <c r="IL5" s="599"/>
      <c r="IM5" s="599"/>
      <c r="IN5" s="599"/>
      <c r="IO5" s="599"/>
      <c r="IP5" s="599"/>
      <c r="IQ5" s="599"/>
      <c r="IR5" s="599"/>
      <c r="IS5" s="599"/>
      <c r="IT5" s="599"/>
      <c r="IU5" s="599"/>
      <c r="IV5" s="599"/>
      <c r="IW5" s="599"/>
      <c r="IX5" s="599"/>
      <c r="IY5" s="599"/>
      <c r="IZ5" s="599"/>
      <c r="JA5" s="599"/>
      <c r="JB5" s="599"/>
      <c r="JC5" s="599"/>
      <c r="JD5" s="599"/>
      <c r="JE5" s="599"/>
      <c r="JF5" s="599"/>
      <c r="JG5" s="599"/>
      <c r="JH5" s="599"/>
      <c r="JI5" s="599"/>
      <c r="JJ5" s="599"/>
      <c r="JK5" s="599"/>
      <c r="JL5" s="599"/>
      <c r="JM5" s="599"/>
      <c r="JN5" s="599"/>
      <c r="JO5" s="599"/>
      <c r="JP5" s="599"/>
      <c r="JQ5" s="599"/>
      <c r="JR5" s="599"/>
      <c r="JS5" s="599"/>
      <c r="JT5" s="599"/>
      <c r="JU5" s="599"/>
      <c r="JV5" s="599"/>
      <c r="JW5" s="599"/>
      <c r="JX5" s="599"/>
      <c r="JY5" s="599"/>
      <c r="JZ5" s="599"/>
      <c r="KA5" s="599"/>
      <c r="KB5" s="599"/>
      <c r="KC5" s="599"/>
      <c r="KD5" s="599"/>
      <c r="KE5" s="599"/>
      <c r="KF5" s="599"/>
      <c r="KG5" s="599"/>
      <c r="KH5" s="599"/>
      <c r="KI5" s="599"/>
      <c r="KJ5" s="599"/>
      <c r="KK5" s="599"/>
      <c r="KL5" s="599"/>
      <c r="KM5" s="599"/>
      <c r="KN5" s="599"/>
      <c r="KO5" s="599"/>
      <c r="KP5" s="599"/>
      <c r="KQ5" s="599"/>
      <c r="KR5" s="599"/>
      <c r="KS5" s="599"/>
      <c r="KT5" s="599"/>
      <c r="KU5" s="599"/>
      <c r="KV5" s="599"/>
      <c r="KW5" s="599"/>
      <c r="KX5" s="599"/>
      <c r="KY5" s="599"/>
      <c r="KZ5" s="599"/>
      <c r="LA5" s="599"/>
      <c r="LB5" s="599"/>
      <c r="LC5" s="599"/>
      <c r="LD5" s="599"/>
      <c r="LE5" s="599"/>
      <c r="LF5" s="599"/>
      <c r="LG5" s="599"/>
      <c r="LH5" s="599"/>
      <c r="LI5" s="599"/>
      <c r="LJ5" s="599"/>
      <c r="LK5" s="599"/>
      <c r="LL5" s="599"/>
      <c r="LM5" s="599"/>
      <c r="LN5" s="599"/>
      <c r="LO5" s="599"/>
      <c r="LP5" s="599"/>
      <c r="LQ5" s="599"/>
      <c r="LR5" s="599"/>
      <c r="LS5" s="599"/>
      <c r="LT5" s="599"/>
      <c r="LU5" s="599"/>
      <c r="LV5" s="599"/>
      <c r="LW5" s="599"/>
      <c r="LX5" s="599"/>
      <c r="LY5" s="599"/>
      <c r="LZ5" s="599"/>
      <c r="MA5" s="599"/>
      <c r="MB5" s="599"/>
      <c r="MC5" s="599"/>
      <c r="MD5" s="599"/>
      <c r="ME5" s="599"/>
      <c r="MF5" s="599"/>
      <c r="MG5" s="599"/>
      <c r="MH5" s="599"/>
      <c r="MI5" s="599"/>
      <c r="MJ5" s="599"/>
      <c r="MK5" s="599"/>
      <c r="ML5" s="599"/>
      <c r="MM5" s="599"/>
      <c r="MN5" s="599"/>
      <c r="MO5" s="599"/>
      <c r="MP5" s="599"/>
      <c r="MQ5" s="599"/>
      <c r="MR5" s="599"/>
      <c r="MS5" s="599"/>
      <c r="MT5" s="599"/>
      <c r="MU5" s="599"/>
      <c r="MV5" s="599"/>
      <c r="MW5" s="599"/>
      <c r="MX5" s="599"/>
      <c r="MY5" s="599"/>
      <c r="MZ5" s="599"/>
      <c r="NA5" s="599"/>
      <c r="NB5" s="599"/>
      <c r="NC5" s="599"/>
      <c r="ND5" s="599"/>
      <c r="NE5" s="599"/>
      <c r="NF5" s="599"/>
      <c r="NG5" s="599"/>
      <c r="NH5" s="599"/>
      <c r="NI5" s="599"/>
      <c r="NJ5" s="599"/>
      <c r="NK5" s="599"/>
      <c r="NL5" s="599"/>
      <c r="NM5" s="599"/>
      <c r="NN5" s="599"/>
      <c r="NO5" s="599"/>
      <c r="NP5" s="599"/>
      <c r="NQ5" s="599"/>
      <c r="NR5" s="599"/>
      <c r="NS5" s="599"/>
      <c r="NT5" s="599"/>
      <c r="NU5" s="599"/>
      <c r="NV5" s="599"/>
      <c r="NW5" s="599"/>
      <c r="NX5" s="599"/>
      <c r="NY5" s="599"/>
      <c r="NZ5" s="599"/>
      <c r="OA5" s="599"/>
      <c r="OB5" s="599"/>
      <c r="OC5" s="599"/>
      <c r="OD5" s="599"/>
      <c r="OE5" s="599"/>
      <c r="OF5" s="599"/>
      <c r="OG5" s="599"/>
      <c r="OH5" s="599"/>
      <c r="OI5" s="599"/>
      <c r="OJ5" s="599"/>
      <c r="OK5" s="599"/>
      <c r="OL5" s="599"/>
      <c r="OM5" s="599"/>
      <c r="ON5" s="599"/>
      <c r="OO5" s="599"/>
      <c r="OP5" s="599"/>
      <c r="OQ5" s="599"/>
      <c r="OR5" s="599"/>
      <c r="OS5" s="599"/>
      <c r="OT5" s="599"/>
      <c r="OU5" s="599"/>
      <c r="OV5" s="599"/>
      <c r="OW5" s="599"/>
      <c r="OX5" s="599"/>
      <c r="OY5" s="599"/>
      <c r="OZ5" s="599"/>
      <c r="PA5" s="599"/>
      <c r="PB5" s="599"/>
      <c r="PC5" s="599"/>
      <c r="PD5" s="599"/>
      <c r="PE5" s="599"/>
      <c r="PF5" s="599"/>
      <c r="PG5" s="599"/>
      <c r="PH5" s="599"/>
      <c r="PI5" s="599"/>
      <c r="PJ5" s="599"/>
      <c r="PK5" s="599"/>
      <c r="PL5" s="599"/>
      <c r="PM5" s="599"/>
      <c r="PN5" s="599"/>
      <c r="PO5" s="599"/>
      <c r="PP5" s="599"/>
      <c r="PQ5" s="599"/>
      <c r="PR5" s="599"/>
      <c r="PS5" s="599"/>
      <c r="PT5" s="599"/>
      <c r="PU5" s="599"/>
      <c r="PV5" s="599"/>
      <c r="PW5" s="599"/>
      <c r="PX5" s="599"/>
      <c r="PY5" s="599"/>
      <c r="PZ5" s="599"/>
      <c r="QA5" s="599"/>
      <c r="QB5" s="599"/>
      <c r="QC5" s="599"/>
      <c r="QD5" s="599"/>
      <c r="QE5" s="599"/>
      <c r="QF5" s="599"/>
      <c r="QG5" s="599"/>
      <c r="QH5" s="599"/>
      <c r="QI5" s="599"/>
      <c r="QJ5" s="599"/>
      <c r="QK5" s="599"/>
      <c r="QL5" s="599"/>
      <c r="QM5" s="599"/>
      <c r="QN5" s="599"/>
      <c r="QO5" s="599"/>
      <c r="QP5" s="599"/>
      <c r="QQ5" s="599"/>
      <c r="QR5" s="599"/>
      <c r="QS5" s="599"/>
      <c r="QT5" s="599"/>
      <c r="QU5" s="599"/>
      <c r="QV5" s="599"/>
      <c r="QW5" s="599"/>
      <c r="QX5" s="599"/>
      <c r="QY5" s="599"/>
      <c r="QZ5" s="599"/>
      <c r="RA5" s="599"/>
      <c r="RB5" s="599"/>
      <c r="RC5" s="599"/>
      <c r="RD5" s="599"/>
      <c r="RE5" s="599"/>
      <c r="RF5" s="599"/>
      <c r="RG5" s="599"/>
      <c r="RH5" s="599"/>
      <c r="RI5" s="599"/>
      <c r="RJ5" s="599"/>
      <c r="RK5" s="599"/>
      <c r="RL5" s="599"/>
      <c r="RM5" s="599"/>
      <c r="RN5" s="599"/>
      <c r="RO5" s="599"/>
      <c r="RP5" s="599"/>
      <c r="RQ5" s="599"/>
      <c r="RR5" s="599"/>
      <c r="RS5" s="599"/>
      <c r="RT5" s="599"/>
      <c r="RU5" s="599"/>
      <c r="RV5" s="599"/>
      <c r="RW5" s="599"/>
      <c r="RX5" s="599"/>
      <c r="RY5" s="599"/>
      <c r="RZ5" s="599"/>
      <c r="SA5" s="599"/>
      <c r="SB5" s="599"/>
      <c r="SC5" s="599"/>
      <c r="SD5" s="599"/>
      <c r="SE5" s="599"/>
      <c r="SF5" s="599"/>
      <c r="SG5" s="599"/>
      <c r="SH5" s="599"/>
      <c r="SI5" s="599"/>
      <c r="SJ5" s="599"/>
      <c r="SK5" s="599"/>
      <c r="SL5" s="599"/>
      <c r="SM5" s="599"/>
      <c r="SN5" s="599"/>
      <c r="SO5" s="599"/>
      <c r="SP5" s="599"/>
      <c r="SQ5" s="599"/>
      <c r="SR5" s="599"/>
      <c r="SS5" s="599"/>
      <c r="ST5" s="599"/>
      <c r="SU5" s="599"/>
      <c r="SV5" s="599"/>
      <c r="SW5" s="599"/>
      <c r="SX5" s="599"/>
      <c r="SY5" s="599"/>
      <c r="SZ5" s="599"/>
      <c r="TA5" s="599"/>
      <c r="TB5" s="599"/>
      <c r="TC5" s="599"/>
      <c r="TD5" s="599"/>
      <c r="TE5" s="599"/>
      <c r="TF5" s="599"/>
      <c r="TG5" s="599"/>
      <c r="TH5" s="599"/>
      <c r="TI5" s="599"/>
      <c r="TJ5" s="599"/>
      <c r="TK5" s="599"/>
      <c r="TL5" s="599"/>
      <c r="TM5" s="599"/>
      <c r="TN5" s="599"/>
      <c r="TO5" s="599"/>
      <c r="TP5" s="599"/>
      <c r="TQ5" s="599"/>
      <c r="TR5" s="599"/>
      <c r="TS5" s="599"/>
      <c r="TT5" s="599"/>
      <c r="TU5" s="599"/>
      <c r="TV5" s="599"/>
      <c r="TW5" s="599"/>
      <c r="TX5" s="599"/>
      <c r="TY5" s="599"/>
      <c r="TZ5" s="599"/>
      <c r="UA5" s="599"/>
      <c r="UB5" s="599"/>
      <c r="UC5" s="599"/>
      <c r="UD5" s="599"/>
      <c r="UE5" s="599"/>
      <c r="UF5" s="599"/>
      <c r="UG5" s="599"/>
      <c r="UH5" s="599"/>
      <c r="UI5" s="599"/>
      <c r="UJ5" s="599"/>
      <c r="UK5" s="599"/>
      <c r="UL5" s="599"/>
      <c r="UM5" s="599"/>
      <c r="UN5" s="599"/>
      <c r="UO5" s="599"/>
      <c r="UP5" s="599"/>
      <c r="UQ5" s="599"/>
      <c r="UR5" s="599"/>
      <c r="US5" s="599"/>
      <c r="UT5" s="599"/>
      <c r="UU5" s="599"/>
      <c r="UV5" s="599"/>
      <c r="UW5" s="599"/>
      <c r="UX5" s="599"/>
      <c r="UY5" s="599"/>
      <c r="UZ5" s="599"/>
      <c r="VA5" s="599"/>
      <c r="VB5" s="599"/>
      <c r="VC5" s="599"/>
      <c r="VD5" s="599"/>
      <c r="VE5" s="599"/>
      <c r="VF5" s="599"/>
      <c r="VG5" s="599"/>
      <c r="VH5" s="599"/>
      <c r="VI5" s="599"/>
      <c r="VJ5" s="599"/>
      <c r="VK5" s="599"/>
      <c r="VL5" s="599"/>
      <c r="VM5" s="599"/>
      <c r="VN5" s="599"/>
      <c r="VO5" s="599"/>
      <c r="VP5" s="599"/>
      <c r="VQ5" s="599"/>
      <c r="VR5" s="599"/>
      <c r="VS5" s="599"/>
      <c r="VT5" s="599"/>
      <c r="VU5" s="599"/>
      <c r="VV5" s="599"/>
      <c r="VW5" s="599"/>
      <c r="VX5" s="599"/>
      <c r="VY5" s="599"/>
      <c r="VZ5" s="599"/>
      <c r="WA5" s="599"/>
      <c r="WB5" s="599"/>
      <c r="WC5" s="599"/>
      <c r="WD5" s="599"/>
      <c r="WE5" s="599"/>
      <c r="WF5" s="599"/>
      <c r="WG5" s="599"/>
      <c r="WH5" s="599"/>
      <c r="WI5" s="599"/>
      <c r="WJ5" s="599"/>
      <c r="WK5" s="599"/>
      <c r="WL5" s="599"/>
      <c r="WM5" s="599"/>
      <c r="WN5" s="599"/>
      <c r="WO5" s="599"/>
      <c r="WP5" s="599"/>
      <c r="WQ5" s="599"/>
      <c r="WR5" s="599"/>
      <c r="WS5" s="599"/>
      <c r="WT5" s="599"/>
      <c r="WU5" s="599"/>
      <c r="WV5" s="599"/>
      <c r="WW5" s="599"/>
      <c r="WX5" s="599"/>
      <c r="WY5" s="599"/>
      <c r="WZ5" s="599"/>
      <c r="XA5" s="599"/>
      <c r="XB5" s="599"/>
      <c r="XC5" s="599"/>
      <c r="XD5" s="599"/>
      <c r="XE5" s="599"/>
      <c r="XF5" s="599"/>
      <c r="XG5" s="599"/>
      <c r="XH5" s="599"/>
      <c r="XI5" s="599"/>
      <c r="XJ5" s="599"/>
      <c r="XK5" s="599"/>
      <c r="XL5" s="599"/>
      <c r="XM5" s="599"/>
      <c r="XN5" s="599"/>
      <c r="XO5" s="599"/>
      <c r="XP5" s="599"/>
      <c r="XQ5" s="599"/>
      <c r="XR5" s="599"/>
      <c r="XS5" s="599"/>
      <c r="XT5" s="599"/>
      <c r="XU5" s="599"/>
      <c r="XV5" s="599"/>
      <c r="XW5" s="599"/>
      <c r="XX5" s="599"/>
      <c r="XY5" s="599"/>
      <c r="XZ5" s="599"/>
      <c r="YA5" s="599"/>
      <c r="YB5" s="599"/>
      <c r="YC5" s="599"/>
      <c r="YD5" s="599"/>
      <c r="YE5" s="599"/>
      <c r="YF5" s="599"/>
      <c r="YG5" s="599"/>
      <c r="YH5" s="599"/>
      <c r="YI5" s="599"/>
      <c r="YJ5" s="599"/>
      <c r="YK5" s="599"/>
      <c r="YL5" s="599"/>
      <c r="YM5" s="599"/>
      <c r="YN5" s="599"/>
      <c r="YO5" s="599"/>
      <c r="YP5" s="599"/>
      <c r="YQ5" s="599"/>
      <c r="YR5" s="599"/>
      <c r="YS5" s="599"/>
      <c r="YT5" s="599"/>
      <c r="YU5" s="599"/>
      <c r="YV5" s="599"/>
      <c r="YW5" s="599"/>
      <c r="YX5" s="599"/>
      <c r="YY5" s="599"/>
      <c r="YZ5" s="599"/>
      <c r="ZA5" s="599"/>
      <c r="ZB5" s="599"/>
      <c r="ZC5" s="599"/>
      <c r="ZD5" s="599"/>
      <c r="ZE5" s="599"/>
      <c r="ZF5" s="599"/>
      <c r="ZG5" s="599"/>
      <c r="ZH5" s="599"/>
      <c r="ZI5" s="599"/>
      <c r="ZJ5" s="599"/>
      <c r="ZK5" s="599"/>
      <c r="ZL5" s="599"/>
      <c r="ZM5" s="599"/>
      <c r="ZN5" s="599"/>
      <c r="ZO5" s="599"/>
      <c r="ZP5" s="599"/>
      <c r="ZQ5" s="599"/>
      <c r="ZR5" s="599"/>
      <c r="ZS5" s="599"/>
      <c r="ZT5" s="599"/>
      <c r="ZU5" s="599"/>
      <c r="ZV5" s="599"/>
      <c r="ZW5" s="599"/>
      <c r="ZX5" s="599"/>
      <c r="ZY5" s="599"/>
      <c r="ZZ5" s="599"/>
      <c r="AAA5" s="599"/>
      <c r="AAB5" s="599"/>
      <c r="AAC5" s="599"/>
      <c r="AAD5" s="599"/>
      <c r="AAE5" s="599"/>
      <c r="AAF5" s="599"/>
      <c r="AAG5" s="599"/>
      <c r="AAH5" s="599"/>
      <c r="AAI5" s="599"/>
      <c r="AAJ5" s="599"/>
      <c r="AAK5" s="599"/>
      <c r="AAL5" s="599"/>
      <c r="AAM5" s="599"/>
      <c r="AAN5" s="599"/>
      <c r="AAO5" s="599"/>
      <c r="AAP5" s="599"/>
      <c r="AAQ5" s="599"/>
      <c r="AAR5" s="599"/>
      <c r="AAS5" s="599"/>
      <c r="AAT5" s="599"/>
      <c r="AAU5" s="599"/>
      <c r="AAV5" s="599"/>
      <c r="AAW5" s="599"/>
      <c r="AAX5" s="599"/>
      <c r="AAY5" s="599"/>
      <c r="AAZ5" s="599"/>
      <c r="ABA5" s="599"/>
      <c r="ABB5" s="599"/>
      <c r="ABC5" s="599"/>
      <c r="ABD5" s="599"/>
      <c r="ABE5" s="599"/>
      <c r="ABF5" s="599"/>
      <c r="ABG5" s="599"/>
      <c r="ABH5" s="599"/>
      <c r="ABI5" s="599"/>
      <c r="ABJ5" s="599"/>
      <c r="ABK5" s="599"/>
      <c r="ABL5" s="599"/>
      <c r="ABM5" s="599"/>
      <c r="ABN5" s="599"/>
      <c r="ABO5" s="599"/>
      <c r="ABP5" s="599"/>
      <c r="ABQ5" s="599"/>
      <c r="ABR5" s="599"/>
      <c r="ABS5" s="599"/>
      <c r="ABT5" s="599"/>
      <c r="ABU5" s="599"/>
      <c r="ABV5" s="599"/>
      <c r="ABW5" s="599"/>
      <c r="ABX5" s="599"/>
      <c r="ABY5" s="599"/>
      <c r="ABZ5" s="599"/>
      <c r="ACA5" s="599"/>
      <c r="ACB5" s="599"/>
      <c r="ACC5" s="599"/>
      <c r="ACD5" s="599"/>
      <c r="ACE5" s="599"/>
      <c r="ACF5" s="599"/>
      <c r="ACG5" s="599"/>
      <c r="ACH5" s="599"/>
      <c r="ACI5" s="599"/>
      <c r="ACJ5" s="599"/>
      <c r="ACK5" s="599"/>
      <c r="ACL5" s="599"/>
      <c r="ACM5" s="599"/>
      <c r="ACN5" s="599"/>
      <c r="ACO5" s="599"/>
      <c r="ACP5" s="599"/>
      <c r="ACQ5" s="599"/>
      <c r="ACR5" s="599"/>
      <c r="ACS5" s="599"/>
      <c r="ACT5" s="599"/>
      <c r="ACU5" s="599"/>
      <c r="ACV5" s="599"/>
      <c r="ACW5" s="599"/>
      <c r="ACX5" s="599"/>
      <c r="ACY5" s="599"/>
      <c r="ACZ5" s="599"/>
      <c r="ADA5" s="599"/>
      <c r="ADB5" s="599"/>
      <c r="ADC5" s="599"/>
      <c r="ADD5" s="599"/>
      <c r="ADE5" s="599"/>
      <c r="ADF5" s="599"/>
      <c r="ADG5" s="599"/>
      <c r="ADH5" s="599"/>
      <c r="ADI5" s="599"/>
      <c r="ADJ5" s="599"/>
      <c r="ADK5" s="599"/>
      <c r="ADL5" s="599"/>
      <c r="ADM5" s="599"/>
      <c r="ADN5" s="599"/>
      <c r="ADO5" s="599"/>
      <c r="ADP5" s="599"/>
      <c r="ADQ5" s="599"/>
      <c r="ADR5" s="599"/>
      <c r="ADS5" s="599"/>
      <c r="ADT5" s="599"/>
      <c r="ADU5" s="599"/>
      <c r="ADV5" s="599"/>
      <c r="ADW5" s="599"/>
      <c r="ADX5" s="599"/>
      <c r="ADY5" s="599"/>
      <c r="ADZ5" s="599"/>
      <c r="AEA5" s="599"/>
      <c r="AEB5" s="599"/>
      <c r="AEC5" s="599"/>
      <c r="AED5" s="599"/>
      <c r="AEE5" s="599"/>
      <c r="AEF5" s="599"/>
      <c r="AEG5" s="599"/>
      <c r="AEH5" s="599"/>
      <c r="AEI5" s="599"/>
      <c r="AEJ5" s="599"/>
      <c r="AEK5" s="599"/>
      <c r="AEL5" s="599"/>
      <c r="AEM5" s="599"/>
      <c r="AEN5" s="599"/>
      <c r="AEO5" s="599"/>
      <c r="AEP5" s="599"/>
      <c r="AEQ5" s="599"/>
      <c r="AER5" s="599"/>
      <c r="AES5" s="599"/>
      <c r="AET5" s="599"/>
      <c r="AEU5" s="599"/>
      <c r="AEV5" s="599"/>
      <c r="AEW5" s="599"/>
      <c r="AEX5" s="599"/>
      <c r="AEY5" s="599"/>
      <c r="AEZ5" s="599"/>
      <c r="AFA5" s="599"/>
      <c r="AFB5" s="599"/>
      <c r="AFC5" s="599"/>
      <c r="AFD5" s="599"/>
      <c r="AFE5" s="599"/>
      <c r="AFF5" s="599"/>
      <c r="AFG5" s="599"/>
      <c r="AFH5" s="599"/>
      <c r="AFI5" s="599"/>
      <c r="AFJ5" s="599"/>
      <c r="AFK5" s="599"/>
      <c r="AFL5" s="599"/>
      <c r="AFM5" s="599"/>
      <c r="AFN5" s="599"/>
      <c r="AFO5" s="599"/>
      <c r="AFP5" s="599"/>
      <c r="AFQ5" s="599"/>
      <c r="AFR5" s="599"/>
      <c r="AFS5" s="599"/>
      <c r="AFT5" s="599"/>
      <c r="AFU5" s="599"/>
      <c r="AFV5" s="599"/>
      <c r="AFW5" s="599"/>
      <c r="AFX5" s="599"/>
      <c r="AFY5" s="599"/>
      <c r="AFZ5" s="599"/>
      <c r="AGA5" s="599"/>
      <c r="AGB5" s="599"/>
      <c r="AGC5" s="599"/>
      <c r="AGD5" s="599"/>
      <c r="AGE5" s="599"/>
      <c r="AGF5" s="599"/>
      <c r="AGG5" s="599"/>
      <c r="AGH5" s="599"/>
      <c r="AGI5" s="599"/>
      <c r="AGJ5" s="599"/>
      <c r="AGK5" s="599"/>
      <c r="AGL5" s="599"/>
      <c r="AGM5" s="599"/>
      <c r="AGN5" s="599"/>
      <c r="AGO5" s="599"/>
      <c r="AGP5" s="599"/>
      <c r="AGQ5" s="599"/>
      <c r="AGR5" s="599"/>
      <c r="AGS5" s="599"/>
      <c r="AGT5" s="599"/>
      <c r="AGU5" s="599"/>
      <c r="AGV5" s="599"/>
      <c r="AGW5" s="599"/>
      <c r="AGX5" s="599"/>
      <c r="AGY5" s="599"/>
      <c r="AGZ5" s="599"/>
      <c r="AHA5" s="599"/>
      <c r="AHB5" s="599"/>
      <c r="AHC5" s="599"/>
      <c r="AHD5" s="599"/>
      <c r="AHE5" s="599"/>
      <c r="AHF5" s="599"/>
      <c r="AHG5" s="599"/>
      <c r="AHH5" s="599"/>
      <c r="AHI5" s="599"/>
      <c r="AHJ5" s="599"/>
      <c r="AHK5" s="599"/>
      <c r="AHL5" s="599"/>
      <c r="AHM5" s="599"/>
      <c r="AHN5" s="599"/>
      <c r="AHO5" s="599"/>
      <c r="AHP5" s="599"/>
      <c r="AHQ5" s="599"/>
      <c r="AHR5" s="599"/>
      <c r="AHS5" s="599"/>
      <c r="AHT5" s="599"/>
      <c r="AHU5" s="599"/>
      <c r="AHV5" s="599"/>
      <c r="AHW5" s="599"/>
      <c r="AHX5" s="599"/>
      <c r="AHY5" s="599"/>
      <c r="AHZ5" s="599"/>
      <c r="AIA5" s="599"/>
      <c r="AIB5" s="599"/>
      <c r="AIC5" s="599"/>
      <c r="AID5" s="599"/>
      <c r="AIE5" s="599"/>
      <c r="AIF5" s="599"/>
      <c r="AIG5" s="599"/>
      <c r="AIH5" s="599"/>
      <c r="AII5" s="599"/>
      <c r="AIJ5" s="599"/>
      <c r="AIK5" s="599"/>
      <c r="AIL5" s="599"/>
      <c r="AIM5" s="599"/>
      <c r="AIN5" s="599"/>
      <c r="AIO5" s="599"/>
      <c r="AIP5" s="599"/>
      <c r="AIQ5" s="599"/>
      <c r="AIR5" s="599"/>
      <c r="AIS5" s="599"/>
      <c r="AIT5" s="599"/>
      <c r="AIU5" s="599"/>
      <c r="AIV5" s="599"/>
      <c r="AIW5" s="599"/>
      <c r="AIX5" s="599"/>
      <c r="AIY5" s="599"/>
      <c r="AIZ5" s="599"/>
      <c r="AJA5" s="599"/>
      <c r="AJB5" s="599"/>
      <c r="AJC5" s="599"/>
      <c r="AJD5" s="599"/>
      <c r="AJE5" s="599"/>
      <c r="AJF5" s="599"/>
      <c r="AJG5" s="599"/>
      <c r="AJH5" s="599"/>
      <c r="AJI5" s="599"/>
      <c r="AJJ5" s="599"/>
      <c r="AJK5" s="599"/>
      <c r="AJL5" s="599"/>
      <c r="AJM5" s="599"/>
      <c r="AJN5" s="599"/>
      <c r="AJO5" s="599"/>
      <c r="AJP5" s="599"/>
      <c r="AJQ5" s="599"/>
      <c r="AJR5" s="599"/>
      <c r="AJS5" s="599"/>
      <c r="AJT5" s="599"/>
      <c r="AJU5" s="599"/>
      <c r="AJV5" s="599"/>
      <c r="AJW5" s="599"/>
      <c r="AJX5" s="599"/>
      <c r="AJY5" s="599"/>
      <c r="AJZ5" s="599"/>
      <c r="AKA5" s="599"/>
      <c r="AKB5" s="599"/>
      <c r="AKC5" s="599"/>
      <c r="AKD5" s="599"/>
      <c r="AKE5" s="599"/>
      <c r="AKF5" s="599"/>
      <c r="AKG5" s="599"/>
      <c r="AKH5" s="599"/>
      <c r="AKI5" s="599"/>
      <c r="AKJ5" s="599"/>
      <c r="AKK5" s="599"/>
      <c r="AKL5" s="599"/>
      <c r="AKM5" s="599"/>
      <c r="AKN5" s="599"/>
      <c r="AKO5" s="599"/>
      <c r="AKP5" s="599"/>
      <c r="AKQ5" s="599"/>
      <c r="AKR5" s="599"/>
      <c r="AKS5" s="599"/>
      <c r="AKT5" s="599"/>
      <c r="AKU5" s="599"/>
      <c r="AKV5" s="599"/>
      <c r="AKW5" s="599"/>
      <c r="AKX5" s="599"/>
      <c r="AKY5" s="599"/>
      <c r="AKZ5" s="599"/>
      <c r="ALA5" s="599"/>
      <c r="ALB5" s="599"/>
      <c r="ALC5" s="599"/>
      <c r="ALD5" s="599"/>
      <c r="ALE5" s="599"/>
      <c r="ALF5" s="599"/>
      <c r="ALG5" s="599"/>
      <c r="ALH5" s="599"/>
      <c r="ALI5" s="599"/>
      <c r="ALJ5" s="599"/>
      <c r="ALK5" s="599"/>
      <c r="ALL5" s="599"/>
      <c r="ALM5" s="599"/>
      <c r="ALN5" s="599"/>
      <c r="ALO5" s="599"/>
      <c r="ALP5" s="599"/>
      <c r="ALQ5" s="599"/>
      <c r="ALR5" s="599"/>
      <c r="ALS5" s="599"/>
      <c r="ALT5" s="599"/>
      <c r="ALU5" s="599"/>
      <c r="ALV5" s="599"/>
      <c r="ALW5" s="599"/>
      <c r="ALX5" s="599"/>
      <c r="ALY5" s="599"/>
      <c r="ALZ5" s="599"/>
      <c r="AMA5" s="599"/>
      <c r="AMB5" s="599"/>
      <c r="AMC5" s="599"/>
      <c r="AMD5" s="599"/>
      <c r="AME5" s="599"/>
      <c r="AMF5" s="599"/>
      <c r="AMG5" s="599"/>
      <c r="AMH5" s="599"/>
      <c r="AMI5" s="599"/>
      <c r="AMJ5" s="599"/>
    </row>
    <row r="6" spans="1:1024" s="623" customFormat="1" ht="22.5" x14ac:dyDescent="0.3">
      <c r="A6" s="894" t="s">
        <v>2</v>
      </c>
      <c r="B6" s="895"/>
      <c r="C6" s="895"/>
      <c r="D6" s="895"/>
      <c r="E6" s="898" t="s">
        <v>96</v>
      </c>
      <c r="F6" s="895" t="s">
        <v>518</v>
      </c>
      <c r="G6" s="900" t="s">
        <v>517</v>
      </c>
      <c r="H6" s="900"/>
      <c r="I6" s="900"/>
      <c r="J6" s="900"/>
      <c r="K6" s="900"/>
      <c r="L6" s="900"/>
      <c r="M6" s="900" t="s">
        <v>516</v>
      </c>
      <c r="N6" s="900"/>
      <c r="O6" s="900"/>
      <c r="P6" s="900"/>
      <c r="Q6" s="900" t="s">
        <v>60</v>
      </c>
      <c r="R6" s="901"/>
      <c r="S6" s="599"/>
      <c r="T6" s="599"/>
      <c r="U6" s="599"/>
      <c r="V6" s="599"/>
      <c r="W6" s="599"/>
      <c r="X6" s="599"/>
      <c r="Y6" s="599"/>
      <c r="Z6" s="599"/>
      <c r="AA6" s="599"/>
      <c r="AB6" s="599"/>
      <c r="AC6" s="599"/>
      <c r="AD6" s="599"/>
      <c r="AE6" s="599"/>
      <c r="AF6" s="599"/>
      <c r="AG6" s="599"/>
      <c r="AH6" s="599"/>
      <c r="AI6" s="599"/>
      <c r="AJ6" s="599"/>
      <c r="AK6" s="599"/>
      <c r="AL6" s="599"/>
      <c r="AM6" s="599"/>
      <c r="AN6" s="599"/>
      <c r="AO6" s="599"/>
      <c r="AP6" s="599"/>
      <c r="AQ6" s="599"/>
      <c r="AR6" s="599"/>
      <c r="AS6" s="599"/>
      <c r="AT6" s="599"/>
      <c r="AU6" s="599"/>
      <c r="AV6" s="599"/>
      <c r="AW6" s="599"/>
      <c r="AX6" s="599"/>
      <c r="AY6" s="599"/>
      <c r="AZ6" s="599"/>
      <c r="BA6" s="599"/>
      <c r="BB6" s="599"/>
      <c r="BC6" s="599"/>
      <c r="BD6" s="599"/>
      <c r="BE6" s="599"/>
      <c r="BF6" s="599"/>
      <c r="BG6" s="599"/>
      <c r="BH6" s="599"/>
      <c r="BI6" s="599"/>
      <c r="BJ6" s="599"/>
      <c r="BK6" s="599"/>
      <c r="BL6" s="599"/>
      <c r="BM6" s="599"/>
      <c r="BN6" s="599"/>
      <c r="BO6" s="599"/>
      <c r="BP6" s="599"/>
      <c r="BQ6" s="599"/>
      <c r="BR6" s="599"/>
      <c r="BS6" s="599"/>
      <c r="BT6" s="599"/>
      <c r="BU6" s="599"/>
      <c r="BV6" s="599"/>
      <c r="BW6" s="599"/>
      <c r="BX6" s="599"/>
      <c r="BY6" s="599"/>
      <c r="BZ6" s="599"/>
      <c r="CA6" s="599"/>
      <c r="CB6" s="599"/>
      <c r="CC6" s="599"/>
      <c r="CD6" s="599"/>
      <c r="CE6" s="599"/>
      <c r="CF6" s="599"/>
      <c r="CG6" s="599"/>
      <c r="CH6" s="599"/>
      <c r="CI6" s="599"/>
      <c r="CJ6" s="599"/>
      <c r="CK6" s="599"/>
      <c r="CL6" s="599"/>
      <c r="CM6" s="599"/>
      <c r="CN6" s="599"/>
      <c r="CO6" s="599"/>
      <c r="CP6" s="599"/>
      <c r="CQ6" s="599"/>
      <c r="CR6" s="599"/>
      <c r="CS6" s="599"/>
      <c r="CT6" s="599"/>
      <c r="CU6" s="599"/>
      <c r="CV6" s="599"/>
      <c r="CW6" s="599"/>
      <c r="CX6" s="599"/>
      <c r="CY6" s="599"/>
      <c r="CZ6" s="599"/>
      <c r="DA6" s="599"/>
      <c r="DB6" s="599"/>
      <c r="DC6" s="599"/>
      <c r="DD6" s="599"/>
      <c r="DE6" s="599"/>
      <c r="DF6" s="599"/>
      <c r="DG6" s="599"/>
      <c r="DH6" s="599"/>
      <c r="DI6" s="599"/>
      <c r="DJ6" s="599"/>
      <c r="DK6" s="599"/>
      <c r="DL6" s="599"/>
      <c r="DM6" s="599"/>
      <c r="DN6" s="599"/>
      <c r="DO6" s="599"/>
      <c r="DP6" s="599"/>
      <c r="DQ6" s="599"/>
      <c r="DR6" s="599"/>
      <c r="DS6" s="599"/>
      <c r="DT6" s="599"/>
      <c r="DU6" s="599"/>
      <c r="DV6" s="599"/>
      <c r="DW6" s="599"/>
      <c r="DX6" s="599"/>
      <c r="DY6" s="599"/>
      <c r="DZ6" s="599"/>
      <c r="EA6" s="599"/>
      <c r="EB6" s="599"/>
      <c r="EC6" s="599"/>
      <c r="ED6" s="599"/>
      <c r="EE6" s="599"/>
      <c r="EF6" s="599"/>
      <c r="EG6" s="599"/>
      <c r="EH6" s="599"/>
      <c r="EI6" s="599"/>
      <c r="EJ6" s="599"/>
      <c r="EK6" s="599"/>
      <c r="EL6" s="599"/>
      <c r="EM6" s="599"/>
      <c r="EN6" s="599"/>
      <c r="EO6" s="599"/>
      <c r="EP6" s="599"/>
      <c r="EQ6" s="599"/>
      <c r="ER6" s="599"/>
      <c r="ES6" s="599"/>
      <c r="ET6" s="599"/>
      <c r="EU6" s="599"/>
      <c r="EV6" s="599"/>
      <c r="EW6" s="599"/>
      <c r="EX6" s="599"/>
      <c r="EY6" s="599"/>
      <c r="EZ6" s="599"/>
      <c r="FA6" s="599"/>
      <c r="FB6" s="599"/>
      <c r="FC6" s="599"/>
      <c r="FD6" s="599"/>
      <c r="FE6" s="599"/>
      <c r="FF6" s="599"/>
      <c r="FG6" s="599"/>
      <c r="FH6" s="599"/>
      <c r="FI6" s="599"/>
      <c r="FJ6" s="599"/>
      <c r="FK6" s="599"/>
      <c r="FL6" s="599"/>
      <c r="FM6" s="599"/>
      <c r="FN6" s="599"/>
      <c r="FO6" s="599"/>
      <c r="FP6" s="599"/>
      <c r="FQ6" s="599"/>
      <c r="FR6" s="599"/>
      <c r="FS6" s="599"/>
      <c r="FT6" s="599"/>
      <c r="FU6" s="599"/>
      <c r="FV6" s="599"/>
      <c r="FW6" s="599"/>
      <c r="FX6" s="599"/>
      <c r="FY6" s="599"/>
      <c r="FZ6" s="599"/>
      <c r="GA6" s="599"/>
      <c r="GB6" s="599"/>
      <c r="GC6" s="599"/>
      <c r="GD6" s="599"/>
      <c r="GE6" s="599"/>
      <c r="GF6" s="599"/>
      <c r="GG6" s="599"/>
      <c r="GH6" s="599"/>
      <c r="GI6" s="599"/>
      <c r="GJ6" s="599"/>
      <c r="GK6" s="599"/>
      <c r="GL6" s="599"/>
      <c r="GM6" s="599"/>
      <c r="GN6" s="599"/>
      <c r="GO6" s="599"/>
      <c r="GP6" s="599"/>
      <c r="GQ6" s="599"/>
      <c r="GR6" s="599"/>
      <c r="GS6" s="599"/>
      <c r="GT6" s="599"/>
      <c r="GU6" s="599"/>
      <c r="GV6" s="599"/>
      <c r="GW6" s="599"/>
      <c r="GX6" s="599"/>
      <c r="GY6" s="599"/>
      <c r="GZ6" s="599"/>
      <c r="HA6" s="599"/>
      <c r="HB6" s="599"/>
      <c r="HC6" s="599"/>
      <c r="HD6" s="599"/>
      <c r="HE6" s="599"/>
      <c r="HF6" s="599"/>
      <c r="HG6" s="599"/>
      <c r="HH6" s="599"/>
      <c r="HI6" s="599"/>
      <c r="HJ6" s="599"/>
      <c r="HK6" s="599"/>
      <c r="HL6" s="599"/>
      <c r="HM6" s="599"/>
      <c r="HN6" s="599"/>
      <c r="HO6" s="599"/>
      <c r="HP6" s="599"/>
      <c r="HQ6" s="599"/>
      <c r="HR6" s="599"/>
      <c r="HS6" s="599"/>
      <c r="HT6" s="599"/>
      <c r="HU6" s="599"/>
      <c r="HV6" s="599"/>
      <c r="HW6" s="599"/>
      <c r="HX6" s="599"/>
      <c r="HY6" s="599"/>
      <c r="HZ6" s="599"/>
      <c r="IA6" s="599"/>
      <c r="IB6" s="599"/>
      <c r="IC6" s="599"/>
      <c r="ID6" s="599"/>
      <c r="IE6" s="599"/>
      <c r="IF6" s="599"/>
      <c r="IG6" s="599"/>
      <c r="IH6" s="599"/>
      <c r="II6" s="599"/>
      <c r="IJ6" s="599"/>
      <c r="IK6" s="599"/>
      <c r="IL6" s="599"/>
      <c r="IM6" s="599"/>
      <c r="IN6" s="599"/>
      <c r="IO6" s="599"/>
      <c r="IP6" s="599"/>
      <c r="IQ6" s="599"/>
      <c r="IR6" s="599"/>
      <c r="IS6" s="599"/>
      <c r="IT6" s="599"/>
      <c r="IU6" s="599"/>
      <c r="IV6" s="599"/>
      <c r="IW6" s="599"/>
      <c r="IX6" s="599"/>
      <c r="IY6" s="599"/>
      <c r="IZ6" s="599"/>
      <c r="JA6" s="599"/>
      <c r="JB6" s="599"/>
      <c r="JC6" s="599"/>
      <c r="JD6" s="599"/>
      <c r="JE6" s="599"/>
      <c r="JF6" s="599"/>
      <c r="JG6" s="599"/>
      <c r="JH6" s="599"/>
      <c r="JI6" s="599"/>
      <c r="JJ6" s="599"/>
      <c r="JK6" s="599"/>
      <c r="JL6" s="599"/>
      <c r="JM6" s="599"/>
      <c r="JN6" s="599"/>
      <c r="JO6" s="599"/>
      <c r="JP6" s="599"/>
      <c r="JQ6" s="599"/>
      <c r="JR6" s="599"/>
      <c r="JS6" s="599"/>
      <c r="JT6" s="599"/>
      <c r="JU6" s="599"/>
      <c r="JV6" s="599"/>
      <c r="JW6" s="599"/>
      <c r="JX6" s="599"/>
      <c r="JY6" s="599"/>
      <c r="JZ6" s="599"/>
      <c r="KA6" s="599"/>
      <c r="KB6" s="599"/>
      <c r="KC6" s="599"/>
      <c r="KD6" s="599"/>
      <c r="KE6" s="599"/>
      <c r="KF6" s="599"/>
      <c r="KG6" s="599"/>
      <c r="KH6" s="599"/>
      <c r="KI6" s="599"/>
      <c r="KJ6" s="599"/>
      <c r="KK6" s="599"/>
      <c r="KL6" s="599"/>
      <c r="KM6" s="599"/>
      <c r="KN6" s="599"/>
      <c r="KO6" s="599"/>
      <c r="KP6" s="599"/>
      <c r="KQ6" s="599"/>
      <c r="KR6" s="599"/>
      <c r="KS6" s="599"/>
      <c r="KT6" s="599"/>
      <c r="KU6" s="599"/>
      <c r="KV6" s="599"/>
      <c r="KW6" s="599"/>
      <c r="KX6" s="599"/>
      <c r="KY6" s="599"/>
      <c r="KZ6" s="599"/>
      <c r="LA6" s="599"/>
      <c r="LB6" s="599"/>
      <c r="LC6" s="599"/>
      <c r="LD6" s="599"/>
      <c r="LE6" s="599"/>
      <c r="LF6" s="599"/>
      <c r="LG6" s="599"/>
      <c r="LH6" s="599"/>
      <c r="LI6" s="599"/>
      <c r="LJ6" s="599"/>
      <c r="LK6" s="599"/>
      <c r="LL6" s="599"/>
      <c r="LM6" s="599"/>
      <c r="LN6" s="599"/>
      <c r="LO6" s="599"/>
      <c r="LP6" s="599"/>
      <c r="LQ6" s="599"/>
      <c r="LR6" s="599"/>
      <c r="LS6" s="599"/>
      <c r="LT6" s="599"/>
      <c r="LU6" s="599"/>
      <c r="LV6" s="599"/>
      <c r="LW6" s="599"/>
      <c r="LX6" s="599"/>
      <c r="LY6" s="599"/>
      <c r="LZ6" s="599"/>
      <c r="MA6" s="599"/>
      <c r="MB6" s="599"/>
      <c r="MC6" s="599"/>
      <c r="MD6" s="599"/>
      <c r="ME6" s="599"/>
      <c r="MF6" s="599"/>
      <c r="MG6" s="599"/>
      <c r="MH6" s="599"/>
      <c r="MI6" s="599"/>
      <c r="MJ6" s="599"/>
      <c r="MK6" s="599"/>
      <c r="ML6" s="599"/>
      <c r="MM6" s="599"/>
      <c r="MN6" s="599"/>
      <c r="MO6" s="599"/>
      <c r="MP6" s="599"/>
      <c r="MQ6" s="599"/>
      <c r="MR6" s="599"/>
      <c r="MS6" s="599"/>
      <c r="MT6" s="599"/>
      <c r="MU6" s="599"/>
      <c r="MV6" s="599"/>
      <c r="MW6" s="599"/>
      <c r="MX6" s="599"/>
      <c r="MY6" s="599"/>
      <c r="MZ6" s="599"/>
      <c r="NA6" s="599"/>
      <c r="NB6" s="599"/>
      <c r="NC6" s="599"/>
      <c r="ND6" s="599"/>
      <c r="NE6" s="599"/>
      <c r="NF6" s="599"/>
      <c r="NG6" s="599"/>
      <c r="NH6" s="599"/>
      <c r="NI6" s="599"/>
      <c r="NJ6" s="599"/>
      <c r="NK6" s="599"/>
      <c r="NL6" s="599"/>
      <c r="NM6" s="599"/>
      <c r="NN6" s="599"/>
      <c r="NO6" s="599"/>
      <c r="NP6" s="599"/>
      <c r="NQ6" s="599"/>
      <c r="NR6" s="599"/>
      <c r="NS6" s="599"/>
      <c r="NT6" s="599"/>
      <c r="NU6" s="599"/>
      <c r="NV6" s="599"/>
      <c r="NW6" s="599"/>
      <c r="NX6" s="599"/>
      <c r="NY6" s="599"/>
      <c r="NZ6" s="599"/>
      <c r="OA6" s="599"/>
      <c r="OB6" s="599"/>
      <c r="OC6" s="599"/>
      <c r="OD6" s="599"/>
      <c r="OE6" s="599"/>
      <c r="OF6" s="599"/>
      <c r="OG6" s="599"/>
      <c r="OH6" s="599"/>
      <c r="OI6" s="599"/>
      <c r="OJ6" s="599"/>
      <c r="OK6" s="599"/>
      <c r="OL6" s="599"/>
      <c r="OM6" s="599"/>
      <c r="ON6" s="599"/>
      <c r="OO6" s="599"/>
      <c r="OP6" s="599"/>
      <c r="OQ6" s="599"/>
      <c r="OR6" s="599"/>
      <c r="OS6" s="599"/>
      <c r="OT6" s="599"/>
      <c r="OU6" s="599"/>
      <c r="OV6" s="599"/>
      <c r="OW6" s="599"/>
      <c r="OX6" s="599"/>
      <c r="OY6" s="599"/>
      <c r="OZ6" s="599"/>
      <c r="PA6" s="599"/>
      <c r="PB6" s="599"/>
      <c r="PC6" s="599"/>
      <c r="PD6" s="599"/>
      <c r="PE6" s="599"/>
      <c r="PF6" s="599"/>
      <c r="PG6" s="599"/>
      <c r="PH6" s="599"/>
      <c r="PI6" s="599"/>
      <c r="PJ6" s="599"/>
      <c r="PK6" s="599"/>
      <c r="PL6" s="599"/>
      <c r="PM6" s="599"/>
      <c r="PN6" s="599"/>
      <c r="PO6" s="599"/>
      <c r="PP6" s="599"/>
      <c r="PQ6" s="599"/>
      <c r="PR6" s="599"/>
      <c r="PS6" s="599"/>
      <c r="PT6" s="599"/>
      <c r="PU6" s="599"/>
      <c r="PV6" s="599"/>
      <c r="PW6" s="599"/>
      <c r="PX6" s="599"/>
      <c r="PY6" s="599"/>
      <c r="PZ6" s="599"/>
      <c r="QA6" s="599"/>
      <c r="QB6" s="599"/>
      <c r="QC6" s="599"/>
      <c r="QD6" s="599"/>
      <c r="QE6" s="599"/>
      <c r="QF6" s="599"/>
      <c r="QG6" s="599"/>
      <c r="QH6" s="599"/>
      <c r="QI6" s="599"/>
      <c r="QJ6" s="599"/>
      <c r="QK6" s="599"/>
      <c r="QL6" s="599"/>
      <c r="QM6" s="599"/>
      <c r="QN6" s="599"/>
      <c r="QO6" s="599"/>
      <c r="QP6" s="599"/>
      <c r="QQ6" s="599"/>
      <c r="QR6" s="599"/>
      <c r="QS6" s="599"/>
      <c r="QT6" s="599"/>
      <c r="QU6" s="599"/>
      <c r="QV6" s="599"/>
      <c r="QW6" s="599"/>
      <c r="QX6" s="599"/>
      <c r="QY6" s="599"/>
      <c r="QZ6" s="599"/>
      <c r="RA6" s="599"/>
      <c r="RB6" s="599"/>
      <c r="RC6" s="599"/>
      <c r="RD6" s="599"/>
      <c r="RE6" s="599"/>
      <c r="RF6" s="599"/>
      <c r="RG6" s="599"/>
      <c r="RH6" s="599"/>
      <c r="RI6" s="599"/>
      <c r="RJ6" s="599"/>
      <c r="RK6" s="599"/>
      <c r="RL6" s="599"/>
      <c r="RM6" s="599"/>
      <c r="RN6" s="599"/>
      <c r="RO6" s="599"/>
      <c r="RP6" s="599"/>
      <c r="RQ6" s="599"/>
      <c r="RR6" s="599"/>
      <c r="RS6" s="599"/>
      <c r="RT6" s="599"/>
      <c r="RU6" s="599"/>
      <c r="RV6" s="599"/>
      <c r="RW6" s="599"/>
      <c r="RX6" s="599"/>
      <c r="RY6" s="599"/>
      <c r="RZ6" s="599"/>
      <c r="SA6" s="599"/>
      <c r="SB6" s="599"/>
      <c r="SC6" s="599"/>
      <c r="SD6" s="599"/>
      <c r="SE6" s="599"/>
      <c r="SF6" s="599"/>
      <c r="SG6" s="599"/>
      <c r="SH6" s="599"/>
      <c r="SI6" s="599"/>
      <c r="SJ6" s="599"/>
      <c r="SK6" s="599"/>
      <c r="SL6" s="599"/>
      <c r="SM6" s="599"/>
      <c r="SN6" s="599"/>
      <c r="SO6" s="599"/>
      <c r="SP6" s="599"/>
      <c r="SQ6" s="599"/>
      <c r="SR6" s="599"/>
      <c r="SS6" s="599"/>
      <c r="ST6" s="599"/>
      <c r="SU6" s="599"/>
      <c r="SV6" s="599"/>
      <c r="SW6" s="599"/>
      <c r="SX6" s="599"/>
      <c r="SY6" s="599"/>
      <c r="SZ6" s="599"/>
      <c r="TA6" s="599"/>
      <c r="TB6" s="599"/>
      <c r="TC6" s="599"/>
      <c r="TD6" s="599"/>
      <c r="TE6" s="599"/>
      <c r="TF6" s="599"/>
      <c r="TG6" s="599"/>
      <c r="TH6" s="599"/>
      <c r="TI6" s="599"/>
      <c r="TJ6" s="599"/>
      <c r="TK6" s="599"/>
      <c r="TL6" s="599"/>
      <c r="TM6" s="599"/>
      <c r="TN6" s="599"/>
      <c r="TO6" s="599"/>
      <c r="TP6" s="599"/>
      <c r="TQ6" s="599"/>
      <c r="TR6" s="599"/>
      <c r="TS6" s="599"/>
      <c r="TT6" s="599"/>
      <c r="TU6" s="599"/>
      <c r="TV6" s="599"/>
      <c r="TW6" s="599"/>
      <c r="TX6" s="599"/>
      <c r="TY6" s="599"/>
      <c r="TZ6" s="599"/>
      <c r="UA6" s="599"/>
      <c r="UB6" s="599"/>
      <c r="UC6" s="599"/>
      <c r="UD6" s="599"/>
      <c r="UE6" s="599"/>
      <c r="UF6" s="599"/>
      <c r="UG6" s="599"/>
      <c r="UH6" s="599"/>
      <c r="UI6" s="599"/>
      <c r="UJ6" s="599"/>
      <c r="UK6" s="599"/>
      <c r="UL6" s="599"/>
      <c r="UM6" s="599"/>
      <c r="UN6" s="599"/>
      <c r="UO6" s="599"/>
      <c r="UP6" s="599"/>
      <c r="UQ6" s="599"/>
      <c r="UR6" s="599"/>
      <c r="US6" s="599"/>
      <c r="UT6" s="599"/>
      <c r="UU6" s="599"/>
      <c r="UV6" s="599"/>
      <c r="UW6" s="599"/>
      <c r="UX6" s="599"/>
      <c r="UY6" s="599"/>
      <c r="UZ6" s="599"/>
      <c r="VA6" s="599"/>
      <c r="VB6" s="599"/>
      <c r="VC6" s="599"/>
      <c r="VD6" s="599"/>
      <c r="VE6" s="599"/>
      <c r="VF6" s="599"/>
      <c r="VG6" s="599"/>
      <c r="VH6" s="599"/>
      <c r="VI6" s="599"/>
      <c r="VJ6" s="599"/>
      <c r="VK6" s="599"/>
      <c r="VL6" s="599"/>
      <c r="VM6" s="599"/>
      <c r="VN6" s="599"/>
      <c r="VO6" s="599"/>
      <c r="VP6" s="599"/>
      <c r="VQ6" s="599"/>
      <c r="VR6" s="599"/>
      <c r="VS6" s="599"/>
      <c r="VT6" s="599"/>
      <c r="VU6" s="599"/>
      <c r="VV6" s="599"/>
      <c r="VW6" s="599"/>
      <c r="VX6" s="599"/>
      <c r="VY6" s="599"/>
      <c r="VZ6" s="599"/>
      <c r="WA6" s="599"/>
      <c r="WB6" s="599"/>
      <c r="WC6" s="599"/>
      <c r="WD6" s="599"/>
      <c r="WE6" s="599"/>
      <c r="WF6" s="599"/>
      <c r="WG6" s="599"/>
      <c r="WH6" s="599"/>
      <c r="WI6" s="599"/>
      <c r="WJ6" s="599"/>
      <c r="WK6" s="599"/>
      <c r="WL6" s="599"/>
      <c r="WM6" s="599"/>
      <c r="WN6" s="599"/>
      <c r="WO6" s="599"/>
      <c r="WP6" s="599"/>
      <c r="WQ6" s="599"/>
      <c r="WR6" s="599"/>
      <c r="WS6" s="599"/>
      <c r="WT6" s="599"/>
      <c r="WU6" s="599"/>
      <c r="WV6" s="599"/>
      <c r="WW6" s="599"/>
      <c r="WX6" s="599"/>
      <c r="WY6" s="599"/>
      <c r="WZ6" s="599"/>
      <c r="XA6" s="599"/>
      <c r="XB6" s="599"/>
      <c r="XC6" s="599"/>
      <c r="XD6" s="599"/>
      <c r="XE6" s="599"/>
      <c r="XF6" s="599"/>
      <c r="XG6" s="599"/>
      <c r="XH6" s="599"/>
      <c r="XI6" s="599"/>
      <c r="XJ6" s="599"/>
      <c r="XK6" s="599"/>
      <c r="XL6" s="599"/>
      <c r="XM6" s="599"/>
      <c r="XN6" s="599"/>
      <c r="XO6" s="599"/>
      <c r="XP6" s="599"/>
      <c r="XQ6" s="599"/>
      <c r="XR6" s="599"/>
      <c r="XS6" s="599"/>
      <c r="XT6" s="599"/>
      <c r="XU6" s="599"/>
      <c r="XV6" s="599"/>
      <c r="XW6" s="599"/>
      <c r="XX6" s="599"/>
      <c r="XY6" s="599"/>
      <c r="XZ6" s="599"/>
      <c r="YA6" s="599"/>
      <c r="YB6" s="599"/>
      <c r="YC6" s="599"/>
      <c r="YD6" s="599"/>
      <c r="YE6" s="599"/>
      <c r="YF6" s="599"/>
      <c r="YG6" s="599"/>
      <c r="YH6" s="599"/>
      <c r="YI6" s="599"/>
      <c r="YJ6" s="599"/>
      <c r="YK6" s="599"/>
      <c r="YL6" s="599"/>
      <c r="YM6" s="599"/>
      <c r="YN6" s="599"/>
      <c r="YO6" s="599"/>
      <c r="YP6" s="599"/>
      <c r="YQ6" s="599"/>
      <c r="YR6" s="599"/>
      <c r="YS6" s="599"/>
      <c r="YT6" s="599"/>
      <c r="YU6" s="599"/>
      <c r="YV6" s="599"/>
      <c r="YW6" s="599"/>
      <c r="YX6" s="599"/>
      <c r="YY6" s="599"/>
      <c r="YZ6" s="599"/>
      <c r="ZA6" s="599"/>
      <c r="ZB6" s="599"/>
      <c r="ZC6" s="599"/>
      <c r="ZD6" s="599"/>
      <c r="ZE6" s="599"/>
      <c r="ZF6" s="599"/>
      <c r="ZG6" s="599"/>
      <c r="ZH6" s="599"/>
      <c r="ZI6" s="599"/>
      <c r="ZJ6" s="599"/>
      <c r="ZK6" s="599"/>
      <c r="ZL6" s="599"/>
      <c r="ZM6" s="599"/>
      <c r="ZN6" s="599"/>
      <c r="ZO6" s="599"/>
      <c r="ZP6" s="599"/>
      <c r="ZQ6" s="599"/>
      <c r="ZR6" s="599"/>
      <c r="ZS6" s="599"/>
      <c r="ZT6" s="599"/>
      <c r="ZU6" s="599"/>
      <c r="ZV6" s="599"/>
      <c r="ZW6" s="599"/>
      <c r="ZX6" s="599"/>
      <c r="ZY6" s="599"/>
      <c r="ZZ6" s="599"/>
      <c r="AAA6" s="599"/>
      <c r="AAB6" s="599"/>
      <c r="AAC6" s="599"/>
      <c r="AAD6" s="599"/>
      <c r="AAE6" s="599"/>
      <c r="AAF6" s="599"/>
      <c r="AAG6" s="599"/>
      <c r="AAH6" s="599"/>
      <c r="AAI6" s="599"/>
      <c r="AAJ6" s="599"/>
      <c r="AAK6" s="599"/>
      <c r="AAL6" s="599"/>
      <c r="AAM6" s="599"/>
      <c r="AAN6" s="599"/>
      <c r="AAO6" s="599"/>
      <c r="AAP6" s="599"/>
      <c r="AAQ6" s="599"/>
      <c r="AAR6" s="599"/>
      <c r="AAS6" s="599"/>
      <c r="AAT6" s="599"/>
      <c r="AAU6" s="599"/>
      <c r="AAV6" s="599"/>
      <c r="AAW6" s="599"/>
      <c r="AAX6" s="599"/>
      <c r="AAY6" s="599"/>
      <c r="AAZ6" s="599"/>
      <c r="ABA6" s="599"/>
      <c r="ABB6" s="599"/>
      <c r="ABC6" s="599"/>
      <c r="ABD6" s="599"/>
      <c r="ABE6" s="599"/>
      <c r="ABF6" s="599"/>
      <c r="ABG6" s="599"/>
      <c r="ABH6" s="599"/>
      <c r="ABI6" s="599"/>
      <c r="ABJ6" s="599"/>
      <c r="ABK6" s="599"/>
      <c r="ABL6" s="599"/>
      <c r="ABM6" s="599"/>
      <c r="ABN6" s="599"/>
      <c r="ABO6" s="599"/>
      <c r="ABP6" s="599"/>
      <c r="ABQ6" s="599"/>
      <c r="ABR6" s="599"/>
      <c r="ABS6" s="599"/>
      <c r="ABT6" s="599"/>
      <c r="ABU6" s="599"/>
      <c r="ABV6" s="599"/>
      <c r="ABW6" s="599"/>
      <c r="ABX6" s="599"/>
      <c r="ABY6" s="599"/>
      <c r="ABZ6" s="599"/>
      <c r="ACA6" s="599"/>
      <c r="ACB6" s="599"/>
      <c r="ACC6" s="599"/>
      <c r="ACD6" s="599"/>
      <c r="ACE6" s="599"/>
      <c r="ACF6" s="599"/>
      <c r="ACG6" s="599"/>
      <c r="ACH6" s="599"/>
      <c r="ACI6" s="599"/>
      <c r="ACJ6" s="599"/>
      <c r="ACK6" s="599"/>
      <c r="ACL6" s="599"/>
      <c r="ACM6" s="599"/>
      <c r="ACN6" s="599"/>
      <c r="ACO6" s="599"/>
      <c r="ACP6" s="599"/>
      <c r="ACQ6" s="599"/>
      <c r="ACR6" s="599"/>
      <c r="ACS6" s="599"/>
      <c r="ACT6" s="599"/>
      <c r="ACU6" s="599"/>
      <c r="ACV6" s="599"/>
      <c r="ACW6" s="599"/>
      <c r="ACX6" s="599"/>
      <c r="ACY6" s="599"/>
      <c r="ACZ6" s="599"/>
      <c r="ADA6" s="599"/>
      <c r="ADB6" s="599"/>
      <c r="ADC6" s="599"/>
      <c r="ADD6" s="599"/>
      <c r="ADE6" s="599"/>
      <c r="ADF6" s="599"/>
      <c r="ADG6" s="599"/>
      <c r="ADH6" s="599"/>
      <c r="ADI6" s="599"/>
      <c r="ADJ6" s="599"/>
      <c r="ADK6" s="599"/>
      <c r="ADL6" s="599"/>
      <c r="ADM6" s="599"/>
      <c r="ADN6" s="599"/>
      <c r="ADO6" s="599"/>
      <c r="ADP6" s="599"/>
      <c r="ADQ6" s="599"/>
      <c r="ADR6" s="599"/>
      <c r="ADS6" s="599"/>
      <c r="ADT6" s="599"/>
      <c r="ADU6" s="599"/>
      <c r="ADV6" s="599"/>
      <c r="ADW6" s="599"/>
      <c r="ADX6" s="599"/>
      <c r="ADY6" s="599"/>
      <c r="ADZ6" s="599"/>
      <c r="AEA6" s="599"/>
      <c r="AEB6" s="599"/>
      <c r="AEC6" s="599"/>
      <c r="AED6" s="599"/>
      <c r="AEE6" s="599"/>
      <c r="AEF6" s="599"/>
      <c r="AEG6" s="599"/>
      <c r="AEH6" s="599"/>
      <c r="AEI6" s="599"/>
      <c r="AEJ6" s="599"/>
      <c r="AEK6" s="599"/>
      <c r="AEL6" s="599"/>
      <c r="AEM6" s="599"/>
      <c r="AEN6" s="599"/>
      <c r="AEO6" s="599"/>
      <c r="AEP6" s="599"/>
      <c r="AEQ6" s="599"/>
      <c r="AER6" s="599"/>
      <c r="AES6" s="599"/>
      <c r="AET6" s="599"/>
      <c r="AEU6" s="599"/>
      <c r="AEV6" s="599"/>
      <c r="AEW6" s="599"/>
      <c r="AEX6" s="599"/>
      <c r="AEY6" s="599"/>
      <c r="AEZ6" s="599"/>
      <c r="AFA6" s="599"/>
      <c r="AFB6" s="599"/>
      <c r="AFC6" s="599"/>
      <c r="AFD6" s="599"/>
      <c r="AFE6" s="599"/>
      <c r="AFF6" s="599"/>
      <c r="AFG6" s="599"/>
      <c r="AFH6" s="599"/>
      <c r="AFI6" s="599"/>
      <c r="AFJ6" s="599"/>
      <c r="AFK6" s="599"/>
      <c r="AFL6" s="599"/>
      <c r="AFM6" s="599"/>
      <c r="AFN6" s="599"/>
      <c r="AFO6" s="599"/>
      <c r="AFP6" s="599"/>
      <c r="AFQ6" s="599"/>
      <c r="AFR6" s="599"/>
      <c r="AFS6" s="599"/>
      <c r="AFT6" s="599"/>
      <c r="AFU6" s="599"/>
      <c r="AFV6" s="599"/>
      <c r="AFW6" s="599"/>
      <c r="AFX6" s="599"/>
      <c r="AFY6" s="599"/>
      <c r="AFZ6" s="599"/>
      <c r="AGA6" s="599"/>
      <c r="AGB6" s="599"/>
      <c r="AGC6" s="599"/>
      <c r="AGD6" s="599"/>
      <c r="AGE6" s="599"/>
      <c r="AGF6" s="599"/>
      <c r="AGG6" s="599"/>
      <c r="AGH6" s="599"/>
      <c r="AGI6" s="599"/>
      <c r="AGJ6" s="599"/>
      <c r="AGK6" s="599"/>
      <c r="AGL6" s="599"/>
      <c r="AGM6" s="599"/>
      <c r="AGN6" s="599"/>
      <c r="AGO6" s="599"/>
      <c r="AGP6" s="599"/>
      <c r="AGQ6" s="599"/>
      <c r="AGR6" s="599"/>
      <c r="AGS6" s="599"/>
      <c r="AGT6" s="599"/>
      <c r="AGU6" s="599"/>
      <c r="AGV6" s="599"/>
      <c r="AGW6" s="599"/>
      <c r="AGX6" s="599"/>
      <c r="AGY6" s="599"/>
      <c r="AGZ6" s="599"/>
      <c r="AHA6" s="599"/>
      <c r="AHB6" s="599"/>
      <c r="AHC6" s="599"/>
      <c r="AHD6" s="599"/>
      <c r="AHE6" s="599"/>
      <c r="AHF6" s="599"/>
      <c r="AHG6" s="599"/>
      <c r="AHH6" s="599"/>
      <c r="AHI6" s="599"/>
      <c r="AHJ6" s="599"/>
      <c r="AHK6" s="599"/>
      <c r="AHL6" s="599"/>
      <c r="AHM6" s="599"/>
      <c r="AHN6" s="599"/>
      <c r="AHO6" s="599"/>
      <c r="AHP6" s="599"/>
      <c r="AHQ6" s="599"/>
      <c r="AHR6" s="599"/>
      <c r="AHS6" s="599"/>
      <c r="AHT6" s="599"/>
      <c r="AHU6" s="599"/>
      <c r="AHV6" s="599"/>
      <c r="AHW6" s="599"/>
      <c r="AHX6" s="599"/>
      <c r="AHY6" s="599"/>
      <c r="AHZ6" s="599"/>
      <c r="AIA6" s="599"/>
      <c r="AIB6" s="599"/>
      <c r="AIC6" s="599"/>
      <c r="AID6" s="599"/>
      <c r="AIE6" s="599"/>
      <c r="AIF6" s="599"/>
      <c r="AIG6" s="599"/>
      <c r="AIH6" s="599"/>
      <c r="AII6" s="599"/>
      <c r="AIJ6" s="599"/>
      <c r="AIK6" s="599"/>
      <c r="AIL6" s="599"/>
      <c r="AIM6" s="599"/>
      <c r="AIN6" s="599"/>
      <c r="AIO6" s="599"/>
      <c r="AIP6" s="599"/>
      <c r="AIQ6" s="599"/>
      <c r="AIR6" s="599"/>
      <c r="AIS6" s="599"/>
      <c r="AIT6" s="599"/>
      <c r="AIU6" s="599"/>
      <c r="AIV6" s="599"/>
      <c r="AIW6" s="599"/>
      <c r="AIX6" s="599"/>
      <c r="AIY6" s="599"/>
      <c r="AIZ6" s="599"/>
      <c r="AJA6" s="599"/>
      <c r="AJB6" s="599"/>
      <c r="AJC6" s="599"/>
      <c r="AJD6" s="599"/>
      <c r="AJE6" s="599"/>
      <c r="AJF6" s="599"/>
      <c r="AJG6" s="599"/>
      <c r="AJH6" s="599"/>
      <c r="AJI6" s="599"/>
      <c r="AJJ6" s="599"/>
      <c r="AJK6" s="599"/>
      <c r="AJL6" s="599"/>
      <c r="AJM6" s="599"/>
      <c r="AJN6" s="599"/>
      <c r="AJO6" s="599"/>
      <c r="AJP6" s="599"/>
      <c r="AJQ6" s="599"/>
      <c r="AJR6" s="599"/>
      <c r="AJS6" s="599"/>
      <c r="AJT6" s="599"/>
      <c r="AJU6" s="599"/>
      <c r="AJV6" s="599"/>
      <c r="AJW6" s="599"/>
      <c r="AJX6" s="599"/>
      <c r="AJY6" s="599"/>
      <c r="AJZ6" s="599"/>
      <c r="AKA6" s="599"/>
      <c r="AKB6" s="599"/>
      <c r="AKC6" s="599"/>
      <c r="AKD6" s="599"/>
      <c r="AKE6" s="599"/>
      <c r="AKF6" s="599"/>
      <c r="AKG6" s="599"/>
      <c r="AKH6" s="599"/>
      <c r="AKI6" s="599"/>
      <c r="AKJ6" s="599"/>
      <c r="AKK6" s="599"/>
      <c r="AKL6" s="599"/>
      <c r="AKM6" s="599"/>
      <c r="AKN6" s="599"/>
      <c r="AKO6" s="599"/>
      <c r="AKP6" s="599"/>
      <c r="AKQ6" s="599"/>
      <c r="AKR6" s="599"/>
      <c r="AKS6" s="599"/>
      <c r="AKT6" s="599"/>
      <c r="AKU6" s="599"/>
      <c r="AKV6" s="599"/>
      <c r="AKW6" s="599"/>
      <c r="AKX6" s="599"/>
      <c r="AKY6" s="599"/>
      <c r="AKZ6" s="599"/>
      <c r="ALA6" s="599"/>
      <c r="ALB6" s="599"/>
      <c r="ALC6" s="599"/>
      <c r="ALD6" s="599"/>
      <c r="ALE6" s="599"/>
      <c r="ALF6" s="599"/>
      <c r="ALG6" s="599"/>
      <c r="ALH6" s="599"/>
      <c r="ALI6" s="599"/>
      <c r="ALJ6" s="599"/>
      <c r="ALK6" s="599"/>
      <c r="ALL6" s="599"/>
      <c r="ALM6" s="599"/>
      <c r="ALN6" s="599"/>
      <c r="ALO6" s="599"/>
      <c r="ALP6" s="599"/>
      <c r="ALQ6" s="599"/>
      <c r="ALR6" s="599"/>
      <c r="ALS6" s="599"/>
      <c r="ALT6" s="599"/>
      <c r="ALU6" s="599"/>
      <c r="ALV6" s="599"/>
      <c r="ALW6" s="599"/>
      <c r="ALX6" s="599"/>
      <c r="ALY6" s="599"/>
      <c r="ALZ6" s="599"/>
      <c r="AMA6" s="599"/>
      <c r="AMB6" s="599"/>
      <c r="AMC6" s="599"/>
      <c r="AMD6" s="599"/>
      <c r="AME6" s="599"/>
      <c r="AMF6" s="599"/>
      <c r="AMG6" s="599"/>
      <c r="AMH6" s="599"/>
      <c r="AMI6" s="599"/>
      <c r="AMJ6" s="599"/>
    </row>
    <row r="7" spans="1:1024" s="623" customFormat="1" ht="15.75" customHeight="1" x14ac:dyDescent="0.25">
      <c r="A7" s="896"/>
      <c r="B7" s="897"/>
      <c r="C7" s="897"/>
      <c r="D7" s="897"/>
      <c r="E7" s="899"/>
      <c r="F7" s="897"/>
      <c r="G7" s="891" t="s">
        <v>6</v>
      </c>
      <c r="H7" s="891" t="s">
        <v>514</v>
      </c>
      <c r="I7" s="891" t="s">
        <v>513</v>
      </c>
      <c r="J7" s="891" t="s">
        <v>51</v>
      </c>
      <c r="K7" s="891" t="s">
        <v>512</v>
      </c>
      <c r="L7" s="891" t="s">
        <v>21</v>
      </c>
      <c r="M7" s="897" t="s">
        <v>63</v>
      </c>
      <c r="N7" s="897" t="s">
        <v>62</v>
      </c>
      <c r="O7" s="891" t="s">
        <v>33</v>
      </c>
      <c r="P7" s="902" t="s">
        <v>36</v>
      </c>
      <c r="Q7" s="902" t="s">
        <v>511</v>
      </c>
      <c r="R7" s="903" t="s">
        <v>510</v>
      </c>
      <c r="S7" s="599"/>
      <c r="T7" s="599"/>
      <c r="U7" s="599"/>
      <c r="V7" s="599"/>
      <c r="W7" s="599"/>
      <c r="X7" s="599"/>
      <c r="Y7" s="599"/>
      <c r="Z7" s="599"/>
      <c r="AA7" s="599"/>
      <c r="AB7" s="599"/>
      <c r="AC7" s="599"/>
      <c r="AD7" s="599"/>
      <c r="AE7" s="599"/>
      <c r="AF7" s="599"/>
      <c r="AG7" s="599"/>
      <c r="AH7" s="599"/>
      <c r="AI7" s="599"/>
      <c r="AJ7" s="599"/>
      <c r="AK7" s="599"/>
      <c r="AL7" s="599"/>
      <c r="AM7" s="599"/>
      <c r="AN7" s="599"/>
      <c r="AO7" s="599"/>
      <c r="AP7" s="599"/>
      <c r="AQ7" s="599"/>
      <c r="AR7" s="599"/>
      <c r="AS7" s="599"/>
      <c r="AT7" s="599"/>
      <c r="AU7" s="599"/>
      <c r="AV7" s="599"/>
      <c r="AW7" s="599"/>
      <c r="AX7" s="599"/>
      <c r="AY7" s="599"/>
      <c r="AZ7" s="599"/>
      <c r="BA7" s="599"/>
      <c r="BB7" s="599"/>
      <c r="BC7" s="599"/>
      <c r="BD7" s="599"/>
      <c r="BE7" s="599"/>
      <c r="BF7" s="599"/>
      <c r="BG7" s="599"/>
      <c r="BH7" s="599"/>
      <c r="BI7" s="599"/>
      <c r="BJ7" s="599"/>
      <c r="BK7" s="599"/>
      <c r="BL7" s="599"/>
      <c r="BM7" s="599"/>
      <c r="BN7" s="599"/>
      <c r="BO7" s="599"/>
      <c r="BP7" s="599"/>
      <c r="BQ7" s="599"/>
      <c r="BR7" s="599"/>
      <c r="BS7" s="599"/>
      <c r="BT7" s="599"/>
      <c r="BU7" s="599"/>
      <c r="BV7" s="599"/>
      <c r="BW7" s="599"/>
      <c r="BX7" s="599"/>
      <c r="BY7" s="599"/>
      <c r="BZ7" s="599"/>
      <c r="CA7" s="599"/>
      <c r="CB7" s="599"/>
      <c r="CC7" s="599"/>
      <c r="CD7" s="599"/>
      <c r="CE7" s="599"/>
      <c r="CF7" s="599"/>
      <c r="CG7" s="599"/>
      <c r="CH7" s="599"/>
      <c r="CI7" s="599"/>
      <c r="CJ7" s="599"/>
      <c r="CK7" s="599"/>
      <c r="CL7" s="599"/>
      <c r="CM7" s="599"/>
      <c r="CN7" s="599"/>
      <c r="CO7" s="599"/>
      <c r="CP7" s="599"/>
      <c r="CQ7" s="599"/>
      <c r="CR7" s="599"/>
      <c r="CS7" s="599"/>
      <c r="CT7" s="599"/>
      <c r="CU7" s="599"/>
      <c r="CV7" s="599"/>
      <c r="CW7" s="599"/>
      <c r="CX7" s="599"/>
      <c r="CY7" s="599"/>
      <c r="CZ7" s="599"/>
      <c r="DA7" s="599"/>
      <c r="DB7" s="599"/>
      <c r="DC7" s="599"/>
      <c r="DD7" s="599"/>
      <c r="DE7" s="599"/>
      <c r="DF7" s="599"/>
      <c r="DG7" s="599"/>
      <c r="DH7" s="599"/>
      <c r="DI7" s="599"/>
      <c r="DJ7" s="599"/>
      <c r="DK7" s="599"/>
      <c r="DL7" s="599"/>
      <c r="DM7" s="599"/>
      <c r="DN7" s="599"/>
      <c r="DO7" s="599"/>
      <c r="DP7" s="599"/>
      <c r="DQ7" s="599"/>
      <c r="DR7" s="599"/>
      <c r="DS7" s="599"/>
      <c r="DT7" s="599"/>
      <c r="DU7" s="599"/>
      <c r="DV7" s="599"/>
      <c r="DW7" s="599"/>
      <c r="DX7" s="599"/>
      <c r="DY7" s="599"/>
      <c r="DZ7" s="599"/>
      <c r="EA7" s="599"/>
      <c r="EB7" s="599"/>
      <c r="EC7" s="599"/>
      <c r="ED7" s="599"/>
      <c r="EE7" s="599"/>
      <c r="EF7" s="599"/>
      <c r="EG7" s="599"/>
      <c r="EH7" s="599"/>
      <c r="EI7" s="599"/>
      <c r="EJ7" s="599"/>
      <c r="EK7" s="599"/>
      <c r="EL7" s="599"/>
      <c r="EM7" s="599"/>
      <c r="EN7" s="599"/>
      <c r="EO7" s="599"/>
      <c r="EP7" s="599"/>
      <c r="EQ7" s="599"/>
      <c r="ER7" s="599"/>
      <c r="ES7" s="599"/>
      <c r="ET7" s="599"/>
      <c r="EU7" s="599"/>
      <c r="EV7" s="599"/>
      <c r="EW7" s="599"/>
      <c r="EX7" s="599"/>
      <c r="EY7" s="599"/>
      <c r="EZ7" s="599"/>
      <c r="FA7" s="599"/>
      <c r="FB7" s="599"/>
      <c r="FC7" s="599"/>
      <c r="FD7" s="599"/>
      <c r="FE7" s="599"/>
      <c r="FF7" s="599"/>
      <c r="FG7" s="599"/>
      <c r="FH7" s="599"/>
      <c r="FI7" s="599"/>
      <c r="FJ7" s="599"/>
      <c r="FK7" s="599"/>
      <c r="FL7" s="599"/>
      <c r="FM7" s="599"/>
      <c r="FN7" s="599"/>
      <c r="FO7" s="599"/>
      <c r="FP7" s="599"/>
      <c r="FQ7" s="599"/>
      <c r="FR7" s="599"/>
      <c r="FS7" s="599"/>
      <c r="FT7" s="599"/>
      <c r="FU7" s="599"/>
      <c r="FV7" s="599"/>
      <c r="FW7" s="599"/>
      <c r="FX7" s="599"/>
      <c r="FY7" s="599"/>
      <c r="FZ7" s="599"/>
      <c r="GA7" s="599"/>
      <c r="GB7" s="599"/>
      <c r="GC7" s="599"/>
      <c r="GD7" s="599"/>
      <c r="GE7" s="599"/>
      <c r="GF7" s="599"/>
      <c r="GG7" s="599"/>
      <c r="GH7" s="599"/>
      <c r="GI7" s="599"/>
      <c r="GJ7" s="599"/>
      <c r="GK7" s="599"/>
      <c r="GL7" s="599"/>
      <c r="GM7" s="599"/>
      <c r="GN7" s="599"/>
      <c r="GO7" s="599"/>
      <c r="GP7" s="599"/>
      <c r="GQ7" s="599"/>
      <c r="GR7" s="599"/>
      <c r="GS7" s="599"/>
      <c r="GT7" s="599"/>
      <c r="GU7" s="599"/>
      <c r="GV7" s="599"/>
      <c r="GW7" s="599"/>
      <c r="GX7" s="599"/>
      <c r="GY7" s="599"/>
      <c r="GZ7" s="599"/>
      <c r="HA7" s="599"/>
      <c r="HB7" s="599"/>
      <c r="HC7" s="599"/>
      <c r="HD7" s="599"/>
      <c r="HE7" s="599"/>
      <c r="HF7" s="599"/>
      <c r="HG7" s="599"/>
      <c r="HH7" s="599"/>
      <c r="HI7" s="599"/>
      <c r="HJ7" s="599"/>
      <c r="HK7" s="599"/>
      <c r="HL7" s="599"/>
      <c r="HM7" s="599"/>
      <c r="HN7" s="599"/>
      <c r="HO7" s="599"/>
      <c r="HP7" s="599"/>
      <c r="HQ7" s="599"/>
      <c r="HR7" s="599"/>
      <c r="HS7" s="599"/>
      <c r="HT7" s="599"/>
      <c r="HU7" s="599"/>
      <c r="HV7" s="599"/>
      <c r="HW7" s="599"/>
      <c r="HX7" s="599"/>
      <c r="HY7" s="599"/>
      <c r="HZ7" s="599"/>
      <c r="IA7" s="599"/>
      <c r="IB7" s="599"/>
      <c r="IC7" s="599"/>
      <c r="ID7" s="599"/>
      <c r="IE7" s="599"/>
      <c r="IF7" s="599"/>
      <c r="IG7" s="599"/>
      <c r="IH7" s="599"/>
      <c r="II7" s="599"/>
      <c r="IJ7" s="599"/>
      <c r="IK7" s="599"/>
      <c r="IL7" s="599"/>
      <c r="IM7" s="599"/>
      <c r="IN7" s="599"/>
      <c r="IO7" s="599"/>
      <c r="IP7" s="599"/>
      <c r="IQ7" s="599"/>
      <c r="IR7" s="599"/>
      <c r="IS7" s="599"/>
      <c r="IT7" s="599"/>
      <c r="IU7" s="599"/>
      <c r="IV7" s="599"/>
      <c r="IW7" s="599"/>
      <c r="IX7" s="599"/>
      <c r="IY7" s="599"/>
      <c r="IZ7" s="599"/>
      <c r="JA7" s="599"/>
      <c r="JB7" s="599"/>
      <c r="JC7" s="599"/>
      <c r="JD7" s="599"/>
      <c r="JE7" s="599"/>
      <c r="JF7" s="599"/>
      <c r="JG7" s="599"/>
      <c r="JH7" s="599"/>
      <c r="JI7" s="599"/>
      <c r="JJ7" s="599"/>
      <c r="JK7" s="599"/>
      <c r="JL7" s="599"/>
      <c r="JM7" s="599"/>
      <c r="JN7" s="599"/>
      <c r="JO7" s="599"/>
      <c r="JP7" s="599"/>
      <c r="JQ7" s="599"/>
      <c r="JR7" s="599"/>
      <c r="JS7" s="599"/>
      <c r="JT7" s="599"/>
      <c r="JU7" s="599"/>
      <c r="JV7" s="599"/>
      <c r="JW7" s="599"/>
      <c r="JX7" s="599"/>
      <c r="JY7" s="599"/>
      <c r="JZ7" s="599"/>
      <c r="KA7" s="599"/>
      <c r="KB7" s="599"/>
      <c r="KC7" s="599"/>
      <c r="KD7" s="599"/>
      <c r="KE7" s="599"/>
      <c r="KF7" s="599"/>
      <c r="KG7" s="599"/>
      <c r="KH7" s="599"/>
      <c r="KI7" s="599"/>
      <c r="KJ7" s="599"/>
      <c r="KK7" s="599"/>
      <c r="KL7" s="599"/>
      <c r="KM7" s="599"/>
      <c r="KN7" s="599"/>
      <c r="KO7" s="599"/>
      <c r="KP7" s="599"/>
      <c r="KQ7" s="599"/>
      <c r="KR7" s="599"/>
      <c r="KS7" s="599"/>
      <c r="KT7" s="599"/>
      <c r="KU7" s="599"/>
      <c r="KV7" s="599"/>
      <c r="KW7" s="599"/>
      <c r="KX7" s="599"/>
      <c r="KY7" s="599"/>
      <c r="KZ7" s="599"/>
      <c r="LA7" s="599"/>
      <c r="LB7" s="599"/>
      <c r="LC7" s="599"/>
      <c r="LD7" s="599"/>
      <c r="LE7" s="599"/>
      <c r="LF7" s="599"/>
      <c r="LG7" s="599"/>
      <c r="LH7" s="599"/>
      <c r="LI7" s="599"/>
      <c r="LJ7" s="599"/>
      <c r="LK7" s="599"/>
      <c r="LL7" s="599"/>
      <c r="LM7" s="599"/>
      <c r="LN7" s="599"/>
      <c r="LO7" s="599"/>
      <c r="LP7" s="599"/>
      <c r="LQ7" s="599"/>
      <c r="LR7" s="599"/>
      <c r="LS7" s="599"/>
      <c r="LT7" s="599"/>
      <c r="LU7" s="599"/>
      <c r="LV7" s="599"/>
      <c r="LW7" s="599"/>
      <c r="LX7" s="599"/>
      <c r="LY7" s="599"/>
      <c r="LZ7" s="599"/>
      <c r="MA7" s="599"/>
      <c r="MB7" s="599"/>
      <c r="MC7" s="599"/>
      <c r="MD7" s="599"/>
      <c r="ME7" s="599"/>
      <c r="MF7" s="599"/>
      <c r="MG7" s="599"/>
      <c r="MH7" s="599"/>
      <c r="MI7" s="599"/>
      <c r="MJ7" s="599"/>
      <c r="MK7" s="599"/>
      <c r="ML7" s="599"/>
      <c r="MM7" s="599"/>
      <c r="MN7" s="599"/>
      <c r="MO7" s="599"/>
      <c r="MP7" s="599"/>
      <c r="MQ7" s="599"/>
      <c r="MR7" s="599"/>
      <c r="MS7" s="599"/>
      <c r="MT7" s="599"/>
      <c r="MU7" s="599"/>
      <c r="MV7" s="599"/>
      <c r="MW7" s="599"/>
      <c r="MX7" s="599"/>
      <c r="MY7" s="599"/>
      <c r="MZ7" s="599"/>
      <c r="NA7" s="599"/>
      <c r="NB7" s="599"/>
      <c r="NC7" s="599"/>
      <c r="ND7" s="599"/>
      <c r="NE7" s="599"/>
      <c r="NF7" s="599"/>
      <c r="NG7" s="599"/>
      <c r="NH7" s="599"/>
      <c r="NI7" s="599"/>
      <c r="NJ7" s="599"/>
      <c r="NK7" s="599"/>
      <c r="NL7" s="599"/>
      <c r="NM7" s="599"/>
      <c r="NN7" s="599"/>
      <c r="NO7" s="599"/>
      <c r="NP7" s="599"/>
      <c r="NQ7" s="599"/>
      <c r="NR7" s="599"/>
      <c r="NS7" s="599"/>
      <c r="NT7" s="599"/>
      <c r="NU7" s="599"/>
      <c r="NV7" s="599"/>
      <c r="NW7" s="599"/>
      <c r="NX7" s="599"/>
      <c r="NY7" s="599"/>
      <c r="NZ7" s="599"/>
      <c r="OA7" s="599"/>
      <c r="OB7" s="599"/>
      <c r="OC7" s="599"/>
      <c r="OD7" s="599"/>
      <c r="OE7" s="599"/>
      <c r="OF7" s="599"/>
      <c r="OG7" s="599"/>
      <c r="OH7" s="599"/>
      <c r="OI7" s="599"/>
      <c r="OJ7" s="599"/>
      <c r="OK7" s="599"/>
      <c r="OL7" s="599"/>
      <c r="OM7" s="599"/>
      <c r="ON7" s="599"/>
      <c r="OO7" s="599"/>
      <c r="OP7" s="599"/>
      <c r="OQ7" s="599"/>
      <c r="OR7" s="599"/>
      <c r="OS7" s="599"/>
      <c r="OT7" s="599"/>
      <c r="OU7" s="599"/>
      <c r="OV7" s="599"/>
      <c r="OW7" s="599"/>
      <c r="OX7" s="599"/>
      <c r="OY7" s="599"/>
      <c r="OZ7" s="599"/>
      <c r="PA7" s="599"/>
      <c r="PB7" s="599"/>
      <c r="PC7" s="599"/>
      <c r="PD7" s="599"/>
      <c r="PE7" s="599"/>
      <c r="PF7" s="599"/>
      <c r="PG7" s="599"/>
      <c r="PH7" s="599"/>
      <c r="PI7" s="599"/>
      <c r="PJ7" s="599"/>
      <c r="PK7" s="599"/>
      <c r="PL7" s="599"/>
      <c r="PM7" s="599"/>
      <c r="PN7" s="599"/>
      <c r="PO7" s="599"/>
      <c r="PP7" s="599"/>
      <c r="PQ7" s="599"/>
      <c r="PR7" s="599"/>
      <c r="PS7" s="599"/>
      <c r="PT7" s="599"/>
      <c r="PU7" s="599"/>
      <c r="PV7" s="599"/>
      <c r="PW7" s="599"/>
      <c r="PX7" s="599"/>
      <c r="PY7" s="599"/>
      <c r="PZ7" s="599"/>
      <c r="QA7" s="599"/>
      <c r="QB7" s="599"/>
      <c r="QC7" s="599"/>
      <c r="QD7" s="599"/>
      <c r="QE7" s="599"/>
      <c r="QF7" s="599"/>
      <c r="QG7" s="599"/>
      <c r="QH7" s="599"/>
      <c r="QI7" s="599"/>
      <c r="QJ7" s="599"/>
      <c r="QK7" s="599"/>
      <c r="QL7" s="599"/>
      <c r="QM7" s="599"/>
      <c r="QN7" s="599"/>
      <c r="QO7" s="599"/>
      <c r="QP7" s="599"/>
      <c r="QQ7" s="599"/>
      <c r="QR7" s="599"/>
      <c r="QS7" s="599"/>
      <c r="QT7" s="599"/>
      <c r="QU7" s="599"/>
      <c r="QV7" s="599"/>
      <c r="QW7" s="599"/>
      <c r="QX7" s="599"/>
      <c r="QY7" s="599"/>
      <c r="QZ7" s="599"/>
      <c r="RA7" s="599"/>
      <c r="RB7" s="599"/>
      <c r="RC7" s="599"/>
      <c r="RD7" s="599"/>
      <c r="RE7" s="599"/>
      <c r="RF7" s="599"/>
      <c r="RG7" s="599"/>
      <c r="RH7" s="599"/>
      <c r="RI7" s="599"/>
      <c r="RJ7" s="599"/>
      <c r="RK7" s="599"/>
      <c r="RL7" s="599"/>
      <c r="RM7" s="599"/>
      <c r="RN7" s="599"/>
      <c r="RO7" s="599"/>
      <c r="RP7" s="599"/>
      <c r="RQ7" s="599"/>
      <c r="RR7" s="599"/>
      <c r="RS7" s="599"/>
      <c r="RT7" s="599"/>
      <c r="RU7" s="599"/>
      <c r="RV7" s="599"/>
      <c r="RW7" s="599"/>
      <c r="RX7" s="599"/>
      <c r="RY7" s="599"/>
      <c r="RZ7" s="599"/>
      <c r="SA7" s="599"/>
      <c r="SB7" s="599"/>
      <c r="SC7" s="599"/>
      <c r="SD7" s="599"/>
      <c r="SE7" s="599"/>
      <c r="SF7" s="599"/>
      <c r="SG7" s="599"/>
      <c r="SH7" s="599"/>
      <c r="SI7" s="599"/>
      <c r="SJ7" s="599"/>
      <c r="SK7" s="599"/>
      <c r="SL7" s="599"/>
      <c r="SM7" s="599"/>
      <c r="SN7" s="599"/>
      <c r="SO7" s="599"/>
      <c r="SP7" s="599"/>
      <c r="SQ7" s="599"/>
      <c r="SR7" s="599"/>
      <c r="SS7" s="599"/>
      <c r="ST7" s="599"/>
      <c r="SU7" s="599"/>
      <c r="SV7" s="599"/>
      <c r="SW7" s="599"/>
      <c r="SX7" s="599"/>
      <c r="SY7" s="599"/>
      <c r="SZ7" s="599"/>
      <c r="TA7" s="599"/>
      <c r="TB7" s="599"/>
      <c r="TC7" s="599"/>
      <c r="TD7" s="599"/>
      <c r="TE7" s="599"/>
      <c r="TF7" s="599"/>
      <c r="TG7" s="599"/>
      <c r="TH7" s="599"/>
      <c r="TI7" s="599"/>
      <c r="TJ7" s="599"/>
      <c r="TK7" s="599"/>
      <c r="TL7" s="599"/>
      <c r="TM7" s="599"/>
      <c r="TN7" s="599"/>
      <c r="TO7" s="599"/>
      <c r="TP7" s="599"/>
      <c r="TQ7" s="599"/>
      <c r="TR7" s="599"/>
      <c r="TS7" s="599"/>
      <c r="TT7" s="599"/>
      <c r="TU7" s="599"/>
      <c r="TV7" s="599"/>
      <c r="TW7" s="599"/>
      <c r="TX7" s="599"/>
      <c r="TY7" s="599"/>
      <c r="TZ7" s="599"/>
      <c r="UA7" s="599"/>
      <c r="UB7" s="599"/>
      <c r="UC7" s="599"/>
      <c r="UD7" s="599"/>
      <c r="UE7" s="599"/>
      <c r="UF7" s="599"/>
      <c r="UG7" s="599"/>
      <c r="UH7" s="599"/>
      <c r="UI7" s="599"/>
      <c r="UJ7" s="599"/>
      <c r="UK7" s="599"/>
      <c r="UL7" s="599"/>
      <c r="UM7" s="599"/>
      <c r="UN7" s="599"/>
      <c r="UO7" s="599"/>
      <c r="UP7" s="599"/>
      <c r="UQ7" s="599"/>
      <c r="UR7" s="599"/>
      <c r="US7" s="599"/>
      <c r="UT7" s="599"/>
      <c r="UU7" s="599"/>
      <c r="UV7" s="599"/>
      <c r="UW7" s="599"/>
      <c r="UX7" s="599"/>
      <c r="UY7" s="599"/>
      <c r="UZ7" s="599"/>
      <c r="VA7" s="599"/>
      <c r="VB7" s="599"/>
      <c r="VC7" s="599"/>
      <c r="VD7" s="599"/>
      <c r="VE7" s="599"/>
      <c r="VF7" s="599"/>
      <c r="VG7" s="599"/>
      <c r="VH7" s="599"/>
      <c r="VI7" s="599"/>
      <c r="VJ7" s="599"/>
      <c r="VK7" s="599"/>
      <c r="VL7" s="599"/>
      <c r="VM7" s="599"/>
      <c r="VN7" s="599"/>
      <c r="VO7" s="599"/>
      <c r="VP7" s="599"/>
      <c r="VQ7" s="599"/>
      <c r="VR7" s="599"/>
      <c r="VS7" s="599"/>
      <c r="VT7" s="599"/>
      <c r="VU7" s="599"/>
      <c r="VV7" s="599"/>
      <c r="VW7" s="599"/>
      <c r="VX7" s="599"/>
      <c r="VY7" s="599"/>
      <c r="VZ7" s="599"/>
      <c r="WA7" s="599"/>
      <c r="WB7" s="599"/>
      <c r="WC7" s="599"/>
      <c r="WD7" s="599"/>
      <c r="WE7" s="599"/>
      <c r="WF7" s="599"/>
      <c r="WG7" s="599"/>
      <c r="WH7" s="599"/>
      <c r="WI7" s="599"/>
      <c r="WJ7" s="599"/>
      <c r="WK7" s="599"/>
      <c r="WL7" s="599"/>
      <c r="WM7" s="599"/>
      <c r="WN7" s="599"/>
      <c r="WO7" s="599"/>
      <c r="WP7" s="599"/>
      <c r="WQ7" s="599"/>
      <c r="WR7" s="599"/>
      <c r="WS7" s="599"/>
      <c r="WT7" s="599"/>
      <c r="WU7" s="599"/>
      <c r="WV7" s="599"/>
      <c r="WW7" s="599"/>
      <c r="WX7" s="599"/>
      <c r="WY7" s="599"/>
      <c r="WZ7" s="599"/>
      <c r="XA7" s="599"/>
      <c r="XB7" s="599"/>
      <c r="XC7" s="599"/>
      <c r="XD7" s="599"/>
      <c r="XE7" s="599"/>
      <c r="XF7" s="599"/>
      <c r="XG7" s="599"/>
      <c r="XH7" s="599"/>
      <c r="XI7" s="599"/>
      <c r="XJ7" s="599"/>
      <c r="XK7" s="599"/>
      <c r="XL7" s="599"/>
      <c r="XM7" s="599"/>
      <c r="XN7" s="599"/>
      <c r="XO7" s="599"/>
      <c r="XP7" s="599"/>
      <c r="XQ7" s="599"/>
      <c r="XR7" s="599"/>
      <c r="XS7" s="599"/>
      <c r="XT7" s="599"/>
      <c r="XU7" s="599"/>
      <c r="XV7" s="599"/>
      <c r="XW7" s="599"/>
      <c r="XX7" s="599"/>
      <c r="XY7" s="599"/>
      <c r="XZ7" s="599"/>
      <c r="YA7" s="599"/>
      <c r="YB7" s="599"/>
      <c r="YC7" s="599"/>
      <c r="YD7" s="599"/>
      <c r="YE7" s="599"/>
      <c r="YF7" s="599"/>
      <c r="YG7" s="599"/>
      <c r="YH7" s="599"/>
      <c r="YI7" s="599"/>
      <c r="YJ7" s="599"/>
      <c r="YK7" s="599"/>
      <c r="YL7" s="599"/>
      <c r="YM7" s="599"/>
      <c r="YN7" s="599"/>
      <c r="YO7" s="599"/>
      <c r="YP7" s="599"/>
      <c r="YQ7" s="599"/>
      <c r="YR7" s="599"/>
      <c r="YS7" s="599"/>
      <c r="YT7" s="599"/>
      <c r="YU7" s="599"/>
      <c r="YV7" s="599"/>
      <c r="YW7" s="599"/>
      <c r="YX7" s="599"/>
      <c r="YY7" s="599"/>
      <c r="YZ7" s="599"/>
      <c r="ZA7" s="599"/>
      <c r="ZB7" s="599"/>
      <c r="ZC7" s="599"/>
      <c r="ZD7" s="599"/>
      <c r="ZE7" s="599"/>
      <c r="ZF7" s="599"/>
      <c r="ZG7" s="599"/>
      <c r="ZH7" s="599"/>
      <c r="ZI7" s="599"/>
      <c r="ZJ7" s="599"/>
      <c r="ZK7" s="599"/>
      <c r="ZL7" s="599"/>
      <c r="ZM7" s="599"/>
      <c r="ZN7" s="599"/>
      <c r="ZO7" s="599"/>
      <c r="ZP7" s="599"/>
      <c r="ZQ7" s="599"/>
      <c r="ZR7" s="599"/>
      <c r="ZS7" s="599"/>
      <c r="ZT7" s="599"/>
      <c r="ZU7" s="599"/>
      <c r="ZV7" s="599"/>
      <c r="ZW7" s="599"/>
      <c r="ZX7" s="599"/>
      <c r="ZY7" s="599"/>
      <c r="ZZ7" s="599"/>
      <c r="AAA7" s="599"/>
      <c r="AAB7" s="599"/>
      <c r="AAC7" s="599"/>
      <c r="AAD7" s="599"/>
      <c r="AAE7" s="599"/>
      <c r="AAF7" s="599"/>
      <c r="AAG7" s="599"/>
      <c r="AAH7" s="599"/>
      <c r="AAI7" s="599"/>
      <c r="AAJ7" s="599"/>
      <c r="AAK7" s="599"/>
      <c r="AAL7" s="599"/>
      <c r="AAM7" s="599"/>
      <c r="AAN7" s="599"/>
      <c r="AAO7" s="599"/>
      <c r="AAP7" s="599"/>
      <c r="AAQ7" s="599"/>
      <c r="AAR7" s="599"/>
      <c r="AAS7" s="599"/>
      <c r="AAT7" s="599"/>
      <c r="AAU7" s="599"/>
      <c r="AAV7" s="599"/>
      <c r="AAW7" s="599"/>
      <c r="AAX7" s="599"/>
      <c r="AAY7" s="599"/>
      <c r="AAZ7" s="599"/>
      <c r="ABA7" s="599"/>
      <c r="ABB7" s="599"/>
      <c r="ABC7" s="599"/>
      <c r="ABD7" s="599"/>
      <c r="ABE7" s="599"/>
      <c r="ABF7" s="599"/>
      <c r="ABG7" s="599"/>
      <c r="ABH7" s="599"/>
      <c r="ABI7" s="599"/>
      <c r="ABJ7" s="599"/>
      <c r="ABK7" s="599"/>
      <c r="ABL7" s="599"/>
      <c r="ABM7" s="599"/>
      <c r="ABN7" s="599"/>
      <c r="ABO7" s="599"/>
      <c r="ABP7" s="599"/>
      <c r="ABQ7" s="599"/>
      <c r="ABR7" s="599"/>
      <c r="ABS7" s="599"/>
      <c r="ABT7" s="599"/>
      <c r="ABU7" s="599"/>
      <c r="ABV7" s="599"/>
      <c r="ABW7" s="599"/>
      <c r="ABX7" s="599"/>
      <c r="ABY7" s="599"/>
      <c r="ABZ7" s="599"/>
      <c r="ACA7" s="599"/>
      <c r="ACB7" s="599"/>
      <c r="ACC7" s="599"/>
      <c r="ACD7" s="599"/>
      <c r="ACE7" s="599"/>
      <c r="ACF7" s="599"/>
      <c r="ACG7" s="599"/>
      <c r="ACH7" s="599"/>
      <c r="ACI7" s="599"/>
      <c r="ACJ7" s="599"/>
      <c r="ACK7" s="599"/>
      <c r="ACL7" s="599"/>
      <c r="ACM7" s="599"/>
      <c r="ACN7" s="599"/>
      <c r="ACO7" s="599"/>
      <c r="ACP7" s="599"/>
      <c r="ACQ7" s="599"/>
      <c r="ACR7" s="599"/>
      <c r="ACS7" s="599"/>
      <c r="ACT7" s="599"/>
      <c r="ACU7" s="599"/>
      <c r="ACV7" s="599"/>
      <c r="ACW7" s="599"/>
      <c r="ACX7" s="599"/>
      <c r="ACY7" s="599"/>
      <c r="ACZ7" s="599"/>
      <c r="ADA7" s="599"/>
      <c r="ADB7" s="599"/>
      <c r="ADC7" s="599"/>
      <c r="ADD7" s="599"/>
      <c r="ADE7" s="599"/>
      <c r="ADF7" s="599"/>
      <c r="ADG7" s="599"/>
      <c r="ADH7" s="599"/>
      <c r="ADI7" s="599"/>
      <c r="ADJ7" s="599"/>
      <c r="ADK7" s="599"/>
      <c r="ADL7" s="599"/>
      <c r="ADM7" s="599"/>
      <c r="ADN7" s="599"/>
      <c r="ADO7" s="599"/>
      <c r="ADP7" s="599"/>
      <c r="ADQ7" s="599"/>
      <c r="ADR7" s="599"/>
      <c r="ADS7" s="599"/>
      <c r="ADT7" s="599"/>
      <c r="ADU7" s="599"/>
      <c r="ADV7" s="599"/>
      <c r="ADW7" s="599"/>
      <c r="ADX7" s="599"/>
      <c r="ADY7" s="599"/>
      <c r="ADZ7" s="599"/>
      <c r="AEA7" s="599"/>
      <c r="AEB7" s="599"/>
      <c r="AEC7" s="599"/>
      <c r="AED7" s="599"/>
      <c r="AEE7" s="599"/>
      <c r="AEF7" s="599"/>
      <c r="AEG7" s="599"/>
      <c r="AEH7" s="599"/>
      <c r="AEI7" s="599"/>
      <c r="AEJ7" s="599"/>
      <c r="AEK7" s="599"/>
      <c r="AEL7" s="599"/>
      <c r="AEM7" s="599"/>
      <c r="AEN7" s="599"/>
      <c r="AEO7" s="599"/>
      <c r="AEP7" s="599"/>
      <c r="AEQ7" s="599"/>
      <c r="AER7" s="599"/>
      <c r="AES7" s="599"/>
      <c r="AET7" s="599"/>
      <c r="AEU7" s="599"/>
      <c r="AEV7" s="599"/>
      <c r="AEW7" s="599"/>
      <c r="AEX7" s="599"/>
      <c r="AEY7" s="599"/>
      <c r="AEZ7" s="599"/>
      <c r="AFA7" s="599"/>
      <c r="AFB7" s="599"/>
      <c r="AFC7" s="599"/>
      <c r="AFD7" s="599"/>
      <c r="AFE7" s="599"/>
      <c r="AFF7" s="599"/>
      <c r="AFG7" s="599"/>
      <c r="AFH7" s="599"/>
      <c r="AFI7" s="599"/>
      <c r="AFJ7" s="599"/>
      <c r="AFK7" s="599"/>
      <c r="AFL7" s="599"/>
      <c r="AFM7" s="599"/>
      <c r="AFN7" s="599"/>
      <c r="AFO7" s="599"/>
      <c r="AFP7" s="599"/>
      <c r="AFQ7" s="599"/>
      <c r="AFR7" s="599"/>
      <c r="AFS7" s="599"/>
      <c r="AFT7" s="599"/>
      <c r="AFU7" s="599"/>
      <c r="AFV7" s="599"/>
      <c r="AFW7" s="599"/>
      <c r="AFX7" s="599"/>
      <c r="AFY7" s="599"/>
      <c r="AFZ7" s="599"/>
      <c r="AGA7" s="599"/>
      <c r="AGB7" s="599"/>
      <c r="AGC7" s="599"/>
      <c r="AGD7" s="599"/>
      <c r="AGE7" s="599"/>
      <c r="AGF7" s="599"/>
      <c r="AGG7" s="599"/>
      <c r="AGH7" s="599"/>
      <c r="AGI7" s="599"/>
      <c r="AGJ7" s="599"/>
      <c r="AGK7" s="599"/>
      <c r="AGL7" s="599"/>
      <c r="AGM7" s="599"/>
      <c r="AGN7" s="599"/>
      <c r="AGO7" s="599"/>
      <c r="AGP7" s="599"/>
      <c r="AGQ7" s="599"/>
      <c r="AGR7" s="599"/>
      <c r="AGS7" s="599"/>
      <c r="AGT7" s="599"/>
      <c r="AGU7" s="599"/>
      <c r="AGV7" s="599"/>
      <c r="AGW7" s="599"/>
      <c r="AGX7" s="599"/>
      <c r="AGY7" s="599"/>
      <c r="AGZ7" s="599"/>
      <c r="AHA7" s="599"/>
      <c r="AHB7" s="599"/>
      <c r="AHC7" s="599"/>
      <c r="AHD7" s="599"/>
      <c r="AHE7" s="599"/>
      <c r="AHF7" s="599"/>
      <c r="AHG7" s="599"/>
      <c r="AHH7" s="599"/>
      <c r="AHI7" s="599"/>
      <c r="AHJ7" s="599"/>
      <c r="AHK7" s="599"/>
      <c r="AHL7" s="599"/>
      <c r="AHM7" s="599"/>
      <c r="AHN7" s="599"/>
      <c r="AHO7" s="599"/>
      <c r="AHP7" s="599"/>
      <c r="AHQ7" s="599"/>
      <c r="AHR7" s="599"/>
      <c r="AHS7" s="599"/>
      <c r="AHT7" s="599"/>
      <c r="AHU7" s="599"/>
      <c r="AHV7" s="599"/>
      <c r="AHW7" s="599"/>
      <c r="AHX7" s="599"/>
      <c r="AHY7" s="599"/>
      <c r="AHZ7" s="599"/>
      <c r="AIA7" s="599"/>
      <c r="AIB7" s="599"/>
      <c r="AIC7" s="599"/>
      <c r="AID7" s="599"/>
      <c r="AIE7" s="599"/>
      <c r="AIF7" s="599"/>
      <c r="AIG7" s="599"/>
      <c r="AIH7" s="599"/>
      <c r="AII7" s="599"/>
      <c r="AIJ7" s="599"/>
      <c r="AIK7" s="599"/>
      <c r="AIL7" s="599"/>
      <c r="AIM7" s="599"/>
      <c r="AIN7" s="599"/>
      <c r="AIO7" s="599"/>
      <c r="AIP7" s="599"/>
      <c r="AIQ7" s="599"/>
      <c r="AIR7" s="599"/>
      <c r="AIS7" s="599"/>
      <c r="AIT7" s="599"/>
      <c r="AIU7" s="599"/>
      <c r="AIV7" s="599"/>
      <c r="AIW7" s="599"/>
      <c r="AIX7" s="599"/>
      <c r="AIY7" s="599"/>
      <c r="AIZ7" s="599"/>
      <c r="AJA7" s="599"/>
      <c r="AJB7" s="599"/>
      <c r="AJC7" s="599"/>
      <c r="AJD7" s="599"/>
      <c r="AJE7" s="599"/>
      <c r="AJF7" s="599"/>
      <c r="AJG7" s="599"/>
      <c r="AJH7" s="599"/>
      <c r="AJI7" s="599"/>
      <c r="AJJ7" s="599"/>
      <c r="AJK7" s="599"/>
      <c r="AJL7" s="599"/>
      <c r="AJM7" s="599"/>
      <c r="AJN7" s="599"/>
      <c r="AJO7" s="599"/>
      <c r="AJP7" s="599"/>
      <c r="AJQ7" s="599"/>
      <c r="AJR7" s="599"/>
      <c r="AJS7" s="599"/>
      <c r="AJT7" s="599"/>
      <c r="AJU7" s="599"/>
      <c r="AJV7" s="599"/>
      <c r="AJW7" s="599"/>
      <c r="AJX7" s="599"/>
      <c r="AJY7" s="599"/>
      <c r="AJZ7" s="599"/>
      <c r="AKA7" s="599"/>
      <c r="AKB7" s="599"/>
      <c r="AKC7" s="599"/>
      <c r="AKD7" s="599"/>
      <c r="AKE7" s="599"/>
      <c r="AKF7" s="599"/>
      <c r="AKG7" s="599"/>
      <c r="AKH7" s="599"/>
      <c r="AKI7" s="599"/>
      <c r="AKJ7" s="599"/>
      <c r="AKK7" s="599"/>
      <c r="AKL7" s="599"/>
      <c r="AKM7" s="599"/>
      <c r="AKN7" s="599"/>
      <c r="AKO7" s="599"/>
      <c r="AKP7" s="599"/>
      <c r="AKQ7" s="599"/>
      <c r="AKR7" s="599"/>
      <c r="AKS7" s="599"/>
      <c r="AKT7" s="599"/>
      <c r="AKU7" s="599"/>
      <c r="AKV7" s="599"/>
      <c r="AKW7" s="599"/>
      <c r="AKX7" s="599"/>
      <c r="AKY7" s="599"/>
      <c r="AKZ7" s="599"/>
      <c r="ALA7" s="599"/>
      <c r="ALB7" s="599"/>
      <c r="ALC7" s="599"/>
      <c r="ALD7" s="599"/>
      <c r="ALE7" s="599"/>
      <c r="ALF7" s="599"/>
      <c r="ALG7" s="599"/>
      <c r="ALH7" s="599"/>
      <c r="ALI7" s="599"/>
      <c r="ALJ7" s="599"/>
      <c r="ALK7" s="599"/>
      <c r="ALL7" s="599"/>
      <c r="ALM7" s="599"/>
      <c r="ALN7" s="599"/>
      <c r="ALO7" s="599"/>
      <c r="ALP7" s="599"/>
      <c r="ALQ7" s="599"/>
      <c r="ALR7" s="599"/>
      <c r="ALS7" s="599"/>
      <c r="ALT7" s="599"/>
      <c r="ALU7" s="599"/>
      <c r="ALV7" s="599"/>
      <c r="ALW7" s="599"/>
      <c r="ALX7" s="599"/>
      <c r="ALY7" s="599"/>
      <c r="ALZ7" s="599"/>
      <c r="AMA7" s="599"/>
      <c r="AMB7" s="599"/>
      <c r="AMC7" s="599"/>
      <c r="AMD7" s="599"/>
      <c r="AME7" s="599"/>
      <c r="AMF7" s="599"/>
      <c r="AMG7" s="599"/>
      <c r="AMH7" s="599"/>
      <c r="AMI7" s="599"/>
      <c r="AMJ7" s="599"/>
    </row>
    <row r="8" spans="1:1024" s="623" customFormat="1" ht="60.75" customHeight="1" x14ac:dyDescent="0.25">
      <c r="A8" s="896"/>
      <c r="B8" s="897"/>
      <c r="C8" s="897"/>
      <c r="D8" s="897"/>
      <c r="E8" s="899"/>
      <c r="F8" s="897"/>
      <c r="G8" s="891"/>
      <c r="H8" s="891"/>
      <c r="I8" s="891"/>
      <c r="J8" s="891"/>
      <c r="K8" s="891"/>
      <c r="L8" s="891"/>
      <c r="M8" s="897"/>
      <c r="N8" s="897"/>
      <c r="O8" s="891"/>
      <c r="P8" s="902"/>
      <c r="Q8" s="902"/>
      <c r="R8" s="903"/>
      <c r="S8" s="599"/>
      <c r="T8" s="599"/>
      <c r="U8" s="599"/>
      <c r="V8" s="599"/>
      <c r="W8" s="599"/>
      <c r="X8" s="599"/>
      <c r="Y8" s="599"/>
      <c r="Z8" s="599"/>
      <c r="AA8" s="599"/>
      <c r="AB8" s="599"/>
      <c r="AC8" s="599"/>
      <c r="AD8" s="599"/>
      <c r="AE8" s="599"/>
      <c r="AF8" s="599"/>
      <c r="AG8" s="599"/>
      <c r="AH8" s="599"/>
      <c r="AI8" s="599"/>
      <c r="AJ8" s="599"/>
      <c r="AK8" s="599"/>
      <c r="AL8" s="599"/>
      <c r="AM8" s="599"/>
      <c r="AN8" s="599"/>
      <c r="AO8" s="599"/>
      <c r="AP8" s="599"/>
      <c r="AQ8" s="599"/>
      <c r="AR8" s="599"/>
      <c r="AS8" s="599"/>
      <c r="AT8" s="599"/>
      <c r="AU8" s="599"/>
      <c r="AV8" s="599"/>
      <c r="AW8" s="599"/>
      <c r="AX8" s="599"/>
      <c r="AY8" s="599"/>
      <c r="AZ8" s="599"/>
      <c r="BA8" s="599"/>
      <c r="BB8" s="599"/>
      <c r="BC8" s="599"/>
      <c r="BD8" s="599"/>
      <c r="BE8" s="599"/>
      <c r="BF8" s="599"/>
      <c r="BG8" s="599"/>
      <c r="BH8" s="599"/>
      <c r="BI8" s="599"/>
      <c r="BJ8" s="599"/>
      <c r="BK8" s="599"/>
      <c r="BL8" s="599"/>
      <c r="BM8" s="599"/>
      <c r="BN8" s="599"/>
      <c r="BO8" s="599"/>
      <c r="BP8" s="599"/>
      <c r="BQ8" s="599"/>
      <c r="BR8" s="599"/>
      <c r="BS8" s="599"/>
      <c r="BT8" s="599"/>
      <c r="BU8" s="599"/>
      <c r="BV8" s="599"/>
      <c r="BW8" s="599"/>
      <c r="BX8" s="599"/>
      <c r="BY8" s="599"/>
      <c r="BZ8" s="599"/>
      <c r="CA8" s="599"/>
      <c r="CB8" s="599"/>
      <c r="CC8" s="599"/>
      <c r="CD8" s="599"/>
      <c r="CE8" s="599"/>
      <c r="CF8" s="599"/>
      <c r="CG8" s="599"/>
      <c r="CH8" s="599"/>
      <c r="CI8" s="599"/>
      <c r="CJ8" s="599"/>
      <c r="CK8" s="599"/>
      <c r="CL8" s="599"/>
      <c r="CM8" s="599"/>
      <c r="CN8" s="599"/>
      <c r="CO8" s="599"/>
      <c r="CP8" s="599"/>
      <c r="CQ8" s="599"/>
      <c r="CR8" s="599"/>
      <c r="CS8" s="599"/>
      <c r="CT8" s="599"/>
      <c r="CU8" s="599"/>
      <c r="CV8" s="599"/>
      <c r="CW8" s="599"/>
      <c r="CX8" s="599"/>
      <c r="CY8" s="599"/>
      <c r="CZ8" s="599"/>
      <c r="DA8" s="599"/>
      <c r="DB8" s="599"/>
      <c r="DC8" s="599"/>
      <c r="DD8" s="599"/>
      <c r="DE8" s="599"/>
      <c r="DF8" s="599"/>
      <c r="DG8" s="599"/>
      <c r="DH8" s="599"/>
      <c r="DI8" s="599"/>
      <c r="DJ8" s="599"/>
      <c r="DK8" s="599"/>
      <c r="DL8" s="599"/>
      <c r="DM8" s="599"/>
      <c r="DN8" s="599"/>
      <c r="DO8" s="599"/>
      <c r="DP8" s="599"/>
      <c r="DQ8" s="599"/>
      <c r="DR8" s="599"/>
      <c r="DS8" s="599"/>
      <c r="DT8" s="599"/>
      <c r="DU8" s="599"/>
      <c r="DV8" s="599"/>
      <c r="DW8" s="599"/>
      <c r="DX8" s="599"/>
      <c r="DY8" s="599"/>
      <c r="DZ8" s="599"/>
      <c r="EA8" s="599"/>
      <c r="EB8" s="599"/>
      <c r="EC8" s="599"/>
      <c r="ED8" s="599"/>
      <c r="EE8" s="599"/>
      <c r="EF8" s="599"/>
      <c r="EG8" s="599"/>
      <c r="EH8" s="599"/>
      <c r="EI8" s="599"/>
      <c r="EJ8" s="599"/>
      <c r="EK8" s="599"/>
      <c r="EL8" s="599"/>
      <c r="EM8" s="599"/>
      <c r="EN8" s="599"/>
      <c r="EO8" s="599"/>
      <c r="EP8" s="599"/>
      <c r="EQ8" s="599"/>
      <c r="ER8" s="599"/>
      <c r="ES8" s="599"/>
      <c r="ET8" s="599"/>
      <c r="EU8" s="599"/>
      <c r="EV8" s="599"/>
      <c r="EW8" s="599"/>
      <c r="EX8" s="599"/>
      <c r="EY8" s="599"/>
      <c r="EZ8" s="599"/>
      <c r="FA8" s="599"/>
      <c r="FB8" s="599"/>
      <c r="FC8" s="599"/>
      <c r="FD8" s="599"/>
      <c r="FE8" s="599"/>
      <c r="FF8" s="599"/>
      <c r="FG8" s="599"/>
      <c r="FH8" s="599"/>
      <c r="FI8" s="599"/>
      <c r="FJ8" s="599"/>
      <c r="FK8" s="599"/>
      <c r="FL8" s="599"/>
      <c r="FM8" s="599"/>
      <c r="FN8" s="599"/>
      <c r="FO8" s="599"/>
      <c r="FP8" s="599"/>
      <c r="FQ8" s="599"/>
      <c r="FR8" s="599"/>
      <c r="FS8" s="599"/>
      <c r="FT8" s="599"/>
      <c r="FU8" s="599"/>
      <c r="FV8" s="599"/>
      <c r="FW8" s="599"/>
      <c r="FX8" s="599"/>
      <c r="FY8" s="599"/>
      <c r="FZ8" s="599"/>
      <c r="GA8" s="599"/>
      <c r="GB8" s="599"/>
      <c r="GC8" s="599"/>
      <c r="GD8" s="599"/>
      <c r="GE8" s="599"/>
      <c r="GF8" s="599"/>
      <c r="GG8" s="599"/>
      <c r="GH8" s="599"/>
      <c r="GI8" s="599"/>
      <c r="GJ8" s="599"/>
      <c r="GK8" s="599"/>
      <c r="GL8" s="599"/>
      <c r="GM8" s="599"/>
      <c r="GN8" s="599"/>
      <c r="GO8" s="599"/>
      <c r="GP8" s="599"/>
      <c r="GQ8" s="599"/>
      <c r="GR8" s="599"/>
      <c r="GS8" s="599"/>
      <c r="GT8" s="599"/>
      <c r="GU8" s="599"/>
      <c r="GV8" s="599"/>
      <c r="GW8" s="599"/>
      <c r="GX8" s="599"/>
      <c r="GY8" s="599"/>
      <c r="GZ8" s="599"/>
      <c r="HA8" s="599"/>
      <c r="HB8" s="599"/>
      <c r="HC8" s="599"/>
      <c r="HD8" s="599"/>
      <c r="HE8" s="599"/>
      <c r="HF8" s="599"/>
      <c r="HG8" s="599"/>
      <c r="HH8" s="599"/>
      <c r="HI8" s="599"/>
      <c r="HJ8" s="599"/>
      <c r="HK8" s="599"/>
      <c r="HL8" s="599"/>
      <c r="HM8" s="599"/>
      <c r="HN8" s="599"/>
      <c r="HO8" s="599"/>
      <c r="HP8" s="599"/>
      <c r="HQ8" s="599"/>
      <c r="HR8" s="599"/>
      <c r="HS8" s="599"/>
      <c r="HT8" s="599"/>
      <c r="HU8" s="599"/>
      <c r="HV8" s="599"/>
      <c r="HW8" s="599"/>
      <c r="HX8" s="599"/>
      <c r="HY8" s="599"/>
      <c r="HZ8" s="599"/>
      <c r="IA8" s="599"/>
      <c r="IB8" s="599"/>
      <c r="IC8" s="599"/>
      <c r="ID8" s="599"/>
      <c r="IE8" s="599"/>
      <c r="IF8" s="599"/>
      <c r="IG8" s="599"/>
      <c r="IH8" s="599"/>
      <c r="II8" s="599"/>
      <c r="IJ8" s="599"/>
      <c r="IK8" s="599"/>
      <c r="IL8" s="599"/>
      <c r="IM8" s="599"/>
      <c r="IN8" s="599"/>
      <c r="IO8" s="599"/>
      <c r="IP8" s="599"/>
      <c r="IQ8" s="599"/>
      <c r="IR8" s="599"/>
      <c r="IS8" s="599"/>
      <c r="IT8" s="599"/>
      <c r="IU8" s="599"/>
      <c r="IV8" s="599"/>
      <c r="IW8" s="599"/>
      <c r="IX8" s="599"/>
      <c r="IY8" s="599"/>
      <c r="IZ8" s="599"/>
      <c r="JA8" s="599"/>
      <c r="JB8" s="599"/>
      <c r="JC8" s="599"/>
      <c r="JD8" s="599"/>
      <c r="JE8" s="599"/>
      <c r="JF8" s="599"/>
      <c r="JG8" s="599"/>
      <c r="JH8" s="599"/>
      <c r="JI8" s="599"/>
      <c r="JJ8" s="599"/>
      <c r="JK8" s="599"/>
      <c r="JL8" s="599"/>
      <c r="JM8" s="599"/>
      <c r="JN8" s="599"/>
      <c r="JO8" s="599"/>
      <c r="JP8" s="599"/>
      <c r="JQ8" s="599"/>
      <c r="JR8" s="599"/>
      <c r="JS8" s="599"/>
      <c r="JT8" s="599"/>
      <c r="JU8" s="599"/>
      <c r="JV8" s="599"/>
      <c r="JW8" s="599"/>
      <c r="JX8" s="599"/>
      <c r="JY8" s="599"/>
      <c r="JZ8" s="599"/>
      <c r="KA8" s="599"/>
      <c r="KB8" s="599"/>
      <c r="KC8" s="599"/>
      <c r="KD8" s="599"/>
      <c r="KE8" s="599"/>
      <c r="KF8" s="599"/>
      <c r="KG8" s="599"/>
      <c r="KH8" s="599"/>
      <c r="KI8" s="599"/>
      <c r="KJ8" s="599"/>
      <c r="KK8" s="599"/>
      <c r="KL8" s="599"/>
      <c r="KM8" s="599"/>
      <c r="KN8" s="599"/>
      <c r="KO8" s="599"/>
      <c r="KP8" s="599"/>
      <c r="KQ8" s="599"/>
      <c r="KR8" s="599"/>
      <c r="KS8" s="599"/>
      <c r="KT8" s="599"/>
      <c r="KU8" s="599"/>
      <c r="KV8" s="599"/>
      <c r="KW8" s="599"/>
      <c r="KX8" s="599"/>
      <c r="KY8" s="599"/>
      <c r="KZ8" s="599"/>
      <c r="LA8" s="599"/>
      <c r="LB8" s="599"/>
      <c r="LC8" s="599"/>
      <c r="LD8" s="599"/>
      <c r="LE8" s="599"/>
      <c r="LF8" s="599"/>
      <c r="LG8" s="599"/>
      <c r="LH8" s="599"/>
      <c r="LI8" s="599"/>
      <c r="LJ8" s="599"/>
      <c r="LK8" s="599"/>
      <c r="LL8" s="599"/>
      <c r="LM8" s="599"/>
      <c r="LN8" s="599"/>
      <c r="LO8" s="599"/>
      <c r="LP8" s="599"/>
      <c r="LQ8" s="599"/>
      <c r="LR8" s="599"/>
      <c r="LS8" s="599"/>
      <c r="LT8" s="599"/>
      <c r="LU8" s="599"/>
      <c r="LV8" s="599"/>
      <c r="LW8" s="599"/>
      <c r="LX8" s="599"/>
      <c r="LY8" s="599"/>
      <c r="LZ8" s="599"/>
      <c r="MA8" s="599"/>
      <c r="MB8" s="599"/>
      <c r="MC8" s="599"/>
      <c r="MD8" s="599"/>
      <c r="ME8" s="599"/>
      <c r="MF8" s="599"/>
      <c r="MG8" s="599"/>
      <c r="MH8" s="599"/>
      <c r="MI8" s="599"/>
      <c r="MJ8" s="599"/>
      <c r="MK8" s="599"/>
      <c r="ML8" s="599"/>
      <c r="MM8" s="599"/>
      <c r="MN8" s="599"/>
      <c r="MO8" s="599"/>
      <c r="MP8" s="599"/>
      <c r="MQ8" s="599"/>
      <c r="MR8" s="599"/>
      <c r="MS8" s="599"/>
      <c r="MT8" s="599"/>
      <c r="MU8" s="599"/>
      <c r="MV8" s="599"/>
      <c r="MW8" s="599"/>
      <c r="MX8" s="599"/>
      <c r="MY8" s="599"/>
      <c r="MZ8" s="599"/>
      <c r="NA8" s="599"/>
      <c r="NB8" s="599"/>
      <c r="NC8" s="599"/>
      <c r="ND8" s="599"/>
      <c r="NE8" s="599"/>
      <c r="NF8" s="599"/>
      <c r="NG8" s="599"/>
      <c r="NH8" s="599"/>
      <c r="NI8" s="599"/>
      <c r="NJ8" s="599"/>
      <c r="NK8" s="599"/>
      <c r="NL8" s="599"/>
      <c r="NM8" s="599"/>
      <c r="NN8" s="599"/>
      <c r="NO8" s="599"/>
      <c r="NP8" s="599"/>
      <c r="NQ8" s="599"/>
      <c r="NR8" s="599"/>
      <c r="NS8" s="599"/>
      <c r="NT8" s="599"/>
      <c r="NU8" s="599"/>
      <c r="NV8" s="599"/>
      <c r="NW8" s="599"/>
      <c r="NX8" s="599"/>
      <c r="NY8" s="599"/>
      <c r="NZ8" s="599"/>
      <c r="OA8" s="599"/>
      <c r="OB8" s="599"/>
      <c r="OC8" s="599"/>
      <c r="OD8" s="599"/>
      <c r="OE8" s="599"/>
      <c r="OF8" s="599"/>
      <c r="OG8" s="599"/>
      <c r="OH8" s="599"/>
      <c r="OI8" s="599"/>
      <c r="OJ8" s="599"/>
      <c r="OK8" s="599"/>
      <c r="OL8" s="599"/>
      <c r="OM8" s="599"/>
      <c r="ON8" s="599"/>
      <c r="OO8" s="599"/>
      <c r="OP8" s="599"/>
      <c r="OQ8" s="599"/>
      <c r="OR8" s="599"/>
      <c r="OS8" s="599"/>
      <c r="OT8" s="599"/>
      <c r="OU8" s="599"/>
      <c r="OV8" s="599"/>
      <c r="OW8" s="599"/>
      <c r="OX8" s="599"/>
      <c r="OY8" s="599"/>
      <c r="OZ8" s="599"/>
      <c r="PA8" s="599"/>
      <c r="PB8" s="599"/>
      <c r="PC8" s="599"/>
      <c r="PD8" s="599"/>
      <c r="PE8" s="599"/>
      <c r="PF8" s="599"/>
      <c r="PG8" s="599"/>
      <c r="PH8" s="599"/>
      <c r="PI8" s="599"/>
      <c r="PJ8" s="599"/>
      <c r="PK8" s="599"/>
      <c r="PL8" s="599"/>
      <c r="PM8" s="599"/>
      <c r="PN8" s="599"/>
      <c r="PO8" s="599"/>
      <c r="PP8" s="599"/>
      <c r="PQ8" s="599"/>
      <c r="PR8" s="599"/>
      <c r="PS8" s="599"/>
      <c r="PT8" s="599"/>
      <c r="PU8" s="599"/>
      <c r="PV8" s="599"/>
      <c r="PW8" s="599"/>
      <c r="PX8" s="599"/>
      <c r="PY8" s="599"/>
      <c r="PZ8" s="599"/>
      <c r="QA8" s="599"/>
      <c r="QB8" s="599"/>
      <c r="QC8" s="599"/>
      <c r="QD8" s="599"/>
      <c r="QE8" s="599"/>
      <c r="QF8" s="599"/>
      <c r="QG8" s="599"/>
      <c r="QH8" s="599"/>
      <c r="QI8" s="599"/>
      <c r="QJ8" s="599"/>
      <c r="QK8" s="599"/>
      <c r="QL8" s="599"/>
      <c r="QM8" s="599"/>
      <c r="QN8" s="599"/>
      <c r="QO8" s="599"/>
      <c r="QP8" s="599"/>
      <c r="QQ8" s="599"/>
      <c r="QR8" s="599"/>
      <c r="QS8" s="599"/>
      <c r="QT8" s="599"/>
      <c r="QU8" s="599"/>
      <c r="QV8" s="599"/>
      <c r="QW8" s="599"/>
      <c r="QX8" s="599"/>
      <c r="QY8" s="599"/>
      <c r="QZ8" s="599"/>
      <c r="RA8" s="599"/>
      <c r="RB8" s="599"/>
      <c r="RC8" s="599"/>
      <c r="RD8" s="599"/>
      <c r="RE8" s="599"/>
      <c r="RF8" s="599"/>
      <c r="RG8" s="599"/>
      <c r="RH8" s="599"/>
      <c r="RI8" s="599"/>
      <c r="RJ8" s="599"/>
      <c r="RK8" s="599"/>
      <c r="RL8" s="599"/>
      <c r="RM8" s="599"/>
      <c r="RN8" s="599"/>
      <c r="RO8" s="599"/>
      <c r="RP8" s="599"/>
      <c r="RQ8" s="599"/>
      <c r="RR8" s="599"/>
      <c r="RS8" s="599"/>
      <c r="RT8" s="599"/>
      <c r="RU8" s="599"/>
      <c r="RV8" s="599"/>
      <c r="RW8" s="599"/>
      <c r="RX8" s="599"/>
      <c r="RY8" s="599"/>
      <c r="RZ8" s="599"/>
      <c r="SA8" s="599"/>
      <c r="SB8" s="599"/>
      <c r="SC8" s="599"/>
      <c r="SD8" s="599"/>
      <c r="SE8" s="599"/>
      <c r="SF8" s="599"/>
      <c r="SG8" s="599"/>
      <c r="SH8" s="599"/>
      <c r="SI8" s="599"/>
      <c r="SJ8" s="599"/>
      <c r="SK8" s="599"/>
      <c r="SL8" s="599"/>
      <c r="SM8" s="599"/>
      <c r="SN8" s="599"/>
      <c r="SO8" s="599"/>
      <c r="SP8" s="599"/>
      <c r="SQ8" s="599"/>
      <c r="SR8" s="599"/>
      <c r="SS8" s="599"/>
      <c r="ST8" s="599"/>
      <c r="SU8" s="599"/>
      <c r="SV8" s="599"/>
      <c r="SW8" s="599"/>
      <c r="SX8" s="599"/>
      <c r="SY8" s="599"/>
      <c r="SZ8" s="599"/>
      <c r="TA8" s="599"/>
      <c r="TB8" s="599"/>
      <c r="TC8" s="599"/>
      <c r="TD8" s="599"/>
      <c r="TE8" s="599"/>
      <c r="TF8" s="599"/>
      <c r="TG8" s="599"/>
      <c r="TH8" s="599"/>
      <c r="TI8" s="599"/>
      <c r="TJ8" s="599"/>
      <c r="TK8" s="599"/>
      <c r="TL8" s="599"/>
      <c r="TM8" s="599"/>
      <c r="TN8" s="599"/>
      <c r="TO8" s="599"/>
      <c r="TP8" s="599"/>
      <c r="TQ8" s="599"/>
      <c r="TR8" s="599"/>
      <c r="TS8" s="599"/>
      <c r="TT8" s="599"/>
      <c r="TU8" s="599"/>
      <c r="TV8" s="599"/>
      <c r="TW8" s="599"/>
      <c r="TX8" s="599"/>
      <c r="TY8" s="599"/>
      <c r="TZ8" s="599"/>
      <c r="UA8" s="599"/>
      <c r="UB8" s="599"/>
      <c r="UC8" s="599"/>
      <c r="UD8" s="599"/>
      <c r="UE8" s="599"/>
      <c r="UF8" s="599"/>
      <c r="UG8" s="599"/>
      <c r="UH8" s="599"/>
      <c r="UI8" s="599"/>
      <c r="UJ8" s="599"/>
      <c r="UK8" s="599"/>
      <c r="UL8" s="599"/>
      <c r="UM8" s="599"/>
      <c r="UN8" s="599"/>
      <c r="UO8" s="599"/>
      <c r="UP8" s="599"/>
      <c r="UQ8" s="599"/>
      <c r="UR8" s="599"/>
      <c r="US8" s="599"/>
      <c r="UT8" s="599"/>
      <c r="UU8" s="599"/>
      <c r="UV8" s="599"/>
      <c r="UW8" s="599"/>
      <c r="UX8" s="599"/>
      <c r="UY8" s="599"/>
      <c r="UZ8" s="599"/>
      <c r="VA8" s="599"/>
      <c r="VB8" s="599"/>
      <c r="VC8" s="599"/>
      <c r="VD8" s="599"/>
      <c r="VE8" s="599"/>
      <c r="VF8" s="599"/>
      <c r="VG8" s="599"/>
      <c r="VH8" s="599"/>
      <c r="VI8" s="599"/>
      <c r="VJ8" s="599"/>
      <c r="VK8" s="599"/>
      <c r="VL8" s="599"/>
      <c r="VM8" s="599"/>
      <c r="VN8" s="599"/>
      <c r="VO8" s="599"/>
      <c r="VP8" s="599"/>
      <c r="VQ8" s="599"/>
      <c r="VR8" s="599"/>
      <c r="VS8" s="599"/>
      <c r="VT8" s="599"/>
      <c r="VU8" s="599"/>
      <c r="VV8" s="599"/>
      <c r="VW8" s="599"/>
      <c r="VX8" s="599"/>
      <c r="VY8" s="599"/>
      <c r="VZ8" s="599"/>
      <c r="WA8" s="599"/>
      <c r="WB8" s="599"/>
      <c r="WC8" s="599"/>
      <c r="WD8" s="599"/>
      <c r="WE8" s="599"/>
      <c r="WF8" s="599"/>
      <c r="WG8" s="599"/>
      <c r="WH8" s="599"/>
      <c r="WI8" s="599"/>
      <c r="WJ8" s="599"/>
      <c r="WK8" s="599"/>
      <c r="WL8" s="599"/>
      <c r="WM8" s="599"/>
      <c r="WN8" s="599"/>
      <c r="WO8" s="599"/>
      <c r="WP8" s="599"/>
      <c r="WQ8" s="599"/>
      <c r="WR8" s="599"/>
      <c r="WS8" s="599"/>
      <c r="WT8" s="599"/>
      <c r="WU8" s="599"/>
      <c r="WV8" s="599"/>
      <c r="WW8" s="599"/>
      <c r="WX8" s="599"/>
      <c r="WY8" s="599"/>
      <c r="WZ8" s="599"/>
      <c r="XA8" s="599"/>
      <c r="XB8" s="599"/>
      <c r="XC8" s="599"/>
      <c r="XD8" s="599"/>
      <c r="XE8" s="599"/>
      <c r="XF8" s="599"/>
      <c r="XG8" s="599"/>
      <c r="XH8" s="599"/>
      <c r="XI8" s="599"/>
      <c r="XJ8" s="599"/>
      <c r="XK8" s="599"/>
      <c r="XL8" s="599"/>
      <c r="XM8" s="599"/>
      <c r="XN8" s="599"/>
      <c r="XO8" s="599"/>
      <c r="XP8" s="599"/>
      <c r="XQ8" s="599"/>
      <c r="XR8" s="599"/>
      <c r="XS8" s="599"/>
      <c r="XT8" s="599"/>
      <c r="XU8" s="599"/>
      <c r="XV8" s="599"/>
      <c r="XW8" s="599"/>
      <c r="XX8" s="599"/>
      <c r="XY8" s="599"/>
      <c r="XZ8" s="599"/>
      <c r="YA8" s="599"/>
      <c r="YB8" s="599"/>
      <c r="YC8" s="599"/>
      <c r="YD8" s="599"/>
      <c r="YE8" s="599"/>
      <c r="YF8" s="599"/>
      <c r="YG8" s="599"/>
      <c r="YH8" s="599"/>
      <c r="YI8" s="599"/>
      <c r="YJ8" s="599"/>
      <c r="YK8" s="599"/>
      <c r="YL8" s="599"/>
      <c r="YM8" s="599"/>
      <c r="YN8" s="599"/>
      <c r="YO8" s="599"/>
      <c r="YP8" s="599"/>
      <c r="YQ8" s="599"/>
      <c r="YR8" s="599"/>
      <c r="YS8" s="599"/>
      <c r="YT8" s="599"/>
      <c r="YU8" s="599"/>
      <c r="YV8" s="599"/>
      <c r="YW8" s="599"/>
      <c r="YX8" s="599"/>
      <c r="YY8" s="599"/>
      <c r="YZ8" s="599"/>
      <c r="ZA8" s="599"/>
      <c r="ZB8" s="599"/>
      <c r="ZC8" s="599"/>
      <c r="ZD8" s="599"/>
      <c r="ZE8" s="599"/>
      <c r="ZF8" s="599"/>
      <c r="ZG8" s="599"/>
      <c r="ZH8" s="599"/>
      <c r="ZI8" s="599"/>
      <c r="ZJ8" s="599"/>
      <c r="ZK8" s="599"/>
      <c r="ZL8" s="599"/>
      <c r="ZM8" s="599"/>
      <c r="ZN8" s="599"/>
      <c r="ZO8" s="599"/>
      <c r="ZP8" s="599"/>
      <c r="ZQ8" s="599"/>
      <c r="ZR8" s="599"/>
      <c r="ZS8" s="599"/>
      <c r="ZT8" s="599"/>
      <c r="ZU8" s="599"/>
      <c r="ZV8" s="599"/>
      <c r="ZW8" s="599"/>
      <c r="ZX8" s="599"/>
      <c r="ZY8" s="599"/>
      <c r="ZZ8" s="599"/>
      <c r="AAA8" s="599"/>
      <c r="AAB8" s="599"/>
      <c r="AAC8" s="599"/>
      <c r="AAD8" s="599"/>
      <c r="AAE8" s="599"/>
      <c r="AAF8" s="599"/>
      <c r="AAG8" s="599"/>
      <c r="AAH8" s="599"/>
      <c r="AAI8" s="599"/>
      <c r="AAJ8" s="599"/>
      <c r="AAK8" s="599"/>
      <c r="AAL8" s="599"/>
      <c r="AAM8" s="599"/>
      <c r="AAN8" s="599"/>
      <c r="AAO8" s="599"/>
      <c r="AAP8" s="599"/>
      <c r="AAQ8" s="599"/>
      <c r="AAR8" s="599"/>
      <c r="AAS8" s="599"/>
      <c r="AAT8" s="599"/>
      <c r="AAU8" s="599"/>
      <c r="AAV8" s="599"/>
      <c r="AAW8" s="599"/>
      <c r="AAX8" s="599"/>
      <c r="AAY8" s="599"/>
      <c r="AAZ8" s="599"/>
      <c r="ABA8" s="599"/>
      <c r="ABB8" s="599"/>
      <c r="ABC8" s="599"/>
      <c r="ABD8" s="599"/>
      <c r="ABE8" s="599"/>
      <c r="ABF8" s="599"/>
      <c r="ABG8" s="599"/>
      <c r="ABH8" s="599"/>
      <c r="ABI8" s="599"/>
      <c r="ABJ8" s="599"/>
      <c r="ABK8" s="599"/>
      <c r="ABL8" s="599"/>
      <c r="ABM8" s="599"/>
      <c r="ABN8" s="599"/>
      <c r="ABO8" s="599"/>
      <c r="ABP8" s="599"/>
      <c r="ABQ8" s="599"/>
      <c r="ABR8" s="599"/>
      <c r="ABS8" s="599"/>
      <c r="ABT8" s="599"/>
      <c r="ABU8" s="599"/>
      <c r="ABV8" s="599"/>
      <c r="ABW8" s="599"/>
      <c r="ABX8" s="599"/>
      <c r="ABY8" s="599"/>
      <c r="ABZ8" s="599"/>
      <c r="ACA8" s="599"/>
      <c r="ACB8" s="599"/>
      <c r="ACC8" s="599"/>
      <c r="ACD8" s="599"/>
      <c r="ACE8" s="599"/>
      <c r="ACF8" s="599"/>
      <c r="ACG8" s="599"/>
      <c r="ACH8" s="599"/>
      <c r="ACI8" s="599"/>
      <c r="ACJ8" s="599"/>
      <c r="ACK8" s="599"/>
      <c r="ACL8" s="599"/>
      <c r="ACM8" s="599"/>
      <c r="ACN8" s="599"/>
      <c r="ACO8" s="599"/>
      <c r="ACP8" s="599"/>
      <c r="ACQ8" s="599"/>
      <c r="ACR8" s="599"/>
      <c r="ACS8" s="599"/>
      <c r="ACT8" s="599"/>
      <c r="ACU8" s="599"/>
      <c r="ACV8" s="599"/>
      <c r="ACW8" s="599"/>
      <c r="ACX8" s="599"/>
      <c r="ACY8" s="599"/>
      <c r="ACZ8" s="599"/>
      <c r="ADA8" s="599"/>
      <c r="ADB8" s="599"/>
      <c r="ADC8" s="599"/>
      <c r="ADD8" s="599"/>
      <c r="ADE8" s="599"/>
      <c r="ADF8" s="599"/>
      <c r="ADG8" s="599"/>
      <c r="ADH8" s="599"/>
      <c r="ADI8" s="599"/>
      <c r="ADJ8" s="599"/>
      <c r="ADK8" s="599"/>
      <c r="ADL8" s="599"/>
      <c r="ADM8" s="599"/>
      <c r="ADN8" s="599"/>
      <c r="ADO8" s="599"/>
      <c r="ADP8" s="599"/>
      <c r="ADQ8" s="599"/>
      <c r="ADR8" s="599"/>
      <c r="ADS8" s="599"/>
      <c r="ADT8" s="599"/>
      <c r="ADU8" s="599"/>
      <c r="ADV8" s="599"/>
      <c r="ADW8" s="599"/>
      <c r="ADX8" s="599"/>
      <c r="ADY8" s="599"/>
      <c r="ADZ8" s="599"/>
      <c r="AEA8" s="599"/>
      <c r="AEB8" s="599"/>
      <c r="AEC8" s="599"/>
      <c r="AED8" s="599"/>
      <c r="AEE8" s="599"/>
      <c r="AEF8" s="599"/>
      <c r="AEG8" s="599"/>
      <c r="AEH8" s="599"/>
      <c r="AEI8" s="599"/>
      <c r="AEJ8" s="599"/>
      <c r="AEK8" s="599"/>
      <c r="AEL8" s="599"/>
      <c r="AEM8" s="599"/>
      <c r="AEN8" s="599"/>
      <c r="AEO8" s="599"/>
      <c r="AEP8" s="599"/>
      <c r="AEQ8" s="599"/>
      <c r="AER8" s="599"/>
      <c r="AES8" s="599"/>
      <c r="AET8" s="599"/>
      <c r="AEU8" s="599"/>
      <c r="AEV8" s="599"/>
      <c r="AEW8" s="599"/>
      <c r="AEX8" s="599"/>
      <c r="AEY8" s="599"/>
      <c r="AEZ8" s="599"/>
      <c r="AFA8" s="599"/>
      <c r="AFB8" s="599"/>
      <c r="AFC8" s="599"/>
      <c r="AFD8" s="599"/>
      <c r="AFE8" s="599"/>
      <c r="AFF8" s="599"/>
      <c r="AFG8" s="599"/>
      <c r="AFH8" s="599"/>
      <c r="AFI8" s="599"/>
      <c r="AFJ8" s="599"/>
      <c r="AFK8" s="599"/>
      <c r="AFL8" s="599"/>
      <c r="AFM8" s="599"/>
      <c r="AFN8" s="599"/>
      <c r="AFO8" s="599"/>
      <c r="AFP8" s="599"/>
      <c r="AFQ8" s="599"/>
      <c r="AFR8" s="599"/>
      <c r="AFS8" s="599"/>
      <c r="AFT8" s="599"/>
      <c r="AFU8" s="599"/>
      <c r="AFV8" s="599"/>
      <c r="AFW8" s="599"/>
      <c r="AFX8" s="599"/>
      <c r="AFY8" s="599"/>
      <c r="AFZ8" s="599"/>
      <c r="AGA8" s="599"/>
      <c r="AGB8" s="599"/>
      <c r="AGC8" s="599"/>
      <c r="AGD8" s="599"/>
      <c r="AGE8" s="599"/>
      <c r="AGF8" s="599"/>
      <c r="AGG8" s="599"/>
      <c r="AGH8" s="599"/>
      <c r="AGI8" s="599"/>
      <c r="AGJ8" s="599"/>
      <c r="AGK8" s="599"/>
      <c r="AGL8" s="599"/>
      <c r="AGM8" s="599"/>
      <c r="AGN8" s="599"/>
      <c r="AGO8" s="599"/>
      <c r="AGP8" s="599"/>
      <c r="AGQ8" s="599"/>
      <c r="AGR8" s="599"/>
      <c r="AGS8" s="599"/>
      <c r="AGT8" s="599"/>
      <c r="AGU8" s="599"/>
      <c r="AGV8" s="599"/>
      <c r="AGW8" s="599"/>
      <c r="AGX8" s="599"/>
      <c r="AGY8" s="599"/>
      <c r="AGZ8" s="599"/>
      <c r="AHA8" s="599"/>
      <c r="AHB8" s="599"/>
      <c r="AHC8" s="599"/>
      <c r="AHD8" s="599"/>
      <c r="AHE8" s="599"/>
      <c r="AHF8" s="599"/>
      <c r="AHG8" s="599"/>
      <c r="AHH8" s="599"/>
      <c r="AHI8" s="599"/>
      <c r="AHJ8" s="599"/>
      <c r="AHK8" s="599"/>
      <c r="AHL8" s="599"/>
      <c r="AHM8" s="599"/>
      <c r="AHN8" s="599"/>
      <c r="AHO8" s="599"/>
      <c r="AHP8" s="599"/>
      <c r="AHQ8" s="599"/>
      <c r="AHR8" s="599"/>
      <c r="AHS8" s="599"/>
      <c r="AHT8" s="599"/>
      <c r="AHU8" s="599"/>
      <c r="AHV8" s="599"/>
      <c r="AHW8" s="599"/>
      <c r="AHX8" s="599"/>
      <c r="AHY8" s="599"/>
      <c r="AHZ8" s="599"/>
      <c r="AIA8" s="599"/>
      <c r="AIB8" s="599"/>
      <c r="AIC8" s="599"/>
      <c r="AID8" s="599"/>
      <c r="AIE8" s="599"/>
      <c r="AIF8" s="599"/>
      <c r="AIG8" s="599"/>
      <c r="AIH8" s="599"/>
      <c r="AII8" s="599"/>
      <c r="AIJ8" s="599"/>
      <c r="AIK8" s="599"/>
      <c r="AIL8" s="599"/>
      <c r="AIM8" s="599"/>
      <c r="AIN8" s="599"/>
      <c r="AIO8" s="599"/>
      <c r="AIP8" s="599"/>
      <c r="AIQ8" s="599"/>
      <c r="AIR8" s="599"/>
      <c r="AIS8" s="599"/>
      <c r="AIT8" s="599"/>
      <c r="AIU8" s="599"/>
      <c r="AIV8" s="599"/>
      <c r="AIW8" s="599"/>
      <c r="AIX8" s="599"/>
      <c r="AIY8" s="599"/>
      <c r="AIZ8" s="599"/>
      <c r="AJA8" s="599"/>
      <c r="AJB8" s="599"/>
      <c r="AJC8" s="599"/>
      <c r="AJD8" s="599"/>
      <c r="AJE8" s="599"/>
      <c r="AJF8" s="599"/>
      <c r="AJG8" s="599"/>
      <c r="AJH8" s="599"/>
      <c r="AJI8" s="599"/>
      <c r="AJJ8" s="599"/>
      <c r="AJK8" s="599"/>
      <c r="AJL8" s="599"/>
      <c r="AJM8" s="599"/>
      <c r="AJN8" s="599"/>
      <c r="AJO8" s="599"/>
      <c r="AJP8" s="599"/>
      <c r="AJQ8" s="599"/>
      <c r="AJR8" s="599"/>
      <c r="AJS8" s="599"/>
      <c r="AJT8" s="599"/>
      <c r="AJU8" s="599"/>
      <c r="AJV8" s="599"/>
      <c r="AJW8" s="599"/>
      <c r="AJX8" s="599"/>
      <c r="AJY8" s="599"/>
      <c r="AJZ8" s="599"/>
      <c r="AKA8" s="599"/>
      <c r="AKB8" s="599"/>
      <c r="AKC8" s="599"/>
      <c r="AKD8" s="599"/>
      <c r="AKE8" s="599"/>
      <c r="AKF8" s="599"/>
      <c r="AKG8" s="599"/>
      <c r="AKH8" s="599"/>
      <c r="AKI8" s="599"/>
      <c r="AKJ8" s="599"/>
      <c r="AKK8" s="599"/>
      <c r="AKL8" s="599"/>
      <c r="AKM8" s="599"/>
      <c r="AKN8" s="599"/>
      <c r="AKO8" s="599"/>
      <c r="AKP8" s="599"/>
      <c r="AKQ8" s="599"/>
      <c r="AKR8" s="599"/>
      <c r="AKS8" s="599"/>
      <c r="AKT8" s="599"/>
      <c r="AKU8" s="599"/>
      <c r="AKV8" s="599"/>
      <c r="AKW8" s="599"/>
      <c r="AKX8" s="599"/>
      <c r="AKY8" s="599"/>
      <c r="AKZ8" s="599"/>
      <c r="ALA8" s="599"/>
      <c r="ALB8" s="599"/>
      <c r="ALC8" s="599"/>
      <c r="ALD8" s="599"/>
      <c r="ALE8" s="599"/>
      <c r="ALF8" s="599"/>
      <c r="ALG8" s="599"/>
      <c r="ALH8" s="599"/>
      <c r="ALI8" s="599"/>
      <c r="ALJ8" s="599"/>
      <c r="ALK8" s="599"/>
      <c r="ALL8" s="599"/>
      <c r="ALM8" s="599"/>
      <c r="ALN8" s="599"/>
      <c r="ALO8" s="599"/>
      <c r="ALP8" s="599"/>
      <c r="ALQ8" s="599"/>
      <c r="ALR8" s="599"/>
      <c r="ALS8" s="599"/>
      <c r="ALT8" s="599"/>
      <c r="ALU8" s="599"/>
      <c r="ALV8" s="599"/>
      <c r="ALW8" s="599"/>
      <c r="ALX8" s="599"/>
      <c r="ALY8" s="599"/>
      <c r="ALZ8" s="599"/>
      <c r="AMA8" s="599"/>
      <c r="AMB8" s="599"/>
      <c r="AMC8" s="599"/>
      <c r="AMD8" s="599"/>
      <c r="AME8" s="599"/>
      <c r="AMF8" s="599"/>
      <c r="AMG8" s="599"/>
      <c r="AMH8" s="599"/>
      <c r="AMI8" s="599"/>
      <c r="AMJ8" s="599"/>
    </row>
    <row r="9" spans="1:1024" s="623" customFormat="1" ht="23.25" x14ac:dyDescent="0.35">
      <c r="A9" s="887" t="s">
        <v>97</v>
      </c>
      <c r="B9" s="888"/>
      <c r="C9" s="888"/>
      <c r="D9" s="634"/>
      <c r="E9" s="633"/>
      <c r="F9" s="633"/>
      <c r="G9" s="642"/>
      <c r="H9" s="642"/>
      <c r="I9" s="642"/>
      <c r="J9" s="642"/>
      <c r="K9" s="642"/>
      <c r="L9" s="642"/>
      <c r="M9" s="642"/>
      <c r="N9" s="642"/>
      <c r="O9" s="642"/>
      <c r="P9" s="642"/>
      <c r="Q9" s="642"/>
      <c r="R9" s="635"/>
      <c r="S9" s="599"/>
      <c r="T9" s="599"/>
      <c r="U9" s="599"/>
      <c r="V9" s="599"/>
      <c r="W9" s="599"/>
      <c r="X9" s="599"/>
      <c r="Y9" s="599"/>
      <c r="Z9" s="599"/>
      <c r="AA9" s="599"/>
      <c r="AB9" s="599"/>
      <c r="AC9" s="599"/>
      <c r="AD9" s="599"/>
      <c r="AE9" s="599"/>
      <c r="AF9" s="599"/>
      <c r="AG9" s="599"/>
      <c r="AH9" s="599"/>
      <c r="AI9" s="599"/>
      <c r="AJ9" s="599"/>
      <c r="AK9" s="599"/>
      <c r="AL9" s="599"/>
      <c r="AM9" s="599"/>
      <c r="AN9" s="599"/>
      <c r="AO9" s="599"/>
      <c r="AP9" s="599"/>
      <c r="AQ9" s="599"/>
      <c r="AR9" s="599"/>
      <c r="AS9" s="599"/>
      <c r="AT9" s="599"/>
      <c r="AU9" s="599"/>
      <c r="AV9" s="599"/>
      <c r="AW9" s="599"/>
      <c r="AX9" s="599"/>
      <c r="AY9" s="599"/>
      <c r="AZ9" s="599"/>
      <c r="BA9" s="599"/>
      <c r="BB9" s="599"/>
      <c r="BC9" s="599"/>
      <c r="BD9" s="599"/>
      <c r="BE9" s="599"/>
      <c r="BF9" s="599"/>
      <c r="BG9" s="599"/>
      <c r="BH9" s="599"/>
      <c r="BI9" s="599"/>
      <c r="BJ9" s="599"/>
      <c r="BK9" s="599"/>
      <c r="BL9" s="599"/>
      <c r="BM9" s="599"/>
      <c r="BN9" s="599"/>
      <c r="BO9" s="599"/>
      <c r="BP9" s="599"/>
      <c r="BQ9" s="599"/>
      <c r="BR9" s="599"/>
      <c r="BS9" s="599"/>
      <c r="BT9" s="599"/>
      <c r="BU9" s="599"/>
      <c r="BV9" s="599"/>
      <c r="BW9" s="599"/>
      <c r="BX9" s="599"/>
      <c r="BY9" s="599"/>
      <c r="BZ9" s="599"/>
      <c r="CA9" s="599"/>
      <c r="CB9" s="599"/>
      <c r="CC9" s="599"/>
      <c r="CD9" s="599"/>
      <c r="CE9" s="599"/>
      <c r="CF9" s="599"/>
      <c r="CG9" s="599"/>
      <c r="CH9" s="599"/>
      <c r="CI9" s="599"/>
      <c r="CJ9" s="599"/>
      <c r="CK9" s="599"/>
      <c r="CL9" s="599"/>
      <c r="CM9" s="599"/>
      <c r="CN9" s="599"/>
      <c r="CO9" s="599"/>
      <c r="CP9" s="599"/>
      <c r="CQ9" s="599"/>
      <c r="CR9" s="599"/>
      <c r="CS9" s="599"/>
      <c r="CT9" s="599"/>
      <c r="CU9" s="599"/>
      <c r="CV9" s="599"/>
      <c r="CW9" s="599"/>
      <c r="CX9" s="599"/>
      <c r="CY9" s="599"/>
      <c r="CZ9" s="599"/>
      <c r="DA9" s="599"/>
      <c r="DB9" s="599"/>
      <c r="DC9" s="599"/>
      <c r="DD9" s="599"/>
      <c r="DE9" s="599"/>
      <c r="DF9" s="599"/>
      <c r="DG9" s="599"/>
      <c r="DH9" s="599"/>
      <c r="DI9" s="599"/>
      <c r="DJ9" s="599"/>
      <c r="DK9" s="599"/>
      <c r="DL9" s="599"/>
      <c r="DM9" s="599"/>
      <c r="DN9" s="599"/>
      <c r="DO9" s="599"/>
      <c r="DP9" s="599"/>
      <c r="DQ9" s="599"/>
      <c r="DR9" s="599"/>
      <c r="DS9" s="599"/>
      <c r="DT9" s="599"/>
      <c r="DU9" s="599"/>
      <c r="DV9" s="599"/>
      <c r="DW9" s="599"/>
      <c r="DX9" s="599"/>
      <c r="DY9" s="599"/>
      <c r="DZ9" s="599"/>
      <c r="EA9" s="599"/>
      <c r="EB9" s="599"/>
      <c r="EC9" s="599"/>
      <c r="ED9" s="599"/>
      <c r="EE9" s="599"/>
      <c r="EF9" s="599"/>
      <c r="EG9" s="599"/>
      <c r="EH9" s="599"/>
      <c r="EI9" s="599"/>
      <c r="EJ9" s="599"/>
      <c r="EK9" s="599"/>
      <c r="EL9" s="599"/>
      <c r="EM9" s="599"/>
      <c r="EN9" s="599"/>
      <c r="EO9" s="599"/>
      <c r="EP9" s="599"/>
      <c r="EQ9" s="599"/>
      <c r="ER9" s="599"/>
      <c r="ES9" s="599"/>
      <c r="ET9" s="599"/>
      <c r="EU9" s="599"/>
      <c r="EV9" s="599"/>
      <c r="EW9" s="599"/>
      <c r="EX9" s="599"/>
      <c r="EY9" s="599"/>
      <c r="EZ9" s="599"/>
      <c r="FA9" s="599"/>
      <c r="FB9" s="599"/>
      <c r="FC9" s="599"/>
      <c r="FD9" s="599"/>
      <c r="FE9" s="599"/>
      <c r="FF9" s="599"/>
      <c r="FG9" s="599"/>
      <c r="FH9" s="599"/>
      <c r="FI9" s="599"/>
      <c r="FJ9" s="599"/>
      <c r="FK9" s="599"/>
      <c r="FL9" s="599"/>
      <c r="FM9" s="599"/>
      <c r="FN9" s="599"/>
      <c r="FO9" s="599"/>
      <c r="FP9" s="599"/>
      <c r="FQ9" s="599"/>
      <c r="FR9" s="599"/>
      <c r="FS9" s="599"/>
      <c r="FT9" s="599"/>
      <c r="FU9" s="599"/>
      <c r="FV9" s="599"/>
      <c r="FW9" s="599"/>
      <c r="FX9" s="599"/>
      <c r="FY9" s="599"/>
      <c r="FZ9" s="599"/>
      <c r="GA9" s="599"/>
      <c r="GB9" s="599"/>
      <c r="GC9" s="599"/>
      <c r="GD9" s="599"/>
      <c r="GE9" s="599"/>
      <c r="GF9" s="599"/>
      <c r="GG9" s="599"/>
      <c r="GH9" s="599"/>
      <c r="GI9" s="599"/>
      <c r="GJ9" s="599"/>
      <c r="GK9" s="599"/>
      <c r="GL9" s="599"/>
      <c r="GM9" s="599"/>
      <c r="GN9" s="599"/>
      <c r="GO9" s="599"/>
      <c r="GP9" s="599"/>
      <c r="GQ9" s="599"/>
      <c r="GR9" s="599"/>
      <c r="GS9" s="599"/>
      <c r="GT9" s="599"/>
      <c r="GU9" s="599"/>
      <c r="GV9" s="599"/>
      <c r="GW9" s="599"/>
      <c r="GX9" s="599"/>
      <c r="GY9" s="599"/>
      <c r="GZ9" s="599"/>
      <c r="HA9" s="599"/>
      <c r="HB9" s="599"/>
      <c r="HC9" s="599"/>
      <c r="HD9" s="599"/>
      <c r="HE9" s="599"/>
      <c r="HF9" s="599"/>
      <c r="HG9" s="599"/>
      <c r="HH9" s="599"/>
      <c r="HI9" s="599"/>
      <c r="HJ9" s="599"/>
      <c r="HK9" s="599"/>
      <c r="HL9" s="599"/>
      <c r="HM9" s="599"/>
      <c r="HN9" s="599"/>
      <c r="HO9" s="599"/>
      <c r="HP9" s="599"/>
      <c r="HQ9" s="599"/>
      <c r="HR9" s="599"/>
      <c r="HS9" s="599"/>
      <c r="HT9" s="599"/>
      <c r="HU9" s="599"/>
      <c r="HV9" s="599"/>
      <c r="HW9" s="599"/>
      <c r="HX9" s="599"/>
      <c r="HY9" s="599"/>
      <c r="HZ9" s="599"/>
      <c r="IA9" s="599"/>
      <c r="IB9" s="599"/>
      <c r="IC9" s="599"/>
      <c r="ID9" s="599"/>
      <c r="IE9" s="599"/>
      <c r="IF9" s="599"/>
      <c r="IG9" s="599"/>
      <c r="IH9" s="599"/>
      <c r="II9" s="599"/>
      <c r="IJ9" s="599"/>
      <c r="IK9" s="599"/>
      <c r="IL9" s="599"/>
      <c r="IM9" s="599"/>
      <c r="IN9" s="599"/>
      <c r="IO9" s="599"/>
      <c r="IP9" s="599"/>
      <c r="IQ9" s="599"/>
      <c r="IR9" s="599"/>
      <c r="IS9" s="599"/>
      <c r="IT9" s="599"/>
      <c r="IU9" s="599"/>
      <c r="IV9" s="599"/>
      <c r="IW9" s="599"/>
      <c r="IX9" s="599"/>
      <c r="IY9" s="599"/>
      <c r="IZ9" s="599"/>
      <c r="JA9" s="599"/>
      <c r="JB9" s="599"/>
      <c r="JC9" s="599"/>
      <c r="JD9" s="599"/>
      <c r="JE9" s="599"/>
      <c r="JF9" s="599"/>
      <c r="JG9" s="599"/>
      <c r="JH9" s="599"/>
      <c r="JI9" s="599"/>
      <c r="JJ9" s="599"/>
      <c r="JK9" s="599"/>
      <c r="JL9" s="599"/>
      <c r="JM9" s="599"/>
      <c r="JN9" s="599"/>
      <c r="JO9" s="599"/>
      <c r="JP9" s="599"/>
      <c r="JQ9" s="599"/>
      <c r="JR9" s="599"/>
      <c r="JS9" s="599"/>
      <c r="JT9" s="599"/>
      <c r="JU9" s="599"/>
      <c r="JV9" s="599"/>
      <c r="JW9" s="599"/>
      <c r="JX9" s="599"/>
      <c r="JY9" s="599"/>
      <c r="JZ9" s="599"/>
      <c r="KA9" s="599"/>
      <c r="KB9" s="599"/>
      <c r="KC9" s="599"/>
      <c r="KD9" s="599"/>
      <c r="KE9" s="599"/>
      <c r="KF9" s="599"/>
      <c r="KG9" s="599"/>
      <c r="KH9" s="599"/>
      <c r="KI9" s="599"/>
      <c r="KJ9" s="599"/>
      <c r="KK9" s="599"/>
      <c r="KL9" s="599"/>
      <c r="KM9" s="599"/>
      <c r="KN9" s="599"/>
      <c r="KO9" s="599"/>
      <c r="KP9" s="599"/>
      <c r="KQ9" s="599"/>
      <c r="KR9" s="599"/>
      <c r="KS9" s="599"/>
      <c r="KT9" s="599"/>
      <c r="KU9" s="599"/>
      <c r="KV9" s="599"/>
      <c r="KW9" s="599"/>
      <c r="KX9" s="599"/>
      <c r="KY9" s="599"/>
      <c r="KZ9" s="599"/>
      <c r="LA9" s="599"/>
      <c r="LB9" s="599"/>
      <c r="LC9" s="599"/>
      <c r="LD9" s="599"/>
      <c r="LE9" s="599"/>
      <c r="LF9" s="599"/>
      <c r="LG9" s="599"/>
      <c r="LH9" s="599"/>
      <c r="LI9" s="599"/>
      <c r="LJ9" s="599"/>
      <c r="LK9" s="599"/>
      <c r="LL9" s="599"/>
      <c r="LM9" s="599"/>
      <c r="LN9" s="599"/>
      <c r="LO9" s="599"/>
      <c r="LP9" s="599"/>
      <c r="LQ9" s="599"/>
      <c r="LR9" s="599"/>
      <c r="LS9" s="599"/>
      <c r="LT9" s="599"/>
      <c r="LU9" s="599"/>
      <c r="LV9" s="599"/>
      <c r="LW9" s="599"/>
      <c r="LX9" s="599"/>
      <c r="LY9" s="599"/>
      <c r="LZ9" s="599"/>
      <c r="MA9" s="599"/>
      <c r="MB9" s="599"/>
      <c r="MC9" s="599"/>
      <c r="MD9" s="599"/>
      <c r="ME9" s="599"/>
      <c r="MF9" s="599"/>
      <c r="MG9" s="599"/>
      <c r="MH9" s="599"/>
      <c r="MI9" s="599"/>
      <c r="MJ9" s="599"/>
      <c r="MK9" s="599"/>
      <c r="ML9" s="599"/>
      <c r="MM9" s="599"/>
      <c r="MN9" s="599"/>
      <c r="MO9" s="599"/>
      <c r="MP9" s="599"/>
      <c r="MQ9" s="599"/>
      <c r="MR9" s="599"/>
      <c r="MS9" s="599"/>
      <c r="MT9" s="599"/>
      <c r="MU9" s="599"/>
      <c r="MV9" s="599"/>
      <c r="MW9" s="599"/>
      <c r="MX9" s="599"/>
      <c r="MY9" s="599"/>
      <c r="MZ9" s="599"/>
      <c r="NA9" s="599"/>
      <c r="NB9" s="599"/>
      <c r="NC9" s="599"/>
      <c r="ND9" s="599"/>
      <c r="NE9" s="599"/>
      <c r="NF9" s="599"/>
      <c r="NG9" s="599"/>
      <c r="NH9" s="599"/>
      <c r="NI9" s="599"/>
      <c r="NJ9" s="599"/>
      <c r="NK9" s="599"/>
      <c r="NL9" s="599"/>
      <c r="NM9" s="599"/>
      <c r="NN9" s="599"/>
      <c r="NO9" s="599"/>
      <c r="NP9" s="599"/>
      <c r="NQ9" s="599"/>
      <c r="NR9" s="599"/>
      <c r="NS9" s="599"/>
      <c r="NT9" s="599"/>
      <c r="NU9" s="599"/>
      <c r="NV9" s="599"/>
      <c r="NW9" s="599"/>
      <c r="NX9" s="599"/>
      <c r="NY9" s="599"/>
      <c r="NZ9" s="599"/>
      <c r="OA9" s="599"/>
      <c r="OB9" s="599"/>
      <c r="OC9" s="599"/>
      <c r="OD9" s="599"/>
      <c r="OE9" s="599"/>
      <c r="OF9" s="599"/>
      <c r="OG9" s="599"/>
      <c r="OH9" s="599"/>
      <c r="OI9" s="599"/>
      <c r="OJ9" s="599"/>
      <c r="OK9" s="599"/>
      <c r="OL9" s="599"/>
      <c r="OM9" s="599"/>
      <c r="ON9" s="599"/>
      <c r="OO9" s="599"/>
      <c r="OP9" s="599"/>
      <c r="OQ9" s="599"/>
      <c r="OR9" s="599"/>
      <c r="OS9" s="599"/>
      <c r="OT9" s="599"/>
      <c r="OU9" s="599"/>
      <c r="OV9" s="599"/>
      <c r="OW9" s="599"/>
      <c r="OX9" s="599"/>
      <c r="OY9" s="599"/>
      <c r="OZ9" s="599"/>
      <c r="PA9" s="599"/>
      <c r="PB9" s="599"/>
      <c r="PC9" s="599"/>
      <c r="PD9" s="599"/>
      <c r="PE9" s="599"/>
      <c r="PF9" s="599"/>
      <c r="PG9" s="599"/>
      <c r="PH9" s="599"/>
      <c r="PI9" s="599"/>
      <c r="PJ9" s="599"/>
      <c r="PK9" s="599"/>
      <c r="PL9" s="599"/>
      <c r="PM9" s="599"/>
      <c r="PN9" s="599"/>
      <c r="PO9" s="599"/>
      <c r="PP9" s="599"/>
      <c r="PQ9" s="599"/>
      <c r="PR9" s="599"/>
      <c r="PS9" s="599"/>
      <c r="PT9" s="599"/>
      <c r="PU9" s="599"/>
      <c r="PV9" s="599"/>
      <c r="PW9" s="599"/>
      <c r="PX9" s="599"/>
      <c r="PY9" s="599"/>
      <c r="PZ9" s="599"/>
      <c r="QA9" s="599"/>
      <c r="QB9" s="599"/>
      <c r="QC9" s="599"/>
      <c r="QD9" s="599"/>
      <c r="QE9" s="599"/>
      <c r="QF9" s="599"/>
      <c r="QG9" s="599"/>
      <c r="QH9" s="599"/>
      <c r="QI9" s="599"/>
      <c r="QJ9" s="599"/>
      <c r="QK9" s="599"/>
      <c r="QL9" s="599"/>
      <c r="QM9" s="599"/>
      <c r="QN9" s="599"/>
      <c r="QO9" s="599"/>
      <c r="QP9" s="599"/>
      <c r="QQ9" s="599"/>
      <c r="QR9" s="599"/>
      <c r="QS9" s="599"/>
      <c r="QT9" s="599"/>
      <c r="QU9" s="599"/>
      <c r="QV9" s="599"/>
      <c r="QW9" s="599"/>
      <c r="QX9" s="599"/>
      <c r="QY9" s="599"/>
      <c r="QZ9" s="599"/>
      <c r="RA9" s="599"/>
      <c r="RB9" s="599"/>
      <c r="RC9" s="599"/>
      <c r="RD9" s="599"/>
      <c r="RE9" s="599"/>
      <c r="RF9" s="599"/>
      <c r="RG9" s="599"/>
      <c r="RH9" s="599"/>
      <c r="RI9" s="599"/>
      <c r="RJ9" s="599"/>
      <c r="RK9" s="599"/>
      <c r="RL9" s="599"/>
      <c r="RM9" s="599"/>
      <c r="RN9" s="599"/>
      <c r="RO9" s="599"/>
      <c r="RP9" s="599"/>
      <c r="RQ9" s="599"/>
      <c r="RR9" s="599"/>
      <c r="RS9" s="599"/>
      <c r="RT9" s="599"/>
      <c r="RU9" s="599"/>
      <c r="RV9" s="599"/>
      <c r="RW9" s="599"/>
      <c r="RX9" s="599"/>
      <c r="RY9" s="599"/>
      <c r="RZ9" s="599"/>
      <c r="SA9" s="599"/>
      <c r="SB9" s="599"/>
      <c r="SC9" s="599"/>
      <c r="SD9" s="599"/>
      <c r="SE9" s="599"/>
      <c r="SF9" s="599"/>
      <c r="SG9" s="599"/>
      <c r="SH9" s="599"/>
      <c r="SI9" s="599"/>
      <c r="SJ9" s="599"/>
      <c r="SK9" s="599"/>
      <c r="SL9" s="599"/>
      <c r="SM9" s="599"/>
      <c r="SN9" s="599"/>
      <c r="SO9" s="599"/>
      <c r="SP9" s="599"/>
      <c r="SQ9" s="599"/>
      <c r="SR9" s="599"/>
      <c r="SS9" s="599"/>
      <c r="ST9" s="599"/>
      <c r="SU9" s="599"/>
      <c r="SV9" s="599"/>
      <c r="SW9" s="599"/>
      <c r="SX9" s="599"/>
      <c r="SY9" s="599"/>
      <c r="SZ9" s="599"/>
      <c r="TA9" s="599"/>
      <c r="TB9" s="599"/>
      <c r="TC9" s="599"/>
      <c r="TD9" s="599"/>
      <c r="TE9" s="599"/>
      <c r="TF9" s="599"/>
      <c r="TG9" s="599"/>
      <c r="TH9" s="599"/>
      <c r="TI9" s="599"/>
      <c r="TJ9" s="599"/>
      <c r="TK9" s="599"/>
      <c r="TL9" s="599"/>
      <c r="TM9" s="599"/>
      <c r="TN9" s="599"/>
      <c r="TO9" s="599"/>
      <c r="TP9" s="599"/>
      <c r="TQ9" s="599"/>
      <c r="TR9" s="599"/>
      <c r="TS9" s="599"/>
      <c r="TT9" s="599"/>
      <c r="TU9" s="599"/>
      <c r="TV9" s="599"/>
      <c r="TW9" s="599"/>
      <c r="TX9" s="599"/>
      <c r="TY9" s="599"/>
      <c r="TZ9" s="599"/>
      <c r="UA9" s="599"/>
      <c r="UB9" s="599"/>
      <c r="UC9" s="599"/>
      <c r="UD9" s="599"/>
      <c r="UE9" s="599"/>
      <c r="UF9" s="599"/>
      <c r="UG9" s="599"/>
      <c r="UH9" s="599"/>
      <c r="UI9" s="599"/>
      <c r="UJ9" s="599"/>
      <c r="UK9" s="599"/>
      <c r="UL9" s="599"/>
      <c r="UM9" s="599"/>
      <c r="UN9" s="599"/>
      <c r="UO9" s="599"/>
      <c r="UP9" s="599"/>
      <c r="UQ9" s="599"/>
      <c r="UR9" s="599"/>
      <c r="US9" s="599"/>
      <c r="UT9" s="599"/>
      <c r="UU9" s="599"/>
      <c r="UV9" s="599"/>
      <c r="UW9" s="599"/>
      <c r="UX9" s="599"/>
      <c r="UY9" s="599"/>
      <c r="UZ9" s="599"/>
      <c r="VA9" s="599"/>
      <c r="VB9" s="599"/>
      <c r="VC9" s="599"/>
      <c r="VD9" s="599"/>
      <c r="VE9" s="599"/>
      <c r="VF9" s="599"/>
      <c r="VG9" s="599"/>
      <c r="VH9" s="599"/>
      <c r="VI9" s="599"/>
      <c r="VJ9" s="599"/>
      <c r="VK9" s="599"/>
      <c r="VL9" s="599"/>
      <c r="VM9" s="599"/>
      <c r="VN9" s="599"/>
      <c r="VO9" s="599"/>
      <c r="VP9" s="599"/>
      <c r="VQ9" s="599"/>
      <c r="VR9" s="599"/>
      <c r="VS9" s="599"/>
      <c r="VT9" s="599"/>
      <c r="VU9" s="599"/>
      <c r="VV9" s="599"/>
      <c r="VW9" s="599"/>
      <c r="VX9" s="599"/>
      <c r="VY9" s="599"/>
      <c r="VZ9" s="599"/>
      <c r="WA9" s="599"/>
      <c r="WB9" s="599"/>
      <c r="WC9" s="599"/>
      <c r="WD9" s="599"/>
      <c r="WE9" s="599"/>
      <c r="WF9" s="599"/>
      <c r="WG9" s="599"/>
      <c r="WH9" s="599"/>
      <c r="WI9" s="599"/>
      <c r="WJ9" s="599"/>
      <c r="WK9" s="599"/>
      <c r="WL9" s="599"/>
      <c r="WM9" s="599"/>
      <c r="WN9" s="599"/>
      <c r="WO9" s="599"/>
      <c r="WP9" s="599"/>
      <c r="WQ9" s="599"/>
      <c r="WR9" s="599"/>
      <c r="WS9" s="599"/>
      <c r="WT9" s="599"/>
      <c r="WU9" s="599"/>
      <c r="WV9" s="599"/>
      <c r="WW9" s="599"/>
      <c r="WX9" s="599"/>
      <c r="WY9" s="599"/>
      <c r="WZ9" s="599"/>
      <c r="XA9" s="599"/>
      <c r="XB9" s="599"/>
      <c r="XC9" s="599"/>
      <c r="XD9" s="599"/>
      <c r="XE9" s="599"/>
      <c r="XF9" s="599"/>
      <c r="XG9" s="599"/>
      <c r="XH9" s="599"/>
      <c r="XI9" s="599"/>
      <c r="XJ9" s="599"/>
      <c r="XK9" s="599"/>
      <c r="XL9" s="599"/>
      <c r="XM9" s="599"/>
      <c r="XN9" s="599"/>
      <c r="XO9" s="599"/>
      <c r="XP9" s="599"/>
      <c r="XQ9" s="599"/>
      <c r="XR9" s="599"/>
      <c r="XS9" s="599"/>
      <c r="XT9" s="599"/>
      <c r="XU9" s="599"/>
      <c r="XV9" s="599"/>
      <c r="XW9" s="599"/>
      <c r="XX9" s="599"/>
      <c r="XY9" s="599"/>
      <c r="XZ9" s="599"/>
      <c r="YA9" s="599"/>
      <c r="YB9" s="599"/>
      <c r="YC9" s="599"/>
      <c r="YD9" s="599"/>
      <c r="YE9" s="599"/>
      <c r="YF9" s="599"/>
      <c r="YG9" s="599"/>
      <c r="YH9" s="599"/>
      <c r="YI9" s="599"/>
      <c r="YJ9" s="599"/>
      <c r="YK9" s="599"/>
      <c r="YL9" s="599"/>
      <c r="YM9" s="599"/>
      <c r="YN9" s="599"/>
      <c r="YO9" s="599"/>
      <c r="YP9" s="599"/>
      <c r="YQ9" s="599"/>
      <c r="YR9" s="599"/>
      <c r="YS9" s="599"/>
      <c r="YT9" s="599"/>
      <c r="YU9" s="599"/>
      <c r="YV9" s="599"/>
      <c r="YW9" s="599"/>
      <c r="YX9" s="599"/>
      <c r="YY9" s="599"/>
      <c r="YZ9" s="599"/>
      <c r="ZA9" s="599"/>
      <c r="ZB9" s="599"/>
      <c r="ZC9" s="599"/>
      <c r="ZD9" s="599"/>
      <c r="ZE9" s="599"/>
      <c r="ZF9" s="599"/>
      <c r="ZG9" s="599"/>
      <c r="ZH9" s="599"/>
      <c r="ZI9" s="599"/>
      <c r="ZJ9" s="599"/>
      <c r="ZK9" s="599"/>
      <c r="ZL9" s="599"/>
      <c r="ZM9" s="599"/>
      <c r="ZN9" s="599"/>
      <c r="ZO9" s="599"/>
      <c r="ZP9" s="599"/>
      <c r="ZQ9" s="599"/>
      <c r="ZR9" s="599"/>
      <c r="ZS9" s="599"/>
      <c r="ZT9" s="599"/>
      <c r="ZU9" s="599"/>
      <c r="ZV9" s="599"/>
      <c r="ZW9" s="599"/>
      <c r="ZX9" s="599"/>
      <c r="ZY9" s="599"/>
      <c r="ZZ9" s="599"/>
      <c r="AAA9" s="599"/>
      <c r="AAB9" s="599"/>
      <c r="AAC9" s="599"/>
      <c r="AAD9" s="599"/>
      <c r="AAE9" s="599"/>
      <c r="AAF9" s="599"/>
      <c r="AAG9" s="599"/>
      <c r="AAH9" s="599"/>
      <c r="AAI9" s="599"/>
      <c r="AAJ9" s="599"/>
      <c r="AAK9" s="599"/>
      <c r="AAL9" s="599"/>
      <c r="AAM9" s="599"/>
      <c r="AAN9" s="599"/>
      <c r="AAO9" s="599"/>
      <c r="AAP9" s="599"/>
      <c r="AAQ9" s="599"/>
      <c r="AAR9" s="599"/>
      <c r="AAS9" s="599"/>
      <c r="AAT9" s="599"/>
      <c r="AAU9" s="599"/>
      <c r="AAV9" s="599"/>
      <c r="AAW9" s="599"/>
      <c r="AAX9" s="599"/>
      <c r="AAY9" s="599"/>
      <c r="AAZ9" s="599"/>
      <c r="ABA9" s="599"/>
      <c r="ABB9" s="599"/>
      <c r="ABC9" s="599"/>
      <c r="ABD9" s="599"/>
      <c r="ABE9" s="599"/>
      <c r="ABF9" s="599"/>
      <c r="ABG9" s="599"/>
      <c r="ABH9" s="599"/>
      <c r="ABI9" s="599"/>
      <c r="ABJ9" s="599"/>
      <c r="ABK9" s="599"/>
      <c r="ABL9" s="599"/>
      <c r="ABM9" s="599"/>
      <c r="ABN9" s="599"/>
      <c r="ABO9" s="599"/>
      <c r="ABP9" s="599"/>
      <c r="ABQ9" s="599"/>
      <c r="ABR9" s="599"/>
      <c r="ABS9" s="599"/>
      <c r="ABT9" s="599"/>
      <c r="ABU9" s="599"/>
      <c r="ABV9" s="599"/>
      <c r="ABW9" s="599"/>
      <c r="ABX9" s="599"/>
      <c r="ABY9" s="599"/>
      <c r="ABZ9" s="599"/>
      <c r="ACA9" s="599"/>
      <c r="ACB9" s="599"/>
      <c r="ACC9" s="599"/>
      <c r="ACD9" s="599"/>
      <c r="ACE9" s="599"/>
      <c r="ACF9" s="599"/>
      <c r="ACG9" s="599"/>
      <c r="ACH9" s="599"/>
      <c r="ACI9" s="599"/>
      <c r="ACJ9" s="599"/>
      <c r="ACK9" s="599"/>
      <c r="ACL9" s="599"/>
      <c r="ACM9" s="599"/>
      <c r="ACN9" s="599"/>
      <c r="ACO9" s="599"/>
      <c r="ACP9" s="599"/>
      <c r="ACQ9" s="599"/>
      <c r="ACR9" s="599"/>
      <c r="ACS9" s="599"/>
      <c r="ACT9" s="599"/>
      <c r="ACU9" s="599"/>
      <c r="ACV9" s="599"/>
      <c r="ACW9" s="599"/>
      <c r="ACX9" s="599"/>
      <c r="ACY9" s="599"/>
      <c r="ACZ9" s="599"/>
      <c r="ADA9" s="599"/>
      <c r="ADB9" s="599"/>
      <c r="ADC9" s="599"/>
      <c r="ADD9" s="599"/>
      <c r="ADE9" s="599"/>
      <c r="ADF9" s="599"/>
      <c r="ADG9" s="599"/>
      <c r="ADH9" s="599"/>
      <c r="ADI9" s="599"/>
      <c r="ADJ9" s="599"/>
      <c r="ADK9" s="599"/>
      <c r="ADL9" s="599"/>
      <c r="ADM9" s="599"/>
      <c r="ADN9" s="599"/>
      <c r="ADO9" s="599"/>
      <c r="ADP9" s="599"/>
      <c r="ADQ9" s="599"/>
      <c r="ADR9" s="599"/>
      <c r="ADS9" s="599"/>
      <c r="ADT9" s="599"/>
      <c r="ADU9" s="599"/>
      <c r="ADV9" s="599"/>
      <c r="ADW9" s="599"/>
      <c r="ADX9" s="599"/>
      <c r="ADY9" s="599"/>
      <c r="ADZ9" s="599"/>
      <c r="AEA9" s="599"/>
      <c r="AEB9" s="599"/>
      <c r="AEC9" s="599"/>
      <c r="AED9" s="599"/>
      <c r="AEE9" s="599"/>
      <c r="AEF9" s="599"/>
      <c r="AEG9" s="599"/>
      <c r="AEH9" s="599"/>
      <c r="AEI9" s="599"/>
      <c r="AEJ9" s="599"/>
      <c r="AEK9" s="599"/>
      <c r="AEL9" s="599"/>
      <c r="AEM9" s="599"/>
      <c r="AEN9" s="599"/>
      <c r="AEO9" s="599"/>
      <c r="AEP9" s="599"/>
      <c r="AEQ9" s="599"/>
      <c r="AER9" s="599"/>
      <c r="AES9" s="599"/>
      <c r="AET9" s="599"/>
      <c r="AEU9" s="599"/>
      <c r="AEV9" s="599"/>
      <c r="AEW9" s="599"/>
      <c r="AEX9" s="599"/>
      <c r="AEY9" s="599"/>
      <c r="AEZ9" s="599"/>
      <c r="AFA9" s="599"/>
      <c r="AFB9" s="599"/>
      <c r="AFC9" s="599"/>
      <c r="AFD9" s="599"/>
      <c r="AFE9" s="599"/>
      <c r="AFF9" s="599"/>
      <c r="AFG9" s="599"/>
      <c r="AFH9" s="599"/>
      <c r="AFI9" s="599"/>
      <c r="AFJ9" s="599"/>
      <c r="AFK9" s="599"/>
      <c r="AFL9" s="599"/>
      <c r="AFM9" s="599"/>
      <c r="AFN9" s="599"/>
      <c r="AFO9" s="599"/>
      <c r="AFP9" s="599"/>
      <c r="AFQ9" s="599"/>
      <c r="AFR9" s="599"/>
      <c r="AFS9" s="599"/>
      <c r="AFT9" s="599"/>
      <c r="AFU9" s="599"/>
      <c r="AFV9" s="599"/>
      <c r="AFW9" s="599"/>
      <c r="AFX9" s="599"/>
      <c r="AFY9" s="599"/>
      <c r="AFZ9" s="599"/>
      <c r="AGA9" s="599"/>
      <c r="AGB9" s="599"/>
      <c r="AGC9" s="599"/>
      <c r="AGD9" s="599"/>
      <c r="AGE9" s="599"/>
      <c r="AGF9" s="599"/>
      <c r="AGG9" s="599"/>
      <c r="AGH9" s="599"/>
      <c r="AGI9" s="599"/>
      <c r="AGJ9" s="599"/>
      <c r="AGK9" s="599"/>
      <c r="AGL9" s="599"/>
      <c r="AGM9" s="599"/>
      <c r="AGN9" s="599"/>
      <c r="AGO9" s="599"/>
      <c r="AGP9" s="599"/>
      <c r="AGQ9" s="599"/>
      <c r="AGR9" s="599"/>
      <c r="AGS9" s="599"/>
      <c r="AGT9" s="599"/>
      <c r="AGU9" s="599"/>
      <c r="AGV9" s="599"/>
      <c r="AGW9" s="599"/>
      <c r="AGX9" s="599"/>
      <c r="AGY9" s="599"/>
      <c r="AGZ9" s="599"/>
      <c r="AHA9" s="599"/>
      <c r="AHB9" s="599"/>
      <c r="AHC9" s="599"/>
      <c r="AHD9" s="599"/>
      <c r="AHE9" s="599"/>
      <c r="AHF9" s="599"/>
      <c r="AHG9" s="599"/>
      <c r="AHH9" s="599"/>
      <c r="AHI9" s="599"/>
      <c r="AHJ9" s="599"/>
      <c r="AHK9" s="599"/>
      <c r="AHL9" s="599"/>
      <c r="AHM9" s="599"/>
      <c r="AHN9" s="599"/>
      <c r="AHO9" s="599"/>
      <c r="AHP9" s="599"/>
      <c r="AHQ9" s="599"/>
      <c r="AHR9" s="599"/>
      <c r="AHS9" s="599"/>
      <c r="AHT9" s="599"/>
      <c r="AHU9" s="599"/>
      <c r="AHV9" s="599"/>
      <c r="AHW9" s="599"/>
      <c r="AHX9" s="599"/>
      <c r="AHY9" s="599"/>
      <c r="AHZ9" s="599"/>
      <c r="AIA9" s="599"/>
      <c r="AIB9" s="599"/>
      <c r="AIC9" s="599"/>
      <c r="AID9" s="599"/>
      <c r="AIE9" s="599"/>
      <c r="AIF9" s="599"/>
      <c r="AIG9" s="599"/>
      <c r="AIH9" s="599"/>
      <c r="AII9" s="599"/>
      <c r="AIJ9" s="599"/>
      <c r="AIK9" s="599"/>
      <c r="AIL9" s="599"/>
      <c r="AIM9" s="599"/>
      <c r="AIN9" s="599"/>
      <c r="AIO9" s="599"/>
      <c r="AIP9" s="599"/>
      <c r="AIQ9" s="599"/>
      <c r="AIR9" s="599"/>
      <c r="AIS9" s="599"/>
      <c r="AIT9" s="599"/>
      <c r="AIU9" s="599"/>
      <c r="AIV9" s="599"/>
      <c r="AIW9" s="599"/>
      <c r="AIX9" s="599"/>
      <c r="AIY9" s="599"/>
      <c r="AIZ9" s="599"/>
      <c r="AJA9" s="599"/>
      <c r="AJB9" s="599"/>
      <c r="AJC9" s="599"/>
      <c r="AJD9" s="599"/>
      <c r="AJE9" s="599"/>
      <c r="AJF9" s="599"/>
      <c r="AJG9" s="599"/>
      <c r="AJH9" s="599"/>
      <c r="AJI9" s="599"/>
      <c r="AJJ9" s="599"/>
      <c r="AJK9" s="599"/>
      <c r="AJL9" s="599"/>
      <c r="AJM9" s="599"/>
      <c r="AJN9" s="599"/>
      <c r="AJO9" s="599"/>
      <c r="AJP9" s="599"/>
      <c r="AJQ9" s="599"/>
      <c r="AJR9" s="599"/>
      <c r="AJS9" s="599"/>
      <c r="AJT9" s="599"/>
      <c r="AJU9" s="599"/>
      <c r="AJV9" s="599"/>
      <c r="AJW9" s="599"/>
      <c r="AJX9" s="599"/>
      <c r="AJY9" s="599"/>
      <c r="AJZ9" s="599"/>
      <c r="AKA9" s="599"/>
      <c r="AKB9" s="599"/>
      <c r="AKC9" s="599"/>
      <c r="AKD9" s="599"/>
      <c r="AKE9" s="599"/>
      <c r="AKF9" s="599"/>
      <c r="AKG9" s="599"/>
      <c r="AKH9" s="599"/>
      <c r="AKI9" s="599"/>
      <c r="AKJ9" s="599"/>
      <c r="AKK9" s="599"/>
      <c r="AKL9" s="599"/>
      <c r="AKM9" s="599"/>
      <c r="AKN9" s="599"/>
      <c r="AKO9" s="599"/>
      <c r="AKP9" s="599"/>
      <c r="AKQ9" s="599"/>
      <c r="AKR9" s="599"/>
      <c r="AKS9" s="599"/>
      <c r="AKT9" s="599"/>
      <c r="AKU9" s="599"/>
      <c r="AKV9" s="599"/>
      <c r="AKW9" s="599"/>
      <c r="AKX9" s="599"/>
      <c r="AKY9" s="599"/>
      <c r="AKZ9" s="599"/>
      <c r="ALA9" s="599"/>
      <c r="ALB9" s="599"/>
      <c r="ALC9" s="599"/>
      <c r="ALD9" s="599"/>
      <c r="ALE9" s="599"/>
      <c r="ALF9" s="599"/>
      <c r="ALG9" s="599"/>
      <c r="ALH9" s="599"/>
      <c r="ALI9" s="599"/>
      <c r="ALJ9" s="599"/>
      <c r="ALK9" s="599"/>
      <c r="ALL9" s="599"/>
      <c r="ALM9" s="599"/>
      <c r="ALN9" s="599"/>
      <c r="ALO9" s="599"/>
      <c r="ALP9" s="599"/>
      <c r="ALQ9" s="599"/>
      <c r="ALR9" s="599"/>
      <c r="ALS9" s="599"/>
      <c r="ALT9" s="599"/>
      <c r="ALU9" s="599"/>
      <c r="ALV9" s="599"/>
      <c r="ALW9" s="599"/>
      <c r="ALX9" s="599"/>
      <c r="ALY9" s="599"/>
      <c r="ALZ9" s="599"/>
      <c r="AMA9" s="599"/>
      <c r="AMB9" s="599"/>
      <c r="AMC9" s="599"/>
      <c r="AMD9" s="599"/>
      <c r="AME9" s="599"/>
      <c r="AMF9" s="599"/>
      <c r="AMG9" s="599"/>
      <c r="AMH9" s="599"/>
      <c r="AMI9" s="599"/>
      <c r="AMJ9" s="599"/>
    </row>
    <row r="10" spans="1:1024" s="623" customFormat="1" ht="26.25" customHeight="1" x14ac:dyDescent="0.35">
      <c r="A10" s="639" t="s">
        <v>436</v>
      </c>
      <c r="B10" s="638" t="s">
        <v>98</v>
      </c>
      <c r="C10" s="637" t="s">
        <v>508</v>
      </c>
      <c r="D10" s="634" t="s">
        <v>3</v>
      </c>
      <c r="E10" s="645">
        <v>0</v>
      </c>
      <c r="F10" s="633">
        <v>500376</v>
      </c>
      <c r="G10" s="636">
        <v>272837</v>
      </c>
      <c r="H10" s="636">
        <v>63240</v>
      </c>
      <c r="I10" s="636">
        <v>154484</v>
      </c>
      <c r="J10" s="636">
        <v>0</v>
      </c>
      <c r="K10" s="636">
        <v>0</v>
      </c>
      <c r="L10" s="636">
        <v>0</v>
      </c>
      <c r="M10" s="636">
        <v>0</v>
      </c>
      <c r="N10" s="636">
        <v>9815</v>
      </c>
      <c r="O10" s="636">
        <v>0</v>
      </c>
      <c r="P10" s="636">
        <v>0</v>
      </c>
      <c r="Q10" s="636">
        <v>0</v>
      </c>
      <c r="R10" s="635">
        <v>0</v>
      </c>
      <c r="S10" s="599"/>
      <c r="T10" s="599"/>
      <c r="U10" s="599"/>
      <c r="V10" s="599"/>
      <c r="W10" s="599"/>
      <c r="X10" s="599"/>
      <c r="Y10" s="599"/>
      <c r="Z10" s="599"/>
      <c r="AA10" s="599"/>
      <c r="AB10" s="599"/>
      <c r="AC10" s="599"/>
      <c r="AD10" s="599"/>
      <c r="AE10" s="599"/>
      <c r="AF10" s="599"/>
      <c r="AG10" s="599"/>
      <c r="AH10" s="599"/>
      <c r="AI10" s="599"/>
      <c r="AJ10" s="599"/>
      <c r="AK10" s="599"/>
      <c r="AL10" s="599"/>
      <c r="AM10" s="599"/>
      <c r="AN10" s="599"/>
      <c r="AO10" s="599"/>
      <c r="AP10" s="599"/>
      <c r="AQ10" s="599"/>
      <c r="AR10" s="599"/>
      <c r="AS10" s="599"/>
      <c r="AT10" s="599"/>
      <c r="AU10" s="599"/>
      <c r="AV10" s="599"/>
      <c r="AW10" s="599"/>
      <c r="AX10" s="599"/>
      <c r="AY10" s="599"/>
      <c r="AZ10" s="599"/>
      <c r="BA10" s="599"/>
      <c r="BB10" s="599"/>
      <c r="BC10" s="599"/>
      <c r="BD10" s="599"/>
      <c r="BE10" s="599"/>
      <c r="BF10" s="599"/>
      <c r="BG10" s="599"/>
      <c r="BH10" s="599"/>
      <c r="BI10" s="599"/>
      <c r="BJ10" s="599"/>
      <c r="BK10" s="599"/>
      <c r="BL10" s="599"/>
      <c r="BM10" s="599"/>
      <c r="BN10" s="599"/>
      <c r="BO10" s="599"/>
      <c r="BP10" s="599"/>
      <c r="BQ10" s="599"/>
      <c r="BR10" s="599"/>
      <c r="BS10" s="599"/>
      <c r="BT10" s="599"/>
      <c r="BU10" s="599"/>
      <c r="BV10" s="599"/>
      <c r="BW10" s="599"/>
      <c r="BX10" s="599"/>
      <c r="BY10" s="599"/>
      <c r="BZ10" s="599"/>
      <c r="CA10" s="599"/>
      <c r="CB10" s="599"/>
      <c r="CC10" s="599"/>
      <c r="CD10" s="599"/>
      <c r="CE10" s="599"/>
      <c r="CF10" s="599"/>
      <c r="CG10" s="599"/>
      <c r="CH10" s="599"/>
      <c r="CI10" s="599"/>
      <c r="CJ10" s="599"/>
      <c r="CK10" s="599"/>
      <c r="CL10" s="599"/>
      <c r="CM10" s="599"/>
      <c r="CN10" s="599"/>
      <c r="CO10" s="599"/>
      <c r="CP10" s="599"/>
      <c r="CQ10" s="599"/>
      <c r="CR10" s="599"/>
      <c r="CS10" s="599"/>
      <c r="CT10" s="599"/>
      <c r="CU10" s="599"/>
      <c r="CV10" s="599"/>
      <c r="CW10" s="599"/>
      <c r="CX10" s="599"/>
      <c r="CY10" s="599"/>
      <c r="CZ10" s="599"/>
      <c r="DA10" s="599"/>
      <c r="DB10" s="599"/>
      <c r="DC10" s="599"/>
      <c r="DD10" s="599"/>
      <c r="DE10" s="599"/>
      <c r="DF10" s="599"/>
      <c r="DG10" s="599"/>
      <c r="DH10" s="599"/>
      <c r="DI10" s="599"/>
      <c r="DJ10" s="599"/>
      <c r="DK10" s="599"/>
      <c r="DL10" s="599"/>
      <c r="DM10" s="599"/>
      <c r="DN10" s="599"/>
      <c r="DO10" s="599"/>
      <c r="DP10" s="599"/>
      <c r="DQ10" s="599"/>
      <c r="DR10" s="599"/>
      <c r="DS10" s="599"/>
      <c r="DT10" s="599"/>
      <c r="DU10" s="599"/>
      <c r="DV10" s="599"/>
      <c r="DW10" s="599"/>
      <c r="DX10" s="599"/>
      <c r="DY10" s="599"/>
      <c r="DZ10" s="599"/>
      <c r="EA10" s="599"/>
      <c r="EB10" s="599"/>
      <c r="EC10" s="599"/>
      <c r="ED10" s="599"/>
      <c r="EE10" s="599"/>
      <c r="EF10" s="599"/>
      <c r="EG10" s="599"/>
      <c r="EH10" s="599"/>
      <c r="EI10" s="599"/>
      <c r="EJ10" s="599"/>
      <c r="EK10" s="599"/>
      <c r="EL10" s="599"/>
      <c r="EM10" s="599"/>
      <c r="EN10" s="599"/>
      <c r="EO10" s="599"/>
      <c r="EP10" s="599"/>
      <c r="EQ10" s="599"/>
      <c r="ER10" s="599"/>
      <c r="ES10" s="599"/>
      <c r="ET10" s="599"/>
      <c r="EU10" s="599"/>
      <c r="EV10" s="599"/>
      <c r="EW10" s="599"/>
      <c r="EX10" s="599"/>
      <c r="EY10" s="599"/>
      <c r="EZ10" s="599"/>
      <c r="FA10" s="599"/>
      <c r="FB10" s="599"/>
      <c r="FC10" s="599"/>
      <c r="FD10" s="599"/>
      <c r="FE10" s="599"/>
      <c r="FF10" s="599"/>
      <c r="FG10" s="599"/>
      <c r="FH10" s="599"/>
      <c r="FI10" s="599"/>
      <c r="FJ10" s="599"/>
      <c r="FK10" s="599"/>
      <c r="FL10" s="599"/>
      <c r="FM10" s="599"/>
      <c r="FN10" s="599"/>
      <c r="FO10" s="599"/>
      <c r="FP10" s="599"/>
      <c r="FQ10" s="599"/>
      <c r="FR10" s="599"/>
      <c r="FS10" s="599"/>
      <c r="FT10" s="599"/>
      <c r="FU10" s="599"/>
      <c r="FV10" s="599"/>
      <c r="FW10" s="599"/>
      <c r="FX10" s="599"/>
      <c r="FY10" s="599"/>
      <c r="FZ10" s="599"/>
      <c r="GA10" s="599"/>
      <c r="GB10" s="599"/>
      <c r="GC10" s="599"/>
      <c r="GD10" s="599"/>
      <c r="GE10" s="599"/>
      <c r="GF10" s="599"/>
      <c r="GG10" s="599"/>
      <c r="GH10" s="599"/>
      <c r="GI10" s="599"/>
      <c r="GJ10" s="599"/>
      <c r="GK10" s="599"/>
      <c r="GL10" s="599"/>
      <c r="GM10" s="599"/>
      <c r="GN10" s="599"/>
      <c r="GO10" s="599"/>
      <c r="GP10" s="599"/>
      <c r="GQ10" s="599"/>
      <c r="GR10" s="599"/>
      <c r="GS10" s="599"/>
      <c r="GT10" s="599"/>
      <c r="GU10" s="599"/>
      <c r="GV10" s="599"/>
      <c r="GW10" s="599"/>
      <c r="GX10" s="599"/>
      <c r="GY10" s="599"/>
      <c r="GZ10" s="599"/>
      <c r="HA10" s="599"/>
      <c r="HB10" s="599"/>
      <c r="HC10" s="599"/>
      <c r="HD10" s="599"/>
      <c r="HE10" s="599"/>
      <c r="HF10" s="599"/>
      <c r="HG10" s="599"/>
      <c r="HH10" s="599"/>
      <c r="HI10" s="599"/>
      <c r="HJ10" s="599"/>
      <c r="HK10" s="599"/>
      <c r="HL10" s="599"/>
      <c r="HM10" s="599"/>
      <c r="HN10" s="599"/>
      <c r="HO10" s="599"/>
      <c r="HP10" s="599"/>
      <c r="HQ10" s="599"/>
      <c r="HR10" s="599"/>
      <c r="HS10" s="599"/>
      <c r="HT10" s="599"/>
      <c r="HU10" s="599"/>
      <c r="HV10" s="599"/>
      <c r="HW10" s="599"/>
      <c r="HX10" s="599"/>
      <c r="HY10" s="599"/>
      <c r="HZ10" s="599"/>
      <c r="IA10" s="599"/>
      <c r="IB10" s="599"/>
      <c r="IC10" s="599"/>
      <c r="ID10" s="599"/>
      <c r="IE10" s="599"/>
      <c r="IF10" s="599"/>
      <c r="IG10" s="599"/>
      <c r="IH10" s="599"/>
      <c r="II10" s="599"/>
      <c r="IJ10" s="599"/>
      <c r="IK10" s="599"/>
      <c r="IL10" s="599"/>
      <c r="IM10" s="599"/>
      <c r="IN10" s="599"/>
      <c r="IO10" s="599"/>
      <c r="IP10" s="599"/>
      <c r="IQ10" s="599"/>
      <c r="IR10" s="599"/>
      <c r="IS10" s="599"/>
      <c r="IT10" s="599"/>
      <c r="IU10" s="599"/>
      <c r="IV10" s="599"/>
      <c r="IW10" s="599"/>
      <c r="IX10" s="599"/>
      <c r="IY10" s="599"/>
      <c r="IZ10" s="599"/>
      <c r="JA10" s="599"/>
      <c r="JB10" s="599"/>
      <c r="JC10" s="599"/>
      <c r="JD10" s="599"/>
      <c r="JE10" s="599"/>
      <c r="JF10" s="599"/>
      <c r="JG10" s="599"/>
      <c r="JH10" s="599"/>
      <c r="JI10" s="599"/>
      <c r="JJ10" s="599"/>
      <c r="JK10" s="599"/>
      <c r="JL10" s="599"/>
      <c r="JM10" s="599"/>
      <c r="JN10" s="599"/>
      <c r="JO10" s="599"/>
      <c r="JP10" s="599"/>
      <c r="JQ10" s="599"/>
      <c r="JR10" s="599"/>
      <c r="JS10" s="599"/>
      <c r="JT10" s="599"/>
      <c r="JU10" s="599"/>
      <c r="JV10" s="599"/>
      <c r="JW10" s="599"/>
      <c r="JX10" s="599"/>
      <c r="JY10" s="599"/>
      <c r="JZ10" s="599"/>
      <c r="KA10" s="599"/>
      <c r="KB10" s="599"/>
      <c r="KC10" s="599"/>
      <c r="KD10" s="599"/>
      <c r="KE10" s="599"/>
      <c r="KF10" s="599"/>
      <c r="KG10" s="599"/>
      <c r="KH10" s="599"/>
      <c r="KI10" s="599"/>
      <c r="KJ10" s="599"/>
      <c r="KK10" s="599"/>
      <c r="KL10" s="599"/>
      <c r="KM10" s="599"/>
      <c r="KN10" s="599"/>
      <c r="KO10" s="599"/>
      <c r="KP10" s="599"/>
      <c r="KQ10" s="599"/>
      <c r="KR10" s="599"/>
      <c r="KS10" s="599"/>
      <c r="KT10" s="599"/>
      <c r="KU10" s="599"/>
      <c r="KV10" s="599"/>
      <c r="KW10" s="599"/>
      <c r="KX10" s="599"/>
      <c r="KY10" s="599"/>
      <c r="KZ10" s="599"/>
      <c r="LA10" s="599"/>
      <c r="LB10" s="599"/>
      <c r="LC10" s="599"/>
      <c r="LD10" s="599"/>
      <c r="LE10" s="599"/>
      <c r="LF10" s="599"/>
      <c r="LG10" s="599"/>
      <c r="LH10" s="599"/>
      <c r="LI10" s="599"/>
      <c r="LJ10" s="599"/>
      <c r="LK10" s="599"/>
      <c r="LL10" s="599"/>
      <c r="LM10" s="599"/>
      <c r="LN10" s="599"/>
      <c r="LO10" s="599"/>
      <c r="LP10" s="599"/>
      <c r="LQ10" s="599"/>
      <c r="LR10" s="599"/>
      <c r="LS10" s="599"/>
      <c r="LT10" s="599"/>
      <c r="LU10" s="599"/>
      <c r="LV10" s="599"/>
      <c r="LW10" s="599"/>
      <c r="LX10" s="599"/>
      <c r="LY10" s="599"/>
      <c r="LZ10" s="599"/>
      <c r="MA10" s="599"/>
      <c r="MB10" s="599"/>
      <c r="MC10" s="599"/>
      <c r="MD10" s="599"/>
      <c r="ME10" s="599"/>
      <c r="MF10" s="599"/>
      <c r="MG10" s="599"/>
      <c r="MH10" s="599"/>
      <c r="MI10" s="599"/>
      <c r="MJ10" s="599"/>
      <c r="MK10" s="599"/>
      <c r="ML10" s="599"/>
      <c r="MM10" s="599"/>
      <c r="MN10" s="599"/>
      <c r="MO10" s="599"/>
      <c r="MP10" s="599"/>
      <c r="MQ10" s="599"/>
      <c r="MR10" s="599"/>
      <c r="MS10" s="599"/>
      <c r="MT10" s="599"/>
      <c r="MU10" s="599"/>
      <c r="MV10" s="599"/>
      <c r="MW10" s="599"/>
      <c r="MX10" s="599"/>
      <c r="MY10" s="599"/>
      <c r="MZ10" s="599"/>
      <c r="NA10" s="599"/>
      <c r="NB10" s="599"/>
      <c r="NC10" s="599"/>
      <c r="ND10" s="599"/>
      <c r="NE10" s="599"/>
      <c r="NF10" s="599"/>
      <c r="NG10" s="599"/>
      <c r="NH10" s="599"/>
      <c r="NI10" s="599"/>
      <c r="NJ10" s="599"/>
      <c r="NK10" s="599"/>
      <c r="NL10" s="599"/>
      <c r="NM10" s="599"/>
      <c r="NN10" s="599"/>
      <c r="NO10" s="599"/>
      <c r="NP10" s="599"/>
      <c r="NQ10" s="599"/>
      <c r="NR10" s="599"/>
      <c r="NS10" s="599"/>
      <c r="NT10" s="599"/>
      <c r="NU10" s="599"/>
      <c r="NV10" s="599"/>
      <c r="NW10" s="599"/>
      <c r="NX10" s="599"/>
      <c r="NY10" s="599"/>
      <c r="NZ10" s="599"/>
      <c r="OA10" s="599"/>
      <c r="OB10" s="599"/>
      <c r="OC10" s="599"/>
      <c r="OD10" s="599"/>
      <c r="OE10" s="599"/>
      <c r="OF10" s="599"/>
      <c r="OG10" s="599"/>
      <c r="OH10" s="599"/>
      <c r="OI10" s="599"/>
      <c r="OJ10" s="599"/>
      <c r="OK10" s="599"/>
      <c r="OL10" s="599"/>
      <c r="OM10" s="599"/>
      <c r="ON10" s="599"/>
      <c r="OO10" s="599"/>
      <c r="OP10" s="599"/>
      <c r="OQ10" s="599"/>
      <c r="OR10" s="599"/>
      <c r="OS10" s="599"/>
      <c r="OT10" s="599"/>
      <c r="OU10" s="599"/>
      <c r="OV10" s="599"/>
      <c r="OW10" s="599"/>
      <c r="OX10" s="599"/>
      <c r="OY10" s="599"/>
      <c r="OZ10" s="599"/>
      <c r="PA10" s="599"/>
      <c r="PB10" s="599"/>
      <c r="PC10" s="599"/>
      <c r="PD10" s="599"/>
      <c r="PE10" s="599"/>
      <c r="PF10" s="599"/>
      <c r="PG10" s="599"/>
      <c r="PH10" s="599"/>
      <c r="PI10" s="599"/>
      <c r="PJ10" s="599"/>
      <c r="PK10" s="599"/>
      <c r="PL10" s="599"/>
      <c r="PM10" s="599"/>
      <c r="PN10" s="599"/>
      <c r="PO10" s="599"/>
      <c r="PP10" s="599"/>
      <c r="PQ10" s="599"/>
      <c r="PR10" s="599"/>
      <c r="PS10" s="599"/>
      <c r="PT10" s="599"/>
      <c r="PU10" s="599"/>
      <c r="PV10" s="599"/>
      <c r="PW10" s="599"/>
      <c r="PX10" s="599"/>
      <c r="PY10" s="599"/>
      <c r="PZ10" s="599"/>
      <c r="QA10" s="599"/>
      <c r="QB10" s="599"/>
      <c r="QC10" s="599"/>
      <c r="QD10" s="599"/>
      <c r="QE10" s="599"/>
      <c r="QF10" s="599"/>
      <c r="QG10" s="599"/>
      <c r="QH10" s="599"/>
      <c r="QI10" s="599"/>
      <c r="QJ10" s="599"/>
      <c r="QK10" s="599"/>
      <c r="QL10" s="599"/>
      <c r="QM10" s="599"/>
      <c r="QN10" s="599"/>
      <c r="QO10" s="599"/>
      <c r="QP10" s="599"/>
      <c r="QQ10" s="599"/>
      <c r="QR10" s="599"/>
      <c r="QS10" s="599"/>
      <c r="QT10" s="599"/>
      <c r="QU10" s="599"/>
      <c r="QV10" s="599"/>
      <c r="QW10" s="599"/>
      <c r="QX10" s="599"/>
      <c r="QY10" s="599"/>
      <c r="QZ10" s="599"/>
      <c r="RA10" s="599"/>
      <c r="RB10" s="599"/>
      <c r="RC10" s="599"/>
      <c r="RD10" s="599"/>
      <c r="RE10" s="599"/>
      <c r="RF10" s="599"/>
      <c r="RG10" s="599"/>
      <c r="RH10" s="599"/>
      <c r="RI10" s="599"/>
      <c r="RJ10" s="599"/>
      <c r="RK10" s="599"/>
      <c r="RL10" s="599"/>
      <c r="RM10" s="599"/>
      <c r="RN10" s="599"/>
      <c r="RO10" s="599"/>
      <c r="RP10" s="599"/>
      <c r="RQ10" s="599"/>
      <c r="RR10" s="599"/>
      <c r="RS10" s="599"/>
      <c r="RT10" s="599"/>
      <c r="RU10" s="599"/>
      <c r="RV10" s="599"/>
      <c r="RW10" s="599"/>
      <c r="RX10" s="599"/>
      <c r="RY10" s="599"/>
      <c r="RZ10" s="599"/>
      <c r="SA10" s="599"/>
      <c r="SB10" s="599"/>
      <c r="SC10" s="599"/>
      <c r="SD10" s="599"/>
      <c r="SE10" s="599"/>
      <c r="SF10" s="599"/>
      <c r="SG10" s="599"/>
      <c r="SH10" s="599"/>
      <c r="SI10" s="599"/>
      <c r="SJ10" s="599"/>
      <c r="SK10" s="599"/>
      <c r="SL10" s="599"/>
      <c r="SM10" s="599"/>
      <c r="SN10" s="599"/>
      <c r="SO10" s="599"/>
      <c r="SP10" s="599"/>
      <c r="SQ10" s="599"/>
      <c r="SR10" s="599"/>
      <c r="SS10" s="599"/>
      <c r="ST10" s="599"/>
      <c r="SU10" s="599"/>
      <c r="SV10" s="599"/>
      <c r="SW10" s="599"/>
      <c r="SX10" s="599"/>
      <c r="SY10" s="599"/>
      <c r="SZ10" s="599"/>
      <c r="TA10" s="599"/>
      <c r="TB10" s="599"/>
      <c r="TC10" s="599"/>
      <c r="TD10" s="599"/>
      <c r="TE10" s="599"/>
      <c r="TF10" s="599"/>
      <c r="TG10" s="599"/>
      <c r="TH10" s="599"/>
      <c r="TI10" s="599"/>
      <c r="TJ10" s="599"/>
      <c r="TK10" s="599"/>
      <c r="TL10" s="599"/>
      <c r="TM10" s="599"/>
      <c r="TN10" s="599"/>
      <c r="TO10" s="599"/>
      <c r="TP10" s="599"/>
      <c r="TQ10" s="599"/>
      <c r="TR10" s="599"/>
      <c r="TS10" s="599"/>
      <c r="TT10" s="599"/>
      <c r="TU10" s="599"/>
      <c r="TV10" s="599"/>
      <c r="TW10" s="599"/>
      <c r="TX10" s="599"/>
      <c r="TY10" s="599"/>
      <c r="TZ10" s="599"/>
      <c r="UA10" s="599"/>
      <c r="UB10" s="599"/>
      <c r="UC10" s="599"/>
      <c r="UD10" s="599"/>
      <c r="UE10" s="599"/>
      <c r="UF10" s="599"/>
      <c r="UG10" s="599"/>
      <c r="UH10" s="599"/>
      <c r="UI10" s="599"/>
      <c r="UJ10" s="599"/>
      <c r="UK10" s="599"/>
      <c r="UL10" s="599"/>
      <c r="UM10" s="599"/>
      <c r="UN10" s="599"/>
      <c r="UO10" s="599"/>
      <c r="UP10" s="599"/>
      <c r="UQ10" s="599"/>
      <c r="UR10" s="599"/>
      <c r="US10" s="599"/>
      <c r="UT10" s="599"/>
      <c r="UU10" s="599"/>
      <c r="UV10" s="599"/>
      <c r="UW10" s="599"/>
      <c r="UX10" s="599"/>
      <c r="UY10" s="599"/>
      <c r="UZ10" s="599"/>
      <c r="VA10" s="599"/>
      <c r="VB10" s="599"/>
      <c r="VC10" s="599"/>
      <c r="VD10" s="599"/>
      <c r="VE10" s="599"/>
      <c r="VF10" s="599"/>
      <c r="VG10" s="599"/>
      <c r="VH10" s="599"/>
      <c r="VI10" s="599"/>
      <c r="VJ10" s="599"/>
      <c r="VK10" s="599"/>
      <c r="VL10" s="599"/>
      <c r="VM10" s="599"/>
      <c r="VN10" s="599"/>
      <c r="VO10" s="599"/>
      <c r="VP10" s="599"/>
      <c r="VQ10" s="599"/>
      <c r="VR10" s="599"/>
      <c r="VS10" s="599"/>
      <c r="VT10" s="599"/>
      <c r="VU10" s="599"/>
      <c r="VV10" s="599"/>
      <c r="VW10" s="599"/>
      <c r="VX10" s="599"/>
      <c r="VY10" s="599"/>
      <c r="VZ10" s="599"/>
      <c r="WA10" s="599"/>
      <c r="WB10" s="599"/>
      <c r="WC10" s="599"/>
      <c r="WD10" s="599"/>
      <c r="WE10" s="599"/>
      <c r="WF10" s="599"/>
      <c r="WG10" s="599"/>
      <c r="WH10" s="599"/>
      <c r="WI10" s="599"/>
      <c r="WJ10" s="599"/>
      <c r="WK10" s="599"/>
      <c r="WL10" s="599"/>
      <c r="WM10" s="599"/>
      <c r="WN10" s="599"/>
      <c r="WO10" s="599"/>
      <c r="WP10" s="599"/>
      <c r="WQ10" s="599"/>
      <c r="WR10" s="599"/>
      <c r="WS10" s="599"/>
      <c r="WT10" s="599"/>
      <c r="WU10" s="599"/>
      <c r="WV10" s="599"/>
      <c r="WW10" s="599"/>
      <c r="WX10" s="599"/>
      <c r="WY10" s="599"/>
      <c r="WZ10" s="599"/>
      <c r="XA10" s="599"/>
      <c r="XB10" s="599"/>
      <c r="XC10" s="599"/>
      <c r="XD10" s="599"/>
      <c r="XE10" s="599"/>
      <c r="XF10" s="599"/>
      <c r="XG10" s="599"/>
      <c r="XH10" s="599"/>
      <c r="XI10" s="599"/>
      <c r="XJ10" s="599"/>
      <c r="XK10" s="599"/>
      <c r="XL10" s="599"/>
      <c r="XM10" s="599"/>
      <c r="XN10" s="599"/>
      <c r="XO10" s="599"/>
      <c r="XP10" s="599"/>
      <c r="XQ10" s="599"/>
      <c r="XR10" s="599"/>
      <c r="XS10" s="599"/>
      <c r="XT10" s="599"/>
      <c r="XU10" s="599"/>
      <c r="XV10" s="599"/>
      <c r="XW10" s="599"/>
      <c r="XX10" s="599"/>
      <c r="XY10" s="599"/>
      <c r="XZ10" s="599"/>
      <c r="YA10" s="599"/>
      <c r="YB10" s="599"/>
      <c r="YC10" s="599"/>
      <c r="YD10" s="599"/>
      <c r="YE10" s="599"/>
      <c r="YF10" s="599"/>
      <c r="YG10" s="599"/>
      <c r="YH10" s="599"/>
      <c r="YI10" s="599"/>
      <c r="YJ10" s="599"/>
      <c r="YK10" s="599"/>
      <c r="YL10" s="599"/>
      <c r="YM10" s="599"/>
      <c r="YN10" s="599"/>
      <c r="YO10" s="599"/>
      <c r="YP10" s="599"/>
      <c r="YQ10" s="599"/>
      <c r="YR10" s="599"/>
      <c r="YS10" s="599"/>
      <c r="YT10" s="599"/>
      <c r="YU10" s="599"/>
      <c r="YV10" s="599"/>
      <c r="YW10" s="599"/>
      <c r="YX10" s="599"/>
      <c r="YY10" s="599"/>
      <c r="YZ10" s="599"/>
      <c r="ZA10" s="599"/>
      <c r="ZB10" s="599"/>
      <c r="ZC10" s="599"/>
      <c r="ZD10" s="599"/>
      <c r="ZE10" s="599"/>
      <c r="ZF10" s="599"/>
      <c r="ZG10" s="599"/>
      <c r="ZH10" s="599"/>
      <c r="ZI10" s="599"/>
      <c r="ZJ10" s="599"/>
      <c r="ZK10" s="599"/>
      <c r="ZL10" s="599"/>
      <c r="ZM10" s="599"/>
      <c r="ZN10" s="599"/>
      <c r="ZO10" s="599"/>
      <c r="ZP10" s="599"/>
      <c r="ZQ10" s="599"/>
      <c r="ZR10" s="599"/>
      <c r="ZS10" s="599"/>
      <c r="ZT10" s="599"/>
      <c r="ZU10" s="599"/>
      <c r="ZV10" s="599"/>
      <c r="ZW10" s="599"/>
      <c r="ZX10" s="599"/>
      <c r="ZY10" s="599"/>
      <c r="ZZ10" s="599"/>
      <c r="AAA10" s="599"/>
      <c r="AAB10" s="599"/>
      <c r="AAC10" s="599"/>
      <c r="AAD10" s="599"/>
      <c r="AAE10" s="599"/>
      <c r="AAF10" s="599"/>
      <c r="AAG10" s="599"/>
      <c r="AAH10" s="599"/>
      <c r="AAI10" s="599"/>
      <c r="AAJ10" s="599"/>
      <c r="AAK10" s="599"/>
      <c r="AAL10" s="599"/>
      <c r="AAM10" s="599"/>
      <c r="AAN10" s="599"/>
      <c r="AAO10" s="599"/>
      <c r="AAP10" s="599"/>
      <c r="AAQ10" s="599"/>
      <c r="AAR10" s="599"/>
      <c r="AAS10" s="599"/>
      <c r="AAT10" s="599"/>
      <c r="AAU10" s="599"/>
      <c r="AAV10" s="599"/>
      <c r="AAW10" s="599"/>
      <c r="AAX10" s="599"/>
      <c r="AAY10" s="599"/>
      <c r="AAZ10" s="599"/>
      <c r="ABA10" s="599"/>
      <c r="ABB10" s="599"/>
      <c r="ABC10" s="599"/>
      <c r="ABD10" s="599"/>
      <c r="ABE10" s="599"/>
      <c r="ABF10" s="599"/>
      <c r="ABG10" s="599"/>
      <c r="ABH10" s="599"/>
      <c r="ABI10" s="599"/>
      <c r="ABJ10" s="599"/>
      <c r="ABK10" s="599"/>
      <c r="ABL10" s="599"/>
      <c r="ABM10" s="599"/>
      <c r="ABN10" s="599"/>
      <c r="ABO10" s="599"/>
      <c r="ABP10" s="599"/>
      <c r="ABQ10" s="599"/>
      <c r="ABR10" s="599"/>
      <c r="ABS10" s="599"/>
      <c r="ABT10" s="599"/>
      <c r="ABU10" s="599"/>
      <c r="ABV10" s="599"/>
      <c r="ABW10" s="599"/>
      <c r="ABX10" s="599"/>
      <c r="ABY10" s="599"/>
      <c r="ABZ10" s="599"/>
      <c r="ACA10" s="599"/>
      <c r="ACB10" s="599"/>
      <c r="ACC10" s="599"/>
      <c r="ACD10" s="599"/>
      <c r="ACE10" s="599"/>
      <c r="ACF10" s="599"/>
      <c r="ACG10" s="599"/>
      <c r="ACH10" s="599"/>
      <c r="ACI10" s="599"/>
      <c r="ACJ10" s="599"/>
      <c r="ACK10" s="599"/>
      <c r="ACL10" s="599"/>
      <c r="ACM10" s="599"/>
      <c r="ACN10" s="599"/>
      <c r="ACO10" s="599"/>
      <c r="ACP10" s="599"/>
      <c r="ACQ10" s="599"/>
      <c r="ACR10" s="599"/>
      <c r="ACS10" s="599"/>
      <c r="ACT10" s="599"/>
      <c r="ACU10" s="599"/>
      <c r="ACV10" s="599"/>
      <c r="ACW10" s="599"/>
      <c r="ACX10" s="599"/>
      <c r="ACY10" s="599"/>
      <c r="ACZ10" s="599"/>
      <c r="ADA10" s="599"/>
      <c r="ADB10" s="599"/>
      <c r="ADC10" s="599"/>
      <c r="ADD10" s="599"/>
      <c r="ADE10" s="599"/>
      <c r="ADF10" s="599"/>
      <c r="ADG10" s="599"/>
      <c r="ADH10" s="599"/>
      <c r="ADI10" s="599"/>
      <c r="ADJ10" s="599"/>
      <c r="ADK10" s="599"/>
      <c r="ADL10" s="599"/>
      <c r="ADM10" s="599"/>
      <c r="ADN10" s="599"/>
      <c r="ADO10" s="599"/>
      <c r="ADP10" s="599"/>
      <c r="ADQ10" s="599"/>
      <c r="ADR10" s="599"/>
      <c r="ADS10" s="599"/>
      <c r="ADT10" s="599"/>
      <c r="ADU10" s="599"/>
      <c r="ADV10" s="599"/>
      <c r="ADW10" s="599"/>
      <c r="ADX10" s="599"/>
      <c r="ADY10" s="599"/>
      <c r="ADZ10" s="599"/>
      <c r="AEA10" s="599"/>
      <c r="AEB10" s="599"/>
      <c r="AEC10" s="599"/>
      <c r="AED10" s="599"/>
      <c r="AEE10" s="599"/>
      <c r="AEF10" s="599"/>
      <c r="AEG10" s="599"/>
      <c r="AEH10" s="599"/>
      <c r="AEI10" s="599"/>
      <c r="AEJ10" s="599"/>
      <c r="AEK10" s="599"/>
      <c r="AEL10" s="599"/>
      <c r="AEM10" s="599"/>
      <c r="AEN10" s="599"/>
      <c r="AEO10" s="599"/>
      <c r="AEP10" s="599"/>
      <c r="AEQ10" s="599"/>
      <c r="AER10" s="599"/>
      <c r="AES10" s="599"/>
      <c r="AET10" s="599"/>
      <c r="AEU10" s="599"/>
      <c r="AEV10" s="599"/>
      <c r="AEW10" s="599"/>
      <c r="AEX10" s="599"/>
      <c r="AEY10" s="599"/>
      <c r="AEZ10" s="599"/>
      <c r="AFA10" s="599"/>
      <c r="AFB10" s="599"/>
      <c r="AFC10" s="599"/>
      <c r="AFD10" s="599"/>
      <c r="AFE10" s="599"/>
      <c r="AFF10" s="599"/>
      <c r="AFG10" s="599"/>
      <c r="AFH10" s="599"/>
      <c r="AFI10" s="599"/>
      <c r="AFJ10" s="599"/>
      <c r="AFK10" s="599"/>
      <c r="AFL10" s="599"/>
      <c r="AFM10" s="599"/>
      <c r="AFN10" s="599"/>
      <c r="AFO10" s="599"/>
      <c r="AFP10" s="599"/>
      <c r="AFQ10" s="599"/>
      <c r="AFR10" s="599"/>
      <c r="AFS10" s="599"/>
      <c r="AFT10" s="599"/>
      <c r="AFU10" s="599"/>
      <c r="AFV10" s="599"/>
      <c r="AFW10" s="599"/>
      <c r="AFX10" s="599"/>
      <c r="AFY10" s="599"/>
      <c r="AFZ10" s="599"/>
      <c r="AGA10" s="599"/>
      <c r="AGB10" s="599"/>
      <c r="AGC10" s="599"/>
      <c r="AGD10" s="599"/>
      <c r="AGE10" s="599"/>
      <c r="AGF10" s="599"/>
      <c r="AGG10" s="599"/>
      <c r="AGH10" s="599"/>
      <c r="AGI10" s="599"/>
      <c r="AGJ10" s="599"/>
      <c r="AGK10" s="599"/>
      <c r="AGL10" s="599"/>
      <c r="AGM10" s="599"/>
      <c r="AGN10" s="599"/>
      <c r="AGO10" s="599"/>
      <c r="AGP10" s="599"/>
      <c r="AGQ10" s="599"/>
      <c r="AGR10" s="599"/>
      <c r="AGS10" s="599"/>
      <c r="AGT10" s="599"/>
      <c r="AGU10" s="599"/>
      <c r="AGV10" s="599"/>
      <c r="AGW10" s="599"/>
      <c r="AGX10" s="599"/>
      <c r="AGY10" s="599"/>
      <c r="AGZ10" s="599"/>
      <c r="AHA10" s="599"/>
      <c r="AHB10" s="599"/>
      <c r="AHC10" s="599"/>
      <c r="AHD10" s="599"/>
      <c r="AHE10" s="599"/>
      <c r="AHF10" s="599"/>
      <c r="AHG10" s="599"/>
      <c r="AHH10" s="599"/>
      <c r="AHI10" s="599"/>
      <c r="AHJ10" s="599"/>
      <c r="AHK10" s="599"/>
      <c r="AHL10" s="599"/>
      <c r="AHM10" s="599"/>
      <c r="AHN10" s="599"/>
      <c r="AHO10" s="599"/>
      <c r="AHP10" s="599"/>
      <c r="AHQ10" s="599"/>
      <c r="AHR10" s="599"/>
      <c r="AHS10" s="599"/>
      <c r="AHT10" s="599"/>
      <c r="AHU10" s="599"/>
      <c r="AHV10" s="599"/>
      <c r="AHW10" s="599"/>
      <c r="AHX10" s="599"/>
      <c r="AHY10" s="599"/>
      <c r="AHZ10" s="599"/>
      <c r="AIA10" s="599"/>
      <c r="AIB10" s="599"/>
      <c r="AIC10" s="599"/>
      <c r="AID10" s="599"/>
      <c r="AIE10" s="599"/>
      <c r="AIF10" s="599"/>
      <c r="AIG10" s="599"/>
      <c r="AIH10" s="599"/>
      <c r="AII10" s="599"/>
      <c r="AIJ10" s="599"/>
      <c r="AIK10" s="599"/>
      <c r="AIL10" s="599"/>
      <c r="AIM10" s="599"/>
      <c r="AIN10" s="599"/>
      <c r="AIO10" s="599"/>
      <c r="AIP10" s="599"/>
      <c r="AIQ10" s="599"/>
      <c r="AIR10" s="599"/>
      <c r="AIS10" s="599"/>
      <c r="AIT10" s="599"/>
      <c r="AIU10" s="599"/>
      <c r="AIV10" s="599"/>
      <c r="AIW10" s="599"/>
      <c r="AIX10" s="599"/>
      <c r="AIY10" s="599"/>
      <c r="AIZ10" s="599"/>
      <c r="AJA10" s="599"/>
      <c r="AJB10" s="599"/>
      <c r="AJC10" s="599"/>
      <c r="AJD10" s="599"/>
      <c r="AJE10" s="599"/>
      <c r="AJF10" s="599"/>
      <c r="AJG10" s="599"/>
      <c r="AJH10" s="599"/>
      <c r="AJI10" s="599"/>
      <c r="AJJ10" s="599"/>
      <c r="AJK10" s="599"/>
      <c r="AJL10" s="599"/>
      <c r="AJM10" s="599"/>
      <c r="AJN10" s="599"/>
      <c r="AJO10" s="599"/>
      <c r="AJP10" s="599"/>
      <c r="AJQ10" s="599"/>
      <c r="AJR10" s="599"/>
      <c r="AJS10" s="599"/>
      <c r="AJT10" s="599"/>
      <c r="AJU10" s="599"/>
      <c r="AJV10" s="599"/>
      <c r="AJW10" s="599"/>
      <c r="AJX10" s="599"/>
      <c r="AJY10" s="599"/>
      <c r="AJZ10" s="599"/>
      <c r="AKA10" s="599"/>
      <c r="AKB10" s="599"/>
      <c r="AKC10" s="599"/>
      <c r="AKD10" s="599"/>
      <c r="AKE10" s="599"/>
      <c r="AKF10" s="599"/>
      <c r="AKG10" s="599"/>
      <c r="AKH10" s="599"/>
      <c r="AKI10" s="599"/>
      <c r="AKJ10" s="599"/>
      <c r="AKK10" s="599"/>
      <c r="AKL10" s="599"/>
      <c r="AKM10" s="599"/>
      <c r="AKN10" s="599"/>
      <c r="AKO10" s="599"/>
      <c r="AKP10" s="599"/>
      <c r="AKQ10" s="599"/>
      <c r="AKR10" s="599"/>
      <c r="AKS10" s="599"/>
      <c r="AKT10" s="599"/>
      <c r="AKU10" s="599"/>
      <c r="AKV10" s="599"/>
      <c r="AKW10" s="599"/>
      <c r="AKX10" s="599"/>
      <c r="AKY10" s="599"/>
      <c r="AKZ10" s="599"/>
      <c r="ALA10" s="599"/>
      <c r="ALB10" s="599"/>
      <c r="ALC10" s="599"/>
      <c r="ALD10" s="599"/>
      <c r="ALE10" s="599"/>
      <c r="ALF10" s="599"/>
      <c r="ALG10" s="599"/>
      <c r="ALH10" s="599"/>
      <c r="ALI10" s="599"/>
      <c r="ALJ10" s="599"/>
      <c r="ALK10" s="599"/>
      <c r="ALL10" s="599"/>
      <c r="ALM10" s="599"/>
      <c r="ALN10" s="599"/>
      <c r="ALO10" s="599"/>
      <c r="ALP10" s="599"/>
      <c r="ALQ10" s="599"/>
      <c r="ALR10" s="599"/>
      <c r="ALS10" s="599"/>
      <c r="ALT10" s="599"/>
      <c r="ALU10" s="599"/>
      <c r="ALV10" s="599"/>
      <c r="ALW10" s="599"/>
      <c r="ALX10" s="599"/>
      <c r="ALY10" s="599"/>
      <c r="ALZ10" s="599"/>
      <c r="AMA10" s="599"/>
      <c r="AMB10" s="599"/>
      <c r="AMC10" s="599"/>
      <c r="AMD10" s="599"/>
      <c r="AME10" s="599"/>
      <c r="AMF10" s="599"/>
      <c r="AMG10" s="599"/>
      <c r="AMH10" s="599"/>
      <c r="AMI10" s="599"/>
      <c r="AMJ10" s="599"/>
    </row>
    <row r="11" spans="1:1024" s="623" customFormat="1" ht="26.25" customHeight="1" x14ac:dyDescent="0.35">
      <c r="A11" s="639" t="s">
        <v>436</v>
      </c>
      <c r="B11" s="638" t="s">
        <v>538</v>
      </c>
      <c r="C11" s="637" t="s">
        <v>537</v>
      </c>
      <c r="D11" s="634" t="s">
        <v>3</v>
      </c>
      <c r="E11" s="645">
        <v>0</v>
      </c>
      <c r="F11" s="633">
        <v>68175</v>
      </c>
      <c r="G11" s="636">
        <v>54652</v>
      </c>
      <c r="H11" s="636">
        <v>12230</v>
      </c>
      <c r="I11" s="636">
        <v>1293</v>
      </c>
      <c r="J11" s="636">
        <v>0</v>
      </c>
      <c r="K11" s="636">
        <v>0</v>
      </c>
      <c r="L11" s="636">
        <v>0</v>
      </c>
      <c r="M11" s="636">
        <v>0</v>
      </c>
      <c r="N11" s="636">
        <v>0</v>
      </c>
      <c r="O11" s="636">
        <v>0</v>
      </c>
      <c r="P11" s="636">
        <v>0</v>
      </c>
      <c r="Q11" s="636">
        <v>0</v>
      </c>
      <c r="R11" s="635">
        <v>0</v>
      </c>
      <c r="S11" s="599"/>
      <c r="T11" s="599"/>
      <c r="U11" s="599"/>
      <c r="V11" s="599"/>
      <c r="W11" s="599"/>
      <c r="X11" s="599"/>
      <c r="Y11" s="599"/>
      <c r="Z11" s="599"/>
      <c r="AA11" s="599"/>
      <c r="AB11" s="599"/>
      <c r="AC11" s="599"/>
      <c r="AD11" s="599"/>
      <c r="AE11" s="599"/>
      <c r="AF11" s="599"/>
      <c r="AG11" s="599"/>
      <c r="AH11" s="599"/>
      <c r="AI11" s="599"/>
      <c r="AJ11" s="599"/>
      <c r="AK11" s="599"/>
      <c r="AL11" s="599"/>
      <c r="AM11" s="599"/>
      <c r="AN11" s="599"/>
      <c r="AO11" s="599"/>
      <c r="AP11" s="599"/>
      <c r="AQ11" s="599"/>
      <c r="AR11" s="599"/>
      <c r="AS11" s="599"/>
      <c r="AT11" s="599"/>
      <c r="AU11" s="599"/>
      <c r="AV11" s="599"/>
      <c r="AW11" s="599"/>
      <c r="AX11" s="599"/>
      <c r="AY11" s="599"/>
      <c r="AZ11" s="599"/>
      <c r="BA11" s="599"/>
      <c r="BB11" s="599"/>
      <c r="BC11" s="599"/>
      <c r="BD11" s="599"/>
      <c r="BE11" s="599"/>
      <c r="BF11" s="599"/>
      <c r="BG11" s="599"/>
      <c r="BH11" s="599"/>
      <c r="BI11" s="599"/>
      <c r="BJ11" s="599"/>
      <c r="BK11" s="599"/>
      <c r="BL11" s="599"/>
      <c r="BM11" s="599"/>
      <c r="BN11" s="599"/>
      <c r="BO11" s="599"/>
      <c r="BP11" s="599"/>
      <c r="BQ11" s="599"/>
      <c r="BR11" s="599"/>
      <c r="BS11" s="599"/>
      <c r="BT11" s="599"/>
      <c r="BU11" s="599"/>
      <c r="BV11" s="599"/>
      <c r="BW11" s="599"/>
      <c r="BX11" s="599"/>
      <c r="BY11" s="599"/>
      <c r="BZ11" s="599"/>
      <c r="CA11" s="599"/>
      <c r="CB11" s="599"/>
      <c r="CC11" s="599"/>
      <c r="CD11" s="599"/>
      <c r="CE11" s="599"/>
      <c r="CF11" s="599"/>
      <c r="CG11" s="599"/>
      <c r="CH11" s="599"/>
      <c r="CI11" s="599"/>
      <c r="CJ11" s="599"/>
      <c r="CK11" s="599"/>
      <c r="CL11" s="599"/>
      <c r="CM11" s="599"/>
      <c r="CN11" s="599"/>
      <c r="CO11" s="599"/>
      <c r="CP11" s="599"/>
      <c r="CQ11" s="599"/>
      <c r="CR11" s="599"/>
      <c r="CS11" s="599"/>
      <c r="CT11" s="599"/>
      <c r="CU11" s="599"/>
      <c r="CV11" s="599"/>
      <c r="CW11" s="599"/>
      <c r="CX11" s="599"/>
      <c r="CY11" s="599"/>
      <c r="CZ11" s="599"/>
      <c r="DA11" s="599"/>
      <c r="DB11" s="599"/>
      <c r="DC11" s="599"/>
      <c r="DD11" s="599"/>
      <c r="DE11" s="599"/>
      <c r="DF11" s="599"/>
      <c r="DG11" s="599"/>
      <c r="DH11" s="599"/>
      <c r="DI11" s="599"/>
      <c r="DJ11" s="599"/>
      <c r="DK11" s="599"/>
      <c r="DL11" s="599"/>
      <c r="DM11" s="599"/>
      <c r="DN11" s="599"/>
      <c r="DO11" s="599"/>
      <c r="DP11" s="599"/>
      <c r="DQ11" s="599"/>
      <c r="DR11" s="599"/>
      <c r="DS11" s="599"/>
      <c r="DT11" s="599"/>
      <c r="DU11" s="599"/>
      <c r="DV11" s="599"/>
      <c r="DW11" s="599"/>
      <c r="DX11" s="599"/>
      <c r="DY11" s="599"/>
      <c r="DZ11" s="599"/>
      <c r="EA11" s="599"/>
      <c r="EB11" s="599"/>
      <c r="EC11" s="599"/>
      <c r="ED11" s="599"/>
      <c r="EE11" s="599"/>
      <c r="EF11" s="599"/>
      <c r="EG11" s="599"/>
      <c r="EH11" s="599"/>
      <c r="EI11" s="599"/>
      <c r="EJ11" s="599"/>
      <c r="EK11" s="599"/>
      <c r="EL11" s="599"/>
      <c r="EM11" s="599"/>
      <c r="EN11" s="599"/>
      <c r="EO11" s="599"/>
      <c r="EP11" s="599"/>
      <c r="EQ11" s="599"/>
      <c r="ER11" s="599"/>
      <c r="ES11" s="599"/>
      <c r="ET11" s="599"/>
      <c r="EU11" s="599"/>
      <c r="EV11" s="599"/>
      <c r="EW11" s="599"/>
      <c r="EX11" s="599"/>
      <c r="EY11" s="599"/>
      <c r="EZ11" s="599"/>
      <c r="FA11" s="599"/>
      <c r="FB11" s="599"/>
      <c r="FC11" s="599"/>
      <c r="FD11" s="599"/>
      <c r="FE11" s="599"/>
      <c r="FF11" s="599"/>
      <c r="FG11" s="599"/>
      <c r="FH11" s="599"/>
      <c r="FI11" s="599"/>
      <c r="FJ11" s="599"/>
      <c r="FK11" s="599"/>
      <c r="FL11" s="599"/>
      <c r="FM11" s="599"/>
      <c r="FN11" s="599"/>
      <c r="FO11" s="599"/>
      <c r="FP11" s="599"/>
      <c r="FQ11" s="599"/>
      <c r="FR11" s="599"/>
      <c r="FS11" s="599"/>
      <c r="FT11" s="599"/>
      <c r="FU11" s="599"/>
      <c r="FV11" s="599"/>
      <c r="FW11" s="599"/>
      <c r="FX11" s="599"/>
      <c r="FY11" s="599"/>
      <c r="FZ11" s="599"/>
      <c r="GA11" s="599"/>
      <c r="GB11" s="599"/>
      <c r="GC11" s="599"/>
      <c r="GD11" s="599"/>
      <c r="GE11" s="599"/>
      <c r="GF11" s="599"/>
      <c r="GG11" s="599"/>
      <c r="GH11" s="599"/>
      <c r="GI11" s="599"/>
      <c r="GJ11" s="599"/>
      <c r="GK11" s="599"/>
      <c r="GL11" s="599"/>
      <c r="GM11" s="599"/>
      <c r="GN11" s="599"/>
      <c r="GO11" s="599"/>
      <c r="GP11" s="599"/>
      <c r="GQ11" s="599"/>
      <c r="GR11" s="599"/>
      <c r="GS11" s="599"/>
      <c r="GT11" s="599"/>
      <c r="GU11" s="599"/>
      <c r="GV11" s="599"/>
      <c r="GW11" s="599"/>
      <c r="GX11" s="599"/>
      <c r="GY11" s="599"/>
      <c r="GZ11" s="599"/>
      <c r="HA11" s="599"/>
      <c r="HB11" s="599"/>
      <c r="HC11" s="599"/>
      <c r="HD11" s="599"/>
      <c r="HE11" s="599"/>
      <c r="HF11" s="599"/>
      <c r="HG11" s="599"/>
      <c r="HH11" s="599"/>
      <c r="HI11" s="599"/>
      <c r="HJ11" s="599"/>
      <c r="HK11" s="599"/>
      <c r="HL11" s="599"/>
      <c r="HM11" s="599"/>
      <c r="HN11" s="599"/>
      <c r="HO11" s="599"/>
      <c r="HP11" s="599"/>
      <c r="HQ11" s="599"/>
      <c r="HR11" s="599"/>
      <c r="HS11" s="599"/>
      <c r="HT11" s="599"/>
      <c r="HU11" s="599"/>
      <c r="HV11" s="599"/>
      <c r="HW11" s="599"/>
      <c r="HX11" s="599"/>
      <c r="HY11" s="599"/>
      <c r="HZ11" s="599"/>
      <c r="IA11" s="599"/>
      <c r="IB11" s="599"/>
      <c r="IC11" s="599"/>
      <c r="ID11" s="599"/>
      <c r="IE11" s="599"/>
      <c r="IF11" s="599"/>
      <c r="IG11" s="599"/>
      <c r="IH11" s="599"/>
      <c r="II11" s="599"/>
      <c r="IJ11" s="599"/>
      <c r="IK11" s="599"/>
      <c r="IL11" s="599"/>
      <c r="IM11" s="599"/>
      <c r="IN11" s="599"/>
      <c r="IO11" s="599"/>
      <c r="IP11" s="599"/>
      <c r="IQ11" s="599"/>
      <c r="IR11" s="599"/>
      <c r="IS11" s="599"/>
      <c r="IT11" s="599"/>
      <c r="IU11" s="599"/>
      <c r="IV11" s="599"/>
      <c r="IW11" s="599"/>
      <c r="IX11" s="599"/>
      <c r="IY11" s="599"/>
      <c r="IZ11" s="599"/>
      <c r="JA11" s="599"/>
      <c r="JB11" s="599"/>
      <c r="JC11" s="599"/>
      <c r="JD11" s="599"/>
      <c r="JE11" s="599"/>
      <c r="JF11" s="599"/>
      <c r="JG11" s="599"/>
      <c r="JH11" s="599"/>
      <c r="JI11" s="599"/>
      <c r="JJ11" s="599"/>
      <c r="JK11" s="599"/>
      <c r="JL11" s="599"/>
      <c r="JM11" s="599"/>
      <c r="JN11" s="599"/>
      <c r="JO11" s="599"/>
      <c r="JP11" s="599"/>
      <c r="JQ11" s="599"/>
      <c r="JR11" s="599"/>
      <c r="JS11" s="599"/>
      <c r="JT11" s="599"/>
      <c r="JU11" s="599"/>
      <c r="JV11" s="599"/>
      <c r="JW11" s="599"/>
      <c r="JX11" s="599"/>
      <c r="JY11" s="599"/>
      <c r="JZ11" s="599"/>
      <c r="KA11" s="599"/>
      <c r="KB11" s="599"/>
      <c r="KC11" s="599"/>
      <c r="KD11" s="599"/>
      <c r="KE11" s="599"/>
      <c r="KF11" s="599"/>
      <c r="KG11" s="599"/>
      <c r="KH11" s="599"/>
      <c r="KI11" s="599"/>
      <c r="KJ11" s="599"/>
      <c r="KK11" s="599"/>
      <c r="KL11" s="599"/>
      <c r="KM11" s="599"/>
      <c r="KN11" s="599"/>
      <c r="KO11" s="599"/>
      <c r="KP11" s="599"/>
      <c r="KQ11" s="599"/>
      <c r="KR11" s="599"/>
      <c r="KS11" s="599"/>
      <c r="KT11" s="599"/>
      <c r="KU11" s="599"/>
      <c r="KV11" s="599"/>
      <c r="KW11" s="599"/>
      <c r="KX11" s="599"/>
      <c r="KY11" s="599"/>
      <c r="KZ11" s="599"/>
      <c r="LA11" s="599"/>
      <c r="LB11" s="599"/>
      <c r="LC11" s="599"/>
      <c r="LD11" s="599"/>
      <c r="LE11" s="599"/>
      <c r="LF11" s="599"/>
      <c r="LG11" s="599"/>
      <c r="LH11" s="599"/>
      <c r="LI11" s="599"/>
      <c r="LJ11" s="599"/>
      <c r="LK11" s="599"/>
      <c r="LL11" s="599"/>
      <c r="LM11" s="599"/>
      <c r="LN11" s="599"/>
      <c r="LO11" s="599"/>
      <c r="LP11" s="599"/>
      <c r="LQ11" s="599"/>
      <c r="LR11" s="599"/>
      <c r="LS11" s="599"/>
      <c r="LT11" s="599"/>
      <c r="LU11" s="599"/>
      <c r="LV11" s="599"/>
      <c r="LW11" s="599"/>
      <c r="LX11" s="599"/>
      <c r="LY11" s="599"/>
      <c r="LZ11" s="599"/>
      <c r="MA11" s="599"/>
      <c r="MB11" s="599"/>
      <c r="MC11" s="599"/>
      <c r="MD11" s="599"/>
      <c r="ME11" s="599"/>
      <c r="MF11" s="599"/>
      <c r="MG11" s="599"/>
      <c r="MH11" s="599"/>
      <c r="MI11" s="599"/>
      <c r="MJ11" s="599"/>
      <c r="MK11" s="599"/>
      <c r="ML11" s="599"/>
      <c r="MM11" s="599"/>
      <c r="MN11" s="599"/>
      <c r="MO11" s="599"/>
      <c r="MP11" s="599"/>
      <c r="MQ11" s="599"/>
      <c r="MR11" s="599"/>
      <c r="MS11" s="599"/>
      <c r="MT11" s="599"/>
      <c r="MU11" s="599"/>
      <c r="MV11" s="599"/>
      <c r="MW11" s="599"/>
      <c r="MX11" s="599"/>
      <c r="MY11" s="599"/>
      <c r="MZ11" s="599"/>
      <c r="NA11" s="599"/>
      <c r="NB11" s="599"/>
      <c r="NC11" s="599"/>
      <c r="ND11" s="599"/>
      <c r="NE11" s="599"/>
      <c r="NF11" s="599"/>
      <c r="NG11" s="599"/>
      <c r="NH11" s="599"/>
      <c r="NI11" s="599"/>
      <c r="NJ11" s="599"/>
      <c r="NK11" s="599"/>
      <c r="NL11" s="599"/>
      <c r="NM11" s="599"/>
      <c r="NN11" s="599"/>
      <c r="NO11" s="599"/>
      <c r="NP11" s="599"/>
      <c r="NQ11" s="599"/>
      <c r="NR11" s="599"/>
      <c r="NS11" s="599"/>
      <c r="NT11" s="599"/>
      <c r="NU11" s="599"/>
      <c r="NV11" s="599"/>
      <c r="NW11" s="599"/>
      <c r="NX11" s="599"/>
      <c r="NY11" s="599"/>
      <c r="NZ11" s="599"/>
      <c r="OA11" s="599"/>
      <c r="OB11" s="599"/>
      <c r="OC11" s="599"/>
      <c r="OD11" s="599"/>
      <c r="OE11" s="599"/>
      <c r="OF11" s="599"/>
      <c r="OG11" s="599"/>
      <c r="OH11" s="599"/>
      <c r="OI11" s="599"/>
      <c r="OJ11" s="599"/>
      <c r="OK11" s="599"/>
      <c r="OL11" s="599"/>
      <c r="OM11" s="599"/>
      <c r="ON11" s="599"/>
      <c r="OO11" s="599"/>
      <c r="OP11" s="599"/>
      <c r="OQ11" s="599"/>
      <c r="OR11" s="599"/>
      <c r="OS11" s="599"/>
      <c r="OT11" s="599"/>
      <c r="OU11" s="599"/>
      <c r="OV11" s="599"/>
      <c r="OW11" s="599"/>
      <c r="OX11" s="599"/>
      <c r="OY11" s="599"/>
      <c r="OZ11" s="599"/>
      <c r="PA11" s="599"/>
      <c r="PB11" s="599"/>
      <c r="PC11" s="599"/>
      <c r="PD11" s="599"/>
      <c r="PE11" s="599"/>
      <c r="PF11" s="599"/>
      <c r="PG11" s="599"/>
      <c r="PH11" s="599"/>
      <c r="PI11" s="599"/>
      <c r="PJ11" s="599"/>
      <c r="PK11" s="599"/>
      <c r="PL11" s="599"/>
      <c r="PM11" s="599"/>
      <c r="PN11" s="599"/>
      <c r="PO11" s="599"/>
      <c r="PP11" s="599"/>
      <c r="PQ11" s="599"/>
      <c r="PR11" s="599"/>
      <c r="PS11" s="599"/>
      <c r="PT11" s="599"/>
      <c r="PU11" s="599"/>
      <c r="PV11" s="599"/>
      <c r="PW11" s="599"/>
      <c r="PX11" s="599"/>
      <c r="PY11" s="599"/>
      <c r="PZ11" s="599"/>
      <c r="QA11" s="599"/>
      <c r="QB11" s="599"/>
      <c r="QC11" s="599"/>
      <c r="QD11" s="599"/>
      <c r="QE11" s="599"/>
      <c r="QF11" s="599"/>
      <c r="QG11" s="599"/>
      <c r="QH11" s="599"/>
      <c r="QI11" s="599"/>
      <c r="QJ11" s="599"/>
      <c r="QK11" s="599"/>
      <c r="QL11" s="599"/>
      <c r="QM11" s="599"/>
      <c r="QN11" s="599"/>
      <c r="QO11" s="599"/>
      <c r="QP11" s="599"/>
      <c r="QQ11" s="599"/>
      <c r="QR11" s="599"/>
      <c r="QS11" s="599"/>
      <c r="QT11" s="599"/>
      <c r="QU11" s="599"/>
      <c r="QV11" s="599"/>
      <c r="QW11" s="599"/>
      <c r="QX11" s="599"/>
      <c r="QY11" s="599"/>
      <c r="QZ11" s="599"/>
      <c r="RA11" s="599"/>
      <c r="RB11" s="599"/>
      <c r="RC11" s="599"/>
      <c r="RD11" s="599"/>
      <c r="RE11" s="599"/>
      <c r="RF11" s="599"/>
      <c r="RG11" s="599"/>
      <c r="RH11" s="599"/>
      <c r="RI11" s="599"/>
      <c r="RJ11" s="599"/>
      <c r="RK11" s="599"/>
      <c r="RL11" s="599"/>
      <c r="RM11" s="599"/>
      <c r="RN11" s="599"/>
      <c r="RO11" s="599"/>
      <c r="RP11" s="599"/>
      <c r="RQ11" s="599"/>
      <c r="RR11" s="599"/>
      <c r="RS11" s="599"/>
      <c r="RT11" s="599"/>
      <c r="RU11" s="599"/>
      <c r="RV11" s="599"/>
      <c r="RW11" s="599"/>
      <c r="RX11" s="599"/>
      <c r="RY11" s="599"/>
      <c r="RZ11" s="599"/>
      <c r="SA11" s="599"/>
      <c r="SB11" s="599"/>
      <c r="SC11" s="599"/>
      <c r="SD11" s="599"/>
      <c r="SE11" s="599"/>
      <c r="SF11" s="599"/>
      <c r="SG11" s="599"/>
      <c r="SH11" s="599"/>
      <c r="SI11" s="599"/>
      <c r="SJ11" s="599"/>
      <c r="SK11" s="599"/>
      <c r="SL11" s="599"/>
      <c r="SM11" s="599"/>
      <c r="SN11" s="599"/>
      <c r="SO11" s="599"/>
      <c r="SP11" s="599"/>
      <c r="SQ11" s="599"/>
      <c r="SR11" s="599"/>
      <c r="SS11" s="599"/>
      <c r="ST11" s="599"/>
      <c r="SU11" s="599"/>
      <c r="SV11" s="599"/>
      <c r="SW11" s="599"/>
      <c r="SX11" s="599"/>
      <c r="SY11" s="599"/>
      <c r="SZ11" s="599"/>
      <c r="TA11" s="599"/>
      <c r="TB11" s="599"/>
      <c r="TC11" s="599"/>
      <c r="TD11" s="599"/>
      <c r="TE11" s="599"/>
      <c r="TF11" s="599"/>
      <c r="TG11" s="599"/>
      <c r="TH11" s="599"/>
      <c r="TI11" s="599"/>
      <c r="TJ11" s="599"/>
      <c r="TK11" s="599"/>
      <c r="TL11" s="599"/>
      <c r="TM11" s="599"/>
      <c r="TN11" s="599"/>
      <c r="TO11" s="599"/>
      <c r="TP11" s="599"/>
      <c r="TQ11" s="599"/>
      <c r="TR11" s="599"/>
      <c r="TS11" s="599"/>
      <c r="TT11" s="599"/>
      <c r="TU11" s="599"/>
      <c r="TV11" s="599"/>
      <c r="TW11" s="599"/>
      <c r="TX11" s="599"/>
      <c r="TY11" s="599"/>
      <c r="TZ11" s="599"/>
      <c r="UA11" s="599"/>
      <c r="UB11" s="599"/>
      <c r="UC11" s="599"/>
      <c r="UD11" s="599"/>
      <c r="UE11" s="599"/>
      <c r="UF11" s="599"/>
      <c r="UG11" s="599"/>
      <c r="UH11" s="599"/>
      <c r="UI11" s="599"/>
      <c r="UJ11" s="599"/>
      <c r="UK11" s="599"/>
      <c r="UL11" s="599"/>
      <c r="UM11" s="599"/>
      <c r="UN11" s="599"/>
      <c r="UO11" s="599"/>
      <c r="UP11" s="599"/>
      <c r="UQ11" s="599"/>
      <c r="UR11" s="599"/>
      <c r="US11" s="599"/>
      <c r="UT11" s="599"/>
      <c r="UU11" s="599"/>
      <c r="UV11" s="599"/>
      <c r="UW11" s="599"/>
      <c r="UX11" s="599"/>
      <c r="UY11" s="599"/>
      <c r="UZ11" s="599"/>
      <c r="VA11" s="599"/>
      <c r="VB11" s="599"/>
      <c r="VC11" s="599"/>
      <c r="VD11" s="599"/>
      <c r="VE11" s="599"/>
      <c r="VF11" s="599"/>
      <c r="VG11" s="599"/>
      <c r="VH11" s="599"/>
      <c r="VI11" s="599"/>
      <c r="VJ11" s="599"/>
      <c r="VK11" s="599"/>
      <c r="VL11" s="599"/>
      <c r="VM11" s="599"/>
      <c r="VN11" s="599"/>
      <c r="VO11" s="599"/>
      <c r="VP11" s="599"/>
      <c r="VQ11" s="599"/>
      <c r="VR11" s="599"/>
      <c r="VS11" s="599"/>
      <c r="VT11" s="599"/>
      <c r="VU11" s="599"/>
      <c r="VV11" s="599"/>
      <c r="VW11" s="599"/>
      <c r="VX11" s="599"/>
      <c r="VY11" s="599"/>
      <c r="VZ11" s="599"/>
      <c r="WA11" s="599"/>
      <c r="WB11" s="599"/>
      <c r="WC11" s="599"/>
      <c r="WD11" s="599"/>
      <c r="WE11" s="599"/>
      <c r="WF11" s="599"/>
      <c r="WG11" s="599"/>
      <c r="WH11" s="599"/>
      <c r="WI11" s="599"/>
      <c r="WJ11" s="599"/>
      <c r="WK11" s="599"/>
      <c r="WL11" s="599"/>
      <c r="WM11" s="599"/>
      <c r="WN11" s="599"/>
      <c r="WO11" s="599"/>
      <c r="WP11" s="599"/>
      <c r="WQ11" s="599"/>
      <c r="WR11" s="599"/>
      <c r="WS11" s="599"/>
      <c r="WT11" s="599"/>
      <c r="WU11" s="599"/>
      <c r="WV11" s="599"/>
      <c r="WW11" s="599"/>
      <c r="WX11" s="599"/>
      <c r="WY11" s="599"/>
      <c r="WZ11" s="599"/>
      <c r="XA11" s="599"/>
      <c r="XB11" s="599"/>
      <c r="XC11" s="599"/>
      <c r="XD11" s="599"/>
      <c r="XE11" s="599"/>
      <c r="XF11" s="599"/>
      <c r="XG11" s="599"/>
      <c r="XH11" s="599"/>
      <c r="XI11" s="599"/>
      <c r="XJ11" s="599"/>
      <c r="XK11" s="599"/>
      <c r="XL11" s="599"/>
      <c r="XM11" s="599"/>
      <c r="XN11" s="599"/>
      <c r="XO11" s="599"/>
      <c r="XP11" s="599"/>
      <c r="XQ11" s="599"/>
      <c r="XR11" s="599"/>
      <c r="XS11" s="599"/>
      <c r="XT11" s="599"/>
      <c r="XU11" s="599"/>
      <c r="XV11" s="599"/>
      <c r="XW11" s="599"/>
      <c r="XX11" s="599"/>
      <c r="XY11" s="599"/>
      <c r="XZ11" s="599"/>
      <c r="YA11" s="599"/>
      <c r="YB11" s="599"/>
      <c r="YC11" s="599"/>
      <c r="YD11" s="599"/>
      <c r="YE11" s="599"/>
      <c r="YF11" s="599"/>
      <c r="YG11" s="599"/>
      <c r="YH11" s="599"/>
      <c r="YI11" s="599"/>
      <c r="YJ11" s="599"/>
      <c r="YK11" s="599"/>
      <c r="YL11" s="599"/>
      <c r="YM11" s="599"/>
      <c r="YN11" s="599"/>
      <c r="YO11" s="599"/>
      <c r="YP11" s="599"/>
      <c r="YQ11" s="599"/>
      <c r="YR11" s="599"/>
      <c r="YS11" s="599"/>
      <c r="YT11" s="599"/>
      <c r="YU11" s="599"/>
      <c r="YV11" s="599"/>
      <c r="YW11" s="599"/>
      <c r="YX11" s="599"/>
      <c r="YY11" s="599"/>
      <c r="YZ11" s="599"/>
      <c r="ZA11" s="599"/>
      <c r="ZB11" s="599"/>
      <c r="ZC11" s="599"/>
      <c r="ZD11" s="599"/>
      <c r="ZE11" s="599"/>
      <c r="ZF11" s="599"/>
      <c r="ZG11" s="599"/>
      <c r="ZH11" s="599"/>
      <c r="ZI11" s="599"/>
      <c r="ZJ11" s="599"/>
      <c r="ZK11" s="599"/>
      <c r="ZL11" s="599"/>
      <c r="ZM11" s="599"/>
      <c r="ZN11" s="599"/>
      <c r="ZO11" s="599"/>
      <c r="ZP11" s="599"/>
      <c r="ZQ11" s="599"/>
      <c r="ZR11" s="599"/>
      <c r="ZS11" s="599"/>
      <c r="ZT11" s="599"/>
      <c r="ZU11" s="599"/>
      <c r="ZV11" s="599"/>
      <c r="ZW11" s="599"/>
      <c r="ZX11" s="599"/>
      <c r="ZY11" s="599"/>
      <c r="ZZ11" s="599"/>
      <c r="AAA11" s="599"/>
      <c r="AAB11" s="599"/>
      <c r="AAC11" s="599"/>
      <c r="AAD11" s="599"/>
      <c r="AAE11" s="599"/>
      <c r="AAF11" s="599"/>
      <c r="AAG11" s="599"/>
      <c r="AAH11" s="599"/>
      <c r="AAI11" s="599"/>
      <c r="AAJ11" s="599"/>
      <c r="AAK11" s="599"/>
      <c r="AAL11" s="599"/>
      <c r="AAM11" s="599"/>
      <c r="AAN11" s="599"/>
      <c r="AAO11" s="599"/>
      <c r="AAP11" s="599"/>
      <c r="AAQ11" s="599"/>
      <c r="AAR11" s="599"/>
      <c r="AAS11" s="599"/>
      <c r="AAT11" s="599"/>
      <c r="AAU11" s="599"/>
      <c r="AAV11" s="599"/>
      <c r="AAW11" s="599"/>
      <c r="AAX11" s="599"/>
      <c r="AAY11" s="599"/>
      <c r="AAZ11" s="599"/>
      <c r="ABA11" s="599"/>
      <c r="ABB11" s="599"/>
      <c r="ABC11" s="599"/>
      <c r="ABD11" s="599"/>
      <c r="ABE11" s="599"/>
      <c r="ABF11" s="599"/>
      <c r="ABG11" s="599"/>
      <c r="ABH11" s="599"/>
      <c r="ABI11" s="599"/>
      <c r="ABJ11" s="599"/>
      <c r="ABK11" s="599"/>
      <c r="ABL11" s="599"/>
      <c r="ABM11" s="599"/>
      <c r="ABN11" s="599"/>
      <c r="ABO11" s="599"/>
      <c r="ABP11" s="599"/>
      <c r="ABQ11" s="599"/>
      <c r="ABR11" s="599"/>
      <c r="ABS11" s="599"/>
      <c r="ABT11" s="599"/>
      <c r="ABU11" s="599"/>
      <c r="ABV11" s="599"/>
      <c r="ABW11" s="599"/>
      <c r="ABX11" s="599"/>
      <c r="ABY11" s="599"/>
      <c r="ABZ11" s="599"/>
      <c r="ACA11" s="599"/>
      <c r="ACB11" s="599"/>
      <c r="ACC11" s="599"/>
      <c r="ACD11" s="599"/>
      <c r="ACE11" s="599"/>
      <c r="ACF11" s="599"/>
      <c r="ACG11" s="599"/>
      <c r="ACH11" s="599"/>
      <c r="ACI11" s="599"/>
      <c r="ACJ11" s="599"/>
      <c r="ACK11" s="599"/>
      <c r="ACL11" s="599"/>
      <c r="ACM11" s="599"/>
      <c r="ACN11" s="599"/>
      <c r="ACO11" s="599"/>
      <c r="ACP11" s="599"/>
      <c r="ACQ11" s="599"/>
      <c r="ACR11" s="599"/>
      <c r="ACS11" s="599"/>
      <c r="ACT11" s="599"/>
      <c r="ACU11" s="599"/>
      <c r="ACV11" s="599"/>
      <c r="ACW11" s="599"/>
      <c r="ACX11" s="599"/>
      <c r="ACY11" s="599"/>
      <c r="ACZ11" s="599"/>
      <c r="ADA11" s="599"/>
      <c r="ADB11" s="599"/>
      <c r="ADC11" s="599"/>
      <c r="ADD11" s="599"/>
      <c r="ADE11" s="599"/>
      <c r="ADF11" s="599"/>
      <c r="ADG11" s="599"/>
      <c r="ADH11" s="599"/>
      <c r="ADI11" s="599"/>
      <c r="ADJ11" s="599"/>
      <c r="ADK11" s="599"/>
      <c r="ADL11" s="599"/>
      <c r="ADM11" s="599"/>
      <c r="ADN11" s="599"/>
      <c r="ADO11" s="599"/>
      <c r="ADP11" s="599"/>
      <c r="ADQ11" s="599"/>
      <c r="ADR11" s="599"/>
      <c r="ADS11" s="599"/>
      <c r="ADT11" s="599"/>
      <c r="ADU11" s="599"/>
      <c r="ADV11" s="599"/>
      <c r="ADW11" s="599"/>
      <c r="ADX11" s="599"/>
      <c r="ADY11" s="599"/>
      <c r="ADZ11" s="599"/>
      <c r="AEA11" s="599"/>
      <c r="AEB11" s="599"/>
      <c r="AEC11" s="599"/>
      <c r="AED11" s="599"/>
      <c r="AEE11" s="599"/>
      <c r="AEF11" s="599"/>
      <c r="AEG11" s="599"/>
      <c r="AEH11" s="599"/>
      <c r="AEI11" s="599"/>
      <c r="AEJ11" s="599"/>
      <c r="AEK11" s="599"/>
      <c r="AEL11" s="599"/>
      <c r="AEM11" s="599"/>
      <c r="AEN11" s="599"/>
      <c r="AEO11" s="599"/>
      <c r="AEP11" s="599"/>
      <c r="AEQ11" s="599"/>
      <c r="AER11" s="599"/>
      <c r="AES11" s="599"/>
      <c r="AET11" s="599"/>
      <c r="AEU11" s="599"/>
      <c r="AEV11" s="599"/>
      <c r="AEW11" s="599"/>
      <c r="AEX11" s="599"/>
      <c r="AEY11" s="599"/>
      <c r="AEZ11" s="599"/>
      <c r="AFA11" s="599"/>
      <c r="AFB11" s="599"/>
      <c r="AFC11" s="599"/>
      <c r="AFD11" s="599"/>
      <c r="AFE11" s="599"/>
      <c r="AFF11" s="599"/>
      <c r="AFG11" s="599"/>
      <c r="AFH11" s="599"/>
      <c r="AFI11" s="599"/>
      <c r="AFJ11" s="599"/>
      <c r="AFK11" s="599"/>
      <c r="AFL11" s="599"/>
      <c r="AFM11" s="599"/>
      <c r="AFN11" s="599"/>
      <c r="AFO11" s="599"/>
      <c r="AFP11" s="599"/>
      <c r="AFQ11" s="599"/>
      <c r="AFR11" s="599"/>
      <c r="AFS11" s="599"/>
      <c r="AFT11" s="599"/>
      <c r="AFU11" s="599"/>
      <c r="AFV11" s="599"/>
      <c r="AFW11" s="599"/>
      <c r="AFX11" s="599"/>
      <c r="AFY11" s="599"/>
      <c r="AFZ11" s="599"/>
      <c r="AGA11" s="599"/>
      <c r="AGB11" s="599"/>
      <c r="AGC11" s="599"/>
      <c r="AGD11" s="599"/>
      <c r="AGE11" s="599"/>
      <c r="AGF11" s="599"/>
      <c r="AGG11" s="599"/>
      <c r="AGH11" s="599"/>
      <c r="AGI11" s="599"/>
      <c r="AGJ11" s="599"/>
      <c r="AGK11" s="599"/>
      <c r="AGL11" s="599"/>
      <c r="AGM11" s="599"/>
      <c r="AGN11" s="599"/>
      <c r="AGO11" s="599"/>
      <c r="AGP11" s="599"/>
      <c r="AGQ11" s="599"/>
      <c r="AGR11" s="599"/>
      <c r="AGS11" s="599"/>
      <c r="AGT11" s="599"/>
      <c r="AGU11" s="599"/>
      <c r="AGV11" s="599"/>
      <c r="AGW11" s="599"/>
      <c r="AGX11" s="599"/>
      <c r="AGY11" s="599"/>
      <c r="AGZ11" s="599"/>
      <c r="AHA11" s="599"/>
      <c r="AHB11" s="599"/>
      <c r="AHC11" s="599"/>
      <c r="AHD11" s="599"/>
      <c r="AHE11" s="599"/>
      <c r="AHF11" s="599"/>
      <c r="AHG11" s="599"/>
      <c r="AHH11" s="599"/>
      <c r="AHI11" s="599"/>
      <c r="AHJ11" s="599"/>
      <c r="AHK11" s="599"/>
      <c r="AHL11" s="599"/>
      <c r="AHM11" s="599"/>
      <c r="AHN11" s="599"/>
      <c r="AHO11" s="599"/>
      <c r="AHP11" s="599"/>
      <c r="AHQ11" s="599"/>
      <c r="AHR11" s="599"/>
      <c r="AHS11" s="599"/>
      <c r="AHT11" s="599"/>
      <c r="AHU11" s="599"/>
      <c r="AHV11" s="599"/>
      <c r="AHW11" s="599"/>
      <c r="AHX11" s="599"/>
      <c r="AHY11" s="599"/>
      <c r="AHZ11" s="599"/>
      <c r="AIA11" s="599"/>
      <c r="AIB11" s="599"/>
      <c r="AIC11" s="599"/>
      <c r="AID11" s="599"/>
      <c r="AIE11" s="599"/>
      <c r="AIF11" s="599"/>
      <c r="AIG11" s="599"/>
      <c r="AIH11" s="599"/>
      <c r="AII11" s="599"/>
      <c r="AIJ11" s="599"/>
      <c r="AIK11" s="599"/>
      <c r="AIL11" s="599"/>
      <c r="AIM11" s="599"/>
      <c r="AIN11" s="599"/>
      <c r="AIO11" s="599"/>
      <c r="AIP11" s="599"/>
      <c r="AIQ11" s="599"/>
      <c r="AIR11" s="599"/>
      <c r="AIS11" s="599"/>
      <c r="AIT11" s="599"/>
      <c r="AIU11" s="599"/>
      <c r="AIV11" s="599"/>
      <c r="AIW11" s="599"/>
      <c r="AIX11" s="599"/>
      <c r="AIY11" s="599"/>
      <c r="AIZ11" s="599"/>
      <c r="AJA11" s="599"/>
      <c r="AJB11" s="599"/>
      <c r="AJC11" s="599"/>
      <c r="AJD11" s="599"/>
      <c r="AJE11" s="599"/>
      <c r="AJF11" s="599"/>
      <c r="AJG11" s="599"/>
      <c r="AJH11" s="599"/>
      <c r="AJI11" s="599"/>
      <c r="AJJ11" s="599"/>
      <c r="AJK11" s="599"/>
      <c r="AJL11" s="599"/>
      <c r="AJM11" s="599"/>
      <c r="AJN11" s="599"/>
      <c r="AJO11" s="599"/>
      <c r="AJP11" s="599"/>
      <c r="AJQ11" s="599"/>
      <c r="AJR11" s="599"/>
      <c r="AJS11" s="599"/>
      <c r="AJT11" s="599"/>
      <c r="AJU11" s="599"/>
      <c r="AJV11" s="599"/>
      <c r="AJW11" s="599"/>
      <c r="AJX11" s="599"/>
      <c r="AJY11" s="599"/>
      <c r="AJZ11" s="599"/>
      <c r="AKA11" s="599"/>
      <c r="AKB11" s="599"/>
      <c r="AKC11" s="599"/>
      <c r="AKD11" s="599"/>
      <c r="AKE11" s="599"/>
      <c r="AKF11" s="599"/>
      <c r="AKG11" s="599"/>
      <c r="AKH11" s="599"/>
      <c r="AKI11" s="599"/>
      <c r="AKJ11" s="599"/>
      <c r="AKK11" s="599"/>
      <c r="AKL11" s="599"/>
      <c r="AKM11" s="599"/>
      <c r="AKN11" s="599"/>
      <c r="AKO11" s="599"/>
      <c r="AKP11" s="599"/>
      <c r="AKQ11" s="599"/>
      <c r="AKR11" s="599"/>
      <c r="AKS11" s="599"/>
      <c r="AKT11" s="599"/>
      <c r="AKU11" s="599"/>
      <c r="AKV11" s="599"/>
      <c r="AKW11" s="599"/>
      <c r="AKX11" s="599"/>
      <c r="AKY11" s="599"/>
      <c r="AKZ11" s="599"/>
      <c r="ALA11" s="599"/>
      <c r="ALB11" s="599"/>
      <c r="ALC11" s="599"/>
      <c r="ALD11" s="599"/>
      <c r="ALE11" s="599"/>
      <c r="ALF11" s="599"/>
      <c r="ALG11" s="599"/>
      <c r="ALH11" s="599"/>
      <c r="ALI11" s="599"/>
      <c r="ALJ11" s="599"/>
      <c r="ALK11" s="599"/>
      <c r="ALL11" s="599"/>
      <c r="ALM11" s="599"/>
      <c r="ALN11" s="599"/>
      <c r="ALO11" s="599"/>
      <c r="ALP11" s="599"/>
      <c r="ALQ11" s="599"/>
      <c r="ALR11" s="599"/>
      <c r="ALS11" s="599"/>
      <c r="ALT11" s="599"/>
      <c r="ALU11" s="599"/>
      <c r="ALV11" s="599"/>
      <c r="ALW11" s="599"/>
      <c r="ALX11" s="599"/>
      <c r="ALY11" s="599"/>
      <c r="ALZ11" s="599"/>
      <c r="AMA11" s="599"/>
      <c r="AMB11" s="599"/>
      <c r="AMC11" s="599"/>
      <c r="AMD11" s="599"/>
      <c r="AME11" s="599"/>
      <c r="AMF11" s="599"/>
      <c r="AMG11" s="599"/>
      <c r="AMH11" s="599"/>
      <c r="AMI11" s="599"/>
      <c r="AMJ11" s="599"/>
    </row>
    <row r="12" spans="1:1024" s="623" customFormat="1" ht="26.25" customHeight="1" x14ac:dyDescent="0.35">
      <c r="A12" s="639" t="s">
        <v>436</v>
      </c>
      <c r="B12" s="638" t="s">
        <v>536</v>
      </c>
      <c r="C12" s="637" t="s">
        <v>535</v>
      </c>
      <c r="D12" s="634" t="s">
        <v>3</v>
      </c>
      <c r="E12" s="645">
        <v>5000</v>
      </c>
      <c r="F12" s="633">
        <v>6542</v>
      </c>
      <c r="G12" s="636">
        <v>4959</v>
      </c>
      <c r="H12" s="636">
        <v>1185</v>
      </c>
      <c r="I12" s="636">
        <v>398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5">
        <v>0</v>
      </c>
      <c r="S12" s="599"/>
      <c r="T12" s="599"/>
      <c r="U12" s="599"/>
      <c r="V12" s="599"/>
      <c r="W12" s="599"/>
      <c r="X12" s="599"/>
      <c r="Y12" s="599"/>
      <c r="Z12" s="599"/>
      <c r="AA12" s="599"/>
      <c r="AB12" s="599"/>
      <c r="AC12" s="599"/>
      <c r="AD12" s="599"/>
      <c r="AE12" s="599"/>
      <c r="AF12" s="599"/>
      <c r="AG12" s="599"/>
      <c r="AH12" s="599"/>
      <c r="AI12" s="599"/>
      <c r="AJ12" s="599"/>
      <c r="AK12" s="599"/>
      <c r="AL12" s="599"/>
      <c r="AM12" s="599"/>
      <c r="AN12" s="599"/>
      <c r="AO12" s="599"/>
      <c r="AP12" s="599"/>
      <c r="AQ12" s="599"/>
      <c r="AR12" s="599"/>
      <c r="AS12" s="599"/>
      <c r="AT12" s="599"/>
      <c r="AU12" s="599"/>
      <c r="AV12" s="599"/>
      <c r="AW12" s="599"/>
      <c r="AX12" s="599"/>
      <c r="AY12" s="599"/>
      <c r="AZ12" s="599"/>
      <c r="BA12" s="599"/>
      <c r="BB12" s="599"/>
      <c r="BC12" s="599"/>
      <c r="BD12" s="599"/>
      <c r="BE12" s="599"/>
      <c r="BF12" s="599"/>
      <c r="BG12" s="599"/>
      <c r="BH12" s="599"/>
      <c r="BI12" s="599"/>
      <c r="BJ12" s="599"/>
      <c r="BK12" s="599"/>
      <c r="BL12" s="599"/>
      <c r="BM12" s="599"/>
      <c r="BN12" s="599"/>
      <c r="BO12" s="599"/>
      <c r="BP12" s="599"/>
      <c r="BQ12" s="599"/>
      <c r="BR12" s="599"/>
      <c r="BS12" s="599"/>
      <c r="BT12" s="599"/>
      <c r="BU12" s="599"/>
      <c r="BV12" s="599"/>
      <c r="BW12" s="599"/>
      <c r="BX12" s="599"/>
      <c r="BY12" s="599"/>
      <c r="BZ12" s="599"/>
      <c r="CA12" s="599"/>
      <c r="CB12" s="599"/>
      <c r="CC12" s="599"/>
      <c r="CD12" s="599"/>
      <c r="CE12" s="599"/>
      <c r="CF12" s="599"/>
      <c r="CG12" s="599"/>
      <c r="CH12" s="599"/>
      <c r="CI12" s="599"/>
      <c r="CJ12" s="599"/>
      <c r="CK12" s="599"/>
      <c r="CL12" s="599"/>
      <c r="CM12" s="599"/>
      <c r="CN12" s="599"/>
      <c r="CO12" s="599"/>
      <c r="CP12" s="599"/>
      <c r="CQ12" s="599"/>
      <c r="CR12" s="599"/>
      <c r="CS12" s="599"/>
      <c r="CT12" s="599"/>
      <c r="CU12" s="599"/>
      <c r="CV12" s="599"/>
      <c r="CW12" s="599"/>
      <c r="CX12" s="599"/>
      <c r="CY12" s="599"/>
      <c r="CZ12" s="599"/>
      <c r="DA12" s="599"/>
      <c r="DB12" s="599"/>
      <c r="DC12" s="599"/>
      <c r="DD12" s="599"/>
      <c r="DE12" s="599"/>
      <c r="DF12" s="599"/>
      <c r="DG12" s="599"/>
      <c r="DH12" s="599"/>
      <c r="DI12" s="599"/>
      <c r="DJ12" s="599"/>
      <c r="DK12" s="599"/>
      <c r="DL12" s="599"/>
      <c r="DM12" s="599"/>
      <c r="DN12" s="599"/>
      <c r="DO12" s="599"/>
      <c r="DP12" s="599"/>
      <c r="DQ12" s="599"/>
      <c r="DR12" s="599"/>
      <c r="DS12" s="599"/>
      <c r="DT12" s="599"/>
      <c r="DU12" s="599"/>
      <c r="DV12" s="599"/>
      <c r="DW12" s="599"/>
      <c r="DX12" s="599"/>
      <c r="DY12" s="599"/>
      <c r="DZ12" s="599"/>
      <c r="EA12" s="599"/>
      <c r="EB12" s="599"/>
      <c r="EC12" s="599"/>
      <c r="ED12" s="599"/>
      <c r="EE12" s="599"/>
      <c r="EF12" s="599"/>
      <c r="EG12" s="599"/>
      <c r="EH12" s="599"/>
      <c r="EI12" s="599"/>
      <c r="EJ12" s="599"/>
      <c r="EK12" s="599"/>
      <c r="EL12" s="599"/>
      <c r="EM12" s="599"/>
      <c r="EN12" s="599"/>
      <c r="EO12" s="599"/>
      <c r="EP12" s="599"/>
      <c r="EQ12" s="599"/>
      <c r="ER12" s="599"/>
      <c r="ES12" s="599"/>
      <c r="ET12" s="599"/>
      <c r="EU12" s="599"/>
      <c r="EV12" s="599"/>
      <c r="EW12" s="599"/>
      <c r="EX12" s="599"/>
      <c r="EY12" s="599"/>
      <c r="EZ12" s="599"/>
      <c r="FA12" s="599"/>
      <c r="FB12" s="599"/>
      <c r="FC12" s="599"/>
      <c r="FD12" s="599"/>
      <c r="FE12" s="599"/>
      <c r="FF12" s="599"/>
      <c r="FG12" s="599"/>
      <c r="FH12" s="599"/>
      <c r="FI12" s="599"/>
      <c r="FJ12" s="599"/>
      <c r="FK12" s="599"/>
      <c r="FL12" s="599"/>
      <c r="FM12" s="599"/>
      <c r="FN12" s="599"/>
      <c r="FO12" s="599"/>
      <c r="FP12" s="599"/>
      <c r="FQ12" s="599"/>
      <c r="FR12" s="599"/>
      <c r="FS12" s="599"/>
      <c r="FT12" s="599"/>
      <c r="FU12" s="599"/>
      <c r="FV12" s="599"/>
      <c r="FW12" s="599"/>
      <c r="FX12" s="599"/>
      <c r="FY12" s="599"/>
      <c r="FZ12" s="599"/>
      <c r="GA12" s="599"/>
      <c r="GB12" s="599"/>
      <c r="GC12" s="599"/>
      <c r="GD12" s="599"/>
      <c r="GE12" s="599"/>
      <c r="GF12" s="599"/>
      <c r="GG12" s="599"/>
      <c r="GH12" s="599"/>
      <c r="GI12" s="599"/>
      <c r="GJ12" s="599"/>
      <c r="GK12" s="599"/>
      <c r="GL12" s="599"/>
      <c r="GM12" s="599"/>
      <c r="GN12" s="599"/>
      <c r="GO12" s="599"/>
      <c r="GP12" s="599"/>
      <c r="GQ12" s="599"/>
      <c r="GR12" s="599"/>
      <c r="GS12" s="599"/>
      <c r="GT12" s="599"/>
      <c r="GU12" s="599"/>
      <c r="GV12" s="599"/>
      <c r="GW12" s="599"/>
      <c r="GX12" s="599"/>
      <c r="GY12" s="599"/>
      <c r="GZ12" s="599"/>
      <c r="HA12" s="599"/>
      <c r="HB12" s="599"/>
      <c r="HC12" s="599"/>
      <c r="HD12" s="599"/>
      <c r="HE12" s="599"/>
      <c r="HF12" s="599"/>
      <c r="HG12" s="599"/>
      <c r="HH12" s="599"/>
      <c r="HI12" s="599"/>
      <c r="HJ12" s="599"/>
      <c r="HK12" s="599"/>
      <c r="HL12" s="599"/>
      <c r="HM12" s="599"/>
      <c r="HN12" s="599"/>
      <c r="HO12" s="599"/>
      <c r="HP12" s="599"/>
      <c r="HQ12" s="599"/>
      <c r="HR12" s="599"/>
      <c r="HS12" s="599"/>
      <c r="HT12" s="599"/>
      <c r="HU12" s="599"/>
      <c r="HV12" s="599"/>
      <c r="HW12" s="599"/>
      <c r="HX12" s="599"/>
      <c r="HY12" s="599"/>
      <c r="HZ12" s="599"/>
      <c r="IA12" s="599"/>
      <c r="IB12" s="599"/>
      <c r="IC12" s="599"/>
      <c r="ID12" s="599"/>
      <c r="IE12" s="599"/>
      <c r="IF12" s="599"/>
      <c r="IG12" s="599"/>
      <c r="IH12" s="599"/>
      <c r="II12" s="599"/>
      <c r="IJ12" s="599"/>
      <c r="IK12" s="599"/>
      <c r="IL12" s="599"/>
      <c r="IM12" s="599"/>
      <c r="IN12" s="599"/>
      <c r="IO12" s="599"/>
      <c r="IP12" s="599"/>
      <c r="IQ12" s="599"/>
      <c r="IR12" s="599"/>
      <c r="IS12" s="599"/>
      <c r="IT12" s="599"/>
      <c r="IU12" s="599"/>
      <c r="IV12" s="599"/>
      <c r="IW12" s="599"/>
      <c r="IX12" s="599"/>
      <c r="IY12" s="599"/>
      <c r="IZ12" s="599"/>
      <c r="JA12" s="599"/>
      <c r="JB12" s="599"/>
      <c r="JC12" s="599"/>
      <c r="JD12" s="599"/>
      <c r="JE12" s="599"/>
      <c r="JF12" s="599"/>
      <c r="JG12" s="599"/>
      <c r="JH12" s="599"/>
      <c r="JI12" s="599"/>
      <c r="JJ12" s="599"/>
      <c r="JK12" s="599"/>
      <c r="JL12" s="599"/>
      <c r="JM12" s="599"/>
      <c r="JN12" s="599"/>
      <c r="JO12" s="599"/>
      <c r="JP12" s="599"/>
      <c r="JQ12" s="599"/>
      <c r="JR12" s="599"/>
      <c r="JS12" s="599"/>
      <c r="JT12" s="599"/>
      <c r="JU12" s="599"/>
      <c r="JV12" s="599"/>
      <c r="JW12" s="599"/>
      <c r="JX12" s="599"/>
      <c r="JY12" s="599"/>
      <c r="JZ12" s="599"/>
      <c r="KA12" s="599"/>
      <c r="KB12" s="599"/>
      <c r="KC12" s="599"/>
      <c r="KD12" s="599"/>
      <c r="KE12" s="599"/>
      <c r="KF12" s="599"/>
      <c r="KG12" s="599"/>
      <c r="KH12" s="599"/>
      <c r="KI12" s="599"/>
      <c r="KJ12" s="599"/>
      <c r="KK12" s="599"/>
      <c r="KL12" s="599"/>
      <c r="KM12" s="599"/>
      <c r="KN12" s="599"/>
      <c r="KO12" s="599"/>
      <c r="KP12" s="599"/>
      <c r="KQ12" s="599"/>
      <c r="KR12" s="599"/>
      <c r="KS12" s="599"/>
      <c r="KT12" s="599"/>
      <c r="KU12" s="599"/>
      <c r="KV12" s="599"/>
      <c r="KW12" s="599"/>
      <c r="KX12" s="599"/>
      <c r="KY12" s="599"/>
      <c r="KZ12" s="599"/>
      <c r="LA12" s="599"/>
      <c r="LB12" s="599"/>
      <c r="LC12" s="599"/>
      <c r="LD12" s="599"/>
      <c r="LE12" s="599"/>
      <c r="LF12" s="599"/>
      <c r="LG12" s="599"/>
      <c r="LH12" s="599"/>
      <c r="LI12" s="599"/>
      <c r="LJ12" s="599"/>
      <c r="LK12" s="599"/>
      <c r="LL12" s="599"/>
      <c r="LM12" s="599"/>
      <c r="LN12" s="599"/>
      <c r="LO12" s="599"/>
      <c r="LP12" s="599"/>
      <c r="LQ12" s="599"/>
      <c r="LR12" s="599"/>
      <c r="LS12" s="599"/>
      <c r="LT12" s="599"/>
      <c r="LU12" s="599"/>
      <c r="LV12" s="599"/>
      <c r="LW12" s="599"/>
      <c r="LX12" s="599"/>
      <c r="LY12" s="599"/>
      <c r="LZ12" s="599"/>
      <c r="MA12" s="599"/>
      <c r="MB12" s="599"/>
      <c r="MC12" s="599"/>
      <c r="MD12" s="599"/>
      <c r="ME12" s="599"/>
      <c r="MF12" s="599"/>
      <c r="MG12" s="599"/>
      <c r="MH12" s="599"/>
      <c r="MI12" s="599"/>
      <c r="MJ12" s="599"/>
      <c r="MK12" s="599"/>
      <c r="ML12" s="599"/>
      <c r="MM12" s="599"/>
      <c r="MN12" s="599"/>
      <c r="MO12" s="599"/>
      <c r="MP12" s="599"/>
      <c r="MQ12" s="599"/>
      <c r="MR12" s="599"/>
      <c r="MS12" s="599"/>
      <c r="MT12" s="599"/>
      <c r="MU12" s="599"/>
      <c r="MV12" s="599"/>
      <c r="MW12" s="599"/>
      <c r="MX12" s="599"/>
      <c r="MY12" s="599"/>
      <c r="MZ12" s="599"/>
      <c r="NA12" s="599"/>
      <c r="NB12" s="599"/>
      <c r="NC12" s="599"/>
      <c r="ND12" s="599"/>
      <c r="NE12" s="599"/>
      <c r="NF12" s="599"/>
      <c r="NG12" s="599"/>
      <c r="NH12" s="599"/>
      <c r="NI12" s="599"/>
      <c r="NJ12" s="599"/>
      <c r="NK12" s="599"/>
      <c r="NL12" s="599"/>
      <c r="NM12" s="599"/>
      <c r="NN12" s="599"/>
      <c r="NO12" s="599"/>
      <c r="NP12" s="599"/>
      <c r="NQ12" s="599"/>
      <c r="NR12" s="599"/>
      <c r="NS12" s="599"/>
      <c r="NT12" s="599"/>
      <c r="NU12" s="599"/>
      <c r="NV12" s="599"/>
      <c r="NW12" s="599"/>
      <c r="NX12" s="599"/>
      <c r="NY12" s="599"/>
      <c r="NZ12" s="599"/>
      <c r="OA12" s="599"/>
      <c r="OB12" s="599"/>
      <c r="OC12" s="599"/>
      <c r="OD12" s="599"/>
      <c r="OE12" s="599"/>
      <c r="OF12" s="599"/>
      <c r="OG12" s="599"/>
      <c r="OH12" s="599"/>
      <c r="OI12" s="599"/>
      <c r="OJ12" s="599"/>
      <c r="OK12" s="599"/>
      <c r="OL12" s="599"/>
      <c r="OM12" s="599"/>
      <c r="ON12" s="599"/>
      <c r="OO12" s="599"/>
      <c r="OP12" s="599"/>
      <c r="OQ12" s="599"/>
      <c r="OR12" s="599"/>
      <c r="OS12" s="599"/>
      <c r="OT12" s="599"/>
      <c r="OU12" s="599"/>
      <c r="OV12" s="599"/>
      <c r="OW12" s="599"/>
      <c r="OX12" s="599"/>
      <c r="OY12" s="599"/>
      <c r="OZ12" s="599"/>
      <c r="PA12" s="599"/>
      <c r="PB12" s="599"/>
      <c r="PC12" s="599"/>
      <c r="PD12" s="599"/>
      <c r="PE12" s="599"/>
      <c r="PF12" s="599"/>
      <c r="PG12" s="599"/>
      <c r="PH12" s="599"/>
      <c r="PI12" s="599"/>
      <c r="PJ12" s="599"/>
      <c r="PK12" s="599"/>
      <c r="PL12" s="599"/>
      <c r="PM12" s="599"/>
      <c r="PN12" s="599"/>
      <c r="PO12" s="599"/>
      <c r="PP12" s="599"/>
      <c r="PQ12" s="599"/>
      <c r="PR12" s="599"/>
      <c r="PS12" s="599"/>
      <c r="PT12" s="599"/>
      <c r="PU12" s="599"/>
      <c r="PV12" s="599"/>
      <c r="PW12" s="599"/>
      <c r="PX12" s="599"/>
      <c r="PY12" s="599"/>
      <c r="PZ12" s="599"/>
      <c r="QA12" s="599"/>
      <c r="QB12" s="599"/>
      <c r="QC12" s="599"/>
      <c r="QD12" s="599"/>
      <c r="QE12" s="599"/>
      <c r="QF12" s="599"/>
      <c r="QG12" s="599"/>
      <c r="QH12" s="599"/>
      <c r="QI12" s="599"/>
      <c r="QJ12" s="599"/>
      <c r="QK12" s="599"/>
      <c r="QL12" s="599"/>
      <c r="QM12" s="599"/>
      <c r="QN12" s="599"/>
      <c r="QO12" s="599"/>
      <c r="QP12" s="599"/>
      <c r="QQ12" s="599"/>
      <c r="QR12" s="599"/>
      <c r="QS12" s="599"/>
      <c r="QT12" s="599"/>
      <c r="QU12" s="599"/>
      <c r="QV12" s="599"/>
      <c r="QW12" s="599"/>
      <c r="QX12" s="599"/>
      <c r="QY12" s="599"/>
      <c r="QZ12" s="599"/>
      <c r="RA12" s="599"/>
      <c r="RB12" s="599"/>
      <c r="RC12" s="599"/>
      <c r="RD12" s="599"/>
      <c r="RE12" s="599"/>
      <c r="RF12" s="599"/>
      <c r="RG12" s="599"/>
      <c r="RH12" s="599"/>
      <c r="RI12" s="599"/>
      <c r="RJ12" s="599"/>
      <c r="RK12" s="599"/>
      <c r="RL12" s="599"/>
      <c r="RM12" s="599"/>
      <c r="RN12" s="599"/>
      <c r="RO12" s="599"/>
      <c r="RP12" s="599"/>
      <c r="RQ12" s="599"/>
      <c r="RR12" s="599"/>
      <c r="RS12" s="599"/>
      <c r="RT12" s="599"/>
      <c r="RU12" s="599"/>
      <c r="RV12" s="599"/>
      <c r="RW12" s="599"/>
      <c r="RX12" s="599"/>
      <c r="RY12" s="599"/>
      <c r="RZ12" s="599"/>
      <c r="SA12" s="599"/>
      <c r="SB12" s="599"/>
      <c r="SC12" s="599"/>
      <c r="SD12" s="599"/>
      <c r="SE12" s="599"/>
      <c r="SF12" s="599"/>
      <c r="SG12" s="599"/>
      <c r="SH12" s="599"/>
      <c r="SI12" s="599"/>
      <c r="SJ12" s="599"/>
      <c r="SK12" s="599"/>
      <c r="SL12" s="599"/>
      <c r="SM12" s="599"/>
      <c r="SN12" s="599"/>
      <c r="SO12" s="599"/>
      <c r="SP12" s="599"/>
      <c r="SQ12" s="599"/>
      <c r="SR12" s="599"/>
      <c r="SS12" s="599"/>
      <c r="ST12" s="599"/>
      <c r="SU12" s="599"/>
      <c r="SV12" s="599"/>
      <c r="SW12" s="599"/>
      <c r="SX12" s="599"/>
      <c r="SY12" s="599"/>
      <c r="SZ12" s="599"/>
      <c r="TA12" s="599"/>
      <c r="TB12" s="599"/>
      <c r="TC12" s="599"/>
      <c r="TD12" s="599"/>
      <c r="TE12" s="599"/>
      <c r="TF12" s="599"/>
      <c r="TG12" s="599"/>
      <c r="TH12" s="599"/>
      <c r="TI12" s="599"/>
      <c r="TJ12" s="599"/>
      <c r="TK12" s="599"/>
      <c r="TL12" s="599"/>
      <c r="TM12" s="599"/>
      <c r="TN12" s="599"/>
      <c r="TO12" s="599"/>
      <c r="TP12" s="599"/>
      <c r="TQ12" s="599"/>
      <c r="TR12" s="599"/>
      <c r="TS12" s="599"/>
      <c r="TT12" s="599"/>
      <c r="TU12" s="599"/>
      <c r="TV12" s="599"/>
      <c r="TW12" s="599"/>
      <c r="TX12" s="599"/>
      <c r="TY12" s="599"/>
      <c r="TZ12" s="599"/>
      <c r="UA12" s="599"/>
      <c r="UB12" s="599"/>
      <c r="UC12" s="599"/>
      <c r="UD12" s="599"/>
      <c r="UE12" s="599"/>
      <c r="UF12" s="599"/>
      <c r="UG12" s="599"/>
      <c r="UH12" s="599"/>
      <c r="UI12" s="599"/>
      <c r="UJ12" s="599"/>
      <c r="UK12" s="599"/>
      <c r="UL12" s="599"/>
      <c r="UM12" s="599"/>
      <c r="UN12" s="599"/>
      <c r="UO12" s="599"/>
      <c r="UP12" s="599"/>
      <c r="UQ12" s="599"/>
      <c r="UR12" s="599"/>
      <c r="US12" s="599"/>
      <c r="UT12" s="599"/>
      <c r="UU12" s="599"/>
      <c r="UV12" s="599"/>
      <c r="UW12" s="599"/>
      <c r="UX12" s="599"/>
      <c r="UY12" s="599"/>
      <c r="UZ12" s="599"/>
      <c r="VA12" s="599"/>
      <c r="VB12" s="599"/>
      <c r="VC12" s="599"/>
      <c r="VD12" s="599"/>
      <c r="VE12" s="599"/>
      <c r="VF12" s="599"/>
      <c r="VG12" s="599"/>
      <c r="VH12" s="599"/>
      <c r="VI12" s="599"/>
      <c r="VJ12" s="599"/>
      <c r="VK12" s="599"/>
      <c r="VL12" s="599"/>
      <c r="VM12" s="599"/>
      <c r="VN12" s="599"/>
      <c r="VO12" s="599"/>
      <c r="VP12" s="599"/>
      <c r="VQ12" s="599"/>
      <c r="VR12" s="599"/>
      <c r="VS12" s="599"/>
      <c r="VT12" s="599"/>
      <c r="VU12" s="599"/>
      <c r="VV12" s="599"/>
      <c r="VW12" s="599"/>
      <c r="VX12" s="599"/>
      <c r="VY12" s="599"/>
      <c r="VZ12" s="599"/>
      <c r="WA12" s="599"/>
      <c r="WB12" s="599"/>
      <c r="WC12" s="599"/>
      <c r="WD12" s="599"/>
      <c r="WE12" s="599"/>
      <c r="WF12" s="599"/>
      <c r="WG12" s="599"/>
      <c r="WH12" s="599"/>
      <c r="WI12" s="599"/>
      <c r="WJ12" s="599"/>
      <c r="WK12" s="599"/>
      <c r="WL12" s="599"/>
      <c r="WM12" s="599"/>
      <c r="WN12" s="599"/>
      <c r="WO12" s="599"/>
      <c r="WP12" s="599"/>
      <c r="WQ12" s="599"/>
      <c r="WR12" s="599"/>
      <c r="WS12" s="599"/>
      <c r="WT12" s="599"/>
      <c r="WU12" s="599"/>
      <c r="WV12" s="599"/>
      <c r="WW12" s="599"/>
      <c r="WX12" s="599"/>
      <c r="WY12" s="599"/>
      <c r="WZ12" s="599"/>
      <c r="XA12" s="599"/>
      <c r="XB12" s="599"/>
      <c r="XC12" s="599"/>
      <c r="XD12" s="599"/>
      <c r="XE12" s="599"/>
      <c r="XF12" s="599"/>
      <c r="XG12" s="599"/>
      <c r="XH12" s="599"/>
      <c r="XI12" s="599"/>
      <c r="XJ12" s="599"/>
      <c r="XK12" s="599"/>
      <c r="XL12" s="599"/>
      <c r="XM12" s="599"/>
      <c r="XN12" s="599"/>
      <c r="XO12" s="599"/>
      <c r="XP12" s="599"/>
      <c r="XQ12" s="599"/>
      <c r="XR12" s="599"/>
      <c r="XS12" s="599"/>
      <c r="XT12" s="599"/>
      <c r="XU12" s="599"/>
      <c r="XV12" s="599"/>
      <c r="XW12" s="599"/>
      <c r="XX12" s="599"/>
      <c r="XY12" s="599"/>
      <c r="XZ12" s="599"/>
      <c r="YA12" s="599"/>
      <c r="YB12" s="599"/>
      <c r="YC12" s="599"/>
      <c r="YD12" s="599"/>
      <c r="YE12" s="599"/>
      <c r="YF12" s="599"/>
      <c r="YG12" s="599"/>
      <c r="YH12" s="599"/>
      <c r="YI12" s="599"/>
      <c r="YJ12" s="599"/>
      <c r="YK12" s="599"/>
      <c r="YL12" s="599"/>
      <c r="YM12" s="599"/>
      <c r="YN12" s="599"/>
      <c r="YO12" s="599"/>
      <c r="YP12" s="599"/>
      <c r="YQ12" s="599"/>
      <c r="YR12" s="599"/>
      <c r="YS12" s="599"/>
      <c r="YT12" s="599"/>
      <c r="YU12" s="599"/>
      <c r="YV12" s="599"/>
      <c r="YW12" s="599"/>
      <c r="YX12" s="599"/>
      <c r="YY12" s="599"/>
      <c r="YZ12" s="599"/>
      <c r="ZA12" s="599"/>
      <c r="ZB12" s="599"/>
      <c r="ZC12" s="599"/>
      <c r="ZD12" s="599"/>
      <c r="ZE12" s="599"/>
      <c r="ZF12" s="599"/>
      <c r="ZG12" s="599"/>
      <c r="ZH12" s="599"/>
      <c r="ZI12" s="599"/>
      <c r="ZJ12" s="599"/>
      <c r="ZK12" s="599"/>
      <c r="ZL12" s="599"/>
      <c r="ZM12" s="599"/>
      <c r="ZN12" s="599"/>
      <c r="ZO12" s="599"/>
      <c r="ZP12" s="599"/>
      <c r="ZQ12" s="599"/>
      <c r="ZR12" s="599"/>
      <c r="ZS12" s="599"/>
      <c r="ZT12" s="599"/>
      <c r="ZU12" s="599"/>
      <c r="ZV12" s="599"/>
      <c r="ZW12" s="599"/>
      <c r="ZX12" s="599"/>
      <c r="ZY12" s="599"/>
      <c r="ZZ12" s="599"/>
      <c r="AAA12" s="599"/>
      <c r="AAB12" s="599"/>
      <c r="AAC12" s="599"/>
      <c r="AAD12" s="599"/>
      <c r="AAE12" s="599"/>
      <c r="AAF12" s="599"/>
      <c r="AAG12" s="599"/>
      <c r="AAH12" s="599"/>
      <c r="AAI12" s="599"/>
      <c r="AAJ12" s="599"/>
      <c r="AAK12" s="599"/>
      <c r="AAL12" s="599"/>
      <c r="AAM12" s="599"/>
      <c r="AAN12" s="599"/>
      <c r="AAO12" s="599"/>
      <c r="AAP12" s="599"/>
      <c r="AAQ12" s="599"/>
      <c r="AAR12" s="599"/>
      <c r="AAS12" s="599"/>
      <c r="AAT12" s="599"/>
      <c r="AAU12" s="599"/>
      <c r="AAV12" s="599"/>
      <c r="AAW12" s="599"/>
      <c r="AAX12" s="599"/>
      <c r="AAY12" s="599"/>
      <c r="AAZ12" s="599"/>
      <c r="ABA12" s="599"/>
      <c r="ABB12" s="599"/>
      <c r="ABC12" s="599"/>
      <c r="ABD12" s="599"/>
      <c r="ABE12" s="599"/>
      <c r="ABF12" s="599"/>
      <c r="ABG12" s="599"/>
      <c r="ABH12" s="599"/>
      <c r="ABI12" s="599"/>
      <c r="ABJ12" s="599"/>
      <c r="ABK12" s="599"/>
      <c r="ABL12" s="599"/>
      <c r="ABM12" s="599"/>
      <c r="ABN12" s="599"/>
      <c r="ABO12" s="599"/>
      <c r="ABP12" s="599"/>
      <c r="ABQ12" s="599"/>
      <c r="ABR12" s="599"/>
      <c r="ABS12" s="599"/>
      <c r="ABT12" s="599"/>
      <c r="ABU12" s="599"/>
      <c r="ABV12" s="599"/>
      <c r="ABW12" s="599"/>
      <c r="ABX12" s="599"/>
      <c r="ABY12" s="599"/>
      <c r="ABZ12" s="599"/>
      <c r="ACA12" s="599"/>
      <c r="ACB12" s="599"/>
      <c r="ACC12" s="599"/>
      <c r="ACD12" s="599"/>
      <c r="ACE12" s="599"/>
      <c r="ACF12" s="599"/>
      <c r="ACG12" s="599"/>
      <c r="ACH12" s="599"/>
      <c r="ACI12" s="599"/>
      <c r="ACJ12" s="599"/>
      <c r="ACK12" s="599"/>
      <c r="ACL12" s="599"/>
      <c r="ACM12" s="599"/>
      <c r="ACN12" s="599"/>
      <c r="ACO12" s="599"/>
      <c r="ACP12" s="599"/>
      <c r="ACQ12" s="599"/>
      <c r="ACR12" s="599"/>
      <c r="ACS12" s="599"/>
      <c r="ACT12" s="599"/>
      <c r="ACU12" s="599"/>
      <c r="ACV12" s="599"/>
      <c r="ACW12" s="599"/>
      <c r="ACX12" s="599"/>
      <c r="ACY12" s="599"/>
      <c r="ACZ12" s="599"/>
      <c r="ADA12" s="599"/>
      <c r="ADB12" s="599"/>
      <c r="ADC12" s="599"/>
      <c r="ADD12" s="599"/>
      <c r="ADE12" s="599"/>
      <c r="ADF12" s="599"/>
      <c r="ADG12" s="599"/>
      <c r="ADH12" s="599"/>
      <c r="ADI12" s="599"/>
      <c r="ADJ12" s="599"/>
      <c r="ADK12" s="599"/>
      <c r="ADL12" s="599"/>
      <c r="ADM12" s="599"/>
      <c r="ADN12" s="599"/>
      <c r="ADO12" s="599"/>
      <c r="ADP12" s="599"/>
      <c r="ADQ12" s="599"/>
      <c r="ADR12" s="599"/>
      <c r="ADS12" s="599"/>
      <c r="ADT12" s="599"/>
      <c r="ADU12" s="599"/>
      <c r="ADV12" s="599"/>
      <c r="ADW12" s="599"/>
      <c r="ADX12" s="599"/>
      <c r="ADY12" s="599"/>
      <c r="ADZ12" s="599"/>
      <c r="AEA12" s="599"/>
      <c r="AEB12" s="599"/>
      <c r="AEC12" s="599"/>
      <c r="AED12" s="599"/>
      <c r="AEE12" s="599"/>
      <c r="AEF12" s="599"/>
      <c r="AEG12" s="599"/>
      <c r="AEH12" s="599"/>
      <c r="AEI12" s="599"/>
      <c r="AEJ12" s="599"/>
      <c r="AEK12" s="599"/>
      <c r="AEL12" s="599"/>
      <c r="AEM12" s="599"/>
      <c r="AEN12" s="599"/>
      <c r="AEO12" s="599"/>
      <c r="AEP12" s="599"/>
      <c r="AEQ12" s="599"/>
      <c r="AER12" s="599"/>
      <c r="AES12" s="599"/>
      <c r="AET12" s="599"/>
      <c r="AEU12" s="599"/>
      <c r="AEV12" s="599"/>
      <c r="AEW12" s="599"/>
      <c r="AEX12" s="599"/>
      <c r="AEY12" s="599"/>
      <c r="AEZ12" s="599"/>
      <c r="AFA12" s="599"/>
      <c r="AFB12" s="599"/>
      <c r="AFC12" s="599"/>
      <c r="AFD12" s="599"/>
      <c r="AFE12" s="599"/>
      <c r="AFF12" s="599"/>
      <c r="AFG12" s="599"/>
      <c r="AFH12" s="599"/>
      <c r="AFI12" s="599"/>
      <c r="AFJ12" s="599"/>
      <c r="AFK12" s="599"/>
      <c r="AFL12" s="599"/>
      <c r="AFM12" s="599"/>
      <c r="AFN12" s="599"/>
      <c r="AFO12" s="599"/>
      <c r="AFP12" s="599"/>
      <c r="AFQ12" s="599"/>
      <c r="AFR12" s="599"/>
      <c r="AFS12" s="599"/>
      <c r="AFT12" s="599"/>
      <c r="AFU12" s="599"/>
      <c r="AFV12" s="599"/>
      <c r="AFW12" s="599"/>
      <c r="AFX12" s="599"/>
      <c r="AFY12" s="599"/>
      <c r="AFZ12" s="599"/>
      <c r="AGA12" s="599"/>
      <c r="AGB12" s="599"/>
      <c r="AGC12" s="599"/>
      <c r="AGD12" s="599"/>
      <c r="AGE12" s="599"/>
      <c r="AGF12" s="599"/>
      <c r="AGG12" s="599"/>
      <c r="AGH12" s="599"/>
      <c r="AGI12" s="599"/>
      <c r="AGJ12" s="599"/>
      <c r="AGK12" s="599"/>
      <c r="AGL12" s="599"/>
      <c r="AGM12" s="599"/>
      <c r="AGN12" s="599"/>
      <c r="AGO12" s="599"/>
      <c r="AGP12" s="599"/>
      <c r="AGQ12" s="599"/>
      <c r="AGR12" s="599"/>
      <c r="AGS12" s="599"/>
      <c r="AGT12" s="599"/>
      <c r="AGU12" s="599"/>
      <c r="AGV12" s="599"/>
      <c r="AGW12" s="599"/>
      <c r="AGX12" s="599"/>
      <c r="AGY12" s="599"/>
      <c r="AGZ12" s="599"/>
      <c r="AHA12" s="599"/>
      <c r="AHB12" s="599"/>
      <c r="AHC12" s="599"/>
      <c r="AHD12" s="599"/>
      <c r="AHE12" s="599"/>
      <c r="AHF12" s="599"/>
      <c r="AHG12" s="599"/>
      <c r="AHH12" s="599"/>
      <c r="AHI12" s="599"/>
      <c r="AHJ12" s="599"/>
      <c r="AHK12" s="599"/>
      <c r="AHL12" s="599"/>
      <c r="AHM12" s="599"/>
      <c r="AHN12" s="599"/>
      <c r="AHO12" s="599"/>
      <c r="AHP12" s="599"/>
      <c r="AHQ12" s="599"/>
      <c r="AHR12" s="599"/>
      <c r="AHS12" s="599"/>
      <c r="AHT12" s="599"/>
      <c r="AHU12" s="599"/>
      <c r="AHV12" s="599"/>
      <c r="AHW12" s="599"/>
      <c r="AHX12" s="599"/>
      <c r="AHY12" s="599"/>
      <c r="AHZ12" s="599"/>
      <c r="AIA12" s="599"/>
      <c r="AIB12" s="599"/>
      <c r="AIC12" s="599"/>
      <c r="AID12" s="599"/>
      <c r="AIE12" s="599"/>
      <c r="AIF12" s="599"/>
      <c r="AIG12" s="599"/>
      <c r="AIH12" s="599"/>
      <c r="AII12" s="599"/>
      <c r="AIJ12" s="599"/>
      <c r="AIK12" s="599"/>
      <c r="AIL12" s="599"/>
      <c r="AIM12" s="599"/>
      <c r="AIN12" s="599"/>
      <c r="AIO12" s="599"/>
      <c r="AIP12" s="599"/>
      <c r="AIQ12" s="599"/>
      <c r="AIR12" s="599"/>
      <c r="AIS12" s="599"/>
      <c r="AIT12" s="599"/>
      <c r="AIU12" s="599"/>
      <c r="AIV12" s="599"/>
      <c r="AIW12" s="599"/>
      <c r="AIX12" s="599"/>
      <c r="AIY12" s="599"/>
      <c r="AIZ12" s="599"/>
      <c r="AJA12" s="599"/>
      <c r="AJB12" s="599"/>
      <c r="AJC12" s="599"/>
      <c r="AJD12" s="599"/>
      <c r="AJE12" s="599"/>
      <c r="AJF12" s="599"/>
      <c r="AJG12" s="599"/>
      <c r="AJH12" s="599"/>
      <c r="AJI12" s="599"/>
      <c r="AJJ12" s="599"/>
      <c r="AJK12" s="599"/>
      <c r="AJL12" s="599"/>
      <c r="AJM12" s="599"/>
      <c r="AJN12" s="599"/>
      <c r="AJO12" s="599"/>
      <c r="AJP12" s="599"/>
      <c r="AJQ12" s="599"/>
      <c r="AJR12" s="599"/>
      <c r="AJS12" s="599"/>
      <c r="AJT12" s="599"/>
      <c r="AJU12" s="599"/>
      <c r="AJV12" s="599"/>
      <c r="AJW12" s="599"/>
      <c r="AJX12" s="599"/>
      <c r="AJY12" s="599"/>
      <c r="AJZ12" s="599"/>
      <c r="AKA12" s="599"/>
      <c r="AKB12" s="599"/>
      <c r="AKC12" s="599"/>
      <c r="AKD12" s="599"/>
      <c r="AKE12" s="599"/>
      <c r="AKF12" s="599"/>
      <c r="AKG12" s="599"/>
      <c r="AKH12" s="599"/>
      <c r="AKI12" s="599"/>
      <c r="AKJ12" s="599"/>
      <c r="AKK12" s="599"/>
      <c r="AKL12" s="599"/>
      <c r="AKM12" s="599"/>
      <c r="AKN12" s="599"/>
      <c r="AKO12" s="599"/>
      <c r="AKP12" s="599"/>
      <c r="AKQ12" s="599"/>
      <c r="AKR12" s="599"/>
      <c r="AKS12" s="599"/>
      <c r="AKT12" s="599"/>
      <c r="AKU12" s="599"/>
      <c r="AKV12" s="599"/>
      <c r="AKW12" s="599"/>
      <c r="AKX12" s="599"/>
      <c r="AKY12" s="599"/>
      <c r="AKZ12" s="599"/>
      <c r="ALA12" s="599"/>
      <c r="ALB12" s="599"/>
      <c r="ALC12" s="599"/>
      <c r="ALD12" s="599"/>
      <c r="ALE12" s="599"/>
      <c r="ALF12" s="599"/>
      <c r="ALG12" s="599"/>
      <c r="ALH12" s="599"/>
      <c r="ALI12" s="599"/>
      <c r="ALJ12" s="599"/>
      <c r="ALK12" s="599"/>
      <c r="ALL12" s="599"/>
      <c r="ALM12" s="599"/>
      <c r="ALN12" s="599"/>
      <c r="ALO12" s="599"/>
      <c r="ALP12" s="599"/>
      <c r="ALQ12" s="599"/>
      <c r="ALR12" s="599"/>
      <c r="ALS12" s="599"/>
      <c r="ALT12" s="599"/>
      <c r="ALU12" s="599"/>
      <c r="ALV12" s="599"/>
      <c r="ALW12" s="599"/>
      <c r="ALX12" s="599"/>
      <c r="ALY12" s="599"/>
      <c r="ALZ12" s="599"/>
      <c r="AMA12" s="599"/>
      <c r="AMB12" s="599"/>
      <c r="AMC12" s="599"/>
      <c r="AMD12" s="599"/>
      <c r="AME12" s="599"/>
      <c r="AMF12" s="599"/>
      <c r="AMG12" s="599"/>
      <c r="AMH12" s="599"/>
      <c r="AMI12" s="599"/>
      <c r="AMJ12" s="599"/>
    </row>
    <row r="13" spans="1:1024" s="623" customFormat="1" ht="26.25" customHeight="1" x14ac:dyDescent="0.35">
      <c r="A13" s="639" t="s">
        <v>436</v>
      </c>
      <c r="B13" s="638" t="s">
        <v>99</v>
      </c>
      <c r="C13" s="637" t="s">
        <v>491</v>
      </c>
      <c r="D13" s="634" t="s">
        <v>3</v>
      </c>
      <c r="E13" s="645">
        <v>735228</v>
      </c>
      <c r="F13" s="633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47"/>
      <c r="S13" s="599"/>
      <c r="T13" s="599"/>
      <c r="U13" s="599"/>
      <c r="V13" s="599"/>
      <c r="W13" s="599"/>
      <c r="X13" s="599"/>
      <c r="Y13" s="599"/>
      <c r="Z13" s="599"/>
      <c r="AA13" s="599"/>
      <c r="AB13" s="599"/>
      <c r="AC13" s="599"/>
      <c r="AD13" s="599"/>
      <c r="AE13" s="599"/>
      <c r="AF13" s="599"/>
      <c r="AG13" s="599"/>
      <c r="AH13" s="599"/>
      <c r="AI13" s="599"/>
      <c r="AJ13" s="599"/>
      <c r="AK13" s="599"/>
      <c r="AL13" s="599"/>
      <c r="AM13" s="599"/>
      <c r="AN13" s="599"/>
      <c r="AO13" s="599"/>
      <c r="AP13" s="599"/>
      <c r="AQ13" s="599"/>
      <c r="AR13" s="599"/>
      <c r="AS13" s="599"/>
      <c r="AT13" s="599"/>
      <c r="AU13" s="599"/>
      <c r="AV13" s="599"/>
      <c r="AW13" s="599"/>
      <c r="AX13" s="599"/>
      <c r="AY13" s="599"/>
      <c r="AZ13" s="599"/>
      <c r="BA13" s="599"/>
      <c r="BB13" s="599"/>
      <c r="BC13" s="599"/>
      <c r="BD13" s="599"/>
      <c r="BE13" s="599"/>
      <c r="BF13" s="599"/>
      <c r="BG13" s="599"/>
      <c r="BH13" s="599"/>
      <c r="BI13" s="599"/>
      <c r="BJ13" s="599"/>
      <c r="BK13" s="599"/>
      <c r="BL13" s="599"/>
      <c r="BM13" s="599"/>
      <c r="BN13" s="599"/>
      <c r="BO13" s="599"/>
      <c r="BP13" s="599"/>
      <c r="BQ13" s="599"/>
      <c r="BR13" s="599"/>
      <c r="BS13" s="599"/>
      <c r="BT13" s="599"/>
      <c r="BU13" s="599"/>
      <c r="BV13" s="599"/>
      <c r="BW13" s="599"/>
      <c r="BX13" s="599"/>
      <c r="BY13" s="599"/>
      <c r="BZ13" s="599"/>
      <c r="CA13" s="599"/>
      <c r="CB13" s="599"/>
      <c r="CC13" s="599"/>
      <c r="CD13" s="599"/>
      <c r="CE13" s="599"/>
      <c r="CF13" s="599"/>
      <c r="CG13" s="599"/>
      <c r="CH13" s="599"/>
      <c r="CI13" s="599"/>
      <c r="CJ13" s="599"/>
      <c r="CK13" s="599"/>
      <c r="CL13" s="599"/>
      <c r="CM13" s="599"/>
      <c r="CN13" s="599"/>
      <c r="CO13" s="599"/>
      <c r="CP13" s="599"/>
      <c r="CQ13" s="599"/>
      <c r="CR13" s="599"/>
      <c r="CS13" s="599"/>
      <c r="CT13" s="599"/>
      <c r="CU13" s="599"/>
      <c r="CV13" s="599"/>
      <c r="CW13" s="599"/>
      <c r="CX13" s="599"/>
      <c r="CY13" s="599"/>
      <c r="CZ13" s="599"/>
      <c r="DA13" s="599"/>
      <c r="DB13" s="599"/>
      <c r="DC13" s="599"/>
      <c r="DD13" s="599"/>
      <c r="DE13" s="599"/>
      <c r="DF13" s="599"/>
      <c r="DG13" s="599"/>
      <c r="DH13" s="599"/>
      <c r="DI13" s="599"/>
      <c r="DJ13" s="599"/>
      <c r="DK13" s="599"/>
      <c r="DL13" s="599"/>
      <c r="DM13" s="599"/>
      <c r="DN13" s="599"/>
      <c r="DO13" s="599"/>
      <c r="DP13" s="599"/>
      <c r="DQ13" s="599"/>
      <c r="DR13" s="599"/>
      <c r="DS13" s="599"/>
      <c r="DT13" s="599"/>
      <c r="DU13" s="599"/>
      <c r="DV13" s="599"/>
      <c r="DW13" s="599"/>
      <c r="DX13" s="599"/>
      <c r="DY13" s="599"/>
      <c r="DZ13" s="599"/>
      <c r="EA13" s="599"/>
      <c r="EB13" s="599"/>
      <c r="EC13" s="599"/>
      <c r="ED13" s="599"/>
      <c r="EE13" s="599"/>
      <c r="EF13" s="599"/>
      <c r="EG13" s="599"/>
      <c r="EH13" s="599"/>
      <c r="EI13" s="599"/>
      <c r="EJ13" s="599"/>
      <c r="EK13" s="599"/>
      <c r="EL13" s="599"/>
      <c r="EM13" s="599"/>
      <c r="EN13" s="599"/>
      <c r="EO13" s="599"/>
      <c r="EP13" s="599"/>
      <c r="EQ13" s="599"/>
      <c r="ER13" s="599"/>
      <c r="ES13" s="599"/>
      <c r="ET13" s="599"/>
      <c r="EU13" s="599"/>
      <c r="EV13" s="599"/>
      <c r="EW13" s="599"/>
      <c r="EX13" s="599"/>
      <c r="EY13" s="599"/>
      <c r="EZ13" s="599"/>
      <c r="FA13" s="599"/>
      <c r="FB13" s="599"/>
      <c r="FC13" s="599"/>
      <c r="FD13" s="599"/>
      <c r="FE13" s="599"/>
      <c r="FF13" s="599"/>
      <c r="FG13" s="599"/>
      <c r="FH13" s="599"/>
      <c r="FI13" s="599"/>
      <c r="FJ13" s="599"/>
      <c r="FK13" s="599"/>
      <c r="FL13" s="599"/>
      <c r="FM13" s="599"/>
      <c r="FN13" s="599"/>
      <c r="FO13" s="599"/>
      <c r="FP13" s="599"/>
      <c r="FQ13" s="599"/>
      <c r="FR13" s="599"/>
      <c r="FS13" s="599"/>
      <c r="FT13" s="599"/>
      <c r="FU13" s="599"/>
      <c r="FV13" s="599"/>
      <c r="FW13" s="599"/>
      <c r="FX13" s="599"/>
      <c r="FY13" s="599"/>
      <c r="FZ13" s="599"/>
      <c r="GA13" s="599"/>
      <c r="GB13" s="599"/>
      <c r="GC13" s="599"/>
      <c r="GD13" s="599"/>
      <c r="GE13" s="599"/>
      <c r="GF13" s="599"/>
      <c r="GG13" s="599"/>
      <c r="GH13" s="599"/>
      <c r="GI13" s="599"/>
      <c r="GJ13" s="599"/>
      <c r="GK13" s="599"/>
      <c r="GL13" s="599"/>
      <c r="GM13" s="599"/>
      <c r="GN13" s="599"/>
      <c r="GO13" s="599"/>
      <c r="GP13" s="599"/>
      <c r="GQ13" s="599"/>
      <c r="GR13" s="599"/>
      <c r="GS13" s="599"/>
      <c r="GT13" s="599"/>
      <c r="GU13" s="599"/>
      <c r="GV13" s="599"/>
      <c r="GW13" s="599"/>
      <c r="GX13" s="599"/>
      <c r="GY13" s="599"/>
      <c r="GZ13" s="599"/>
      <c r="HA13" s="599"/>
      <c r="HB13" s="599"/>
      <c r="HC13" s="599"/>
      <c r="HD13" s="599"/>
      <c r="HE13" s="599"/>
      <c r="HF13" s="599"/>
      <c r="HG13" s="599"/>
      <c r="HH13" s="599"/>
      <c r="HI13" s="599"/>
      <c r="HJ13" s="599"/>
      <c r="HK13" s="599"/>
      <c r="HL13" s="599"/>
      <c r="HM13" s="599"/>
      <c r="HN13" s="599"/>
      <c r="HO13" s="599"/>
      <c r="HP13" s="599"/>
      <c r="HQ13" s="599"/>
      <c r="HR13" s="599"/>
      <c r="HS13" s="599"/>
      <c r="HT13" s="599"/>
      <c r="HU13" s="599"/>
      <c r="HV13" s="599"/>
      <c r="HW13" s="599"/>
      <c r="HX13" s="599"/>
      <c r="HY13" s="599"/>
      <c r="HZ13" s="599"/>
      <c r="IA13" s="599"/>
      <c r="IB13" s="599"/>
      <c r="IC13" s="599"/>
      <c r="ID13" s="599"/>
      <c r="IE13" s="599"/>
      <c r="IF13" s="599"/>
      <c r="IG13" s="599"/>
      <c r="IH13" s="599"/>
      <c r="II13" s="599"/>
      <c r="IJ13" s="599"/>
      <c r="IK13" s="599"/>
      <c r="IL13" s="599"/>
      <c r="IM13" s="599"/>
      <c r="IN13" s="599"/>
      <c r="IO13" s="599"/>
      <c r="IP13" s="599"/>
      <c r="IQ13" s="599"/>
      <c r="IR13" s="599"/>
      <c r="IS13" s="599"/>
      <c r="IT13" s="599"/>
      <c r="IU13" s="599"/>
      <c r="IV13" s="599"/>
      <c r="IW13" s="599"/>
      <c r="IX13" s="599"/>
      <c r="IY13" s="599"/>
      <c r="IZ13" s="599"/>
      <c r="JA13" s="599"/>
      <c r="JB13" s="599"/>
      <c r="JC13" s="599"/>
      <c r="JD13" s="599"/>
      <c r="JE13" s="599"/>
      <c r="JF13" s="599"/>
      <c r="JG13" s="599"/>
      <c r="JH13" s="599"/>
      <c r="JI13" s="599"/>
      <c r="JJ13" s="599"/>
      <c r="JK13" s="599"/>
      <c r="JL13" s="599"/>
      <c r="JM13" s="599"/>
      <c r="JN13" s="599"/>
      <c r="JO13" s="599"/>
      <c r="JP13" s="599"/>
      <c r="JQ13" s="599"/>
      <c r="JR13" s="599"/>
      <c r="JS13" s="599"/>
      <c r="JT13" s="599"/>
      <c r="JU13" s="599"/>
      <c r="JV13" s="599"/>
      <c r="JW13" s="599"/>
      <c r="JX13" s="599"/>
      <c r="JY13" s="599"/>
      <c r="JZ13" s="599"/>
      <c r="KA13" s="599"/>
      <c r="KB13" s="599"/>
      <c r="KC13" s="599"/>
      <c r="KD13" s="599"/>
      <c r="KE13" s="599"/>
      <c r="KF13" s="599"/>
      <c r="KG13" s="599"/>
      <c r="KH13" s="599"/>
      <c r="KI13" s="599"/>
      <c r="KJ13" s="599"/>
      <c r="KK13" s="599"/>
      <c r="KL13" s="599"/>
      <c r="KM13" s="599"/>
      <c r="KN13" s="599"/>
      <c r="KO13" s="599"/>
      <c r="KP13" s="599"/>
      <c r="KQ13" s="599"/>
      <c r="KR13" s="599"/>
      <c r="KS13" s="599"/>
      <c r="KT13" s="599"/>
      <c r="KU13" s="599"/>
      <c r="KV13" s="599"/>
      <c r="KW13" s="599"/>
      <c r="KX13" s="599"/>
      <c r="KY13" s="599"/>
      <c r="KZ13" s="599"/>
      <c r="LA13" s="599"/>
      <c r="LB13" s="599"/>
      <c r="LC13" s="599"/>
      <c r="LD13" s="599"/>
      <c r="LE13" s="599"/>
      <c r="LF13" s="599"/>
      <c r="LG13" s="599"/>
      <c r="LH13" s="599"/>
      <c r="LI13" s="599"/>
      <c r="LJ13" s="599"/>
      <c r="LK13" s="599"/>
      <c r="LL13" s="599"/>
      <c r="LM13" s="599"/>
      <c r="LN13" s="599"/>
      <c r="LO13" s="599"/>
      <c r="LP13" s="599"/>
      <c r="LQ13" s="599"/>
      <c r="LR13" s="599"/>
      <c r="LS13" s="599"/>
      <c r="LT13" s="599"/>
      <c r="LU13" s="599"/>
      <c r="LV13" s="599"/>
      <c r="LW13" s="599"/>
      <c r="LX13" s="599"/>
      <c r="LY13" s="599"/>
      <c r="LZ13" s="599"/>
      <c r="MA13" s="599"/>
      <c r="MB13" s="599"/>
      <c r="MC13" s="599"/>
      <c r="MD13" s="599"/>
      <c r="ME13" s="599"/>
      <c r="MF13" s="599"/>
      <c r="MG13" s="599"/>
      <c r="MH13" s="599"/>
      <c r="MI13" s="599"/>
      <c r="MJ13" s="599"/>
      <c r="MK13" s="599"/>
      <c r="ML13" s="599"/>
      <c r="MM13" s="599"/>
      <c r="MN13" s="599"/>
      <c r="MO13" s="599"/>
      <c r="MP13" s="599"/>
      <c r="MQ13" s="599"/>
      <c r="MR13" s="599"/>
      <c r="MS13" s="599"/>
      <c r="MT13" s="599"/>
      <c r="MU13" s="599"/>
      <c r="MV13" s="599"/>
      <c r="MW13" s="599"/>
      <c r="MX13" s="599"/>
      <c r="MY13" s="599"/>
      <c r="MZ13" s="599"/>
      <c r="NA13" s="599"/>
      <c r="NB13" s="599"/>
      <c r="NC13" s="599"/>
      <c r="ND13" s="599"/>
      <c r="NE13" s="599"/>
      <c r="NF13" s="599"/>
      <c r="NG13" s="599"/>
      <c r="NH13" s="599"/>
      <c r="NI13" s="599"/>
      <c r="NJ13" s="599"/>
      <c r="NK13" s="599"/>
      <c r="NL13" s="599"/>
      <c r="NM13" s="599"/>
      <c r="NN13" s="599"/>
      <c r="NO13" s="599"/>
      <c r="NP13" s="599"/>
      <c r="NQ13" s="599"/>
      <c r="NR13" s="599"/>
      <c r="NS13" s="599"/>
      <c r="NT13" s="599"/>
      <c r="NU13" s="599"/>
      <c r="NV13" s="599"/>
      <c r="NW13" s="599"/>
      <c r="NX13" s="599"/>
      <c r="NY13" s="599"/>
      <c r="NZ13" s="599"/>
      <c r="OA13" s="599"/>
      <c r="OB13" s="599"/>
      <c r="OC13" s="599"/>
      <c r="OD13" s="599"/>
      <c r="OE13" s="599"/>
      <c r="OF13" s="599"/>
      <c r="OG13" s="599"/>
      <c r="OH13" s="599"/>
      <c r="OI13" s="599"/>
      <c r="OJ13" s="599"/>
      <c r="OK13" s="599"/>
      <c r="OL13" s="599"/>
      <c r="OM13" s="599"/>
      <c r="ON13" s="599"/>
      <c r="OO13" s="599"/>
      <c r="OP13" s="599"/>
      <c r="OQ13" s="599"/>
      <c r="OR13" s="599"/>
      <c r="OS13" s="599"/>
      <c r="OT13" s="599"/>
      <c r="OU13" s="599"/>
      <c r="OV13" s="599"/>
      <c r="OW13" s="599"/>
      <c r="OX13" s="599"/>
      <c r="OY13" s="599"/>
      <c r="OZ13" s="599"/>
      <c r="PA13" s="599"/>
      <c r="PB13" s="599"/>
      <c r="PC13" s="599"/>
      <c r="PD13" s="599"/>
      <c r="PE13" s="599"/>
      <c r="PF13" s="599"/>
      <c r="PG13" s="599"/>
      <c r="PH13" s="599"/>
      <c r="PI13" s="599"/>
      <c r="PJ13" s="599"/>
      <c r="PK13" s="599"/>
      <c r="PL13" s="599"/>
      <c r="PM13" s="599"/>
      <c r="PN13" s="599"/>
      <c r="PO13" s="599"/>
      <c r="PP13" s="599"/>
      <c r="PQ13" s="599"/>
      <c r="PR13" s="599"/>
      <c r="PS13" s="599"/>
      <c r="PT13" s="599"/>
      <c r="PU13" s="599"/>
      <c r="PV13" s="599"/>
      <c r="PW13" s="599"/>
      <c r="PX13" s="599"/>
      <c r="PY13" s="599"/>
      <c r="PZ13" s="599"/>
      <c r="QA13" s="599"/>
      <c r="QB13" s="599"/>
      <c r="QC13" s="599"/>
      <c r="QD13" s="599"/>
      <c r="QE13" s="599"/>
      <c r="QF13" s="599"/>
      <c r="QG13" s="599"/>
      <c r="QH13" s="599"/>
      <c r="QI13" s="599"/>
      <c r="QJ13" s="599"/>
      <c r="QK13" s="599"/>
      <c r="QL13" s="599"/>
      <c r="QM13" s="599"/>
      <c r="QN13" s="599"/>
      <c r="QO13" s="599"/>
      <c r="QP13" s="599"/>
      <c r="QQ13" s="599"/>
      <c r="QR13" s="599"/>
      <c r="QS13" s="599"/>
      <c r="QT13" s="599"/>
      <c r="QU13" s="599"/>
      <c r="QV13" s="599"/>
      <c r="QW13" s="599"/>
      <c r="QX13" s="599"/>
      <c r="QY13" s="599"/>
      <c r="QZ13" s="599"/>
      <c r="RA13" s="599"/>
      <c r="RB13" s="599"/>
      <c r="RC13" s="599"/>
      <c r="RD13" s="599"/>
      <c r="RE13" s="599"/>
      <c r="RF13" s="599"/>
      <c r="RG13" s="599"/>
      <c r="RH13" s="599"/>
      <c r="RI13" s="599"/>
      <c r="RJ13" s="599"/>
      <c r="RK13" s="599"/>
      <c r="RL13" s="599"/>
      <c r="RM13" s="599"/>
      <c r="RN13" s="599"/>
      <c r="RO13" s="599"/>
      <c r="RP13" s="599"/>
      <c r="RQ13" s="599"/>
      <c r="RR13" s="599"/>
      <c r="RS13" s="599"/>
      <c r="RT13" s="599"/>
      <c r="RU13" s="599"/>
      <c r="RV13" s="599"/>
      <c r="RW13" s="599"/>
      <c r="RX13" s="599"/>
      <c r="RY13" s="599"/>
      <c r="RZ13" s="599"/>
      <c r="SA13" s="599"/>
      <c r="SB13" s="599"/>
      <c r="SC13" s="599"/>
      <c r="SD13" s="599"/>
      <c r="SE13" s="599"/>
      <c r="SF13" s="599"/>
      <c r="SG13" s="599"/>
      <c r="SH13" s="599"/>
      <c r="SI13" s="599"/>
      <c r="SJ13" s="599"/>
      <c r="SK13" s="599"/>
      <c r="SL13" s="599"/>
      <c r="SM13" s="599"/>
      <c r="SN13" s="599"/>
      <c r="SO13" s="599"/>
      <c r="SP13" s="599"/>
      <c r="SQ13" s="599"/>
      <c r="SR13" s="599"/>
      <c r="SS13" s="599"/>
      <c r="ST13" s="599"/>
      <c r="SU13" s="599"/>
      <c r="SV13" s="599"/>
      <c r="SW13" s="599"/>
      <c r="SX13" s="599"/>
      <c r="SY13" s="599"/>
      <c r="SZ13" s="599"/>
      <c r="TA13" s="599"/>
      <c r="TB13" s="599"/>
      <c r="TC13" s="599"/>
      <c r="TD13" s="599"/>
      <c r="TE13" s="599"/>
      <c r="TF13" s="599"/>
      <c r="TG13" s="599"/>
      <c r="TH13" s="599"/>
      <c r="TI13" s="599"/>
      <c r="TJ13" s="599"/>
      <c r="TK13" s="599"/>
      <c r="TL13" s="599"/>
      <c r="TM13" s="599"/>
      <c r="TN13" s="599"/>
      <c r="TO13" s="599"/>
      <c r="TP13" s="599"/>
      <c r="TQ13" s="599"/>
      <c r="TR13" s="599"/>
      <c r="TS13" s="599"/>
      <c r="TT13" s="599"/>
      <c r="TU13" s="599"/>
      <c r="TV13" s="599"/>
      <c r="TW13" s="599"/>
      <c r="TX13" s="599"/>
      <c r="TY13" s="599"/>
      <c r="TZ13" s="599"/>
      <c r="UA13" s="599"/>
      <c r="UB13" s="599"/>
      <c r="UC13" s="599"/>
      <c r="UD13" s="599"/>
      <c r="UE13" s="599"/>
      <c r="UF13" s="599"/>
      <c r="UG13" s="599"/>
      <c r="UH13" s="599"/>
      <c r="UI13" s="599"/>
      <c r="UJ13" s="599"/>
      <c r="UK13" s="599"/>
      <c r="UL13" s="599"/>
      <c r="UM13" s="599"/>
      <c r="UN13" s="599"/>
      <c r="UO13" s="599"/>
      <c r="UP13" s="599"/>
      <c r="UQ13" s="599"/>
      <c r="UR13" s="599"/>
      <c r="US13" s="599"/>
      <c r="UT13" s="599"/>
      <c r="UU13" s="599"/>
      <c r="UV13" s="599"/>
      <c r="UW13" s="599"/>
      <c r="UX13" s="599"/>
      <c r="UY13" s="599"/>
      <c r="UZ13" s="599"/>
      <c r="VA13" s="599"/>
      <c r="VB13" s="599"/>
      <c r="VC13" s="599"/>
      <c r="VD13" s="599"/>
      <c r="VE13" s="599"/>
      <c r="VF13" s="599"/>
      <c r="VG13" s="599"/>
      <c r="VH13" s="599"/>
      <c r="VI13" s="599"/>
      <c r="VJ13" s="599"/>
      <c r="VK13" s="599"/>
      <c r="VL13" s="599"/>
      <c r="VM13" s="599"/>
      <c r="VN13" s="599"/>
      <c r="VO13" s="599"/>
      <c r="VP13" s="599"/>
      <c r="VQ13" s="599"/>
      <c r="VR13" s="599"/>
      <c r="VS13" s="599"/>
      <c r="VT13" s="599"/>
      <c r="VU13" s="599"/>
      <c r="VV13" s="599"/>
      <c r="VW13" s="599"/>
      <c r="VX13" s="599"/>
      <c r="VY13" s="599"/>
      <c r="VZ13" s="599"/>
      <c r="WA13" s="599"/>
      <c r="WB13" s="599"/>
      <c r="WC13" s="599"/>
      <c r="WD13" s="599"/>
      <c r="WE13" s="599"/>
      <c r="WF13" s="599"/>
      <c r="WG13" s="599"/>
      <c r="WH13" s="599"/>
      <c r="WI13" s="599"/>
      <c r="WJ13" s="599"/>
      <c r="WK13" s="599"/>
      <c r="WL13" s="599"/>
      <c r="WM13" s="599"/>
      <c r="WN13" s="599"/>
      <c r="WO13" s="599"/>
      <c r="WP13" s="599"/>
      <c r="WQ13" s="599"/>
      <c r="WR13" s="599"/>
      <c r="WS13" s="599"/>
      <c r="WT13" s="599"/>
      <c r="WU13" s="599"/>
      <c r="WV13" s="599"/>
      <c r="WW13" s="599"/>
      <c r="WX13" s="599"/>
      <c r="WY13" s="599"/>
      <c r="WZ13" s="599"/>
      <c r="XA13" s="599"/>
      <c r="XB13" s="599"/>
      <c r="XC13" s="599"/>
      <c r="XD13" s="599"/>
      <c r="XE13" s="599"/>
      <c r="XF13" s="599"/>
      <c r="XG13" s="599"/>
      <c r="XH13" s="599"/>
      <c r="XI13" s="599"/>
      <c r="XJ13" s="599"/>
      <c r="XK13" s="599"/>
      <c r="XL13" s="599"/>
      <c r="XM13" s="599"/>
      <c r="XN13" s="599"/>
      <c r="XO13" s="599"/>
      <c r="XP13" s="599"/>
      <c r="XQ13" s="599"/>
      <c r="XR13" s="599"/>
      <c r="XS13" s="599"/>
      <c r="XT13" s="599"/>
      <c r="XU13" s="599"/>
      <c r="XV13" s="599"/>
      <c r="XW13" s="599"/>
      <c r="XX13" s="599"/>
      <c r="XY13" s="599"/>
      <c r="XZ13" s="599"/>
      <c r="YA13" s="599"/>
      <c r="YB13" s="599"/>
      <c r="YC13" s="599"/>
      <c r="YD13" s="599"/>
      <c r="YE13" s="599"/>
      <c r="YF13" s="599"/>
      <c r="YG13" s="599"/>
      <c r="YH13" s="599"/>
      <c r="YI13" s="599"/>
      <c r="YJ13" s="599"/>
      <c r="YK13" s="599"/>
      <c r="YL13" s="599"/>
      <c r="YM13" s="599"/>
      <c r="YN13" s="599"/>
      <c r="YO13" s="599"/>
      <c r="YP13" s="599"/>
      <c r="YQ13" s="599"/>
      <c r="YR13" s="599"/>
      <c r="YS13" s="599"/>
      <c r="YT13" s="599"/>
      <c r="YU13" s="599"/>
      <c r="YV13" s="599"/>
      <c r="YW13" s="599"/>
      <c r="YX13" s="599"/>
      <c r="YY13" s="599"/>
      <c r="YZ13" s="599"/>
      <c r="ZA13" s="599"/>
      <c r="ZB13" s="599"/>
      <c r="ZC13" s="599"/>
      <c r="ZD13" s="599"/>
      <c r="ZE13" s="599"/>
      <c r="ZF13" s="599"/>
      <c r="ZG13" s="599"/>
      <c r="ZH13" s="599"/>
      <c r="ZI13" s="599"/>
      <c r="ZJ13" s="599"/>
      <c r="ZK13" s="599"/>
      <c r="ZL13" s="599"/>
      <c r="ZM13" s="599"/>
      <c r="ZN13" s="599"/>
      <c r="ZO13" s="599"/>
      <c r="ZP13" s="599"/>
      <c r="ZQ13" s="599"/>
      <c r="ZR13" s="599"/>
      <c r="ZS13" s="599"/>
      <c r="ZT13" s="599"/>
      <c r="ZU13" s="599"/>
      <c r="ZV13" s="599"/>
      <c r="ZW13" s="599"/>
      <c r="ZX13" s="599"/>
      <c r="ZY13" s="599"/>
      <c r="ZZ13" s="599"/>
      <c r="AAA13" s="599"/>
      <c r="AAB13" s="599"/>
      <c r="AAC13" s="599"/>
      <c r="AAD13" s="599"/>
      <c r="AAE13" s="599"/>
      <c r="AAF13" s="599"/>
      <c r="AAG13" s="599"/>
      <c r="AAH13" s="599"/>
      <c r="AAI13" s="599"/>
      <c r="AAJ13" s="599"/>
      <c r="AAK13" s="599"/>
      <c r="AAL13" s="599"/>
      <c r="AAM13" s="599"/>
      <c r="AAN13" s="599"/>
      <c r="AAO13" s="599"/>
      <c r="AAP13" s="599"/>
      <c r="AAQ13" s="599"/>
      <c r="AAR13" s="599"/>
      <c r="AAS13" s="599"/>
      <c r="AAT13" s="599"/>
      <c r="AAU13" s="599"/>
      <c r="AAV13" s="599"/>
      <c r="AAW13" s="599"/>
      <c r="AAX13" s="599"/>
      <c r="AAY13" s="599"/>
      <c r="AAZ13" s="599"/>
      <c r="ABA13" s="599"/>
      <c r="ABB13" s="599"/>
      <c r="ABC13" s="599"/>
      <c r="ABD13" s="599"/>
      <c r="ABE13" s="599"/>
      <c r="ABF13" s="599"/>
      <c r="ABG13" s="599"/>
      <c r="ABH13" s="599"/>
      <c r="ABI13" s="599"/>
      <c r="ABJ13" s="599"/>
      <c r="ABK13" s="599"/>
      <c r="ABL13" s="599"/>
      <c r="ABM13" s="599"/>
      <c r="ABN13" s="599"/>
      <c r="ABO13" s="599"/>
      <c r="ABP13" s="599"/>
      <c r="ABQ13" s="599"/>
      <c r="ABR13" s="599"/>
      <c r="ABS13" s="599"/>
      <c r="ABT13" s="599"/>
      <c r="ABU13" s="599"/>
      <c r="ABV13" s="599"/>
      <c r="ABW13" s="599"/>
      <c r="ABX13" s="599"/>
      <c r="ABY13" s="599"/>
      <c r="ABZ13" s="599"/>
      <c r="ACA13" s="599"/>
      <c r="ACB13" s="599"/>
      <c r="ACC13" s="599"/>
      <c r="ACD13" s="599"/>
      <c r="ACE13" s="599"/>
      <c r="ACF13" s="599"/>
      <c r="ACG13" s="599"/>
      <c r="ACH13" s="599"/>
      <c r="ACI13" s="599"/>
      <c r="ACJ13" s="599"/>
      <c r="ACK13" s="599"/>
      <c r="ACL13" s="599"/>
      <c r="ACM13" s="599"/>
      <c r="ACN13" s="599"/>
      <c r="ACO13" s="599"/>
      <c r="ACP13" s="599"/>
      <c r="ACQ13" s="599"/>
      <c r="ACR13" s="599"/>
      <c r="ACS13" s="599"/>
      <c r="ACT13" s="599"/>
      <c r="ACU13" s="599"/>
      <c r="ACV13" s="599"/>
      <c r="ACW13" s="599"/>
      <c r="ACX13" s="599"/>
      <c r="ACY13" s="599"/>
      <c r="ACZ13" s="599"/>
      <c r="ADA13" s="599"/>
      <c r="ADB13" s="599"/>
      <c r="ADC13" s="599"/>
      <c r="ADD13" s="599"/>
      <c r="ADE13" s="599"/>
      <c r="ADF13" s="599"/>
      <c r="ADG13" s="599"/>
      <c r="ADH13" s="599"/>
      <c r="ADI13" s="599"/>
      <c r="ADJ13" s="599"/>
      <c r="ADK13" s="599"/>
      <c r="ADL13" s="599"/>
      <c r="ADM13" s="599"/>
      <c r="ADN13" s="599"/>
      <c r="ADO13" s="599"/>
      <c r="ADP13" s="599"/>
      <c r="ADQ13" s="599"/>
      <c r="ADR13" s="599"/>
      <c r="ADS13" s="599"/>
      <c r="ADT13" s="599"/>
      <c r="ADU13" s="599"/>
      <c r="ADV13" s="599"/>
      <c r="ADW13" s="599"/>
      <c r="ADX13" s="599"/>
      <c r="ADY13" s="599"/>
      <c r="ADZ13" s="599"/>
      <c r="AEA13" s="599"/>
      <c r="AEB13" s="599"/>
      <c r="AEC13" s="599"/>
      <c r="AED13" s="599"/>
      <c r="AEE13" s="599"/>
      <c r="AEF13" s="599"/>
      <c r="AEG13" s="599"/>
      <c r="AEH13" s="599"/>
      <c r="AEI13" s="599"/>
      <c r="AEJ13" s="599"/>
      <c r="AEK13" s="599"/>
      <c r="AEL13" s="599"/>
      <c r="AEM13" s="599"/>
      <c r="AEN13" s="599"/>
      <c r="AEO13" s="599"/>
      <c r="AEP13" s="599"/>
      <c r="AEQ13" s="599"/>
      <c r="AER13" s="599"/>
      <c r="AES13" s="599"/>
      <c r="AET13" s="599"/>
      <c r="AEU13" s="599"/>
      <c r="AEV13" s="599"/>
      <c r="AEW13" s="599"/>
      <c r="AEX13" s="599"/>
      <c r="AEY13" s="599"/>
      <c r="AEZ13" s="599"/>
      <c r="AFA13" s="599"/>
      <c r="AFB13" s="599"/>
      <c r="AFC13" s="599"/>
      <c r="AFD13" s="599"/>
      <c r="AFE13" s="599"/>
      <c r="AFF13" s="599"/>
      <c r="AFG13" s="599"/>
      <c r="AFH13" s="599"/>
      <c r="AFI13" s="599"/>
      <c r="AFJ13" s="599"/>
      <c r="AFK13" s="599"/>
      <c r="AFL13" s="599"/>
      <c r="AFM13" s="599"/>
      <c r="AFN13" s="599"/>
      <c r="AFO13" s="599"/>
      <c r="AFP13" s="599"/>
      <c r="AFQ13" s="599"/>
      <c r="AFR13" s="599"/>
      <c r="AFS13" s="599"/>
      <c r="AFT13" s="599"/>
      <c r="AFU13" s="599"/>
      <c r="AFV13" s="599"/>
      <c r="AFW13" s="599"/>
      <c r="AFX13" s="599"/>
      <c r="AFY13" s="599"/>
      <c r="AFZ13" s="599"/>
      <c r="AGA13" s="599"/>
      <c r="AGB13" s="599"/>
      <c r="AGC13" s="599"/>
      <c r="AGD13" s="599"/>
      <c r="AGE13" s="599"/>
      <c r="AGF13" s="599"/>
      <c r="AGG13" s="599"/>
      <c r="AGH13" s="599"/>
      <c r="AGI13" s="599"/>
      <c r="AGJ13" s="599"/>
      <c r="AGK13" s="599"/>
      <c r="AGL13" s="599"/>
      <c r="AGM13" s="599"/>
      <c r="AGN13" s="599"/>
      <c r="AGO13" s="599"/>
      <c r="AGP13" s="599"/>
      <c r="AGQ13" s="599"/>
      <c r="AGR13" s="599"/>
      <c r="AGS13" s="599"/>
      <c r="AGT13" s="599"/>
      <c r="AGU13" s="599"/>
      <c r="AGV13" s="599"/>
      <c r="AGW13" s="599"/>
      <c r="AGX13" s="599"/>
      <c r="AGY13" s="599"/>
      <c r="AGZ13" s="599"/>
      <c r="AHA13" s="599"/>
      <c r="AHB13" s="599"/>
      <c r="AHC13" s="599"/>
      <c r="AHD13" s="599"/>
      <c r="AHE13" s="599"/>
      <c r="AHF13" s="599"/>
      <c r="AHG13" s="599"/>
      <c r="AHH13" s="599"/>
      <c r="AHI13" s="599"/>
      <c r="AHJ13" s="599"/>
      <c r="AHK13" s="599"/>
      <c r="AHL13" s="599"/>
      <c r="AHM13" s="599"/>
      <c r="AHN13" s="599"/>
      <c r="AHO13" s="599"/>
      <c r="AHP13" s="599"/>
      <c r="AHQ13" s="599"/>
      <c r="AHR13" s="599"/>
      <c r="AHS13" s="599"/>
      <c r="AHT13" s="599"/>
      <c r="AHU13" s="599"/>
      <c r="AHV13" s="599"/>
      <c r="AHW13" s="599"/>
      <c r="AHX13" s="599"/>
      <c r="AHY13" s="599"/>
      <c r="AHZ13" s="599"/>
      <c r="AIA13" s="599"/>
      <c r="AIB13" s="599"/>
      <c r="AIC13" s="599"/>
      <c r="AID13" s="599"/>
      <c r="AIE13" s="599"/>
      <c r="AIF13" s="599"/>
      <c r="AIG13" s="599"/>
      <c r="AIH13" s="599"/>
      <c r="AII13" s="599"/>
      <c r="AIJ13" s="599"/>
      <c r="AIK13" s="599"/>
      <c r="AIL13" s="599"/>
      <c r="AIM13" s="599"/>
      <c r="AIN13" s="599"/>
      <c r="AIO13" s="599"/>
      <c r="AIP13" s="599"/>
      <c r="AIQ13" s="599"/>
      <c r="AIR13" s="599"/>
      <c r="AIS13" s="599"/>
      <c r="AIT13" s="599"/>
      <c r="AIU13" s="599"/>
      <c r="AIV13" s="599"/>
      <c r="AIW13" s="599"/>
      <c r="AIX13" s="599"/>
      <c r="AIY13" s="599"/>
      <c r="AIZ13" s="599"/>
      <c r="AJA13" s="599"/>
      <c r="AJB13" s="599"/>
      <c r="AJC13" s="599"/>
      <c r="AJD13" s="599"/>
      <c r="AJE13" s="599"/>
      <c r="AJF13" s="599"/>
      <c r="AJG13" s="599"/>
      <c r="AJH13" s="599"/>
      <c r="AJI13" s="599"/>
      <c r="AJJ13" s="599"/>
      <c r="AJK13" s="599"/>
      <c r="AJL13" s="599"/>
      <c r="AJM13" s="599"/>
      <c r="AJN13" s="599"/>
      <c r="AJO13" s="599"/>
      <c r="AJP13" s="599"/>
      <c r="AJQ13" s="599"/>
      <c r="AJR13" s="599"/>
      <c r="AJS13" s="599"/>
      <c r="AJT13" s="599"/>
      <c r="AJU13" s="599"/>
      <c r="AJV13" s="599"/>
      <c r="AJW13" s="599"/>
      <c r="AJX13" s="599"/>
      <c r="AJY13" s="599"/>
      <c r="AJZ13" s="599"/>
      <c r="AKA13" s="599"/>
      <c r="AKB13" s="599"/>
      <c r="AKC13" s="599"/>
      <c r="AKD13" s="599"/>
      <c r="AKE13" s="599"/>
      <c r="AKF13" s="599"/>
      <c r="AKG13" s="599"/>
      <c r="AKH13" s="599"/>
      <c r="AKI13" s="599"/>
      <c r="AKJ13" s="599"/>
      <c r="AKK13" s="599"/>
      <c r="AKL13" s="599"/>
      <c r="AKM13" s="599"/>
      <c r="AKN13" s="599"/>
      <c r="AKO13" s="599"/>
      <c r="AKP13" s="599"/>
      <c r="AKQ13" s="599"/>
      <c r="AKR13" s="599"/>
      <c r="AKS13" s="599"/>
      <c r="AKT13" s="599"/>
      <c r="AKU13" s="599"/>
      <c r="AKV13" s="599"/>
      <c r="AKW13" s="599"/>
      <c r="AKX13" s="599"/>
      <c r="AKY13" s="599"/>
      <c r="AKZ13" s="599"/>
      <c r="ALA13" s="599"/>
      <c r="ALB13" s="599"/>
      <c r="ALC13" s="599"/>
      <c r="ALD13" s="599"/>
      <c r="ALE13" s="599"/>
      <c r="ALF13" s="599"/>
      <c r="ALG13" s="599"/>
      <c r="ALH13" s="599"/>
      <c r="ALI13" s="599"/>
      <c r="ALJ13" s="599"/>
      <c r="ALK13" s="599"/>
      <c r="ALL13" s="599"/>
      <c r="ALM13" s="599"/>
      <c r="ALN13" s="599"/>
      <c r="ALO13" s="599"/>
      <c r="ALP13" s="599"/>
      <c r="ALQ13" s="599"/>
      <c r="ALR13" s="599"/>
      <c r="ALS13" s="599"/>
      <c r="ALT13" s="599"/>
      <c r="ALU13" s="599"/>
      <c r="ALV13" s="599"/>
      <c r="ALW13" s="599"/>
      <c r="ALX13" s="599"/>
      <c r="ALY13" s="599"/>
      <c r="ALZ13" s="599"/>
      <c r="AMA13" s="599"/>
      <c r="AMB13" s="599"/>
      <c r="AMC13" s="599"/>
      <c r="AMD13" s="599"/>
      <c r="AME13" s="599"/>
      <c r="AMF13" s="599"/>
      <c r="AMG13" s="599"/>
      <c r="AMH13" s="599"/>
      <c r="AMI13" s="599"/>
      <c r="AMJ13" s="599"/>
    </row>
    <row r="14" spans="1:1024" s="623" customFormat="1" ht="26.25" customHeight="1" x14ac:dyDescent="0.35">
      <c r="A14" s="639" t="s">
        <v>447</v>
      </c>
      <c r="B14" s="638" t="s">
        <v>100</v>
      </c>
      <c r="C14" s="637" t="s">
        <v>534</v>
      </c>
      <c r="D14" s="634" t="s">
        <v>3</v>
      </c>
      <c r="E14" s="645"/>
      <c r="F14" s="633">
        <v>26451</v>
      </c>
      <c r="G14" s="636">
        <v>19206</v>
      </c>
      <c r="H14" s="636">
        <v>4320</v>
      </c>
      <c r="I14" s="636">
        <v>2825</v>
      </c>
      <c r="J14" s="636">
        <v>0</v>
      </c>
      <c r="K14" s="636">
        <v>0</v>
      </c>
      <c r="L14" s="636">
        <v>0</v>
      </c>
      <c r="M14" s="636">
        <v>0</v>
      </c>
      <c r="N14" s="636">
        <v>100</v>
      </c>
      <c r="O14" s="636">
        <v>0</v>
      </c>
      <c r="P14" s="636">
        <v>0</v>
      </c>
      <c r="Q14" s="636">
        <v>0</v>
      </c>
      <c r="R14" s="635">
        <v>0</v>
      </c>
      <c r="S14" s="599"/>
      <c r="T14" s="599"/>
      <c r="U14" s="599"/>
      <c r="V14" s="599"/>
      <c r="W14" s="599"/>
      <c r="X14" s="599"/>
      <c r="Y14" s="599"/>
      <c r="Z14" s="599"/>
      <c r="AA14" s="599"/>
      <c r="AB14" s="599"/>
      <c r="AC14" s="599"/>
      <c r="AD14" s="599"/>
      <c r="AE14" s="599"/>
      <c r="AF14" s="599"/>
      <c r="AG14" s="599"/>
      <c r="AH14" s="599"/>
      <c r="AI14" s="599"/>
      <c r="AJ14" s="599"/>
      <c r="AK14" s="599"/>
      <c r="AL14" s="599"/>
      <c r="AM14" s="599"/>
      <c r="AN14" s="599"/>
      <c r="AO14" s="599"/>
      <c r="AP14" s="599"/>
      <c r="AQ14" s="599"/>
      <c r="AR14" s="599"/>
      <c r="AS14" s="599"/>
      <c r="AT14" s="599"/>
      <c r="AU14" s="599"/>
      <c r="AV14" s="599"/>
      <c r="AW14" s="599"/>
      <c r="AX14" s="599"/>
      <c r="AY14" s="599"/>
      <c r="AZ14" s="599"/>
      <c r="BA14" s="599"/>
      <c r="BB14" s="599"/>
      <c r="BC14" s="599"/>
      <c r="BD14" s="599"/>
      <c r="BE14" s="599"/>
      <c r="BF14" s="599"/>
      <c r="BG14" s="599"/>
      <c r="BH14" s="599"/>
      <c r="BI14" s="599"/>
      <c r="BJ14" s="599"/>
      <c r="BK14" s="599"/>
      <c r="BL14" s="599"/>
      <c r="BM14" s="599"/>
      <c r="BN14" s="599"/>
      <c r="BO14" s="599"/>
      <c r="BP14" s="599"/>
      <c r="BQ14" s="599"/>
      <c r="BR14" s="599"/>
      <c r="BS14" s="599"/>
      <c r="BT14" s="599"/>
      <c r="BU14" s="599"/>
      <c r="BV14" s="599"/>
      <c r="BW14" s="599"/>
      <c r="BX14" s="599"/>
      <c r="BY14" s="599"/>
      <c r="BZ14" s="599"/>
      <c r="CA14" s="599"/>
      <c r="CB14" s="599"/>
      <c r="CC14" s="599"/>
      <c r="CD14" s="599"/>
      <c r="CE14" s="599"/>
      <c r="CF14" s="599"/>
      <c r="CG14" s="599"/>
      <c r="CH14" s="599"/>
      <c r="CI14" s="599"/>
      <c r="CJ14" s="599"/>
      <c r="CK14" s="599"/>
      <c r="CL14" s="599"/>
      <c r="CM14" s="599"/>
      <c r="CN14" s="599"/>
      <c r="CO14" s="599"/>
      <c r="CP14" s="599"/>
      <c r="CQ14" s="599"/>
      <c r="CR14" s="599"/>
      <c r="CS14" s="599"/>
      <c r="CT14" s="599"/>
      <c r="CU14" s="599"/>
      <c r="CV14" s="599"/>
      <c r="CW14" s="599"/>
      <c r="CX14" s="599"/>
      <c r="CY14" s="599"/>
      <c r="CZ14" s="599"/>
      <c r="DA14" s="599"/>
      <c r="DB14" s="599"/>
      <c r="DC14" s="599"/>
      <c r="DD14" s="599"/>
      <c r="DE14" s="599"/>
      <c r="DF14" s="599"/>
      <c r="DG14" s="599"/>
      <c r="DH14" s="599"/>
      <c r="DI14" s="599"/>
      <c r="DJ14" s="599"/>
      <c r="DK14" s="599"/>
      <c r="DL14" s="599"/>
      <c r="DM14" s="599"/>
      <c r="DN14" s="599"/>
      <c r="DO14" s="599"/>
      <c r="DP14" s="599"/>
      <c r="DQ14" s="599"/>
      <c r="DR14" s="599"/>
      <c r="DS14" s="599"/>
      <c r="DT14" s="599"/>
      <c r="DU14" s="599"/>
      <c r="DV14" s="599"/>
      <c r="DW14" s="599"/>
      <c r="DX14" s="599"/>
      <c r="DY14" s="599"/>
      <c r="DZ14" s="599"/>
      <c r="EA14" s="599"/>
      <c r="EB14" s="599"/>
      <c r="EC14" s="599"/>
      <c r="ED14" s="599"/>
      <c r="EE14" s="599"/>
      <c r="EF14" s="599"/>
      <c r="EG14" s="599"/>
      <c r="EH14" s="599"/>
      <c r="EI14" s="599"/>
      <c r="EJ14" s="599"/>
      <c r="EK14" s="599"/>
      <c r="EL14" s="599"/>
      <c r="EM14" s="599"/>
      <c r="EN14" s="599"/>
      <c r="EO14" s="599"/>
      <c r="EP14" s="599"/>
      <c r="EQ14" s="599"/>
      <c r="ER14" s="599"/>
      <c r="ES14" s="599"/>
      <c r="ET14" s="599"/>
      <c r="EU14" s="599"/>
      <c r="EV14" s="599"/>
      <c r="EW14" s="599"/>
      <c r="EX14" s="599"/>
      <c r="EY14" s="599"/>
      <c r="EZ14" s="599"/>
      <c r="FA14" s="599"/>
      <c r="FB14" s="599"/>
      <c r="FC14" s="599"/>
      <c r="FD14" s="599"/>
      <c r="FE14" s="599"/>
      <c r="FF14" s="599"/>
      <c r="FG14" s="599"/>
      <c r="FH14" s="599"/>
      <c r="FI14" s="599"/>
      <c r="FJ14" s="599"/>
      <c r="FK14" s="599"/>
      <c r="FL14" s="599"/>
      <c r="FM14" s="599"/>
      <c r="FN14" s="599"/>
      <c r="FO14" s="599"/>
      <c r="FP14" s="599"/>
      <c r="FQ14" s="599"/>
      <c r="FR14" s="599"/>
      <c r="FS14" s="599"/>
      <c r="FT14" s="599"/>
      <c r="FU14" s="599"/>
      <c r="FV14" s="599"/>
      <c r="FW14" s="599"/>
      <c r="FX14" s="599"/>
      <c r="FY14" s="599"/>
      <c r="FZ14" s="599"/>
      <c r="GA14" s="599"/>
      <c r="GB14" s="599"/>
      <c r="GC14" s="599"/>
      <c r="GD14" s="599"/>
      <c r="GE14" s="599"/>
      <c r="GF14" s="599"/>
      <c r="GG14" s="599"/>
      <c r="GH14" s="599"/>
      <c r="GI14" s="599"/>
      <c r="GJ14" s="599"/>
      <c r="GK14" s="599"/>
      <c r="GL14" s="599"/>
      <c r="GM14" s="599"/>
      <c r="GN14" s="599"/>
      <c r="GO14" s="599"/>
      <c r="GP14" s="599"/>
      <c r="GQ14" s="599"/>
      <c r="GR14" s="599"/>
      <c r="GS14" s="599"/>
      <c r="GT14" s="599"/>
      <c r="GU14" s="599"/>
      <c r="GV14" s="599"/>
      <c r="GW14" s="599"/>
      <c r="GX14" s="599"/>
      <c r="GY14" s="599"/>
      <c r="GZ14" s="599"/>
      <c r="HA14" s="599"/>
      <c r="HB14" s="599"/>
      <c r="HC14" s="599"/>
      <c r="HD14" s="599"/>
      <c r="HE14" s="599"/>
      <c r="HF14" s="599"/>
      <c r="HG14" s="599"/>
      <c r="HH14" s="599"/>
      <c r="HI14" s="599"/>
      <c r="HJ14" s="599"/>
      <c r="HK14" s="599"/>
      <c r="HL14" s="599"/>
      <c r="HM14" s="599"/>
      <c r="HN14" s="599"/>
      <c r="HO14" s="599"/>
      <c r="HP14" s="599"/>
      <c r="HQ14" s="599"/>
      <c r="HR14" s="599"/>
      <c r="HS14" s="599"/>
      <c r="HT14" s="599"/>
      <c r="HU14" s="599"/>
      <c r="HV14" s="599"/>
      <c r="HW14" s="599"/>
      <c r="HX14" s="599"/>
      <c r="HY14" s="599"/>
      <c r="HZ14" s="599"/>
      <c r="IA14" s="599"/>
      <c r="IB14" s="599"/>
      <c r="IC14" s="599"/>
      <c r="ID14" s="599"/>
      <c r="IE14" s="599"/>
      <c r="IF14" s="599"/>
      <c r="IG14" s="599"/>
      <c r="IH14" s="599"/>
      <c r="II14" s="599"/>
      <c r="IJ14" s="599"/>
      <c r="IK14" s="599"/>
      <c r="IL14" s="599"/>
      <c r="IM14" s="599"/>
      <c r="IN14" s="599"/>
      <c r="IO14" s="599"/>
      <c r="IP14" s="599"/>
      <c r="IQ14" s="599"/>
      <c r="IR14" s="599"/>
      <c r="IS14" s="599"/>
      <c r="IT14" s="599"/>
      <c r="IU14" s="599"/>
      <c r="IV14" s="599"/>
      <c r="IW14" s="599"/>
      <c r="IX14" s="599"/>
      <c r="IY14" s="599"/>
      <c r="IZ14" s="599"/>
      <c r="JA14" s="599"/>
      <c r="JB14" s="599"/>
      <c r="JC14" s="599"/>
      <c r="JD14" s="599"/>
      <c r="JE14" s="599"/>
      <c r="JF14" s="599"/>
      <c r="JG14" s="599"/>
      <c r="JH14" s="599"/>
      <c r="JI14" s="599"/>
      <c r="JJ14" s="599"/>
      <c r="JK14" s="599"/>
      <c r="JL14" s="599"/>
      <c r="JM14" s="599"/>
      <c r="JN14" s="599"/>
      <c r="JO14" s="599"/>
      <c r="JP14" s="599"/>
      <c r="JQ14" s="599"/>
      <c r="JR14" s="599"/>
      <c r="JS14" s="599"/>
      <c r="JT14" s="599"/>
      <c r="JU14" s="599"/>
      <c r="JV14" s="599"/>
      <c r="JW14" s="599"/>
      <c r="JX14" s="599"/>
      <c r="JY14" s="599"/>
      <c r="JZ14" s="599"/>
      <c r="KA14" s="599"/>
      <c r="KB14" s="599"/>
      <c r="KC14" s="599"/>
      <c r="KD14" s="599"/>
      <c r="KE14" s="599"/>
      <c r="KF14" s="599"/>
      <c r="KG14" s="599"/>
      <c r="KH14" s="599"/>
      <c r="KI14" s="599"/>
      <c r="KJ14" s="599"/>
      <c r="KK14" s="599"/>
      <c r="KL14" s="599"/>
      <c r="KM14" s="599"/>
      <c r="KN14" s="599"/>
      <c r="KO14" s="599"/>
      <c r="KP14" s="599"/>
      <c r="KQ14" s="599"/>
      <c r="KR14" s="599"/>
      <c r="KS14" s="599"/>
      <c r="KT14" s="599"/>
      <c r="KU14" s="599"/>
      <c r="KV14" s="599"/>
      <c r="KW14" s="599"/>
      <c r="KX14" s="599"/>
      <c r="KY14" s="599"/>
      <c r="KZ14" s="599"/>
      <c r="LA14" s="599"/>
      <c r="LB14" s="599"/>
      <c r="LC14" s="599"/>
      <c r="LD14" s="599"/>
      <c r="LE14" s="599"/>
      <c r="LF14" s="599"/>
      <c r="LG14" s="599"/>
      <c r="LH14" s="599"/>
      <c r="LI14" s="599"/>
      <c r="LJ14" s="599"/>
      <c r="LK14" s="599"/>
      <c r="LL14" s="599"/>
      <c r="LM14" s="599"/>
      <c r="LN14" s="599"/>
      <c r="LO14" s="599"/>
      <c r="LP14" s="599"/>
      <c r="LQ14" s="599"/>
      <c r="LR14" s="599"/>
      <c r="LS14" s="599"/>
      <c r="LT14" s="599"/>
      <c r="LU14" s="599"/>
      <c r="LV14" s="599"/>
      <c r="LW14" s="599"/>
      <c r="LX14" s="599"/>
      <c r="LY14" s="599"/>
      <c r="LZ14" s="599"/>
      <c r="MA14" s="599"/>
      <c r="MB14" s="599"/>
      <c r="MC14" s="599"/>
      <c r="MD14" s="599"/>
      <c r="ME14" s="599"/>
      <c r="MF14" s="599"/>
      <c r="MG14" s="599"/>
      <c r="MH14" s="599"/>
      <c r="MI14" s="599"/>
      <c r="MJ14" s="599"/>
      <c r="MK14" s="599"/>
      <c r="ML14" s="599"/>
      <c r="MM14" s="599"/>
      <c r="MN14" s="599"/>
      <c r="MO14" s="599"/>
      <c r="MP14" s="599"/>
      <c r="MQ14" s="599"/>
      <c r="MR14" s="599"/>
      <c r="MS14" s="599"/>
      <c r="MT14" s="599"/>
      <c r="MU14" s="599"/>
      <c r="MV14" s="599"/>
      <c r="MW14" s="599"/>
      <c r="MX14" s="599"/>
      <c r="MY14" s="599"/>
      <c r="MZ14" s="599"/>
      <c r="NA14" s="599"/>
      <c r="NB14" s="599"/>
      <c r="NC14" s="599"/>
      <c r="ND14" s="599"/>
      <c r="NE14" s="599"/>
      <c r="NF14" s="599"/>
      <c r="NG14" s="599"/>
      <c r="NH14" s="599"/>
      <c r="NI14" s="599"/>
      <c r="NJ14" s="599"/>
      <c r="NK14" s="599"/>
      <c r="NL14" s="599"/>
      <c r="NM14" s="599"/>
      <c r="NN14" s="599"/>
      <c r="NO14" s="599"/>
      <c r="NP14" s="599"/>
      <c r="NQ14" s="599"/>
      <c r="NR14" s="599"/>
      <c r="NS14" s="599"/>
      <c r="NT14" s="599"/>
      <c r="NU14" s="599"/>
      <c r="NV14" s="599"/>
      <c r="NW14" s="599"/>
      <c r="NX14" s="599"/>
      <c r="NY14" s="599"/>
      <c r="NZ14" s="599"/>
      <c r="OA14" s="599"/>
      <c r="OB14" s="599"/>
      <c r="OC14" s="599"/>
      <c r="OD14" s="599"/>
      <c r="OE14" s="599"/>
      <c r="OF14" s="599"/>
      <c r="OG14" s="599"/>
      <c r="OH14" s="599"/>
      <c r="OI14" s="599"/>
      <c r="OJ14" s="599"/>
      <c r="OK14" s="599"/>
      <c r="OL14" s="599"/>
      <c r="OM14" s="599"/>
      <c r="ON14" s="599"/>
      <c r="OO14" s="599"/>
      <c r="OP14" s="599"/>
      <c r="OQ14" s="599"/>
      <c r="OR14" s="599"/>
      <c r="OS14" s="599"/>
      <c r="OT14" s="599"/>
      <c r="OU14" s="599"/>
      <c r="OV14" s="599"/>
      <c r="OW14" s="599"/>
      <c r="OX14" s="599"/>
      <c r="OY14" s="599"/>
      <c r="OZ14" s="599"/>
      <c r="PA14" s="599"/>
      <c r="PB14" s="599"/>
      <c r="PC14" s="599"/>
      <c r="PD14" s="599"/>
      <c r="PE14" s="599"/>
      <c r="PF14" s="599"/>
      <c r="PG14" s="599"/>
      <c r="PH14" s="599"/>
      <c r="PI14" s="599"/>
      <c r="PJ14" s="599"/>
      <c r="PK14" s="599"/>
      <c r="PL14" s="599"/>
      <c r="PM14" s="599"/>
      <c r="PN14" s="599"/>
      <c r="PO14" s="599"/>
      <c r="PP14" s="599"/>
      <c r="PQ14" s="599"/>
      <c r="PR14" s="599"/>
      <c r="PS14" s="599"/>
      <c r="PT14" s="599"/>
      <c r="PU14" s="599"/>
      <c r="PV14" s="599"/>
      <c r="PW14" s="599"/>
      <c r="PX14" s="599"/>
      <c r="PY14" s="599"/>
      <c r="PZ14" s="599"/>
      <c r="QA14" s="599"/>
      <c r="QB14" s="599"/>
      <c r="QC14" s="599"/>
      <c r="QD14" s="599"/>
      <c r="QE14" s="599"/>
      <c r="QF14" s="599"/>
      <c r="QG14" s="599"/>
      <c r="QH14" s="599"/>
      <c r="QI14" s="599"/>
      <c r="QJ14" s="599"/>
      <c r="QK14" s="599"/>
      <c r="QL14" s="599"/>
      <c r="QM14" s="599"/>
      <c r="QN14" s="599"/>
      <c r="QO14" s="599"/>
      <c r="QP14" s="599"/>
      <c r="QQ14" s="599"/>
      <c r="QR14" s="599"/>
      <c r="QS14" s="599"/>
      <c r="QT14" s="599"/>
      <c r="QU14" s="599"/>
      <c r="QV14" s="599"/>
      <c r="QW14" s="599"/>
      <c r="QX14" s="599"/>
      <c r="QY14" s="599"/>
      <c r="QZ14" s="599"/>
      <c r="RA14" s="599"/>
      <c r="RB14" s="599"/>
      <c r="RC14" s="599"/>
      <c r="RD14" s="599"/>
      <c r="RE14" s="599"/>
      <c r="RF14" s="599"/>
      <c r="RG14" s="599"/>
      <c r="RH14" s="599"/>
      <c r="RI14" s="599"/>
      <c r="RJ14" s="599"/>
      <c r="RK14" s="599"/>
      <c r="RL14" s="599"/>
      <c r="RM14" s="599"/>
      <c r="RN14" s="599"/>
      <c r="RO14" s="599"/>
      <c r="RP14" s="599"/>
      <c r="RQ14" s="599"/>
      <c r="RR14" s="599"/>
      <c r="RS14" s="599"/>
      <c r="RT14" s="599"/>
      <c r="RU14" s="599"/>
      <c r="RV14" s="599"/>
      <c r="RW14" s="599"/>
      <c r="RX14" s="599"/>
      <c r="RY14" s="599"/>
      <c r="RZ14" s="599"/>
      <c r="SA14" s="599"/>
      <c r="SB14" s="599"/>
      <c r="SC14" s="599"/>
      <c r="SD14" s="599"/>
      <c r="SE14" s="599"/>
      <c r="SF14" s="599"/>
      <c r="SG14" s="599"/>
      <c r="SH14" s="599"/>
      <c r="SI14" s="599"/>
      <c r="SJ14" s="599"/>
      <c r="SK14" s="599"/>
      <c r="SL14" s="599"/>
      <c r="SM14" s="599"/>
      <c r="SN14" s="599"/>
      <c r="SO14" s="599"/>
      <c r="SP14" s="599"/>
      <c r="SQ14" s="599"/>
      <c r="SR14" s="599"/>
      <c r="SS14" s="599"/>
      <c r="ST14" s="599"/>
      <c r="SU14" s="599"/>
      <c r="SV14" s="599"/>
      <c r="SW14" s="599"/>
      <c r="SX14" s="599"/>
      <c r="SY14" s="599"/>
      <c r="SZ14" s="599"/>
      <c r="TA14" s="599"/>
      <c r="TB14" s="599"/>
      <c r="TC14" s="599"/>
      <c r="TD14" s="599"/>
      <c r="TE14" s="599"/>
      <c r="TF14" s="599"/>
      <c r="TG14" s="599"/>
      <c r="TH14" s="599"/>
      <c r="TI14" s="599"/>
      <c r="TJ14" s="599"/>
      <c r="TK14" s="599"/>
      <c r="TL14" s="599"/>
      <c r="TM14" s="599"/>
      <c r="TN14" s="599"/>
      <c r="TO14" s="599"/>
      <c r="TP14" s="599"/>
      <c r="TQ14" s="599"/>
      <c r="TR14" s="599"/>
      <c r="TS14" s="599"/>
      <c r="TT14" s="599"/>
      <c r="TU14" s="599"/>
      <c r="TV14" s="599"/>
      <c r="TW14" s="599"/>
      <c r="TX14" s="599"/>
      <c r="TY14" s="599"/>
      <c r="TZ14" s="599"/>
      <c r="UA14" s="599"/>
      <c r="UB14" s="599"/>
      <c r="UC14" s="599"/>
      <c r="UD14" s="599"/>
      <c r="UE14" s="599"/>
      <c r="UF14" s="599"/>
      <c r="UG14" s="599"/>
      <c r="UH14" s="599"/>
      <c r="UI14" s="599"/>
      <c r="UJ14" s="599"/>
      <c r="UK14" s="599"/>
      <c r="UL14" s="599"/>
      <c r="UM14" s="599"/>
      <c r="UN14" s="599"/>
      <c r="UO14" s="599"/>
      <c r="UP14" s="599"/>
      <c r="UQ14" s="599"/>
      <c r="UR14" s="599"/>
      <c r="US14" s="599"/>
      <c r="UT14" s="599"/>
      <c r="UU14" s="599"/>
      <c r="UV14" s="599"/>
      <c r="UW14" s="599"/>
      <c r="UX14" s="599"/>
      <c r="UY14" s="599"/>
      <c r="UZ14" s="599"/>
      <c r="VA14" s="599"/>
      <c r="VB14" s="599"/>
      <c r="VC14" s="599"/>
      <c r="VD14" s="599"/>
      <c r="VE14" s="599"/>
      <c r="VF14" s="599"/>
      <c r="VG14" s="599"/>
      <c r="VH14" s="599"/>
      <c r="VI14" s="599"/>
      <c r="VJ14" s="599"/>
      <c r="VK14" s="599"/>
      <c r="VL14" s="599"/>
      <c r="VM14" s="599"/>
      <c r="VN14" s="599"/>
      <c r="VO14" s="599"/>
      <c r="VP14" s="599"/>
      <c r="VQ14" s="599"/>
      <c r="VR14" s="599"/>
      <c r="VS14" s="599"/>
      <c r="VT14" s="599"/>
      <c r="VU14" s="599"/>
      <c r="VV14" s="599"/>
      <c r="VW14" s="599"/>
      <c r="VX14" s="599"/>
      <c r="VY14" s="599"/>
      <c r="VZ14" s="599"/>
      <c r="WA14" s="599"/>
      <c r="WB14" s="599"/>
      <c r="WC14" s="599"/>
      <c r="WD14" s="599"/>
      <c r="WE14" s="599"/>
      <c r="WF14" s="599"/>
      <c r="WG14" s="599"/>
      <c r="WH14" s="599"/>
      <c r="WI14" s="599"/>
      <c r="WJ14" s="599"/>
      <c r="WK14" s="599"/>
      <c r="WL14" s="599"/>
      <c r="WM14" s="599"/>
      <c r="WN14" s="599"/>
      <c r="WO14" s="599"/>
      <c r="WP14" s="599"/>
      <c r="WQ14" s="599"/>
      <c r="WR14" s="599"/>
      <c r="WS14" s="599"/>
      <c r="WT14" s="599"/>
      <c r="WU14" s="599"/>
      <c r="WV14" s="599"/>
      <c r="WW14" s="599"/>
      <c r="WX14" s="599"/>
      <c r="WY14" s="599"/>
      <c r="WZ14" s="599"/>
      <c r="XA14" s="599"/>
      <c r="XB14" s="599"/>
      <c r="XC14" s="599"/>
      <c r="XD14" s="599"/>
      <c r="XE14" s="599"/>
      <c r="XF14" s="599"/>
      <c r="XG14" s="599"/>
      <c r="XH14" s="599"/>
      <c r="XI14" s="599"/>
      <c r="XJ14" s="599"/>
      <c r="XK14" s="599"/>
      <c r="XL14" s="599"/>
      <c r="XM14" s="599"/>
      <c r="XN14" s="599"/>
      <c r="XO14" s="599"/>
      <c r="XP14" s="599"/>
      <c r="XQ14" s="599"/>
      <c r="XR14" s="599"/>
      <c r="XS14" s="599"/>
      <c r="XT14" s="599"/>
      <c r="XU14" s="599"/>
      <c r="XV14" s="599"/>
      <c r="XW14" s="599"/>
      <c r="XX14" s="599"/>
      <c r="XY14" s="599"/>
      <c r="XZ14" s="599"/>
      <c r="YA14" s="599"/>
      <c r="YB14" s="599"/>
      <c r="YC14" s="599"/>
      <c r="YD14" s="599"/>
      <c r="YE14" s="599"/>
      <c r="YF14" s="599"/>
      <c r="YG14" s="599"/>
      <c r="YH14" s="599"/>
      <c r="YI14" s="599"/>
      <c r="YJ14" s="599"/>
      <c r="YK14" s="599"/>
      <c r="YL14" s="599"/>
      <c r="YM14" s="599"/>
      <c r="YN14" s="599"/>
      <c r="YO14" s="599"/>
      <c r="YP14" s="599"/>
      <c r="YQ14" s="599"/>
      <c r="YR14" s="599"/>
      <c r="YS14" s="599"/>
      <c r="YT14" s="599"/>
      <c r="YU14" s="599"/>
      <c r="YV14" s="599"/>
      <c r="YW14" s="599"/>
      <c r="YX14" s="599"/>
      <c r="YY14" s="599"/>
      <c r="YZ14" s="599"/>
      <c r="ZA14" s="599"/>
      <c r="ZB14" s="599"/>
      <c r="ZC14" s="599"/>
      <c r="ZD14" s="599"/>
      <c r="ZE14" s="599"/>
      <c r="ZF14" s="599"/>
      <c r="ZG14" s="599"/>
      <c r="ZH14" s="599"/>
      <c r="ZI14" s="599"/>
      <c r="ZJ14" s="599"/>
      <c r="ZK14" s="599"/>
      <c r="ZL14" s="599"/>
      <c r="ZM14" s="599"/>
      <c r="ZN14" s="599"/>
      <c r="ZO14" s="599"/>
      <c r="ZP14" s="599"/>
      <c r="ZQ14" s="599"/>
      <c r="ZR14" s="599"/>
      <c r="ZS14" s="599"/>
      <c r="ZT14" s="599"/>
      <c r="ZU14" s="599"/>
      <c r="ZV14" s="599"/>
      <c r="ZW14" s="599"/>
      <c r="ZX14" s="599"/>
      <c r="ZY14" s="599"/>
      <c r="ZZ14" s="599"/>
      <c r="AAA14" s="599"/>
      <c r="AAB14" s="599"/>
      <c r="AAC14" s="599"/>
      <c r="AAD14" s="599"/>
      <c r="AAE14" s="599"/>
      <c r="AAF14" s="599"/>
      <c r="AAG14" s="599"/>
      <c r="AAH14" s="599"/>
      <c r="AAI14" s="599"/>
      <c r="AAJ14" s="599"/>
      <c r="AAK14" s="599"/>
      <c r="AAL14" s="599"/>
      <c r="AAM14" s="599"/>
      <c r="AAN14" s="599"/>
      <c r="AAO14" s="599"/>
      <c r="AAP14" s="599"/>
      <c r="AAQ14" s="599"/>
      <c r="AAR14" s="599"/>
      <c r="AAS14" s="599"/>
      <c r="AAT14" s="599"/>
      <c r="AAU14" s="599"/>
      <c r="AAV14" s="599"/>
      <c r="AAW14" s="599"/>
      <c r="AAX14" s="599"/>
      <c r="AAY14" s="599"/>
      <c r="AAZ14" s="599"/>
      <c r="ABA14" s="599"/>
      <c r="ABB14" s="599"/>
      <c r="ABC14" s="599"/>
      <c r="ABD14" s="599"/>
      <c r="ABE14" s="599"/>
      <c r="ABF14" s="599"/>
      <c r="ABG14" s="599"/>
      <c r="ABH14" s="599"/>
      <c r="ABI14" s="599"/>
      <c r="ABJ14" s="599"/>
      <c r="ABK14" s="599"/>
      <c r="ABL14" s="599"/>
      <c r="ABM14" s="599"/>
      <c r="ABN14" s="599"/>
      <c r="ABO14" s="599"/>
      <c r="ABP14" s="599"/>
      <c r="ABQ14" s="599"/>
      <c r="ABR14" s="599"/>
      <c r="ABS14" s="599"/>
      <c r="ABT14" s="599"/>
      <c r="ABU14" s="599"/>
      <c r="ABV14" s="599"/>
      <c r="ABW14" s="599"/>
      <c r="ABX14" s="599"/>
      <c r="ABY14" s="599"/>
      <c r="ABZ14" s="599"/>
      <c r="ACA14" s="599"/>
      <c r="ACB14" s="599"/>
      <c r="ACC14" s="599"/>
      <c r="ACD14" s="599"/>
      <c r="ACE14" s="599"/>
      <c r="ACF14" s="599"/>
      <c r="ACG14" s="599"/>
      <c r="ACH14" s="599"/>
      <c r="ACI14" s="599"/>
      <c r="ACJ14" s="599"/>
      <c r="ACK14" s="599"/>
      <c r="ACL14" s="599"/>
      <c r="ACM14" s="599"/>
      <c r="ACN14" s="599"/>
      <c r="ACO14" s="599"/>
      <c r="ACP14" s="599"/>
      <c r="ACQ14" s="599"/>
      <c r="ACR14" s="599"/>
      <c r="ACS14" s="599"/>
      <c r="ACT14" s="599"/>
      <c r="ACU14" s="599"/>
      <c r="ACV14" s="599"/>
      <c r="ACW14" s="599"/>
      <c r="ACX14" s="599"/>
      <c r="ACY14" s="599"/>
      <c r="ACZ14" s="599"/>
      <c r="ADA14" s="599"/>
      <c r="ADB14" s="599"/>
      <c r="ADC14" s="599"/>
      <c r="ADD14" s="599"/>
      <c r="ADE14" s="599"/>
      <c r="ADF14" s="599"/>
      <c r="ADG14" s="599"/>
      <c r="ADH14" s="599"/>
      <c r="ADI14" s="599"/>
      <c r="ADJ14" s="599"/>
      <c r="ADK14" s="599"/>
      <c r="ADL14" s="599"/>
      <c r="ADM14" s="599"/>
      <c r="ADN14" s="599"/>
      <c r="ADO14" s="599"/>
      <c r="ADP14" s="599"/>
      <c r="ADQ14" s="599"/>
      <c r="ADR14" s="599"/>
      <c r="ADS14" s="599"/>
      <c r="ADT14" s="599"/>
      <c r="ADU14" s="599"/>
      <c r="ADV14" s="599"/>
      <c r="ADW14" s="599"/>
      <c r="ADX14" s="599"/>
      <c r="ADY14" s="599"/>
      <c r="ADZ14" s="599"/>
      <c r="AEA14" s="599"/>
      <c r="AEB14" s="599"/>
      <c r="AEC14" s="599"/>
      <c r="AED14" s="599"/>
      <c r="AEE14" s="599"/>
      <c r="AEF14" s="599"/>
      <c r="AEG14" s="599"/>
      <c r="AEH14" s="599"/>
      <c r="AEI14" s="599"/>
      <c r="AEJ14" s="599"/>
      <c r="AEK14" s="599"/>
      <c r="AEL14" s="599"/>
      <c r="AEM14" s="599"/>
      <c r="AEN14" s="599"/>
      <c r="AEO14" s="599"/>
      <c r="AEP14" s="599"/>
      <c r="AEQ14" s="599"/>
      <c r="AER14" s="599"/>
      <c r="AES14" s="599"/>
      <c r="AET14" s="599"/>
      <c r="AEU14" s="599"/>
      <c r="AEV14" s="599"/>
      <c r="AEW14" s="599"/>
      <c r="AEX14" s="599"/>
      <c r="AEY14" s="599"/>
      <c r="AEZ14" s="599"/>
      <c r="AFA14" s="599"/>
      <c r="AFB14" s="599"/>
      <c r="AFC14" s="599"/>
      <c r="AFD14" s="599"/>
      <c r="AFE14" s="599"/>
      <c r="AFF14" s="599"/>
      <c r="AFG14" s="599"/>
      <c r="AFH14" s="599"/>
      <c r="AFI14" s="599"/>
      <c r="AFJ14" s="599"/>
      <c r="AFK14" s="599"/>
      <c r="AFL14" s="599"/>
      <c r="AFM14" s="599"/>
      <c r="AFN14" s="599"/>
      <c r="AFO14" s="599"/>
      <c r="AFP14" s="599"/>
      <c r="AFQ14" s="599"/>
      <c r="AFR14" s="599"/>
      <c r="AFS14" s="599"/>
      <c r="AFT14" s="599"/>
      <c r="AFU14" s="599"/>
      <c r="AFV14" s="599"/>
      <c r="AFW14" s="599"/>
      <c r="AFX14" s="599"/>
      <c r="AFY14" s="599"/>
      <c r="AFZ14" s="599"/>
      <c r="AGA14" s="599"/>
      <c r="AGB14" s="599"/>
      <c r="AGC14" s="599"/>
      <c r="AGD14" s="599"/>
      <c r="AGE14" s="599"/>
      <c r="AGF14" s="599"/>
      <c r="AGG14" s="599"/>
      <c r="AGH14" s="599"/>
      <c r="AGI14" s="599"/>
      <c r="AGJ14" s="599"/>
      <c r="AGK14" s="599"/>
      <c r="AGL14" s="599"/>
      <c r="AGM14" s="599"/>
      <c r="AGN14" s="599"/>
      <c r="AGO14" s="599"/>
      <c r="AGP14" s="599"/>
      <c r="AGQ14" s="599"/>
      <c r="AGR14" s="599"/>
      <c r="AGS14" s="599"/>
      <c r="AGT14" s="599"/>
      <c r="AGU14" s="599"/>
      <c r="AGV14" s="599"/>
      <c r="AGW14" s="599"/>
      <c r="AGX14" s="599"/>
      <c r="AGY14" s="599"/>
      <c r="AGZ14" s="599"/>
      <c r="AHA14" s="599"/>
      <c r="AHB14" s="599"/>
      <c r="AHC14" s="599"/>
      <c r="AHD14" s="599"/>
      <c r="AHE14" s="599"/>
      <c r="AHF14" s="599"/>
      <c r="AHG14" s="599"/>
      <c r="AHH14" s="599"/>
      <c r="AHI14" s="599"/>
      <c r="AHJ14" s="599"/>
      <c r="AHK14" s="599"/>
      <c r="AHL14" s="599"/>
      <c r="AHM14" s="599"/>
      <c r="AHN14" s="599"/>
      <c r="AHO14" s="599"/>
      <c r="AHP14" s="599"/>
      <c r="AHQ14" s="599"/>
      <c r="AHR14" s="599"/>
      <c r="AHS14" s="599"/>
      <c r="AHT14" s="599"/>
      <c r="AHU14" s="599"/>
      <c r="AHV14" s="599"/>
      <c r="AHW14" s="599"/>
      <c r="AHX14" s="599"/>
      <c r="AHY14" s="599"/>
      <c r="AHZ14" s="599"/>
      <c r="AIA14" s="599"/>
      <c r="AIB14" s="599"/>
      <c r="AIC14" s="599"/>
      <c r="AID14" s="599"/>
      <c r="AIE14" s="599"/>
      <c r="AIF14" s="599"/>
      <c r="AIG14" s="599"/>
      <c r="AIH14" s="599"/>
      <c r="AII14" s="599"/>
      <c r="AIJ14" s="599"/>
      <c r="AIK14" s="599"/>
      <c r="AIL14" s="599"/>
      <c r="AIM14" s="599"/>
      <c r="AIN14" s="599"/>
      <c r="AIO14" s="599"/>
      <c r="AIP14" s="599"/>
      <c r="AIQ14" s="599"/>
      <c r="AIR14" s="599"/>
      <c r="AIS14" s="599"/>
      <c r="AIT14" s="599"/>
      <c r="AIU14" s="599"/>
      <c r="AIV14" s="599"/>
      <c r="AIW14" s="599"/>
      <c r="AIX14" s="599"/>
      <c r="AIY14" s="599"/>
      <c r="AIZ14" s="599"/>
      <c r="AJA14" s="599"/>
      <c r="AJB14" s="599"/>
      <c r="AJC14" s="599"/>
      <c r="AJD14" s="599"/>
      <c r="AJE14" s="599"/>
      <c r="AJF14" s="599"/>
      <c r="AJG14" s="599"/>
      <c r="AJH14" s="599"/>
      <c r="AJI14" s="599"/>
      <c r="AJJ14" s="599"/>
      <c r="AJK14" s="599"/>
      <c r="AJL14" s="599"/>
      <c r="AJM14" s="599"/>
      <c r="AJN14" s="599"/>
      <c r="AJO14" s="599"/>
      <c r="AJP14" s="599"/>
      <c r="AJQ14" s="599"/>
      <c r="AJR14" s="599"/>
      <c r="AJS14" s="599"/>
      <c r="AJT14" s="599"/>
      <c r="AJU14" s="599"/>
      <c r="AJV14" s="599"/>
      <c r="AJW14" s="599"/>
      <c r="AJX14" s="599"/>
      <c r="AJY14" s="599"/>
      <c r="AJZ14" s="599"/>
      <c r="AKA14" s="599"/>
      <c r="AKB14" s="599"/>
      <c r="AKC14" s="599"/>
      <c r="AKD14" s="599"/>
      <c r="AKE14" s="599"/>
      <c r="AKF14" s="599"/>
      <c r="AKG14" s="599"/>
      <c r="AKH14" s="599"/>
      <c r="AKI14" s="599"/>
      <c r="AKJ14" s="599"/>
      <c r="AKK14" s="599"/>
      <c r="AKL14" s="599"/>
      <c r="AKM14" s="599"/>
      <c r="AKN14" s="599"/>
      <c r="AKO14" s="599"/>
      <c r="AKP14" s="599"/>
      <c r="AKQ14" s="599"/>
      <c r="AKR14" s="599"/>
      <c r="AKS14" s="599"/>
      <c r="AKT14" s="599"/>
      <c r="AKU14" s="599"/>
      <c r="AKV14" s="599"/>
      <c r="AKW14" s="599"/>
      <c r="AKX14" s="599"/>
      <c r="AKY14" s="599"/>
      <c r="AKZ14" s="599"/>
      <c r="ALA14" s="599"/>
      <c r="ALB14" s="599"/>
      <c r="ALC14" s="599"/>
      <c r="ALD14" s="599"/>
      <c r="ALE14" s="599"/>
      <c r="ALF14" s="599"/>
      <c r="ALG14" s="599"/>
      <c r="ALH14" s="599"/>
      <c r="ALI14" s="599"/>
      <c r="ALJ14" s="599"/>
      <c r="ALK14" s="599"/>
      <c r="ALL14" s="599"/>
      <c r="ALM14" s="599"/>
      <c r="ALN14" s="599"/>
      <c r="ALO14" s="599"/>
      <c r="ALP14" s="599"/>
      <c r="ALQ14" s="599"/>
      <c r="ALR14" s="599"/>
      <c r="ALS14" s="599"/>
      <c r="ALT14" s="599"/>
      <c r="ALU14" s="599"/>
      <c r="ALV14" s="599"/>
      <c r="ALW14" s="599"/>
      <c r="ALX14" s="599"/>
      <c r="ALY14" s="599"/>
      <c r="ALZ14" s="599"/>
      <c r="AMA14" s="599"/>
      <c r="AMB14" s="599"/>
      <c r="AMC14" s="599"/>
      <c r="AMD14" s="599"/>
      <c r="AME14" s="599"/>
      <c r="AMF14" s="599"/>
      <c r="AMG14" s="599"/>
      <c r="AMH14" s="599"/>
      <c r="AMI14" s="599"/>
      <c r="AMJ14" s="599"/>
    </row>
    <row r="15" spans="1:1024" s="623" customFormat="1" ht="26.25" customHeight="1" x14ac:dyDescent="0.35">
      <c r="A15" s="639" t="s">
        <v>436</v>
      </c>
      <c r="B15" s="638" t="s">
        <v>533</v>
      </c>
      <c r="C15" s="637" t="s">
        <v>852</v>
      </c>
      <c r="D15" s="634" t="s">
        <v>3</v>
      </c>
      <c r="E15" s="645">
        <v>0</v>
      </c>
      <c r="F15" s="633">
        <v>42142</v>
      </c>
      <c r="G15" s="636">
        <v>33741</v>
      </c>
      <c r="H15" s="636">
        <v>7847</v>
      </c>
      <c r="I15" s="636">
        <v>554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5">
        <v>0</v>
      </c>
      <c r="S15" s="599"/>
      <c r="T15" s="599"/>
      <c r="U15" s="599"/>
      <c r="V15" s="599"/>
      <c r="W15" s="599"/>
      <c r="X15" s="599"/>
      <c r="Y15" s="599"/>
      <c r="Z15" s="599"/>
      <c r="AA15" s="599"/>
      <c r="AB15" s="599"/>
      <c r="AC15" s="599"/>
      <c r="AD15" s="599"/>
      <c r="AE15" s="599"/>
      <c r="AF15" s="599"/>
      <c r="AG15" s="599"/>
      <c r="AH15" s="599"/>
      <c r="AI15" s="599"/>
      <c r="AJ15" s="599"/>
      <c r="AK15" s="599"/>
      <c r="AL15" s="599"/>
      <c r="AM15" s="599"/>
      <c r="AN15" s="599"/>
      <c r="AO15" s="599"/>
      <c r="AP15" s="599"/>
      <c r="AQ15" s="599"/>
      <c r="AR15" s="599"/>
      <c r="AS15" s="599"/>
      <c r="AT15" s="599"/>
      <c r="AU15" s="599"/>
      <c r="AV15" s="599"/>
      <c r="AW15" s="599"/>
      <c r="AX15" s="599"/>
      <c r="AY15" s="599"/>
      <c r="AZ15" s="599"/>
      <c r="BA15" s="599"/>
      <c r="BB15" s="599"/>
      <c r="BC15" s="599"/>
      <c r="BD15" s="599"/>
      <c r="BE15" s="599"/>
      <c r="BF15" s="599"/>
      <c r="BG15" s="599"/>
      <c r="BH15" s="599"/>
      <c r="BI15" s="599"/>
      <c r="BJ15" s="599"/>
      <c r="BK15" s="599"/>
      <c r="BL15" s="599"/>
      <c r="BM15" s="599"/>
      <c r="BN15" s="599"/>
      <c r="BO15" s="599"/>
      <c r="BP15" s="599"/>
      <c r="BQ15" s="599"/>
      <c r="BR15" s="599"/>
      <c r="BS15" s="599"/>
      <c r="BT15" s="599"/>
      <c r="BU15" s="599"/>
      <c r="BV15" s="599"/>
      <c r="BW15" s="599"/>
      <c r="BX15" s="599"/>
      <c r="BY15" s="599"/>
      <c r="BZ15" s="599"/>
      <c r="CA15" s="599"/>
      <c r="CB15" s="599"/>
      <c r="CC15" s="599"/>
      <c r="CD15" s="599"/>
      <c r="CE15" s="599"/>
      <c r="CF15" s="599"/>
      <c r="CG15" s="599"/>
      <c r="CH15" s="599"/>
      <c r="CI15" s="599"/>
      <c r="CJ15" s="599"/>
      <c r="CK15" s="599"/>
      <c r="CL15" s="599"/>
      <c r="CM15" s="599"/>
      <c r="CN15" s="599"/>
      <c r="CO15" s="599"/>
      <c r="CP15" s="599"/>
      <c r="CQ15" s="599"/>
      <c r="CR15" s="599"/>
      <c r="CS15" s="599"/>
      <c r="CT15" s="599"/>
      <c r="CU15" s="599"/>
      <c r="CV15" s="599"/>
      <c r="CW15" s="599"/>
      <c r="CX15" s="599"/>
      <c r="CY15" s="599"/>
      <c r="CZ15" s="599"/>
      <c r="DA15" s="599"/>
      <c r="DB15" s="599"/>
      <c r="DC15" s="599"/>
      <c r="DD15" s="599"/>
      <c r="DE15" s="599"/>
      <c r="DF15" s="599"/>
      <c r="DG15" s="599"/>
      <c r="DH15" s="599"/>
      <c r="DI15" s="599"/>
      <c r="DJ15" s="599"/>
      <c r="DK15" s="599"/>
      <c r="DL15" s="599"/>
      <c r="DM15" s="599"/>
      <c r="DN15" s="599"/>
      <c r="DO15" s="599"/>
      <c r="DP15" s="599"/>
      <c r="DQ15" s="599"/>
      <c r="DR15" s="599"/>
      <c r="DS15" s="599"/>
      <c r="DT15" s="599"/>
      <c r="DU15" s="599"/>
      <c r="DV15" s="599"/>
      <c r="DW15" s="599"/>
      <c r="DX15" s="599"/>
      <c r="DY15" s="599"/>
      <c r="DZ15" s="599"/>
      <c r="EA15" s="599"/>
      <c r="EB15" s="599"/>
      <c r="EC15" s="599"/>
      <c r="ED15" s="599"/>
      <c r="EE15" s="599"/>
      <c r="EF15" s="599"/>
      <c r="EG15" s="599"/>
      <c r="EH15" s="599"/>
      <c r="EI15" s="599"/>
      <c r="EJ15" s="599"/>
      <c r="EK15" s="599"/>
      <c r="EL15" s="599"/>
      <c r="EM15" s="599"/>
      <c r="EN15" s="599"/>
      <c r="EO15" s="599"/>
      <c r="EP15" s="599"/>
      <c r="EQ15" s="599"/>
      <c r="ER15" s="599"/>
      <c r="ES15" s="599"/>
      <c r="ET15" s="599"/>
      <c r="EU15" s="599"/>
      <c r="EV15" s="599"/>
      <c r="EW15" s="599"/>
      <c r="EX15" s="599"/>
      <c r="EY15" s="599"/>
      <c r="EZ15" s="599"/>
      <c r="FA15" s="599"/>
      <c r="FB15" s="599"/>
      <c r="FC15" s="599"/>
      <c r="FD15" s="599"/>
      <c r="FE15" s="599"/>
      <c r="FF15" s="599"/>
      <c r="FG15" s="599"/>
      <c r="FH15" s="599"/>
      <c r="FI15" s="599"/>
      <c r="FJ15" s="599"/>
      <c r="FK15" s="599"/>
      <c r="FL15" s="599"/>
      <c r="FM15" s="599"/>
      <c r="FN15" s="599"/>
      <c r="FO15" s="599"/>
      <c r="FP15" s="599"/>
      <c r="FQ15" s="599"/>
      <c r="FR15" s="599"/>
      <c r="FS15" s="599"/>
      <c r="FT15" s="599"/>
      <c r="FU15" s="599"/>
      <c r="FV15" s="599"/>
      <c r="FW15" s="599"/>
      <c r="FX15" s="599"/>
      <c r="FY15" s="599"/>
      <c r="FZ15" s="599"/>
      <c r="GA15" s="599"/>
      <c r="GB15" s="599"/>
      <c r="GC15" s="599"/>
      <c r="GD15" s="599"/>
      <c r="GE15" s="599"/>
      <c r="GF15" s="599"/>
      <c r="GG15" s="599"/>
      <c r="GH15" s="599"/>
      <c r="GI15" s="599"/>
      <c r="GJ15" s="599"/>
      <c r="GK15" s="599"/>
      <c r="GL15" s="599"/>
      <c r="GM15" s="599"/>
      <c r="GN15" s="599"/>
      <c r="GO15" s="599"/>
      <c r="GP15" s="599"/>
      <c r="GQ15" s="599"/>
      <c r="GR15" s="599"/>
      <c r="GS15" s="599"/>
      <c r="GT15" s="599"/>
      <c r="GU15" s="599"/>
      <c r="GV15" s="599"/>
      <c r="GW15" s="599"/>
      <c r="GX15" s="599"/>
      <c r="GY15" s="599"/>
      <c r="GZ15" s="599"/>
      <c r="HA15" s="599"/>
      <c r="HB15" s="599"/>
      <c r="HC15" s="599"/>
      <c r="HD15" s="599"/>
      <c r="HE15" s="599"/>
      <c r="HF15" s="599"/>
      <c r="HG15" s="599"/>
      <c r="HH15" s="599"/>
      <c r="HI15" s="599"/>
      <c r="HJ15" s="599"/>
      <c r="HK15" s="599"/>
      <c r="HL15" s="599"/>
      <c r="HM15" s="599"/>
      <c r="HN15" s="599"/>
      <c r="HO15" s="599"/>
      <c r="HP15" s="599"/>
      <c r="HQ15" s="599"/>
      <c r="HR15" s="599"/>
      <c r="HS15" s="599"/>
      <c r="HT15" s="599"/>
      <c r="HU15" s="599"/>
      <c r="HV15" s="599"/>
      <c r="HW15" s="599"/>
      <c r="HX15" s="599"/>
      <c r="HY15" s="599"/>
      <c r="HZ15" s="599"/>
      <c r="IA15" s="599"/>
      <c r="IB15" s="599"/>
      <c r="IC15" s="599"/>
      <c r="ID15" s="599"/>
      <c r="IE15" s="599"/>
      <c r="IF15" s="599"/>
      <c r="IG15" s="599"/>
      <c r="IH15" s="599"/>
      <c r="II15" s="599"/>
      <c r="IJ15" s="599"/>
      <c r="IK15" s="599"/>
      <c r="IL15" s="599"/>
      <c r="IM15" s="599"/>
      <c r="IN15" s="599"/>
      <c r="IO15" s="599"/>
      <c r="IP15" s="599"/>
      <c r="IQ15" s="599"/>
      <c r="IR15" s="599"/>
      <c r="IS15" s="599"/>
      <c r="IT15" s="599"/>
      <c r="IU15" s="599"/>
      <c r="IV15" s="599"/>
      <c r="IW15" s="599"/>
      <c r="IX15" s="599"/>
      <c r="IY15" s="599"/>
      <c r="IZ15" s="599"/>
      <c r="JA15" s="599"/>
      <c r="JB15" s="599"/>
      <c r="JC15" s="599"/>
      <c r="JD15" s="599"/>
      <c r="JE15" s="599"/>
      <c r="JF15" s="599"/>
      <c r="JG15" s="599"/>
      <c r="JH15" s="599"/>
      <c r="JI15" s="599"/>
      <c r="JJ15" s="599"/>
      <c r="JK15" s="599"/>
      <c r="JL15" s="599"/>
      <c r="JM15" s="599"/>
      <c r="JN15" s="599"/>
      <c r="JO15" s="599"/>
      <c r="JP15" s="599"/>
      <c r="JQ15" s="599"/>
      <c r="JR15" s="599"/>
      <c r="JS15" s="599"/>
      <c r="JT15" s="599"/>
      <c r="JU15" s="599"/>
      <c r="JV15" s="599"/>
      <c r="JW15" s="599"/>
      <c r="JX15" s="599"/>
      <c r="JY15" s="599"/>
      <c r="JZ15" s="599"/>
      <c r="KA15" s="599"/>
      <c r="KB15" s="599"/>
      <c r="KC15" s="599"/>
      <c r="KD15" s="599"/>
      <c r="KE15" s="599"/>
      <c r="KF15" s="599"/>
      <c r="KG15" s="599"/>
      <c r="KH15" s="599"/>
      <c r="KI15" s="599"/>
      <c r="KJ15" s="599"/>
      <c r="KK15" s="599"/>
      <c r="KL15" s="599"/>
      <c r="KM15" s="599"/>
      <c r="KN15" s="599"/>
      <c r="KO15" s="599"/>
      <c r="KP15" s="599"/>
      <c r="KQ15" s="599"/>
      <c r="KR15" s="599"/>
      <c r="KS15" s="599"/>
      <c r="KT15" s="599"/>
      <c r="KU15" s="599"/>
      <c r="KV15" s="599"/>
      <c r="KW15" s="599"/>
      <c r="KX15" s="599"/>
      <c r="KY15" s="599"/>
      <c r="KZ15" s="599"/>
      <c r="LA15" s="599"/>
      <c r="LB15" s="599"/>
      <c r="LC15" s="599"/>
      <c r="LD15" s="599"/>
      <c r="LE15" s="599"/>
      <c r="LF15" s="599"/>
      <c r="LG15" s="599"/>
      <c r="LH15" s="599"/>
      <c r="LI15" s="599"/>
      <c r="LJ15" s="599"/>
      <c r="LK15" s="599"/>
      <c r="LL15" s="599"/>
      <c r="LM15" s="599"/>
      <c r="LN15" s="599"/>
      <c r="LO15" s="599"/>
      <c r="LP15" s="599"/>
      <c r="LQ15" s="599"/>
      <c r="LR15" s="599"/>
      <c r="LS15" s="599"/>
      <c r="LT15" s="599"/>
      <c r="LU15" s="599"/>
      <c r="LV15" s="599"/>
      <c r="LW15" s="599"/>
      <c r="LX15" s="599"/>
      <c r="LY15" s="599"/>
      <c r="LZ15" s="599"/>
      <c r="MA15" s="599"/>
      <c r="MB15" s="599"/>
      <c r="MC15" s="599"/>
      <c r="MD15" s="599"/>
      <c r="ME15" s="599"/>
      <c r="MF15" s="599"/>
      <c r="MG15" s="599"/>
      <c r="MH15" s="599"/>
      <c r="MI15" s="599"/>
      <c r="MJ15" s="599"/>
      <c r="MK15" s="599"/>
      <c r="ML15" s="599"/>
      <c r="MM15" s="599"/>
      <c r="MN15" s="599"/>
      <c r="MO15" s="599"/>
      <c r="MP15" s="599"/>
      <c r="MQ15" s="599"/>
      <c r="MR15" s="599"/>
      <c r="MS15" s="599"/>
      <c r="MT15" s="599"/>
      <c r="MU15" s="599"/>
      <c r="MV15" s="599"/>
      <c r="MW15" s="599"/>
      <c r="MX15" s="599"/>
      <c r="MY15" s="599"/>
      <c r="MZ15" s="599"/>
      <c r="NA15" s="599"/>
      <c r="NB15" s="599"/>
      <c r="NC15" s="599"/>
      <c r="ND15" s="599"/>
      <c r="NE15" s="599"/>
      <c r="NF15" s="599"/>
      <c r="NG15" s="599"/>
      <c r="NH15" s="599"/>
      <c r="NI15" s="599"/>
      <c r="NJ15" s="599"/>
      <c r="NK15" s="599"/>
      <c r="NL15" s="599"/>
      <c r="NM15" s="599"/>
      <c r="NN15" s="599"/>
      <c r="NO15" s="599"/>
      <c r="NP15" s="599"/>
      <c r="NQ15" s="599"/>
      <c r="NR15" s="599"/>
      <c r="NS15" s="599"/>
      <c r="NT15" s="599"/>
      <c r="NU15" s="599"/>
      <c r="NV15" s="599"/>
      <c r="NW15" s="599"/>
      <c r="NX15" s="599"/>
      <c r="NY15" s="599"/>
      <c r="NZ15" s="599"/>
      <c r="OA15" s="599"/>
      <c r="OB15" s="599"/>
      <c r="OC15" s="599"/>
      <c r="OD15" s="599"/>
      <c r="OE15" s="599"/>
      <c r="OF15" s="599"/>
      <c r="OG15" s="599"/>
      <c r="OH15" s="599"/>
      <c r="OI15" s="599"/>
      <c r="OJ15" s="599"/>
      <c r="OK15" s="599"/>
      <c r="OL15" s="599"/>
      <c r="OM15" s="599"/>
      <c r="ON15" s="599"/>
      <c r="OO15" s="599"/>
      <c r="OP15" s="599"/>
      <c r="OQ15" s="599"/>
      <c r="OR15" s="599"/>
      <c r="OS15" s="599"/>
      <c r="OT15" s="599"/>
      <c r="OU15" s="599"/>
      <c r="OV15" s="599"/>
      <c r="OW15" s="599"/>
      <c r="OX15" s="599"/>
      <c r="OY15" s="599"/>
      <c r="OZ15" s="599"/>
      <c r="PA15" s="599"/>
      <c r="PB15" s="599"/>
      <c r="PC15" s="599"/>
      <c r="PD15" s="599"/>
      <c r="PE15" s="599"/>
      <c r="PF15" s="599"/>
      <c r="PG15" s="599"/>
      <c r="PH15" s="599"/>
      <c r="PI15" s="599"/>
      <c r="PJ15" s="599"/>
      <c r="PK15" s="599"/>
      <c r="PL15" s="599"/>
      <c r="PM15" s="599"/>
      <c r="PN15" s="599"/>
      <c r="PO15" s="599"/>
      <c r="PP15" s="599"/>
      <c r="PQ15" s="599"/>
      <c r="PR15" s="599"/>
      <c r="PS15" s="599"/>
      <c r="PT15" s="599"/>
      <c r="PU15" s="599"/>
      <c r="PV15" s="599"/>
      <c r="PW15" s="599"/>
      <c r="PX15" s="599"/>
      <c r="PY15" s="599"/>
      <c r="PZ15" s="599"/>
      <c r="QA15" s="599"/>
      <c r="QB15" s="599"/>
      <c r="QC15" s="599"/>
      <c r="QD15" s="599"/>
      <c r="QE15" s="599"/>
      <c r="QF15" s="599"/>
      <c r="QG15" s="599"/>
      <c r="QH15" s="599"/>
      <c r="QI15" s="599"/>
      <c r="QJ15" s="599"/>
      <c r="QK15" s="599"/>
      <c r="QL15" s="599"/>
      <c r="QM15" s="599"/>
      <c r="QN15" s="599"/>
      <c r="QO15" s="599"/>
      <c r="QP15" s="599"/>
      <c r="QQ15" s="599"/>
      <c r="QR15" s="599"/>
      <c r="QS15" s="599"/>
      <c r="QT15" s="599"/>
      <c r="QU15" s="599"/>
      <c r="QV15" s="599"/>
      <c r="QW15" s="599"/>
      <c r="QX15" s="599"/>
      <c r="QY15" s="599"/>
      <c r="QZ15" s="599"/>
      <c r="RA15" s="599"/>
      <c r="RB15" s="599"/>
      <c r="RC15" s="599"/>
      <c r="RD15" s="599"/>
      <c r="RE15" s="599"/>
      <c r="RF15" s="599"/>
      <c r="RG15" s="599"/>
      <c r="RH15" s="599"/>
      <c r="RI15" s="599"/>
      <c r="RJ15" s="599"/>
      <c r="RK15" s="599"/>
      <c r="RL15" s="599"/>
      <c r="RM15" s="599"/>
      <c r="RN15" s="599"/>
      <c r="RO15" s="599"/>
      <c r="RP15" s="599"/>
      <c r="RQ15" s="599"/>
      <c r="RR15" s="599"/>
      <c r="RS15" s="599"/>
      <c r="RT15" s="599"/>
      <c r="RU15" s="599"/>
      <c r="RV15" s="599"/>
      <c r="RW15" s="599"/>
      <c r="RX15" s="599"/>
      <c r="RY15" s="599"/>
      <c r="RZ15" s="599"/>
      <c r="SA15" s="599"/>
      <c r="SB15" s="599"/>
      <c r="SC15" s="599"/>
      <c r="SD15" s="599"/>
      <c r="SE15" s="599"/>
      <c r="SF15" s="599"/>
      <c r="SG15" s="599"/>
      <c r="SH15" s="599"/>
      <c r="SI15" s="599"/>
      <c r="SJ15" s="599"/>
      <c r="SK15" s="599"/>
      <c r="SL15" s="599"/>
      <c r="SM15" s="599"/>
      <c r="SN15" s="599"/>
      <c r="SO15" s="599"/>
      <c r="SP15" s="599"/>
      <c r="SQ15" s="599"/>
      <c r="SR15" s="599"/>
      <c r="SS15" s="599"/>
      <c r="ST15" s="599"/>
      <c r="SU15" s="599"/>
      <c r="SV15" s="599"/>
      <c r="SW15" s="599"/>
      <c r="SX15" s="599"/>
      <c r="SY15" s="599"/>
      <c r="SZ15" s="599"/>
      <c r="TA15" s="599"/>
      <c r="TB15" s="599"/>
      <c r="TC15" s="599"/>
      <c r="TD15" s="599"/>
      <c r="TE15" s="599"/>
      <c r="TF15" s="599"/>
      <c r="TG15" s="599"/>
      <c r="TH15" s="599"/>
      <c r="TI15" s="599"/>
      <c r="TJ15" s="599"/>
      <c r="TK15" s="599"/>
      <c r="TL15" s="599"/>
      <c r="TM15" s="599"/>
      <c r="TN15" s="599"/>
      <c r="TO15" s="599"/>
      <c r="TP15" s="599"/>
      <c r="TQ15" s="599"/>
      <c r="TR15" s="599"/>
      <c r="TS15" s="599"/>
      <c r="TT15" s="599"/>
      <c r="TU15" s="599"/>
      <c r="TV15" s="599"/>
      <c r="TW15" s="599"/>
      <c r="TX15" s="599"/>
      <c r="TY15" s="599"/>
      <c r="TZ15" s="599"/>
      <c r="UA15" s="599"/>
      <c r="UB15" s="599"/>
      <c r="UC15" s="599"/>
      <c r="UD15" s="599"/>
      <c r="UE15" s="599"/>
      <c r="UF15" s="599"/>
      <c r="UG15" s="599"/>
      <c r="UH15" s="599"/>
      <c r="UI15" s="599"/>
      <c r="UJ15" s="599"/>
      <c r="UK15" s="599"/>
      <c r="UL15" s="599"/>
      <c r="UM15" s="599"/>
      <c r="UN15" s="599"/>
      <c r="UO15" s="599"/>
      <c r="UP15" s="599"/>
      <c r="UQ15" s="599"/>
      <c r="UR15" s="599"/>
      <c r="US15" s="599"/>
      <c r="UT15" s="599"/>
      <c r="UU15" s="599"/>
      <c r="UV15" s="599"/>
      <c r="UW15" s="599"/>
      <c r="UX15" s="599"/>
      <c r="UY15" s="599"/>
      <c r="UZ15" s="599"/>
      <c r="VA15" s="599"/>
      <c r="VB15" s="599"/>
      <c r="VC15" s="599"/>
      <c r="VD15" s="599"/>
      <c r="VE15" s="599"/>
      <c r="VF15" s="599"/>
      <c r="VG15" s="599"/>
      <c r="VH15" s="599"/>
      <c r="VI15" s="599"/>
      <c r="VJ15" s="599"/>
      <c r="VK15" s="599"/>
      <c r="VL15" s="599"/>
      <c r="VM15" s="599"/>
      <c r="VN15" s="599"/>
      <c r="VO15" s="599"/>
      <c r="VP15" s="599"/>
      <c r="VQ15" s="599"/>
      <c r="VR15" s="599"/>
      <c r="VS15" s="599"/>
      <c r="VT15" s="599"/>
      <c r="VU15" s="599"/>
      <c r="VV15" s="599"/>
      <c r="VW15" s="599"/>
      <c r="VX15" s="599"/>
      <c r="VY15" s="599"/>
      <c r="VZ15" s="599"/>
      <c r="WA15" s="599"/>
      <c r="WB15" s="599"/>
      <c r="WC15" s="599"/>
      <c r="WD15" s="599"/>
      <c r="WE15" s="599"/>
      <c r="WF15" s="599"/>
      <c r="WG15" s="599"/>
      <c r="WH15" s="599"/>
      <c r="WI15" s="599"/>
      <c r="WJ15" s="599"/>
      <c r="WK15" s="599"/>
      <c r="WL15" s="599"/>
      <c r="WM15" s="599"/>
      <c r="WN15" s="599"/>
      <c r="WO15" s="599"/>
      <c r="WP15" s="599"/>
      <c r="WQ15" s="599"/>
      <c r="WR15" s="599"/>
      <c r="WS15" s="599"/>
      <c r="WT15" s="599"/>
      <c r="WU15" s="599"/>
      <c r="WV15" s="599"/>
      <c r="WW15" s="599"/>
      <c r="WX15" s="599"/>
      <c r="WY15" s="599"/>
      <c r="WZ15" s="599"/>
      <c r="XA15" s="599"/>
      <c r="XB15" s="599"/>
      <c r="XC15" s="599"/>
      <c r="XD15" s="599"/>
      <c r="XE15" s="599"/>
      <c r="XF15" s="599"/>
      <c r="XG15" s="599"/>
      <c r="XH15" s="599"/>
      <c r="XI15" s="599"/>
      <c r="XJ15" s="599"/>
      <c r="XK15" s="599"/>
      <c r="XL15" s="599"/>
      <c r="XM15" s="599"/>
      <c r="XN15" s="599"/>
      <c r="XO15" s="599"/>
      <c r="XP15" s="599"/>
      <c r="XQ15" s="599"/>
      <c r="XR15" s="599"/>
      <c r="XS15" s="599"/>
      <c r="XT15" s="599"/>
      <c r="XU15" s="599"/>
      <c r="XV15" s="599"/>
      <c r="XW15" s="599"/>
      <c r="XX15" s="599"/>
      <c r="XY15" s="599"/>
      <c r="XZ15" s="599"/>
      <c r="YA15" s="599"/>
      <c r="YB15" s="599"/>
      <c r="YC15" s="599"/>
      <c r="YD15" s="599"/>
      <c r="YE15" s="599"/>
      <c r="YF15" s="599"/>
      <c r="YG15" s="599"/>
      <c r="YH15" s="599"/>
      <c r="YI15" s="599"/>
      <c r="YJ15" s="599"/>
      <c r="YK15" s="599"/>
      <c r="YL15" s="599"/>
      <c r="YM15" s="599"/>
      <c r="YN15" s="599"/>
      <c r="YO15" s="599"/>
      <c r="YP15" s="599"/>
      <c r="YQ15" s="599"/>
      <c r="YR15" s="599"/>
      <c r="YS15" s="599"/>
      <c r="YT15" s="599"/>
      <c r="YU15" s="599"/>
      <c r="YV15" s="599"/>
      <c r="YW15" s="599"/>
      <c r="YX15" s="599"/>
      <c r="YY15" s="599"/>
      <c r="YZ15" s="599"/>
      <c r="ZA15" s="599"/>
      <c r="ZB15" s="599"/>
      <c r="ZC15" s="599"/>
      <c r="ZD15" s="599"/>
      <c r="ZE15" s="599"/>
      <c r="ZF15" s="599"/>
      <c r="ZG15" s="599"/>
      <c r="ZH15" s="599"/>
      <c r="ZI15" s="599"/>
      <c r="ZJ15" s="599"/>
      <c r="ZK15" s="599"/>
      <c r="ZL15" s="599"/>
      <c r="ZM15" s="599"/>
      <c r="ZN15" s="599"/>
      <c r="ZO15" s="599"/>
      <c r="ZP15" s="599"/>
      <c r="ZQ15" s="599"/>
      <c r="ZR15" s="599"/>
      <c r="ZS15" s="599"/>
      <c r="ZT15" s="599"/>
      <c r="ZU15" s="599"/>
      <c r="ZV15" s="599"/>
      <c r="ZW15" s="599"/>
      <c r="ZX15" s="599"/>
      <c r="ZY15" s="599"/>
      <c r="ZZ15" s="599"/>
      <c r="AAA15" s="599"/>
      <c r="AAB15" s="599"/>
      <c r="AAC15" s="599"/>
      <c r="AAD15" s="599"/>
      <c r="AAE15" s="599"/>
      <c r="AAF15" s="599"/>
      <c r="AAG15" s="599"/>
      <c r="AAH15" s="599"/>
      <c r="AAI15" s="599"/>
      <c r="AAJ15" s="599"/>
      <c r="AAK15" s="599"/>
      <c r="AAL15" s="599"/>
      <c r="AAM15" s="599"/>
      <c r="AAN15" s="599"/>
      <c r="AAO15" s="599"/>
      <c r="AAP15" s="599"/>
      <c r="AAQ15" s="599"/>
      <c r="AAR15" s="599"/>
      <c r="AAS15" s="599"/>
      <c r="AAT15" s="599"/>
      <c r="AAU15" s="599"/>
      <c r="AAV15" s="599"/>
      <c r="AAW15" s="599"/>
      <c r="AAX15" s="599"/>
      <c r="AAY15" s="599"/>
      <c r="AAZ15" s="599"/>
      <c r="ABA15" s="599"/>
      <c r="ABB15" s="599"/>
      <c r="ABC15" s="599"/>
      <c r="ABD15" s="599"/>
      <c r="ABE15" s="599"/>
      <c r="ABF15" s="599"/>
      <c r="ABG15" s="599"/>
      <c r="ABH15" s="599"/>
      <c r="ABI15" s="599"/>
      <c r="ABJ15" s="599"/>
      <c r="ABK15" s="599"/>
      <c r="ABL15" s="599"/>
      <c r="ABM15" s="599"/>
      <c r="ABN15" s="599"/>
      <c r="ABO15" s="599"/>
      <c r="ABP15" s="599"/>
      <c r="ABQ15" s="599"/>
      <c r="ABR15" s="599"/>
      <c r="ABS15" s="599"/>
      <c r="ABT15" s="599"/>
      <c r="ABU15" s="599"/>
      <c r="ABV15" s="599"/>
      <c r="ABW15" s="599"/>
      <c r="ABX15" s="599"/>
      <c r="ABY15" s="599"/>
      <c r="ABZ15" s="599"/>
      <c r="ACA15" s="599"/>
      <c r="ACB15" s="599"/>
      <c r="ACC15" s="599"/>
      <c r="ACD15" s="599"/>
      <c r="ACE15" s="599"/>
      <c r="ACF15" s="599"/>
      <c r="ACG15" s="599"/>
      <c r="ACH15" s="599"/>
      <c r="ACI15" s="599"/>
      <c r="ACJ15" s="599"/>
      <c r="ACK15" s="599"/>
      <c r="ACL15" s="599"/>
      <c r="ACM15" s="599"/>
      <c r="ACN15" s="599"/>
      <c r="ACO15" s="599"/>
      <c r="ACP15" s="599"/>
      <c r="ACQ15" s="599"/>
      <c r="ACR15" s="599"/>
      <c r="ACS15" s="599"/>
      <c r="ACT15" s="599"/>
      <c r="ACU15" s="599"/>
      <c r="ACV15" s="599"/>
      <c r="ACW15" s="599"/>
      <c r="ACX15" s="599"/>
      <c r="ACY15" s="599"/>
      <c r="ACZ15" s="599"/>
      <c r="ADA15" s="599"/>
      <c r="ADB15" s="599"/>
      <c r="ADC15" s="599"/>
      <c r="ADD15" s="599"/>
      <c r="ADE15" s="599"/>
      <c r="ADF15" s="599"/>
      <c r="ADG15" s="599"/>
      <c r="ADH15" s="599"/>
      <c r="ADI15" s="599"/>
      <c r="ADJ15" s="599"/>
      <c r="ADK15" s="599"/>
      <c r="ADL15" s="599"/>
      <c r="ADM15" s="599"/>
      <c r="ADN15" s="599"/>
      <c r="ADO15" s="599"/>
      <c r="ADP15" s="599"/>
      <c r="ADQ15" s="599"/>
      <c r="ADR15" s="599"/>
      <c r="ADS15" s="599"/>
      <c r="ADT15" s="599"/>
      <c r="ADU15" s="599"/>
      <c r="ADV15" s="599"/>
      <c r="ADW15" s="599"/>
      <c r="ADX15" s="599"/>
      <c r="ADY15" s="599"/>
      <c r="ADZ15" s="599"/>
      <c r="AEA15" s="599"/>
      <c r="AEB15" s="599"/>
      <c r="AEC15" s="599"/>
      <c r="AED15" s="599"/>
      <c r="AEE15" s="599"/>
      <c r="AEF15" s="599"/>
      <c r="AEG15" s="599"/>
      <c r="AEH15" s="599"/>
      <c r="AEI15" s="599"/>
      <c r="AEJ15" s="599"/>
      <c r="AEK15" s="599"/>
      <c r="AEL15" s="599"/>
      <c r="AEM15" s="599"/>
      <c r="AEN15" s="599"/>
      <c r="AEO15" s="599"/>
      <c r="AEP15" s="599"/>
      <c r="AEQ15" s="599"/>
      <c r="AER15" s="599"/>
      <c r="AES15" s="599"/>
      <c r="AET15" s="599"/>
      <c r="AEU15" s="599"/>
      <c r="AEV15" s="599"/>
      <c r="AEW15" s="599"/>
      <c r="AEX15" s="599"/>
      <c r="AEY15" s="599"/>
      <c r="AEZ15" s="599"/>
      <c r="AFA15" s="599"/>
      <c r="AFB15" s="599"/>
      <c r="AFC15" s="599"/>
      <c r="AFD15" s="599"/>
      <c r="AFE15" s="599"/>
      <c r="AFF15" s="599"/>
      <c r="AFG15" s="599"/>
      <c r="AFH15" s="599"/>
      <c r="AFI15" s="599"/>
      <c r="AFJ15" s="599"/>
      <c r="AFK15" s="599"/>
      <c r="AFL15" s="599"/>
      <c r="AFM15" s="599"/>
      <c r="AFN15" s="599"/>
      <c r="AFO15" s="599"/>
      <c r="AFP15" s="599"/>
      <c r="AFQ15" s="599"/>
      <c r="AFR15" s="599"/>
      <c r="AFS15" s="599"/>
      <c r="AFT15" s="599"/>
      <c r="AFU15" s="599"/>
      <c r="AFV15" s="599"/>
      <c r="AFW15" s="599"/>
      <c r="AFX15" s="599"/>
      <c r="AFY15" s="599"/>
      <c r="AFZ15" s="599"/>
      <c r="AGA15" s="599"/>
      <c r="AGB15" s="599"/>
      <c r="AGC15" s="599"/>
      <c r="AGD15" s="599"/>
      <c r="AGE15" s="599"/>
      <c r="AGF15" s="599"/>
      <c r="AGG15" s="599"/>
      <c r="AGH15" s="599"/>
      <c r="AGI15" s="599"/>
      <c r="AGJ15" s="599"/>
      <c r="AGK15" s="599"/>
      <c r="AGL15" s="599"/>
      <c r="AGM15" s="599"/>
      <c r="AGN15" s="599"/>
      <c r="AGO15" s="599"/>
      <c r="AGP15" s="599"/>
      <c r="AGQ15" s="599"/>
      <c r="AGR15" s="599"/>
      <c r="AGS15" s="599"/>
      <c r="AGT15" s="599"/>
      <c r="AGU15" s="599"/>
      <c r="AGV15" s="599"/>
      <c r="AGW15" s="599"/>
      <c r="AGX15" s="599"/>
      <c r="AGY15" s="599"/>
      <c r="AGZ15" s="599"/>
      <c r="AHA15" s="599"/>
      <c r="AHB15" s="599"/>
      <c r="AHC15" s="599"/>
      <c r="AHD15" s="599"/>
      <c r="AHE15" s="599"/>
      <c r="AHF15" s="599"/>
      <c r="AHG15" s="599"/>
      <c r="AHH15" s="599"/>
      <c r="AHI15" s="599"/>
      <c r="AHJ15" s="599"/>
      <c r="AHK15" s="599"/>
      <c r="AHL15" s="599"/>
      <c r="AHM15" s="599"/>
      <c r="AHN15" s="599"/>
      <c r="AHO15" s="599"/>
      <c r="AHP15" s="599"/>
      <c r="AHQ15" s="599"/>
      <c r="AHR15" s="599"/>
      <c r="AHS15" s="599"/>
      <c r="AHT15" s="599"/>
      <c r="AHU15" s="599"/>
      <c r="AHV15" s="599"/>
      <c r="AHW15" s="599"/>
      <c r="AHX15" s="599"/>
      <c r="AHY15" s="599"/>
      <c r="AHZ15" s="599"/>
      <c r="AIA15" s="599"/>
      <c r="AIB15" s="599"/>
      <c r="AIC15" s="599"/>
      <c r="AID15" s="599"/>
      <c r="AIE15" s="599"/>
      <c r="AIF15" s="599"/>
      <c r="AIG15" s="599"/>
      <c r="AIH15" s="599"/>
      <c r="AII15" s="599"/>
      <c r="AIJ15" s="599"/>
      <c r="AIK15" s="599"/>
      <c r="AIL15" s="599"/>
      <c r="AIM15" s="599"/>
      <c r="AIN15" s="599"/>
      <c r="AIO15" s="599"/>
      <c r="AIP15" s="599"/>
      <c r="AIQ15" s="599"/>
      <c r="AIR15" s="599"/>
      <c r="AIS15" s="599"/>
      <c r="AIT15" s="599"/>
      <c r="AIU15" s="599"/>
      <c r="AIV15" s="599"/>
      <c r="AIW15" s="599"/>
      <c r="AIX15" s="599"/>
      <c r="AIY15" s="599"/>
      <c r="AIZ15" s="599"/>
      <c r="AJA15" s="599"/>
      <c r="AJB15" s="599"/>
      <c r="AJC15" s="599"/>
      <c r="AJD15" s="599"/>
      <c r="AJE15" s="599"/>
      <c r="AJF15" s="599"/>
      <c r="AJG15" s="599"/>
      <c r="AJH15" s="599"/>
      <c r="AJI15" s="599"/>
      <c r="AJJ15" s="599"/>
      <c r="AJK15" s="599"/>
      <c r="AJL15" s="599"/>
      <c r="AJM15" s="599"/>
      <c r="AJN15" s="599"/>
      <c r="AJO15" s="599"/>
      <c r="AJP15" s="599"/>
      <c r="AJQ15" s="599"/>
      <c r="AJR15" s="599"/>
      <c r="AJS15" s="599"/>
      <c r="AJT15" s="599"/>
      <c r="AJU15" s="599"/>
      <c r="AJV15" s="599"/>
      <c r="AJW15" s="599"/>
      <c r="AJX15" s="599"/>
      <c r="AJY15" s="599"/>
      <c r="AJZ15" s="599"/>
      <c r="AKA15" s="599"/>
      <c r="AKB15" s="599"/>
      <c r="AKC15" s="599"/>
      <c r="AKD15" s="599"/>
      <c r="AKE15" s="599"/>
      <c r="AKF15" s="599"/>
      <c r="AKG15" s="599"/>
      <c r="AKH15" s="599"/>
      <c r="AKI15" s="599"/>
      <c r="AKJ15" s="599"/>
      <c r="AKK15" s="599"/>
      <c r="AKL15" s="599"/>
      <c r="AKM15" s="599"/>
      <c r="AKN15" s="599"/>
      <c r="AKO15" s="599"/>
      <c r="AKP15" s="599"/>
      <c r="AKQ15" s="599"/>
      <c r="AKR15" s="599"/>
      <c r="AKS15" s="599"/>
      <c r="AKT15" s="599"/>
      <c r="AKU15" s="599"/>
      <c r="AKV15" s="599"/>
      <c r="AKW15" s="599"/>
      <c r="AKX15" s="599"/>
      <c r="AKY15" s="599"/>
      <c r="AKZ15" s="599"/>
      <c r="ALA15" s="599"/>
      <c r="ALB15" s="599"/>
      <c r="ALC15" s="599"/>
      <c r="ALD15" s="599"/>
      <c r="ALE15" s="599"/>
      <c r="ALF15" s="599"/>
      <c r="ALG15" s="599"/>
      <c r="ALH15" s="599"/>
      <c r="ALI15" s="599"/>
      <c r="ALJ15" s="599"/>
      <c r="ALK15" s="599"/>
      <c r="ALL15" s="599"/>
      <c r="ALM15" s="599"/>
      <c r="ALN15" s="599"/>
      <c r="ALO15" s="599"/>
      <c r="ALP15" s="599"/>
      <c r="ALQ15" s="599"/>
      <c r="ALR15" s="599"/>
      <c r="ALS15" s="599"/>
      <c r="ALT15" s="599"/>
      <c r="ALU15" s="599"/>
      <c r="ALV15" s="599"/>
      <c r="ALW15" s="599"/>
      <c r="ALX15" s="599"/>
      <c r="ALY15" s="599"/>
      <c r="ALZ15" s="599"/>
      <c r="AMA15" s="599"/>
      <c r="AMB15" s="599"/>
      <c r="AMC15" s="599"/>
      <c r="AMD15" s="599"/>
      <c r="AME15" s="599"/>
      <c r="AMF15" s="599"/>
      <c r="AMG15" s="599"/>
      <c r="AMH15" s="599"/>
      <c r="AMI15" s="599"/>
      <c r="AMJ15" s="599"/>
    </row>
    <row r="16" spans="1:1024" s="623" customFormat="1" ht="26.25" customHeight="1" x14ac:dyDescent="0.35">
      <c r="A16" s="639" t="s">
        <v>447</v>
      </c>
      <c r="B16" s="638" t="s">
        <v>101</v>
      </c>
      <c r="C16" s="637" t="s">
        <v>532</v>
      </c>
      <c r="D16" s="634" t="s">
        <v>3</v>
      </c>
      <c r="E16" s="645">
        <v>600</v>
      </c>
      <c r="F16" s="633">
        <v>1200</v>
      </c>
      <c r="G16" s="642">
        <v>0</v>
      </c>
      <c r="H16" s="642">
        <v>0</v>
      </c>
      <c r="I16" s="642">
        <v>0</v>
      </c>
      <c r="J16" s="642">
        <v>0</v>
      </c>
      <c r="K16" s="642">
        <v>0</v>
      </c>
      <c r="L16" s="642">
        <v>0</v>
      </c>
      <c r="M16" s="642">
        <v>0</v>
      </c>
      <c r="N16" s="642">
        <v>0</v>
      </c>
      <c r="O16" s="642">
        <v>1200</v>
      </c>
      <c r="P16" s="642">
        <v>0</v>
      </c>
      <c r="Q16" s="642">
        <v>0</v>
      </c>
      <c r="R16" s="635">
        <v>0</v>
      </c>
      <c r="S16" s="599"/>
      <c r="T16" s="599"/>
      <c r="U16" s="599"/>
      <c r="V16" s="599"/>
      <c r="W16" s="599"/>
      <c r="X16" s="599"/>
      <c r="Y16" s="599"/>
      <c r="Z16" s="599"/>
      <c r="AA16" s="599"/>
      <c r="AB16" s="599"/>
      <c r="AC16" s="599"/>
      <c r="AD16" s="599"/>
      <c r="AE16" s="599"/>
      <c r="AF16" s="599"/>
      <c r="AG16" s="599"/>
      <c r="AH16" s="599"/>
      <c r="AI16" s="599"/>
      <c r="AJ16" s="599"/>
      <c r="AK16" s="599"/>
      <c r="AL16" s="599"/>
      <c r="AM16" s="599"/>
      <c r="AN16" s="599"/>
      <c r="AO16" s="599"/>
      <c r="AP16" s="599"/>
      <c r="AQ16" s="599"/>
      <c r="AR16" s="599"/>
      <c r="AS16" s="599"/>
      <c r="AT16" s="599"/>
      <c r="AU16" s="599"/>
      <c r="AV16" s="599"/>
      <c r="AW16" s="599"/>
      <c r="AX16" s="599"/>
      <c r="AY16" s="599"/>
      <c r="AZ16" s="599"/>
      <c r="BA16" s="599"/>
      <c r="BB16" s="599"/>
      <c r="BC16" s="599"/>
      <c r="BD16" s="599"/>
      <c r="BE16" s="599"/>
      <c r="BF16" s="599"/>
      <c r="BG16" s="599"/>
      <c r="BH16" s="599"/>
      <c r="BI16" s="599"/>
      <c r="BJ16" s="599"/>
      <c r="BK16" s="599"/>
      <c r="BL16" s="599"/>
      <c r="BM16" s="599"/>
      <c r="BN16" s="599"/>
      <c r="BO16" s="599"/>
      <c r="BP16" s="599"/>
      <c r="BQ16" s="599"/>
      <c r="BR16" s="599"/>
      <c r="BS16" s="599"/>
      <c r="BT16" s="599"/>
      <c r="BU16" s="599"/>
      <c r="BV16" s="599"/>
      <c r="BW16" s="599"/>
      <c r="BX16" s="599"/>
      <c r="BY16" s="599"/>
      <c r="BZ16" s="599"/>
      <c r="CA16" s="599"/>
      <c r="CB16" s="599"/>
      <c r="CC16" s="599"/>
      <c r="CD16" s="599"/>
      <c r="CE16" s="599"/>
      <c r="CF16" s="599"/>
      <c r="CG16" s="599"/>
      <c r="CH16" s="599"/>
      <c r="CI16" s="599"/>
      <c r="CJ16" s="599"/>
      <c r="CK16" s="599"/>
      <c r="CL16" s="599"/>
      <c r="CM16" s="599"/>
      <c r="CN16" s="599"/>
      <c r="CO16" s="599"/>
      <c r="CP16" s="599"/>
      <c r="CQ16" s="599"/>
      <c r="CR16" s="599"/>
      <c r="CS16" s="599"/>
      <c r="CT16" s="599"/>
      <c r="CU16" s="599"/>
      <c r="CV16" s="599"/>
      <c r="CW16" s="599"/>
      <c r="CX16" s="599"/>
      <c r="CY16" s="599"/>
      <c r="CZ16" s="599"/>
      <c r="DA16" s="599"/>
      <c r="DB16" s="599"/>
      <c r="DC16" s="599"/>
      <c r="DD16" s="599"/>
      <c r="DE16" s="599"/>
      <c r="DF16" s="599"/>
      <c r="DG16" s="599"/>
      <c r="DH16" s="599"/>
      <c r="DI16" s="599"/>
      <c r="DJ16" s="599"/>
      <c r="DK16" s="599"/>
      <c r="DL16" s="599"/>
      <c r="DM16" s="599"/>
      <c r="DN16" s="599"/>
      <c r="DO16" s="599"/>
      <c r="DP16" s="599"/>
      <c r="DQ16" s="599"/>
      <c r="DR16" s="599"/>
      <c r="DS16" s="599"/>
      <c r="DT16" s="599"/>
      <c r="DU16" s="599"/>
      <c r="DV16" s="599"/>
      <c r="DW16" s="599"/>
      <c r="DX16" s="599"/>
      <c r="DY16" s="599"/>
      <c r="DZ16" s="599"/>
      <c r="EA16" s="599"/>
      <c r="EB16" s="599"/>
      <c r="EC16" s="599"/>
      <c r="ED16" s="599"/>
      <c r="EE16" s="599"/>
      <c r="EF16" s="599"/>
      <c r="EG16" s="599"/>
      <c r="EH16" s="599"/>
      <c r="EI16" s="599"/>
      <c r="EJ16" s="599"/>
      <c r="EK16" s="599"/>
      <c r="EL16" s="599"/>
      <c r="EM16" s="599"/>
      <c r="EN16" s="599"/>
      <c r="EO16" s="599"/>
      <c r="EP16" s="599"/>
      <c r="EQ16" s="599"/>
      <c r="ER16" s="599"/>
      <c r="ES16" s="599"/>
      <c r="ET16" s="599"/>
      <c r="EU16" s="599"/>
      <c r="EV16" s="599"/>
      <c r="EW16" s="599"/>
      <c r="EX16" s="599"/>
      <c r="EY16" s="599"/>
      <c r="EZ16" s="599"/>
      <c r="FA16" s="599"/>
      <c r="FB16" s="599"/>
      <c r="FC16" s="599"/>
      <c r="FD16" s="599"/>
      <c r="FE16" s="599"/>
      <c r="FF16" s="599"/>
      <c r="FG16" s="599"/>
      <c r="FH16" s="599"/>
      <c r="FI16" s="599"/>
      <c r="FJ16" s="599"/>
      <c r="FK16" s="599"/>
      <c r="FL16" s="599"/>
      <c r="FM16" s="599"/>
      <c r="FN16" s="599"/>
      <c r="FO16" s="599"/>
      <c r="FP16" s="599"/>
      <c r="FQ16" s="599"/>
      <c r="FR16" s="599"/>
      <c r="FS16" s="599"/>
      <c r="FT16" s="599"/>
      <c r="FU16" s="599"/>
      <c r="FV16" s="599"/>
      <c r="FW16" s="599"/>
      <c r="FX16" s="599"/>
      <c r="FY16" s="599"/>
      <c r="FZ16" s="599"/>
      <c r="GA16" s="599"/>
      <c r="GB16" s="599"/>
      <c r="GC16" s="599"/>
      <c r="GD16" s="599"/>
      <c r="GE16" s="599"/>
      <c r="GF16" s="599"/>
      <c r="GG16" s="599"/>
      <c r="GH16" s="599"/>
      <c r="GI16" s="599"/>
      <c r="GJ16" s="599"/>
      <c r="GK16" s="599"/>
      <c r="GL16" s="599"/>
      <c r="GM16" s="599"/>
      <c r="GN16" s="599"/>
      <c r="GO16" s="599"/>
      <c r="GP16" s="599"/>
      <c r="GQ16" s="599"/>
      <c r="GR16" s="599"/>
      <c r="GS16" s="599"/>
      <c r="GT16" s="599"/>
      <c r="GU16" s="599"/>
      <c r="GV16" s="599"/>
      <c r="GW16" s="599"/>
      <c r="GX16" s="599"/>
      <c r="GY16" s="599"/>
      <c r="GZ16" s="599"/>
      <c r="HA16" s="599"/>
      <c r="HB16" s="599"/>
      <c r="HC16" s="599"/>
      <c r="HD16" s="599"/>
      <c r="HE16" s="599"/>
      <c r="HF16" s="599"/>
      <c r="HG16" s="599"/>
      <c r="HH16" s="599"/>
      <c r="HI16" s="599"/>
      <c r="HJ16" s="599"/>
      <c r="HK16" s="599"/>
      <c r="HL16" s="599"/>
      <c r="HM16" s="599"/>
      <c r="HN16" s="599"/>
      <c r="HO16" s="599"/>
      <c r="HP16" s="599"/>
      <c r="HQ16" s="599"/>
      <c r="HR16" s="599"/>
      <c r="HS16" s="599"/>
      <c r="HT16" s="599"/>
      <c r="HU16" s="599"/>
      <c r="HV16" s="599"/>
      <c r="HW16" s="599"/>
      <c r="HX16" s="599"/>
      <c r="HY16" s="599"/>
      <c r="HZ16" s="599"/>
      <c r="IA16" s="599"/>
      <c r="IB16" s="599"/>
      <c r="IC16" s="599"/>
      <c r="ID16" s="599"/>
      <c r="IE16" s="599"/>
      <c r="IF16" s="599"/>
      <c r="IG16" s="599"/>
      <c r="IH16" s="599"/>
      <c r="II16" s="599"/>
      <c r="IJ16" s="599"/>
      <c r="IK16" s="599"/>
      <c r="IL16" s="599"/>
      <c r="IM16" s="599"/>
      <c r="IN16" s="599"/>
      <c r="IO16" s="599"/>
      <c r="IP16" s="599"/>
      <c r="IQ16" s="599"/>
      <c r="IR16" s="599"/>
      <c r="IS16" s="599"/>
      <c r="IT16" s="599"/>
      <c r="IU16" s="599"/>
      <c r="IV16" s="599"/>
      <c r="IW16" s="599"/>
      <c r="IX16" s="599"/>
      <c r="IY16" s="599"/>
      <c r="IZ16" s="599"/>
      <c r="JA16" s="599"/>
      <c r="JB16" s="599"/>
      <c r="JC16" s="599"/>
      <c r="JD16" s="599"/>
      <c r="JE16" s="599"/>
      <c r="JF16" s="599"/>
      <c r="JG16" s="599"/>
      <c r="JH16" s="599"/>
      <c r="JI16" s="599"/>
      <c r="JJ16" s="599"/>
      <c r="JK16" s="599"/>
      <c r="JL16" s="599"/>
      <c r="JM16" s="599"/>
      <c r="JN16" s="599"/>
      <c r="JO16" s="599"/>
      <c r="JP16" s="599"/>
      <c r="JQ16" s="599"/>
      <c r="JR16" s="599"/>
      <c r="JS16" s="599"/>
      <c r="JT16" s="599"/>
      <c r="JU16" s="599"/>
      <c r="JV16" s="599"/>
      <c r="JW16" s="599"/>
      <c r="JX16" s="599"/>
      <c r="JY16" s="599"/>
      <c r="JZ16" s="599"/>
      <c r="KA16" s="599"/>
      <c r="KB16" s="599"/>
      <c r="KC16" s="599"/>
      <c r="KD16" s="599"/>
      <c r="KE16" s="599"/>
      <c r="KF16" s="599"/>
      <c r="KG16" s="599"/>
      <c r="KH16" s="599"/>
      <c r="KI16" s="599"/>
      <c r="KJ16" s="599"/>
      <c r="KK16" s="599"/>
      <c r="KL16" s="599"/>
      <c r="KM16" s="599"/>
      <c r="KN16" s="599"/>
      <c r="KO16" s="599"/>
      <c r="KP16" s="599"/>
      <c r="KQ16" s="599"/>
      <c r="KR16" s="599"/>
      <c r="KS16" s="599"/>
      <c r="KT16" s="599"/>
      <c r="KU16" s="599"/>
      <c r="KV16" s="599"/>
      <c r="KW16" s="599"/>
      <c r="KX16" s="599"/>
      <c r="KY16" s="599"/>
      <c r="KZ16" s="599"/>
      <c r="LA16" s="599"/>
      <c r="LB16" s="599"/>
      <c r="LC16" s="599"/>
      <c r="LD16" s="599"/>
      <c r="LE16" s="599"/>
      <c r="LF16" s="599"/>
      <c r="LG16" s="599"/>
      <c r="LH16" s="599"/>
      <c r="LI16" s="599"/>
      <c r="LJ16" s="599"/>
      <c r="LK16" s="599"/>
      <c r="LL16" s="599"/>
      <c r="LM16" s="599"/>
      <c r="LN16" s="599"/>
      <c r="LO16" s="599"/>
      <c r="LP16" s="599"/>
      <c r="LQ16" s="599"/>
      <c r="LR16" s="599"/>
      <c r="LS16" s="599"/>
      <c r="LT16" s="599"/>
      <c r="LU16" s="599"/>
      <c r="LV16" s="599"/>
      <c r="LW16" s="599"/>
      <c r="LX16" s="599"/>
      <c r="LY16" s="599"/>
      <c r="LZ16" s="599"/>
      <c r="MA16" s="599"/>
      <c r="MB16" s="599"/>
      <c r="MC16" s="599"/>
      <c r="MD16" s="599"/>
      <c r="ME16" s="599"/>
      <c r="MF16" s="599"/>
      <c r="MG16" s="599"/>
      <c r="MH16" s="599"/>
      <c r="MI16" s="599"/>
      <c r="MJ16" s="599"/>
      <c r="MK16" s="599"/>
      <c r="ML16" s="599"/>
      <c r="MM16" s="599"/>
      <c r="MN16" s="599"/>
      <c r="MO16" s="599"/>
      <c r="MP16" s="599"/>
      <c r="MQ16" s="599"/>
      <c r="MR16" s="599"/>
      <c r="MS16" s="599"/>
      <c r="MT16" s="599"/>
      <c r="MU16" s="599"/>
      <c r="MV16" s="599"/>
      <c r="MW16" s="599"/>
      <c r="MX16" s="599"/>
      <c r="MY16" s="599"/>
      <c r="MZ16" s="599"/>
      <c r="NA16" s="599"/>
      <c r="NB16" s="599"/>
      <c r="NC16" s="599"/>
      <c r="ND16" s="599"/>
      <c r="NE16" s="599"/>
      <c r="NF16" s="599"/>
      <c r="NG16" s="599"/>
      <c r="NH16" s="599"/>
      <c r="NI16" s="599"/>
      <c r="NJ16" s="599"/>
      <c r="NK16" s="599"/>
      <c r="NL16" s="599"/>
      <c r="NM16" s="599"/>
      <c r="NN16" s="599"/>
      <c r="NO16" s="599"/>
      <c r="NP16" s="599"/>
      <c r="NQ16" s="599"/>
      <c r="NR16" s="599"/>
      <c r="NS16" s="599"/>
      <c r="NT16" s="599"/>
      <c r="NU16" s="599"/>
      <c r="NV16" s="599"/>
      <c r="NW16" s="599"/>
      <c r="NX16" s="599"/>
      <c r="NY16" s="599"/>
      <c r="NZ16" s="599"/>
      <c r="OA16" s="599"/>
      <c r="OB16" s="599"/>
      <c r="OC16" s="599"/>
      <c r="OD16" s="599"/>
      <c r="OE16" s="599"/>
      <c r="OF16" s="599"/>
      <c r="OG16" s="599"/>
      <c r="OH16" s="599"/>
      <c r="OI16" s="599"/>
      <c r="OJ16" s="599"/>
      <c r="OK16" s="599"/>
      <c r="OL16" s="599"/>
      <c r="OM16" s="599"/>
      <c r="ON16" s="599"/>
      <c r="OO16" s="599"/>
      <c r="OP16" s="599"/>
      <c r="OQ16" s="599"/>
      <c r="OR16" s="599"/>
      <c r="OS16" s="599"/>
      <c r="OT16" s="599"/>
      <c r="OU16" s="599"/>
      <c r="OV16" s="599"/>
      <c r="OW16" s="599"/>
      <c r="OX16" s="599"/>
      <c r="OY16" s="599"/>
      <c r="OZ16" s="599"/>
      <c r="PA16" s="599"/>
      <c r="PB16" s="599"/>
      <c r="PC16" s="599"/>
      <c r="PD16" s="599"/>
      <c r="PE16" s="599"/>
      <c r="PF16" s="599"/>
      <c r="PG16" s="599"/>
      <c r="PH16" s="599"/>
      <c r="PI16" s="599"/>
      <c r="PJ16" s="599"/>
      <c r="PK16" s="599"/>
      <c r="PL16" s="599"/>
      <c r="PM16" s="599"/>
      <c r="PN16" s="599"/>
      <c r="PO16" s="599"/>
      <c r="PP16" s="599"/>
      <c r="PQ16" s="599"/>
      <c r="PR16" s="599"/>
      <c r="PS16" s="599"/>
      <c r="PT16" s="599"/>
      <c r="PU16" s="599"/>
      <c r="PV16" s="599"/>
      <c r="PW16" s="599"/>
      <c r="PX16" s="599"/>
      <c r="PY16" s="599"/>
      <c r="PZ16" s="599"/>
      <c r="QA16" s="599"/>
      <c r="QB16" s="599"/>
      <c r="QC16" s="599"/>
      <c r="QD16" s="599"/>
      <c r="QE16" s="599"/>
      <c r="QF16" s="599"/>
      <c r="QG16" s="599"/>
      <c r="QH16" s="599"/>
      <c r="QI16" s="599"/>
      <c r="QJ16" s="599"/>
      <c r="QK16" s="599"/>
      <c r="QL16" s="599"/>
      <c r="QM16" s="599"/>
      <c r="QN16" s="599"/>
      <c r="QO16" s="599"/>
      <c r="QP16" s="599"/>
      <c r="QQ16" s="599"/>
      <c r="QR16" s="599"/>
      <c r="QS16" s="599"/>
      <c r="QT16" s="599"/>
      <c r="QU16" s="599"/>
      <c r="QV16" s="599"/>
      <c r="QW16" s="599"/>
      <c r="QX16" s="599"/>
      <c r="QY16" s="599"/>
      <c r="QZ16" s="599"/>
      <c r="RA16" s="599"/>
      <c r="RB16" s="599"/>
      <c r="RC16" s="599"/>
      <c r="RD16" s="599"/>
      <c r="RE16" s="599"/>
      <c r="RF16" s="599"/>
      <c r="RG16" s="599"/>
      <c r="RH16" s="599"/>
      <c r="RI16" s="599"/>
      <c r="RJ16" s="599"/>
      <c r="RK16" s="599"/>
      <c r="RL16" s="599"/>
      <c r="RM16" s="599"/>
      <c r="RN16" s="599"/>
      <c r="RO16" s="599"/>
      <c r="RP16" s="599"/>
      <c r="RQ16" s="599"/>
      <c r="RR16" s="599"/>
      <c r="RS16" s="599"/>
      <c r="RT16" s="599"/>
      <c r="RU16" s="599"/>
      <c r="RV16" s="599"/>
      <c r="RW16" s="599"/>
      <c r="RX16" s="599"/>
      <c r="RY16" s="599"/>
      <c r="RZ16" s="599"/>
      <c r="SA16" s="599"/>
      <c r="SB16" s="599"/>
      <c r="SC16" s="599"/>
      <c r="SD16" s="599"/>
      <c r="SE16" s="599"/>
      <c r="SF16" s="599"/>
      <c r="SG16" s="599"/>
      <c r="SH16" s="599"/>
      <c r="SI16" s="599"/>
      <c r="SJ16" s="599"/>
      <c r="SK16" s="599"/>
      <c r="SL16" s="599"/>
      <c r="SM16" s="599"/>
      <c r="SN16" s="599"/>
      <c r="SO16" s="599"/>
      <c r="SP16" s="599"/>
      <c r="SQ16" s="599"/>
      <c r="SR16" s="599"/>
      <c r="SS16" s="599"/>
      <c r="ST16" s="599"/>
      <c r="SU16" s="599"/>
      <c r="SV16" s="599"/>
      <c r="SW16" s="599"/>
      <c r="SX16" s="599"/>
      <c r="SY16" s="599"/>
      <c r="SZ16" s="599"/>
      <c r="TA16" s="599"/>
      <c r="TB16" s="599"/>
      <c r="TC16" s="599"/>
      <c r="TD16" s="599"/>
      <c r="TE16" s="599"/>
      <c r="TF16" s="599"/>
      <c r="TG16" s="599"/>
      <c r="TH16" s="599"/>
      <c r="TI16" s="599"/>
      <c r="TJ16" s="599"/>
      <c r="TK16" s="599"/>
      <c r="TL16" s="599"/>
      <c r="TM16" s="599"/>
      <c r="TN16" s="599"/>
      <c r="TO16" s="599"/>
      <c r="TP16" s="599"/>
      <c r="TQ16" s="599"/>
      <c r="TR16" s="599"/>
      <c r="TS16" s="599"/>
      <c r="TT16" s="599"/>
      <c r="TU16" s="599"/>
      <c r="TV16" s="599"/>
      <c r="TW16" s="599"/>
      <c r="TX16" s="599"/>
      <c r="TY16" s="599"/>
      <c r="TZ16" s="599"/>
      <c r="UA16" s="599"/>
      <c r="UB16" s="599"/>
      <c r="UC16" s="599"/>
      <c r="UD16" s="599"/>
      <c r="UE16" s="599"/>
      <c r="UF16" s="599"/>
      <c r="UG16" s="599"/>
      <c r="UH16" s="599"/>
      <c r="UI16" s="599"/>
      <c r="UJ16" s="599"/>
      <c r="UK16" s="599"/>
      <c r="UL16" s="599"/>
      <c r="UM16" s="599"/>
      <c r="UN16" s="599"/>
      <c r="UO16" s="599"/>
      <c r="UP16" s="599"/>
      <c r="UQ16" s="599"/>
      <c r="UR16" s="599"/>
      <c r="US16" s="599"/>
      <c r="UT16" s="599"/>
      <c r="UU16" s="599"/>
      <c r="UV16" s="599"/>
      <c r="UW16" s="599"/>
      <c r="UX16" s="599"/>
      <c r="UY16" s="599"/>
      <c r="UZ16" s="599"/>
      <c r="VA16" s="599"/>
      <c r="VB16" s="599"/>
      <c r="VC16" s="599"/>
      <c r="VD16" s="599"/>
      <c r="VE16" s="599"/>
      <c r="VF16" s="599"/>
      <c r="VG16" s="599"/>
      <c r="VH16" s="599"/>
      <c r="VI16" s="599"/>
      <c r="VJ16" s="599"/>
      <c r="VK16" s="599"/>
      <c r="VL16" s="599"/>
      <c r="VM16" s="599"/>
      <c r="VN16" s="599"/>
      <c r="VO16" s="599"/>
      <c r="VP16" s="599"/>
      <c r="VQ16" s="599"/>
      <c r="VR16" s="599"/>
      <c r="VS16" s="599"/>
      <c r="VT16" s="599"/>
      <c r="VU16" s="599"/>
      <c r="VV16" s="599"/>
      <c r="VW16" s="599"/>
      <c r="VX16" s="599"/>
      <c r="VY16" s="599"/>
      <c r="VZ16" s="599"/>
      <c r="WA16" s="599"/>
      <c r="WB16" s="599"/>
      <c r="WC16" s="599"/>
      <c r="WD16" s="599"/>
      <c r="WE16" s="599"/>
      <c r="WF16" s="599"/>
      <c r="WG16" s="599"/>
      <c r="WH16" s="599"/>
      <c r="WI16" s="599"/>
      <c r="WJ16" s="599"/>
      <c r="WK16" s="599"/>
      <c r="WL16" s="599"/>
      <c r="WM16" s="599"/>
      <c r="WN16" s="599"/>
      <c r="WO16" s="599"/>
      <c r="WP16" s="599"/>
      <c r="WQ16" s="599"/>
      <c r="WR16" s="599"/>
      <c r="WS16" s="599"/>
      <c r="WT16" s="599"/>
      <c r="WU16" s="599"/>
      <c r="WV16" s="599"/>
      <c r="WW16" s="599"/>
      <c r="WX16" s="599"/>
      <c r="WY16" s="599"/>
      <c r="WZ16" s="599"/>
      <c r="XA16" s="599"/>
      <c r="XB16" s="599"/>
      <c r="XC16" s="599"/>
      <c r="XD16" s="599"/>
      <c r="XE16" s="599"/>
      <c r="XF16" s="599"/>
      <c r="XG16" s="599"/>
      <c r="XH16" s="599"/>
      <c r="XI16" s="599"/>
      <c r="XJ16" s="599"/>
      <c r="XK16" s="599"/>
      <c r="XL16" s="599"/>
      <c r="XM16" s="599"/>
      <c r="XN16" s="599"/>
      <c r="XO16" s="599"/>
      <c r="XP16" s="599"/>
      <c r="XQ16" s="599"/>
      <c r="XR16" s="599"/>
      <c r="XS16" s="599"/>
      <c r="XT16" s="599"/>
      <c r="XU16" s="599"/>
      <c r="XV16" s="599"/>
      <c r="XW16" s="599"/>
      <c r="XX16" s="599"/>
      <c r="XY16" s="599"/>
      <c r="XZ16" s="599"/>
      <c r="YA16" s="599"/>
      <c r="YB16" s="599"/>
      <c r="YC16" s="599"/>
      <c r="YD16" s="599"/>
      <c r="YE16" s="599"/>
      <c r="YF16" s="599"/>
      <c r="YG16" s="599"/>
      <c r="YH16" s="599"/>
      <c r="YI16" s="599"/>
      <c r="YJ16" s="599"/>
      <c r="YK16" s="599"/>
      <c r="YL16" s="599"/>
      <c r="YM16" s="599"/>
      <c r="YN16" s="599"/>
      <c r="YO16" s="599"/>
      <c r="YP16" s="599"/>
      <c r="YQ16" s="599"/>
      <c r="YR16" s="599"/>
      <c r="YS16" s="599"/>
      <c r="YT16" s="599"/>
      <c r="YU16" s="599"/>
      <c r="YV16" s="599"/>
      <c r="YW16" s="599"/>
      <c r="YX16" s="599"/>
      <c r="YY16" s="599"/>
      <c r="YZ16" s="599"/>
      <c r="ZA16" s="599"/>
      <c r="ZB16" s="599"/>
      <c r="ZC16" s="599"/>
      <c r="ZD16" s="599"/>
      <c r="ZE16" s="599"/>
      <c r="ZF16" s="599"/>
      <c r="ZG16" s="599"/>
      <c r="ZH16" s="599"/>
      <c r="ZI16" s="599"/>
      <c r="ZJ16" s="599"/>
      <c r="ZK16" s="599"/>
      <c r="ZL16" s="599"/>
      <c r="ZM16" s="599"/>
      <c r="ZN16" s="599"/>
      <c r="ZO16" s="599"/>
      <c r="ZP16" s="599"/>
      <c r="ZQ16" s="599"/>
      <c r="ZR16" s="599"/>
      <c r="ZS16" s="599"/>
      <c r="ZT16" s="599"/>
      <c r="ZU16" s="599"/>
      <c r="ZV16" s="599"/>
      <c r="ZW16" s="599"/>
      <c r="ZX16" s="599"/>
      <c r="ZY16" s="599"/>
      <c r="ZZ16" s="599"/>
      <c r="AAA16" s="599"/>
      <c r="AAB16" s="599"/>
      <c r="AAC16" s="599"/>
      <c r="AAD16" s="599"/>
      <c r="AAE16" s="599"/>
      <c r="AAF16" s="599"/>
      <c r="AAG16" s="599"/>
      <c r="AAH16" s="599"/>
      <c r="AAI16" s="599"/>
      <c r="AAJ16" s="599"/>
      <c r="AAK16" s="599"/>
      <c r="AAL16" s="599"/>
      <c r="AAM16" s="599"/>
      <c r="AAN16" s="599"/>
      <c r="AAO16" s="599"/>
      <c r="AAP16" s="599"/>
      <c r="AAQ16" s="599"/>
      <c r="AAR16" s="599"/>
      <c r="AAS16" s="599"/>
      <c r="AAT16" s="599"/>
      <c r="AAU16" s="599"/>
      <c r="AAV16" s="599"/>
      <c r="AAW16" s="599"/>
      <c r="AAX16" s="599"/>
      <c r="AAY16" s="599"/>
      <c r="AAZ16" s="599"/>
      <c r="ABA16" s="599"/>
      <c r="ABB16" s="599"/>
      <c r="ABC16" s="599"/>
      <c r="ABD16" s="599"/>
      <c r="ABE16" s="599"/>
      <c r="ABF16" s="599"/>
      <c r="ABG16" s="599"/>
      <c r="ABH16" s="599"/>
      <c r="ABI16" s="599"/>
      <c r="ABJ16" s="599"/>
      <c r="ABK16" s="599"/>
      <c r="ABL16" s="599"/>
      <c r="ABM16" s="599"/>
      <c r="ABN16" s="599"/>
      <c r="ABO16" s="599"/>
      <c r="ABP16" s="599"/>
      <c r="ABQ16" s="599"/>
      <c r="ABR16" s="599"/>
      <c r="ABS16" s="599"/>
      <c r="ABT16" s="599"/>
      <c r="ABU16" s="599"/>
      <c r="ABV16" s="599"/>
      <c r="ABW16" s="599"/>
      <c r="ABX16" s="599"/>
      <c r="ABY16" s="599"/>
      <c r="ABZ16" s="599"/>
      <c r="ACA16" s="599"/>
      <c r="ACB16" s="599"/>
      <c r="ACC16" s="599"/>
      <c r="ACD16" s="599"/>
      <c r="ACE16" s="599"/>
      <c r="ACF16" s="599"/>
      <c r="ACG16" s="599"/>
      <c r="ACH16" s="599"/>
      <c r="ACI16" s="599"/>
      <c r="ACJ16" s="599"/>
      <c r="ACK16" s="599"/>
      <c r="ACL16" s="599"/>
      <c r="ACM16" s="599"/>
      <c r="ACN16" s="599"/>
      <c r="ACO16" s="599"/>
      <c r="ACP16" s="599"/>
      <c r="ACQ16" s="599"/>
      <c r="ACR16" s="599"/>
      <c r="ACS16" s="599"/>
      <c r="ACT16" s="599"/>
      <c r="ACU16" s="599"/>
      <c r="ACV16" s="599"/>
      <c r="ACW16" s="599"/>
      <c r="ACX16" s="599"/>
      <c r="ACY16" s="599"/>
      <c r="ACZ16" s="599"/>
      <c r="ADA16" s="599"/>
      <c r="ADB16" s="599"/>
      <c r="ADC16" s="599"/>
      <c r="ADD16" s="599"/>
      <c r="ADE16" s="599"/>
      <c r="ADF16" s="599"/>
      <c r="ADG16" s="599"/>
      <c r="ADH16" s="599"/>
      <c r="ADI16" s="599"/>
      <c r="ADJ16" s="599"/>
      <c r="ADK16" s="599"/>
      <c r="ADL16" s="599"/>
      <c r="ADM16" s="599"/>
      <c r="ADN16" s="599"/>
      <c r="ADO16" s="599"/>
      <c r="ADP16" s="599"/>
      <c r="ADQ16" s="599"/>
      <c r="ADR16" s="599"/>
      <c r="ADS16" s="599"/>
      <c r="ADT16" s="599"/>
      <c r="ADU16" s="599"/>
      <c r="ADV16" s="599"/>
      <c r="ADW16" s="599"/>
      <c r="ADX16" s="599"/>
      <c r="ADY16" s="599"/>
      <c r="ADZ16" s="599"/>
      <c r="AEA16" s="599"/>
      <c r="AEB16" s="599"/>
      <c r="AEC16" s="599"/>
      <c r="AED16" s="599"/>
      <c r="AEE16" s="599"/>
      <c r="AEF16" s="599"/>
      <c r="AEG16" s="599"/>
      <c r="AEH16" s="599"/>
      <c r="AEI16" s="599"/>
      <c r="AEJ16" s="599"/>
      <c r="AEK16" s="599"/>
      <c r="AEL16" s="599"/>
      <c r="AEM16" s="599"/>
      <c r="AEN16" s="599"/>
      <c r="AEO16" s="599"/>
      <c r="AEP16" s="599"/>
      <c r="AEQ16" s="599"/>
      <c r="AER16" s="599"/>
      <c r="AES16" s="599"/>
      <c r="AET16" s="599"/>
      <c r="AEU16" s="599"/>
      <c r="AEV16" s="599"/>
      <c r="AEW16" s="599"/>
      <c r="AEX16" s="599"/>
      <c r="AEY16" s="599"/>
      <c r="AEZ16" s="599"/>
      <c r="AFA16" s="599"/>
      <c r="AFB16" s="599"/>
      <c r="AFC16" s="599"/>
      <c r="AFD16" s="599"/>
      <c r="AFE16" s="599"/>
      <c r="AFF16" s="599"/>
      <c r="AFG16" s="599"/>
      <c r="AFH16" s="599"/>
      <c r="AFI16" s="599"/>
      <c r="AFJ16" s="599"/>
      <c r="AFK16" s="599"/>
      <c r="AFL16" s="599"/>
      <c r="AFM16" s="599"/>
      <c r="AFN16" s="599"/>
      <c r="AFO16" s="599"/>
      <c r="AFP16" s="599"/>
      <c r="AFQ16" s="599"/>
      <c r="AFR16" s="599"/>
      <c r="AFS16" s="599"/>
      <c r="AFT16" s="599"/>
      <c r="AFU16" s="599"/>
      <c r="AFV16" s="599"/>
      <c r="AFW16" s="599"/>
      <c r="AFX16" s="599"/>
      <c r="AFY16" s="599"/>
      <c r="AFZ16" s="599"/>
      <c r="AGA16" s="599"/>
      <c r="AGB16" s="599"/>
      <c r="AGC16" s="599"/>
      <c r="AGD16" s="599"/>
      <c r="AGE16" s="599"/>
      <c r="AGF16" s="599"/>
      <c r="AGG16" s="599"/>
      <c r="AGH16" s="599"/>
      <c r="AGI16" s="599"/>
      <c r="AGJ16" s="599"/>
      <c r="AGK16" s="599"/>
      <c r="AGL16" s="599"/>
      <c r="AGM16" s="599"/>
      <c r="AGN16" s="599"/>
      <c r="AGO16" s="599"/>
      <c r="AGP16" s="599"/>
      <c r="AGQ16" s="599"/>
      <c r="AGR16" s="599"/>
      <c r="AGS16" s="599"/>
      <c r="AGT16" s="599"/>
      <c r="AGU16" s="599"/>
      <c r="AGV16" s="599"/>
      <c r="AGW16" s="599"/>
      <c r="AGX16" s="599"/>
      <c r="AGY16" s="599"/>
      <c r="AGZ16" s="599"/>
      <c r="AHA16" s="599"/>
      <c r="AHB16" s="599"/>
      <c r="AHC16" s="599"/>
      <c r="AHD16" s="599"/>
      <c r="AHE16" s="599"/>
      <c r="AHF16" s="599"/>
      <c r="AHG16" s="599"/>
      <c r="AHH16" s="599"/>
      <c r="AHI16" s="599"/>
      <c r="AHJ16" s="599"/>
      <c r="AHK16" s="599"/>
      <c r="AHL16" s="599"/>
      <c r="AHM16" s="599"/>
      <c r="AHN16" s="599"/>
      <c r="AHO16" s="599"/>
      <c r="AHP16" s="599"/>
      <c r="AHQ16" s="599"/>
      <c r="AHR16" s="599"/>
      <c r="AHS16" s="599"/>
      <c r="AHT16" s="599"/>
      <c r="AHU16" s="599"/>
      <c r="AHV16" s="599"/>
      <c r="AHW16" s="599"/>
      <c r="AHX16" s="599"/>
      <c r="AHY16" s="599"/>
      <c r="AHZ16" s="599"/>
      <c r="AIA16" s="599"/>
      <c r="AIB16" s="599"/>
      <c r="AIC16" s="599"/>
      <c r="AID16" s="599"/>
      <c r="AIE16" s="599"/>
      <c r="AIF16" s="599"/>
      <c r="AIG16" s="599"/>
      <c r="AIH16" s="599"/>
      <c r="AII16" s="599"/>
      <c r="AIJ16" s="599"/>
      <c r="AIK16" s="599"/>
      <c r="AIL16" s="599"/>
      <c r="AIM16" s="599"/>
      <c r="AIN16" s="599"/>
      <c r="AIO16" s="599"/>
      <c r="AIP16" s="599"/>
      <c r="AIQ16" s="599"/>
      <c r="AIR16" s="599"/>
      <c r="AIS16" s="599"/>
      <c r="AIT16" s="599"/>
      <c r="AIU16" s="599"/>
      <c r="AIV16" s="599"/>
      <c r="AIW16" s="599"/>
      <c r="AIX16" s="599"/>
      <c r="AIY16" s="599"/>
      <c r="AIZ16" s="599"/>
      <c r="AJA16" s="599"/>
      <c r="AJB16" s="599"/>
      <c r="AJC16" s="599"/>
      <c r="AJD16" s="599"/>
      <c r="AJE16" s="599"/>
      <c r="AJF16" s="599"/>
      <c r="AJG16" s="599"/>
      <c r="AJH16" s="599"/>
      <c r="AJI16" s="599"/>
      <c r="AJJ16" s="599"/>
      <c r="AJK16" s="599"/>
      <c r="AJL16" s="599"/>
      <c r="AJM16" s="599"/>
      <c r="AJN16" s="599"/>
      <c r="AJO16" s="599"/>
      <c r="AJP16" s="599"/>
      <c r="AJQ16" s="599"/>
      <c r="AJR16" s="599"/>
      <c r="AJS16" s="599"/>
      <c r="AJT16" s="599"/>
      <c r="AJU16" s="599"/>
      <c r="AJV16" s="599"/>
      <c r="AJW16" s="599"/>
      <c r="AJX16" s="599"/>
      <c r="AJY16" s="599"/>
      <c r="AJZ16" s="599"/>
      <c r="AKA16" s="599"/>
      <c r="AKB16" s="599"/>
      <c r="AKC16" s="599"/>
      <c r="AKD16" s="599"/>
      <c r="AKE16" s="599"/>
      <c r="AKF16" s="599"/>
      <c r="AKG16" s="599"/>
      <c r="AKH16" s="599"/>
      <c r="AKI16" s="599"/>
      <c r="AKJ16" s="599"/>
      <c r="AKK16" s="599"/>
      <c r="AKL16" s="599"/>
      <c r="AKM16" s="599"/>
      <c r="AKN16" s="599"/>
      <c r="AKO16" s="599"/>
      <c r="AKP16" s="599"/>
      <c r="AKQ16" s="599"/>
      <c r="AKR16" s="599"/>
      <c r="AKS16" s="599"/>
      <c r="AKT16" s="599"/>
      <c r="AKU16" s="599"/>
      <c r="AKV16" s="599"/>
      <c r="AKW16" s="599"/>
      <c r="AKX16" s="599"/>
      <c r="AKY16" s="599"/>
      <c r="AKZ16" s="599"/>
      <c r="ALA16" s="599"/>
      <c r="ALB16" s="599"/>
      <c r="ALC16" s="599"/>
      <c r="ALD16" s="599"/>
      <c r="ALE16" s="599"/>
      <c r="ALF16" s="599"/>
      <c r="ALG16" s="599"/>
      <c r="ALH16" s="599"/>
      <c r="ALI16" s="599"/>
      <c r="ALJ16" s="599"/>
      <c r="ALK16" s="599"/>
      <c r="ALL16" s="599"/>
      <c r="ALM16" s="599"/>
      <c r="ALN16" s="599"/>
      <c r="ALO16" s="599"/>
      <c r="ALP16" s="599"/>
      <c r="ALQ16" s="599"/>
      <c r="ALR16" s="599"/>
      <c r="ALS16" s="599"/>
      <c r="ALT16" s="599"/>
      <c r="ALU16" s="599"/>
      <c r="ALV16" s="599"/>
      <c r="ALW16" s="599"/>
      <c r="ALX16" s="599"/>
      <c r="ALY16" s="599"/>
      <c r="ALZ16" s="599"/>
      <c r="AMA16" s="599"/>
      <c r="AMB16" s="599"/>
      <c r="AMC16" s="599"/>
      <c r="AMD16" s="599"/>
      <c r="AME16" s="599"/>
      <c r="AMF16" s="599"/>
      <c r="AMG16" s="599"/>
      <c r="AMH16" s="599"/>
      <c r="AMI16" s="599"/>
      <c r="AMJ16" s="599"/>
    </row>
    <row r="17" spans="1:1024" s="623" customFormat="1" ht="26.25" customHeight="1" x14ac:dyDescent="0.35">
      <c r="A17" s="639" t="s">
        <v>436</v>
      </c>
      <c r="B17" s="638" t="s">
        <v>102</v>
      </c>
      <c r="C17" s="637" t="s">
        <v>854</v>
      </c>
      <c r="D17" s="634" t="s">
        <v>3</v>
      </c>
      <c r="E17" s="645">
        <v>2460</v>
      </c>
      <c r="F17" s="633">
        <v>88397</v>
      </c>
      <c r="G17" s="642">
        <v>68355</v>
      </c>
      <c r="H17" s="642">
        <v>15675</v>
      </c>
      <c r="I17" s="642">
        <v>3567</v>
      </c>
      <c r="J17" s="642">
        <v>0</v>
      </c>
      <c r="K17" s="642">
        <v>0</v>
      </c>
      <c r="L17" s="642">
        <v>0</v>
      </c>
      <c r="M17" s="642">
        <v>0</v>
      </c>
      <c r="N17" s="642">
        <v>800</v>
      </c>
      <c r="O17" s="642">
        <v>0</v>
      </c>
      <c r="P17" s="642">
        <v>0</v>
      </c>
      <c r="Q17" s="642">
        <v>0</v>
      </c>
      <c r="R17" s="635">
        <v>0</v>
      </c>
      <c r="S17" s="599"/>
      <c r="T17" s="599"/>
      <c r="U17" s="599"/>
      <c r="V17" s="599"/>
      <c r="W17" s="599"/>
      <c r="X17" s="599"/>
      <c r="Y17" s="599"/>
      <c r="Z17" s="599"/>
      <c r="AA17" s="599"/>
      <c r="AB17" s="599"/>
      <c r="AC17" s="599"/>
      <c r="AD17" s="599"/>
      <c r="AE17" s="599"/>
      <c r="AF17" s="599"/>
      <c r="AG17" s="599"/>
      <c r="AH17" s="599"/>
      <c r="AI17" s="599"/>
      <c r="AJ17" s="599"/>
      <c r="AK17" s="599"/>
      <c r="AL17" s="599"/>
      <c r="AM17" s="599"/>
      <c r="AN17" s="599"/>
      <c r="AO17" s="599"/>
      <c r="AP17" s="599"/>
      <c r="AQ17" s="599"/>
      <c r="AR17" s="599"/>
      <c r="AS17" s="599"/>
      <c r="AT17" s="599"/>
      <c r="AU17" s="599"/>
      <c r="AV17" s="599"/>
      <c r="AW17" s="599"/>
      <c r="AX17" s="599"/>
      <c r="AY17" s="599"/>
      <c r="AZ17" s="599"/>
      <c r="BA17" s="599"/>
      <c r="BB17" s="599"/>
      <c r="BC17" s="599"/>
      <c r="BD17" s="599"/>
      <c r="BE17" s="599"/>
      <c r="BF17" s="599"/>
      <c r="BG17" s="599"/>
      <c r="BH17" s="599"/>
      <c r="BI17" s="599"/>
      <c r="BJ17" s="599"/>
      <c r="BK17" s="599"/>
      <c r="BL17" s="599"/>
      <c r="BM17" s="599"/>
      <c r="BN17" s="599"/>
      <c r="BO17" s="599"/>
      <c r="BP17" s="599"/>
      <c r="BQ17" s="599"/>
      <c r="BR17" s="599"/>
      <c r="BS17" s="599"/>
      <c r="BT17" s="599"/>
      <c r="BU17" s="599"/>
      <c r="BV17" s="599"/>
      <c r="BW17" s="599"/>
      <c r="BX17" s="599"/>
      <c r="BY17" s="599"/>
      <c r="BZ17" s="599"/>
      <c r="CA17" s="599"/>
      <c r="CB17" s="599"/>
      <c r="CC17" s="599"/>
      <c r="CD17" s="599"/>
      <c r="CE17" s="599"/>
      <c r="CF17" s="599"/>
      <c r="CG17" s="599"/>
      <c r="CH17" s="599"/>
      <c r="CI17" s="599"/>
      <c r="CJ17" s="599"/>
      <c r="CK17" s="599"/>
      <c r="CL17" s="599"/>
      <c r="CM17" s="599"/>
      <c r="CN17" s="599"/>
      <c r="CO17" s="599"/>
      <c r="CP17" s="599"/>
      <c r="CQ17" s="599"/>
      <c r="CR17" s="599"/>
      <c r="CS17" s="599"/>
      <c r="CT17" s="599"/>
      <c r="CU17" s="599"/>
      <c r="CV17" s="599"/>
      <c r="CW17" s="599"/>
      <c r="CX17" s="599"/>
      <c r="CY17" s="599"/>
      <c r="CZ17" s="599"/>
      <c r="DA17" s="599"/>
      <c r="DB17" s="599"/>
      <c r="DC17" s="599"/>
      <c r="DD17" s="599"/>
      <c r="DE17" s="599"/>
      <c r="DF17" s="599"/>
      <c r="DG17" s="599"/>
      <c r="DH17" s="599"/>
      <c r="DI17" s="599"/>
      <c r="DJ17" s="599"/>
      <c r="DK17" s="599"/>
      <c r="DL17" s="599"/>
      <c r="DM17" s="599"/>
      <c r="DN17" s="599"/>
      <c r="DO17" s="599"/>
      <c r="DP17" s="599"/>
      <c r="DQ17" s="599"/>
      <c r="DR17" s="599"/>
      <c r="DS17" s="599"/>
      <c r="DT17" s="599"/>
      <c r="DU17" s="599"/>
      <c r="DV17" s="599"/>
      <c r="DW17" s="599"/>
      <c r="DX17" s="599"/>
      <c r="DY17" s="599"/>
      <c r="DZ17" s="599"/>
      <c r="EA17" s="599"/>
      <c r="EB17" s="599"/>
      <c r="EC17" s="599"/>
      <c r="ED17" s="599"/>
      <c r="EE17" s="599"/>
      <c r="EF17" s="599"/>
      <c r="EG17" s="599"/>
      <c r="EH17" s="599"/>
      <c r="EI17" s="599"/>
      <c r="EJ17" s="599"/>
      <c r="EK17" s="599"/>
      <c r="EL17" s="599"/>
      <c r="EM17" s="599"/>
      <c r="EN17" s="599"/>
      <c r="EO17" s="599"/>
      <c r="EP17" s="599"/>
      <c r="EQ17" s="599"/>
      <c r="ER17" s="599"/>
      <c r="ES17" s="599"/>
      <c r="ET17" s="599"/>
      <c r="EU17" s="599"/>
      <c r="EV17" s="599"/>
      <c r="EW17" s="599"/>
      <c r="EX17" s="599"/>
      <c r="EY17" s="599"/>
      <c r="EZ17" s="599"/>
      <c r="FA17" s="599"/>
      <c r="FB17" s="599"/>
      <c r="FC17" s="599"/>
      <c r="FD17" s="599"/>
      <c r="FE17" s="599"/>
      <c r="FF17" s="599"/>
      <c r="FG17" s="599"/>
      <c r="FH17" s="599"/>
      <c r="FI17" s="599"/>
      <c r="FJ17" s="599"/>
      <c r="FK17" s="599"/>
      <c r="FL17" s="599"/>
      <c r="FM17" s="599"/>
      <c r="FN17" s="599"/>
      <c r="FO17" s="599"/>
      <c r="FP17" s="599"/>
      <c r="FQ17" s="599"/>
      <c r="FR17" s="599"/>
      <c r="FS17" s="599"/>
      <c r="FT17" s="599"/>
      <c r="FU17" s="599"/>
      <c r="FV17" s="599"/>
      <c r="FW17" s="599"/>
      <c r="FX17" s="599"/>
      <c r="FY17" s="599"/>
      <c r="FZ17" s="599"/>
      <c r="GA17" s="599"/>
      <c r="GB17" s="599"/>
      <c r="GC17" s="599"/>
      <c r="GD17" s="599"/>
      <c r="GE17" s="599"/>
      <c r="GF17" s="599"/>
      <c r="GG17" s="599"/>
      <c r="GH17" s="599"/>
      <c r="GI17" s="599"/>
      <c r="GJ17" s="599"/>
      <c r="GK17" s="599"/>
      <c r="GL17" s="599"/>
      <c r="GM17" s="599"/>
      <c r="GN17" s="599"/>
      <c r="GO17" s="599"/>
      <c r="GP17" s="599"/>
      <c r="GQ17" s="599"/>
      <c r="GR17" s="599"/>
      <c r="GS17" s="599"/>
      <c r="GT17" s="599"/>
      <c r="GU17" s="599"/>
      <c r="GV17" s="599"/>
      <c r="GW17" s="599"/>
      <c r="GX17" s="599"/>
      <c r="GY17" s="599"/>
      <c r="GZ17" s="599"/>
      <c r="HA17" s="599"/>
      <c r="HB17" s="599"/>
      <c r="HC17" s="599"/>
      <c r="HD17" s="599"/>
      <c r="HE17" s="599"/>
      <c r="HF17" s="599"/>
      <c r="HG17" s="599"/>
      <c r="HH17" s="599"/>
      <c r="HI17" s="599"/>
      <c r="HJ17" s="599"/>
      <c r="HK17" s="599"/>
      <c r="HL17" s="599"/>
      <c r="HM17" s="599"/>
      <c r="HN17" s="599"/>
      <c r="HO17" s="599"/>
      <c r="HP17" s="599"/>
      <c r="HQ17" s="599"/>
      <c r="HR17" s="599"/>
      <c r="HS17" s="599"/>
      <c r="HT17" s="599"/>
      <c r="HU17" s="599"/>
      <c r="HV17" s="599"/>
      <c r="HW17" s="599"/>
      <c r="HX17" s="599"/>
      <c r="HY17" s="599"/>
      <c r="HZ17" s="599"/>
      <c r="IA17" s="599"/>
      <c r="IB17" s="599"/>
      <c r="IC17" s="599"/>
      <c r="ID17" s="599"/>
      <c r="IE17" s="599"/>
      <c r="IF17" s="599"/>
      <c r="IG17" s="599"/>
      <c r="IH17" s="599"/>
      <c r="II17" s="599"/>
      <c r="IJ17" s="599"/>
      <c r="IK17" s="599"/>
      <c r="IL17" s="599"/>
      <c r="IM17" s="599"/>
      <c r="IN17" s="599"/>
      <c r="IO17" s="599"/>
      <c r="IP17" s="599"/>
      <c r="IQ17" s="599"/>
      <c r="IR17" s="599"/>
      <c r="IS17" s="599"/>
      <c r="IT17" s="599"/>
      <c r="IU17" s="599"/>
      <c r="IV17" s="599"/>
      <c r="IW17" s="599"/>
      <c r="IX17" s="599"/>
      <c r="IY17" s="599"/>
      <c r="IZ17" s="599"/>
      <c r="JA17" s="599"/>
      <c r="JB17" s="599"/>
      <c r="JC17" s="599"/>
      <c r="JD17" s="599"/>
      <c r="JE17" s="599"/>
      <c r="JF17" s="599"/>
      <c r="JG17" s="599"/>
      <c r="JH17" s="599"/>
      <c r="JI17" s="599"/>
      <c r="JJ17" s="599"/>
      <c r="JK17" s="599"/>
      <c r="JL17" s="599"/>
      <c r="JM17" s="599"/>
      <c r="JN17" s="599"/>
      <c r="JO17" s="599"/>
      <c r="JP17" s="599"/>
      <c r="JQ17" s="599"/>
      <c r="JR17" s="599"/>
      <c r="JS17" s="599"/>
      <c r="JT17" s="599"/>
      <c r="JU17" s="599"/>
      <c r="JV17" s="599"/>
      <c r="JW17" s="599"/>
      <c r="JX17" s="599"/>
      <c r="JY17" s="599"/>
      <c r="JZ17" s="599"/>
      <c r="KA17" s="599"/>
      <c r="KB17" s="599"/>
      <c r="KC17" s="599"/>
      <c r="KD17" s="599"/>
      <c r="KE17" s="599"/>
      <c r="KF17" s="599"/>
      <c r="KG17" s="599"/>
      <c r="KH17" s="599"/>
      <c r="KI17" s="599"/>
      <c r="KJ17" s="599"/>
      <c r="KK17" s="599"/>
      <c r="KL17" s="599"/>
      <c r="KM17" s="599"/>
      <c r="KN17" s="599"/>
      <c r="KO17" s="599"/>
      <c r="KP17" s="599"/>
      <c r="KQ17" s="599"/>
      <c r="KR17" s="599"/>
      <c r="KS17" s="599"/>
      <c r="KT17" s="599"/>
      <c r="KU17" s="599"/>
      <c r="KV17" s="599"/>
      <c r="KW17" s="599"/>
      <c r="KX17" s="599"/>
      <c r="KY17" s="599"/>
      <c r="KZ17" s="599"/>
      <c r="LA17" s="599"/>
      <c r="LB17" s="599"/>
      <c r="LC17" s="599"/>
      <c r="LD17" s="599"/>
      <c r="LE17" s="599"/>
      <c r="LF17" s="599"/>
      <c r="LG17" s="599"/>
      <c r="LH17" s="599"/>
      <c r="LI17" s="599"/>
      <c r="LJ17" s="599"/>
      <c r="LK17" s="599"/>
      <c r="LL17" s="599"/>
      <c r="LM17" s="599"/>
      <c r="LN17" s="599"/>
      <c r="LO17" s="599"/>
      <c r="LP17" s="599"/>
      <c r="LQ17" s="599"/>
      <c r="LR17" s="599"/>
      <c r="LS17" s="599"/>
      <c r="LT17" s="599"/>
      <c r="LU17" s="599"/>
      <c r="LV17" s="599"/>
      <c r="LW17" s="599"/>
      <c r="LX17" s="599"/>
      <c r="LY17" s="599"/>
      <c r="LZ17" s="599"/>
      <c r="MA17" s="599"/>
      <c r="MB17" s="599"/>
      <c r="MC17" s="599"/>
      <c r="MD17" s="599"/>
      <c r="ME17" s="599"/>
      <c r="MF17" s="599"/>
      <c r="MG17" s="599"/>
      <c r="MH17" s="599"/>
      <c r="MI17" s="599"/>
      <c r="MJ17" s="599"/>
      <c r="MK17" s="599"/>
      <c r="ML17" s="599"/>
      <c r="MM17" s="599"/>
      <c r="MN17" s="599"/>
      <c r="MO17" s="599"/>
      <c r="MP17" s="599"/>
      <c r="MQ17" s="599"/>
      <c r="MR17" s="599"/>
      <c r="MS17" s="599"/>
      <c r="MT17" s="599"/>
      <c r="MU17" s="599"/>
      <c r="MV17" s="599"/>
      <c r="MW17" s="599"/>
      <c r="MX17" s="599"/>
      <c r="MY17" s="599"/>
      <c r="MZ17" s="599"/>
      <c r="NA17" s="599"/>
      <c r="NB17" s="599"/>
      <c r="NC17" s="599"/>
      <c r="ND17" s="599"/>
      <c r="NE17" s="599"/>
      <c r="NF17" s="599"/>
      <c r="NG17" s="599"/>
      <c r="NH17" s="599"/>
      <c r="NI17" s="599"/>
      <c r="NJ17" s="599"/>
      <c r="NK17" s="599"/>
      <c r="NL17" s="599"/>
      <c r="NM17" s="599"/>
      <c r="NN17" s="599"/>
      <c r="NO17" s="599"/>
      <c r="NP17" s="599"/>
      <c r="NQ17" s="599"/>
      <c r="NR17" s="599"/>
      <c r="NS17" s="599"/>
      <c r="NT17" s="599"/>
      <c r="NU17" s="599"/>
      <c r="NV17" s="599"/>
      <c r="NW17" s="599"/>
      <c r="NX17" s="599"/>
      <c r="NY17" s="599"/>
      <c r="NZ17" s="599"/>
      <c r="OA17" s="599"/>
      <c r="OB17" s="599"/>
      <c r="OC17" s="599"/>
      <c r="OD17" s="599"/>
      <c r="OE17" s="599"/>
      <c r="OF17" s="599"/>
      <c r="OG17" s="599"/>
      <c r="OH17" s="599"/>
      <c r="OI17" s="599"/>
      <c r="OJ17" s="599"/>
      <c r="OK17" s="599"/>
      <c r="OL17" s="599"/>
      <c r="OM17" s="599"/>
      <c r="ON17" s="599"/>
      <c r="OO17" s="599"/>
      <c r="OP17" s="599"/>
      <c r="OQ17" s="599"/>
      <c r="OR17" s="599"/>
      <c r="OS17" s="599"/>
      <c r="OT17" s="599"/>
      <c r="OU17" s="599"/>
      <c r="OV17" s="599"/>
      <c r="OW17" s="599"/>
      <c r="OX17" s="599"/>
      <c r="OY17" s="599"/>
      <c r="OZ17" s="599"/>
      <c r="PA17" s="599"/>
      <c r="PB17" s="599"/>
      <c r="PC17" s="599"/>
      <c r="PD17" s="599"/>
      <c r="PE17" s="599"/>
      <c r="PF17" s="599"/>
      <c r="PG17" s="599"/>
      <c r="PH17" s="599"/>
      <c r="PI17" s="599"/>
      <c r="PJ17" s="599"/>
      <c r="PK17" s="599"/>
      <c r="PL17" s="599"/>
      <c r="PM17" s="599"/>
      <c r="PN17" s="599"/>
      <c r="PO17" s="599"/>
      <c r="PP17" s="599"/>
      <c r="PQ17" s="599"/>
      <c r="PR17" s="599"/>
      <c r="PS17" s="599"/>
      <c r="PT17" s="599"/>
      <c r="PU17" s="599"/>
      <c r="PV17" s="599"/>
      <c r="PW17" s="599"/>
      <c r="PX17" s="599"/>
      <c r="PY17" s="599"/>
      <c r="PZ17" s="599"/>
      <c r="QA17" s="599"/>
      <c r="QB17" s="599"/>
      <c r="QC17" s="599"/>
      <c r="QD17" s="599"/>
      <c r="QE17" s="599"/>
      <c r="QF17" s="599"/>
      <c r="QG17" s="599"/>
      <c r="QH17" s="599"/>
      <c r="QI17" s="599"/>
      <c r="QJ17" s="599"/>
      <c r="QK17" s="599"/>
      <c r="QL17" s="599"/>
      <c r="QM17" s="599"/>
      <c r="QN17" s="599"/>
      <c r="QO17" s="599"/>
      <c r="QP17" s="599"/>
      <c r="QQ17" s="599"/>
      <c r="QR17" s="599"/>
      <c r="QS17" s="599"/>
      <c r="QT17" s="599"/>
      <c r="QU17" s="599"/>
      <c r="QV17" s="599"/>
      <c r="QW17" s="599"/>
      <c r="QX17" s="599"/>
      <c r="QY17" s="599"/>
      <c r="QZ17" s="599"/>
      <c r="RA17" s="599"/>
      <c r="RB17" s="599"/>
      <c r="RC17" s="599"/>
      <c r="RD17" s="599"/>
      <c r="RE17" s="599"/>
      <c r="RF17" s="599"/>
      <c r="RG17" s="599"/>
      <c r="RH17" s="599"/>
      <c r="RI17" s="599"/>
      <c r="RJ17" s="599"/>
      <c r="RK17" s="599"/>
      <c r="RL17" s="599"/>
      <c r="RM17" s="599"/>
      <c r="RN17" s="599"/>
      <c r="RO17" s="599"/>
      <c r="RP17" s="599"/>
      <c r="RQ17" s="599"/>
      <c r="RR17" s="599"/>
      <c r="RS17" s="599"/>
      <c r="RT17" s="599"/>
      <c r="RU17" s="599"/>
      <c r="RV17" s="599"/>
      <c r="RW17" s="599"/>
      <c r="RX17" s="599"/>
      <c r="RY17" s="599"/>
      <c r="RZ17" s="599"/>
      <c r="SA17" s="599"/>
      <c r="SB17" s="599"/>
      <c r="SC17" s="599"/>
      <c r="SD17" s="599"/>
      <c r="SE17" s="599"/>
      <c r="SF17" s="599"/>
      <c r="SG17" s="599"/>
      <c r="SH17" s="599"/>
      <c r="SI17" s="599"/>
      <c r="SJ17" s="599"/>
      <c r="SK17" s="599"/>
      <c r="SL17" s="599"/>
      <c r="SM17" s="599"/>
      <c r="SN17" s="599"/>
      <c r="SO17" s="599"/>
      <c r="SP17" s="599"/>
      <c r="SQ17" s="599"/>
      <c r="SR17" s="599"/>
      <c r="SS17" s="599"/>
      <c r="ST17" s="599"/>
      <c r="SU17" s="599"/>
      <c r="SV17" s="599"/>
      <c r="SW17" s="599"/>
      <c r="SX17" s="599"/>
      <c r="SY17" s="599"/>
      <c r="SZ17" s="599"/>
      <c r="TA17" s="599"/>
      <c r="TB17" s="599"/>
      <c r="TC17" s="599"/>
      <c r="TD17" s="599"/>
      <c r="TE17" s="599"/>
      <c r="TF17" s="599"/>
      <c r="TG17" s="599"/>
      <c r="TH17" s="599"/>
      <c r="TI17" s="599"/>
      <c r="TJ17" s="599"/>
      <c r="TK17" s="599"/>
      <c r="TL17" s="599"/>
      <c r="TM17" s="599"/>
      <c r="TN17" s="599"/>
      <c r="TO17" s="599"/>
      <c r="TP17" s="599"/>
      <c r="TQ17" s="599"/>
      <c r="TR17" s="599"/>
      <c r="TS17" s="599"/>
      <c r="TT17" s="599"/>
      <c r="TU17" s="599"/>
      <c r="TV17" s="599"/>
      <c r="TW17" s="599"/>
      <c r="TX17" s="599"/>
      <c r="TY17" s="599"/>
      <c r="TZ17" s="599"/>
      <c r="UA17" s="599"/>
      <c r="UB17" s="599"/>
      <c r="UC17" s="599"/>
      <c r="UD17" s="599"/>
      <c r="UE17" s="599"/>
      <c r="UF17" s="599"/>
      <c r="UG17" s="599"/>
      <c r="UH17" s="599"/>
      <c r="UI17" s="599"/>
      <c r="UJ17" s="599"/>
      <c r="UK17" s="599"/>
      <c r="UL17" s="599"/>
      <c r="UM17" s="599"/>
      <c r="UN17" s="599"/>
      <c r="UO17" s="599"/>
      <c r="UP17" s="599"/>
      <c r="UQ17" s="599"/>
      <c r="UR17" s="599"/>
      <c r="US17" s="599"/>
      <c r="UT17" s="599"/>
      <c r="UU17" s="599"/>
      <c r="UV17" s="599"/>
      <c r="UW17" s="599"/>
      <c r="UX17" s="599"/>
      <c r="UY17" s="599"/>
      <c r="UZ17" s="599"/>
      <c r="VA17" s="599"/>
      <c r="VB17" s="599"/>
      <c r="VC17" s="599"/>
      <c r="VD17" s="599"/>
      <c r="VE17" s="599"/>
      <c r="VF17" s="599"/>
      <c r="VG17" s="599"/>
      <c r="VH17" s="599"/>
      <c r="VI17" s="599"/>
      <c r="VJ17" s="599"/>
      <c r="VK17" s="599"/>
      <c r="VL17" s="599"/>
      <c r="VM17" s="599"/>
      <c r="VN17" s="599"/>
      <c r="VO17" s="599"/>
      <c r="VP17" s="599"/>
      <c r="VQ17" s="599"/>
      <c r="VR17" s="599"/>
      <c r="VS17" s="599"/>
      <c r="VT17" s="599"/>
      <c r="VU17" s="599"/>
      <c r="VV17" s="599"/>
      <c r="VW17" s="599"/>
      <c r="VX17" s="599"/>
      <c r="VY17" s="599"/>
      <c r="VZ17" s="599"/>
      <c r="WA17" s="599"/>
      <c r="WB17" s="599"/>
      <c r="WC17" s="599"/>
      <c r="WD17" s="599"/>
      <c r="WE17" s="599"/>
      <c r="WF17" s="599"/>
      <c r="WG17" s="599"/>
      <c r="WH17" s="599"/>
      <c r="WI17" s="599"/>
      <c r="WJ17" s="599"/>
      <c r="WK17" s="599"/>
      <c r="WL17" s="599"/>
      <c r="WM17" s="599"/>
      <c r="WN17" s="599"/>
      <c r="WO17" s="599"/>
      <c r="WP17" s="599"/>
      <c r="WQ17" s="599"/>
      <c r="WR17" s="599"/>
      <c r="WS17" s="599"/>
      <c r="WT17" s="599"/>
      <c r="WU17" s="599"/>
      <c r="WV17" s="599"/>
      <c r="WW17" s="599"/>
      <c r="WX17" s="599"/>
      <c r="WY17" s="599"/>
      <c r="WZ17" s="599"/>
      <c r="XA17" s="599"/>
      <c r="XB17" s="599"/>
      <c r="XC17" s="599"/>
      <c r="XD17" s="599"/>
      <c r="XE17" s="599"/>
      <c r="XF17" s="599"/>
      <c r="XG17" s="599"/>
      <c r="XH17" s="599"/>
      <c r="XI17" s="599"/>
      <c r="XJ17" s="599"/>
      <c r="XK17" s="599"/>
      <c r="XL17" s="599"/>
      <c r="XM17" s="599"/>
      <c r="XN17" s="599"/>
      <c r="XO17" s="599"/>
      <c r="XP17" s="599"/>
      <c r="XQ17" s="599"/>
      <c r="XR17" s="599"/>
      <c r="XS17" s="599"/>
      <c r="XT17" s="599"/>
      <c r="XU17" s="599"/>
      <c r="XV17" s="599"/>
      <c r="XW17" s="599"/>
      <c r="XX17" s="599"/>
      <c r="XY17" s="599"/>
      <c r="XZ17" s="599"/>
      <c r="YA17" s="599"/>
      <c r="YB17" s="599"/>
      <c r="YC17" s="599"/>
      <c r="YD17" s="599"/>
      <c r="YE17" s="599"/>
      <c r="YF17" s="599"/>
      <c r="YG17" s="599"/>
      <c r="YH17" s="599"/>
      <c r="YI17" s="599"/>
      <c r="YJ17" s="599"/>
      <c r="YK17" s="599"/>
      <c r="YL17" s="599"/>
      <c r="YM17" s="599"/>
      <c r="YN17" s="599"/>
      <c r="YO17" s="599"/>
      <c r="YP17" s="599"/>
      <c r="YQ17" s="599"/>
      <c r="YR17" s="599"/>
      <c r="YS17" s="599"/>
      <c r="YT17" s="599"/>
      <c r="YU17" s="599"/>
      <c r="YV17" s="599"/>
      <c r="YW17" s="599"/>
      <c r="YX17" s="599"/>
      <c r="YY17" s="599"/>
      <c r="YZ17" s="599"/>
      <c r="ZA17" s="599"/>
      <c r="ZB17" s="599"/>
      <c r="ZC17" s="599"/>
      <c r="ZD17" s="599"/>
      <c r="ZE17" s="599"/>
      <c r="ZF17" s="599"/>
      <c r="ZG17" s="599"/>
      <c r="ZH17" s="599"/>
      <c r="ZI17" s="599"/>
      <c r="ZJ17" s="599"/>
      <c r="ZK17" s="599"/>
      <c r="ZL17" s="599"/>
      <c r="ZM17" s="599"/>
      <c r="ZN17" s="599"/>
      <c r="ZO17" s="599"/>
      <c r="ZP17" s="599"/>
      <c r="ZQ17" s="599"/>
      <c r="ZR17" s="599"/>
      <c r="ZS17" s="599"/>
      <c r="ZT17" s="599"/>
      <c r="ZU17" s="599"/>
      <c r="ZV17" s="599"/>
      <c r="ZW17" s="599"/>
      <c r="ZX17" s="599"/>
      <c r="ZY17" s="599"/>
      <c r="ZZ17" s="599"/>
      <c r="AAA17" s="599"/>
      <c r="AAB17" s="599"/>
      <c r="AAC17" s="599"/>
      <c r="AAD17" s="599"/>
      <c r="AAE17" s="599"/>
      <c r="AAF17" s="599"/>
      <c r="AAG17" s="599"/>
      <c r="AAH17" s="599"/>
      <c r="AAI17" s="599"/>
      <c r="AAJ17" s="599"/>
      <c r="AAK17" s="599"/>
      <c r="AAL17" s="599"/>
      <c r="AAM17" s="599"/>
      <c r="AAN17" s="599"/>
      <c r="AAO17" s="599"/>
      <c r="AAP17" s="599"/>
      <c r="AAQ17" s="599"/>
      <c r="AAR17" s="599"/>
      <c r="AAS17" s="599"/>
      <c r="AAT17" s="599"/>
      <c r="AAU17" s="599"/>
      <c r="AAV17" s="599"/>
      <c r="AAW17" s="599"/>
      <c r="AAX17" s="599"/>
      <c r="AAY17" s="599"/>
      <c r="AAZ17" s="599"/>
      <c r="ABA17" s="599"/>
      <c r="ABB17" s="599"/>
      <c r="ABC17" s="599"/>
      <c r="ABD17" s="599"/>
      <c r="ABE17" s="599"/>
      <c r="ABF17" s="599"/>
      <c r="ABG17" s="599"/>
      <c r="ABH17" s="599"/>
      <c r="ABI17" s="599"/>
      <c r="ABJ17" s="599"/>
      <c r="ABK17" s="599"/>
      <c r="ABL17" s="599"/>
      <c r="ABM17" s="599"/>
      <c r="ABN17" s="599"/>
      <c r="ABO17" s="599"/>
      <c r="ABP17" s="599"/>
      <c r="ABQ17" s="599"/>
      <c r="ABR17" s="599"/>
      <c r="ABS17" s="599"/>
      <c r="ABT17" s="599"/>
      <c r="ABU17" s="599"/>
      <c r="ABV17" s="599"/>
      <c r="ABW17" s="599"/>
      <c r="ABX17" s="599"/>
      <c r="ABY17" s="599"/>
      <c r="ABZ17" s="599"/>
      <c r="ACA17" s="599"/>
      <c r="ACB17" s="599"/>
      <c r="ACC17" s="599"/>
      <c r="ACD17" s="599"/>
      <c r="ACE17" s="599"/>
      <c r="ACF17" s="599"/>
      <c r="ACG17" s="599"/>
      <c r="ACH17" s="599"/>
      <c r="ACI17" s="599"/>
      <c r="ACJ17" s="599"/>
      <c r="ACK17" s="599"/>
      <c r="ACL17" s="599"/>
      <c r="ACM17" s="599"/>
      <c r="ACN17" s="599"/>
      <c r="ACO17" s="599"/>
      <c r="ACP17" s="599"/>
      <c r="ACQ17" s="599"/>
      <c r="ACR17" s="599"/>
      <c r="ACS17" s="599"/>
      <c r="ACT17" s="599"/>
      <c r="ACU17" s="599"/>
      <c r="ACV17" s="599"/>
      <c r="ACW17" s="599"/>
      <c r="ACX17" s="599"/>
      <c r="ACY17" s="599"/>
      <c r="ACZ17" s="599"/>
      <c r="ADA17" s="599"/>
      <c r="ADB17" s="599"/>
      <c r="ADC17" s="599"/>
      <c r="ADD17" s="599"/>
      <c r="ADE17" s="599"/>
      <c r="ADF17" s="599"/>
      <c r="ADG17" s="599"/>
      <c r="ADH17" s="599"/>
      <c r="ADI17" s="599"/>
      <c r="ADJ17" s="599"/>
      <c r="ADK17" s="599"/>
      <c r="ADL17" s="599"/>
      <c r="ADM17" s="599"/>
      <c r="ADN17" s="599"/>
      <c r="ADO17" s="599"/>
      <c r="ADP17" s="599"/>
      <c r="ADQ17" s="599"/>
      <c r="ADR17" s="599"/>
      <c r="ADS17" s="599"/>
      <c r="ADT17" s="599"/>
      <c r="ADU17" s="599"/>
      <c r="ADV17" s="599"/>
      <c r="ADW17" s="599"/>
      <c r="ADX17" s="599"/>
      <c r="ADY17" s="599"/>
      <c r="ADZ17" s="599"/>
      <c r="AEA17" s="599"/>
      <c r="AEB17" s="599"/>
      <c r="AEC17" s="599"/>
      <c r="AED17" s="599"/>
      <c r="AEE17" s="599"/>
      <c r="AEF17" s="599"/>
      <c r="AEG17" s="599"/>
      <c r="AEH17" s="599"/>
      <c r="AEI17" s="599"/>
      <c r="AEJ17" s="599"/>
      <c r="AEK17" s="599"/>
      <c r="AEL17" s="599"/>
      <c r="AEM17" s="599"/>
      <c r="AEN17" s="599"/>
      <c r="AEO17" s="599"/>
      <c r="AEP17" s="599"/>
      <c r="AEQ17" s="599"/>
      <c r="AER17" s="599"/>
      <c r="AES17" s="599"/>
      <c r="AET17" s="599"/>
      <c r="AEU17" s="599"/>
      <c r="AEV17" s="599"/>
      <c r="AEW17" s="599"/>
      <c r="AEX17" s="599"/>
      <c r="AEY17" s="599"/>
      <c r="AEZ17" s="599"/>
      <c r="AFA17" s="599"/>
      <c r="AFB17" s="599"/>
      <c r="AFC17" s="599"/>
      <c r="AFD17" s="599"/>
      <c r="AFE17" s="599"/>
      <c r="AFF17" s="599"/>
      <c r="AFG17" s="599"/>
      <c r="AFH17" s="599"/>
      <c r="AFI17" s="599"/>
      <c r="AFJ17" s="599"/>
      <c r="AFK17" s="599"/>
      <c r="AFL17" s="599"/>
      <c r="AFM17" s="599"/>
      <c r="AFN17" s="599"/>
      <c r="AFO17" s="599"/>
      <c r="AFP17" s="599"/>
      <c r="AFQ17" s="599"/>
      <c r="AFR17" s="599"/>
      <c r="AFS17" s="599"/>
      <c r="AFT17" s="599"/>
      <c r="AFU17" s="599"/>
      <c r="AFV17" s="599"/>
      <c r="AFW17" s="599"/>
      <c r="AFX17" s="599"/>
      <c r="AFY17" s="599"/>
      <c r="AFZ17" s="599"/>
      <c r="AGA17" s="599"/>
      <c r="AGB17" s="599"/>
      <c r="AGC17" s="599"/>
      <c r="AGD17" s="599"/>
      <c r="AGE17" s="599"/>
      <c r="AGF17" s="599"/>
      <c r="AGG17" s="599"/>
      <c r="AGH17" s="599"/>
      <c r="AGI17" s="599"/>
      <c r="AGJ17" s="599"/>
      <c r="AGK17" s="599"/>
      <c r="AGL17" s="599"/>
      <c r="AGM17" s="599"/>
      <c r="AGN17" s="599"/>
      <c r="AGO17" s="599"/>
      <c r="AGP17" s="599"/>
      <c r="AGQ17" s="599"/>
      <c r="AGR17" s="599"/>
      <c r="AGS17" s="599"/>
      <c r="AGT17" s="599"/>
      <c r="AGU17" s="599"/>
      <c r="AGV17" s="599"/>
      <c r="AGW17" s="599"/>
      <c r="AGX17" s="599"/>
      <c r="AGY17" s="599"/>
      <c r="AGZ17" s="599"/>
      <c r="AHA17" s="599"/>
      <c r="AHB17" s="599"/>
      <c r="AHC17" s="599"/>
      <c r="AHD17" s="599"/>
      <c r="AHE17" s="599"/>
      <c r="AHF17" s="599"/>
      <c r="AHG17" s="599"/>
      <c r="AHH17" s="599"/>
      <c r="AHI17" s="599"/>
      <c r="AHJ17" s="599"/>
      <c r="AHK17" s="599"/>
      <c r="AHL17" s="599"/>
      <c r="AHM17" s="599"/>
      <c r="AHN17" s="599"/>
      <c r="AHO17" s="599"/>
      <c r="AHP17" s="599"/>
      <c r="AHQ17" s="599"/>
      <c r="AHR17" s="599"/>
      <c r="AHS17" s="599"/>
      <c r="AHT17" s="599"/>
      <c r="AHU17" s="599"/>
      <c r="AHV17" s="599"/>
      <c r="AHW17" s="599"/>
      <c r="AHX17" s="599"/>
      <c r="AHY17" s="599"/>
      <c r="AHZ17" s="599"/>
      <c r="AIA17" s="599"/>
      <c r="AIB17" s="599"/>
      <c r="AIC17" s="599"/>
      <c r="AID17" s="599"/>
      <c r="AIE17" s="599"/>
      <c r="AIF17" s="599"/>
      <c r="AIG17" s="599"/>
      <c r="AIH17" s="599"/>
      <c r="AII17" s="599"/>
      <c r="AIJ17" s="599"/>
      <c r="AIK17" s="599"/>
      <c r="AIL17" s="599"/>
      <c r="AIM17" s="599"/>
      <c r="AIN17" s="599"/>
      <c r="AIO17" s="599"/>
      <c r="AIP17" s="599"/>
      <c r="AIQ17" s="599"/>
      <c r="AIR17" s="599"/>
      <c r="AIS17" s="599"/>
      <c r="AIT17" s="599"/>
      <c r="AIU17" s="599"/>
      <c r="AIV17" s="599"/>
      <c r="AIW17" s="599"/>
      <c r="AIX17" s="599"/>
      <c r="AIY17" s="599"/>
      <c r="AIZ17" s="599"/>
      <c r="AJA17" s="599"/>
      <c r="AJB17" s="599"/>
      <c r="AJC17" s="599"/>
      <c r="AJD17" s="599"/>
      <c r="AJE17" s="599"/>
      <c r="AJF17" s="599"/>
      <c r="AJG17" s="599"/>
      <c r="AJH17" s="599"/>
      <c r="AJI17" s="599"/>
      <c r="AJJ17" s="599"/>
      <c r="AJK17" s="599"/>
      <c r="AJL17" s="599"/>
      <c r="AJM17" s="599"/>
      <c r="AJN17" s="599"/>
      <c r="AJO17" s="599"/>
      <c r="AJP17" s="599"/>
      <c r="AJQ17" s="599"/>
      <c r="AJR17" s="599"/>
      <c r="AJS17" s="599"/>
      <c r="AJT17" s="599"/>
      <c r="AJU17" s="599"/>
      <c r="AJV17" s="599"/>
      <c r="AJW17" s="599"/>
      <c r="AJX17" s="599"/>
      <c r="AJY17" s="599"/>
      <c r="AJZ17" s="599"/>
      <c r="AKA17" s="599"/>
      <c r="AKB17" s="599"/>
      <c r="AKC17" s="599"/>
      <c r="AKD17" s="599"/>
      <c r="AKE17" s="599"/>
      <c r="AKF17" s="599"/>
      <c r="AKG17" s="599"/>
      <c r="AKH17" s="599"/>
      <c r="AKI17" s="599"/>
      <c r="AKJ17" s="599"/>
      <c r="AKK17" s="599"/>
      <c r="AKL17" s="599"/>
      <c r="AKM17" s="599"/>
      <c r="AKN17" s="599"/>
      <c r="AKO17" s="599"/>
      <c r="AKP17" s="599"/>
      <c r="AKQ17" s="599"/>
      <c r="AKR17" s="599"/>
      <c r="AKS17" s="599"/>
      <c r="AKT17" s="599"/>
      <c r="AKU17" s="599"/>
      <c r="AKV17" s="599"/>
      <c r="AKW17" s="599"/>
      <c r="AKX17" s="599"/>
      <c r="AKY17" s="599"/>
      <c r="AKZ17" s="599"/>
      <c r="ALA17" s="599"/>
      <c r="ALB17" s="599"/>
      <c r="ALC17" s="599"/>
      <c r="ALD17" s="599"/>
      <c r="ALE17" s="599"/>
      <c r="ALF17" s="599"/>
      <c r="ALG17" s="599"/>
      <c r="ALH17" s="599"/>
      <c r="ALI17" s="599"/>
      <c r="ALJ17" s="599"/>
      <c r="ALK17" s="599"/>
      <c r="ALL17" s="599"/>
      <c r="ALM17" s="599"/>
      <c r="ALN17" s="599"/>
      <c r="ALO17" s="599"/>
      <c r="ALP17" s="599"/>
      <c r="ALQ17" s="599"/>
      <c r="ALR17" s="599"/>
      <c r="ALS17" s="599"/>
      <c r="ALT17" s="599"/>
      <c r="ALU17" s="599"/>
      <c r="ALV17" s="599"/>
      <c r="ALW17" s="599"/>
      <c r="ALX17" s="599"/>
      <c r="ALY17" s="599"/>
      <c r="ALZ17" s="599"/>
      <c r="AMA17" s="599"/>
      <c r="AMB17" s="599"/>
      <c r="AMC17" s="599"/>
      <c r="AMD17" s="599"/>
      <c r="AME17" s="599"/>
      <c r="AMF17" s="599"/>
      <c r="AMG17" s="599"/>
      <c r="AMH17" s="599"/>
      <c r="AMI17" s="599"/>
      <c r="AMJ17" s="599"/>
    </row>
    <row r="18" spans="1:1024" s="623" customFormat="1" ht="26.25" customHeight="1" x14ac:dyDescent="0.35">
      <c r="A18" s="639" t="s">
        <v>435</v>
      </c>
      <c r="B18" s="638" t="s">
        <v>531</v>
      </c>
      <c r="C18" s="637" t="s">
        <v>530</v>
      </c>
      <c r="D18" s="634" t="s">
        <v>3</v>
      </c>
      <c r="E18" s="645">
        <v>0</v>
      </c>
      <c r="F18" s="633">
        <v>10005</v>
      </c>
      <c r="G18" s="636">
        <v>8077</v>
      </c>
      <c r="H18" s="636">
        <v>1872</v>
      </c>
      <c r="I18" s="636">
        <v>56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5">
        <v>0</v>
      </c>
      <c r="S18" s="599"/>
      <c r="T18" s="599"/>
      <c r="U18" s="599"/>
      <c r="V18" s="599"/>
      <c r="W18" s="599"/>
      <c r="X18" s="599"/>
      <c r="Y18" s="599"/>
      <c r="Z18" s="599"/>
      <c r="AA18" s="599"/>
      <c r="AB18" s="599"/>
      <c r="AC18" s="599"/>
      <c r="AD18" s="599"/>
      <c r="AE18" s="599"/>
      <c r="AF18" s="599"/>
      <c r="AG18" s="599"/>
      <c r="AH18" s="599"/>
      <c r="AI18" s="599"/>
      <c r="AJ18" s="599"/>
      <c r="AK18" s="599"/>
      <c r="AL18" s="599"/>
      <c r="AM18" s="599"/>
      <c r="AN18" s="599"/>
      <c r="AO18" s="599"/>
      <c r="AP18" s="599"/>
      <c r="AQ18" s="599"/>
      <c r="AR18" s="599"/>
      <c r="AS18" s="599"/>
      <c r="AT18" s="599"/>
      <c r="AU18" s="599"/>
      <c r="AV18" s="599"/>
      <c r="AW18" s="599"/>
      <c r="AX18" s="599"/>
      <c r="AY18" s="599"/>
      <c r="AZ18" s="599"/>
      <c r="BA18" s="599"/>
      <c r="BB18" s="599"/>
      <c r="BC18" s="599"/>
      <c r="BD18" s="599"/>
      <c r="BE18" s="599"/>
      <c r="BF18" s="599"/>
      <c r="BG18" s="599"/>
      <c r="BH18" s="599"/>
      <c r="BI18" s="599"/>
      <c r="BJ18" s="599"/>
      <c r="BK18" s="599"/>
      <c r="BL18" s="599"/>
      <c r="BM18" s="599"/>
      <c r="BN18" s="599"/>
      <c r="BO18" s="599"/>
      <c r="BP18" s="599"/>
      <c r="BQ18" s="599"/>
      <c r="BR18" s="599"/>
      <c r="BS18" s="599"/>
      <c r="BT18" s="599"/>
      <c r="BU18" s="599"/>
      <c r="BV18" s="599"/>
      <c r="BW18" s="599"/>
      <c r="BX18" s="599"/>
      <c r="BY18" s="599"/>
      <c r="BZ18" s="599"/>
      <c r="CA18" s="599"/>
      <c r="CB18" s="599"/>
      <c r="CC18" s="599"/>
      <c r="CD18" s="599"/>
      <c r="CE18" s="599"/>
      <c r="CF18" s="599"/>
      <c r="CG18" s="599"/>
      <c r="CH18" s="599"/>
      <c r="CI18" s="599"/>
      <c r="CJ18" s="599"/>
      <c r="CK18" s="599"/>
      <c r="CL18" s="599"/>
      <c r="CM18" s="599"/>
      <c r="CN18" s="599"/>
      <c r="CO18" s="599"/>
      <c r="CP18" s="599"/>
      <c r="CQ18" s="599"/>
      <c r="CR18" s="599"/>
      <c r="CS18" s="599"/>
      <c r="CT18" s="599"/>
      <c r="CU18" s="599"/>
      <c r="CV18" s="599"/>
      <c r="CW18" s="599"/>
      <c r="CX18" s="599"/>
      <c r="CY18" s="599"/>
      <c r="CZ18" s="599"/>
      <c r="DA18" s="599"/>
      <c r="DB18" s="599"/>
      <c r="DC18" s="599"/>
      <c r="DD18" s="599"/>
      <c r="DE18" s="599"/>
      <c r="DF18" s="599"/>
      <c r="DG18" s="599"/>
      <c r="DH18" s="599"/>
      <c r="DI18" s="599"/>
      <c r="DJ18" s="599"/>
      <c r="DK18" s="599"/>
      <c r="DL18" s="599"/>
      <c r="DM18" s="599"/>
      <c r="DN18" s="599"/>
      <c r="DO18" s="599"/>
      <c r="DP18" s="599"/>
      <c r="DQ18" s="599"/>
      <c r="DR18" s="599"/>
      <c r="DS18" s="599"/>
      <c r="DT18" s="599"/>
      <c r="DU18" s="599"/>
      <c r="DV18" s="599"/>
      <c r="DW18" s="599"/>
      <c r="DX18" s="599"/>
      <c r="DY18" s="599"/>
      <c r="DZ18" s="599"/>
      <c r="EA18" s="599"/>
      <c r="EB18" s="599"/>
      <c r="EC18" s="599"/>
      <c r="ED18" s="599"/>
      <c r="EE18" s="599"/>
      <c r="EF18" s="599"/>
      <c r="EG18" s="599"/>
      <c r="EH18" s="599"/>
      <c r="EI18" s="599"/>
      <c r="EJ18" s="599"/>
      <c r="EK18" s="599"/>
      <c r="EL18" s="599"/>
      <c r="EM18" s="599"/>
      <c r="EN18" s="599"/>
      <c r="EO18" s="599"/>
      <c r="EP18" s="599"/>
      <c r="EQ18" s="599"/>
      <c r="ER18" s="599"/>
      <c r="ES18" s="599"/>
      <c r="ET18" s="599"/>
      <c r="EU18" s="599"/>
      <c r="EV18" s="599"/>
      <c r="EW18" s="599"/>
      <c r="EX18" s="599"/>
      <c r="EY18" s="599"/>
      <c r="EZ18" s="599"/>
      <c r="FA18" s="599"/>
      <c r="FB18" s="599"/>
      <c r="FC18" s="599"/>
      <c r="FD18" s="599"/>
      <c r="FE18" s="599"/>
      <c r="FF18" s="599"/>
      <c r="FG18" s="599"/>
      <c r="FH18" s="599"/>
      <c r="FI18" s="599"/>
      <c r="FJ18" s="599"/>
      <c r="FK18" s="599"/>
      <c r="FL18" s="599"/>
      <c r="FM18" s="599"/>
      <c r="FN18" s="599"/>
      <c r="FO18" s="599"/>
      <c r="FP18" s="599"/>
      <c r="FQ18" s="599"/>
      <c r="FR18" s="599"/>
      <c r="FS18" s="599"/>
      <c r="FT18" s="599"/>
      <c r="FU18" s="599"/>
      <c r="FV18" s="599"/>
      <c r="FW18" s="599"/>
      <c r="FX18" s="599"/>
      <c r="FY18" s="599"/>
      <c r="FZ18" s="599"/>
      <c r="GA18" s="599"/>
      <c r="GB18" s="599"/>
      <c r="GC18" s="599"/>
      <c r="GD18" s="599"/>
      <c r="GE18" s="599"/>
      <c r="GF18" s="599"/>
      <c r="GG18" s="599"/>
      <c r="GH18" s="599"/>
      <c r="GI18" s="599"/>
      <c r="GJ18" s="599"/>
      <c r="GK18" s="599"/>
      <c r="GL18" s="599"/>
      <c r="GM18" s="599"/>
      <c r="GN18" s="599"/>
      <c r="GO18" s="599"/>
      <c r="GP18" s="599"/>
      <c r="GQ18" s="599"/>
      <c r="GR18" s="599"/>
      <c r="GS18" s="599"/>
      <c r="GT18" s="599"/>
      <c r="GU18" s="599"/>
      <c r="GV18" s="599"/>
      <c r="GW18" s="599"/>
      <c r="GX18" s="599"/>
      <c r="GY18" s="599"/>
      <c r="GZ18" s="599"/>
      <c r="HA18" s="599"/>
      <c r="HB18" s="599"/>
      <c r="HC18" s="599"/>
      <c r="HD18" s="599"/>
      <c r="HE18" s="599"/>
      <c r="HF18" s="599"/>
      <c r="HG18" s="599"/>
      <c r="HH18" s="599"/>
      <c r="HI18" s="599"/>
      <c r="HJ18" s="599"/>
      <c r="HK18" s="599"/>
      <c r="HL18" s="599"/>
      <c r="HM18" s="599"/>
      <c r="HN18" s="599"/>
      <c r="HO18" s="599"/>
      <c r="HP18" s="599"/>
      <c r="HQ18" s="599"/>
      <c r="HR18" s="599"/>
      <c r="HS18" s="599"/>
      <c r="HT18" s="599"/>
      <c r="HU18" s="599"/>
      <c r="HV18" s="599"/>
      <c r="HW18" s="599"/>
      <c r="HX18" s="599"/>
      <c r="HY18" s="599"/>
      <c r="HZ18" s="599"/>
      <c r="IA18" s="599"/>
      <c r="IB18" s="599"/>
      <c r="IC18" s="599"/>
      <c r="ID18" s="599"/>
      <c r="IE18" s="599"/>
      <c r="IF18" s="599"/>
      <c r="IG18" s="599"/>
      <c r="IH18" s="599"/>
      <c r="II18" s="599"/>
      <c r="IJ18" s="599"/>
      <c r="IK18" s="599"/>
      <c r="IL18" s="599"/>
      <c r="IM18" s="599"/>
      <c r="IN18" s="599"/>
      <c r="IO18" s="599"/>
      <c r="IP18" s="599"/>
      <c r="IQ18" s="599"/>
      <c r="IR18" s="599"/>
      <c r="IS18" s="599"/>
      <c r="IT18" s="599"/>
      <c r="IU18" s="599"/>
      <c r="IV18" s="599"/>
      <c r="IW18" s="599"/>
      <c r="IX18" s="599"/>
      <c r="IY18" s="599"/>
      <c r="IZ18" s="599"/>
      <c r="JA18" s="599"/>
      <c r="JB18" s="599"/>
      <c r="JC18" s="599"/>
      <c r="JD18" s="599"/>
      <c r="JE18" s="599"/>
      <c r="JF18" s="599"/>
      <c r="JG18" s="599"/>
      <c r="JH18" s="599"/>
      <c r="JI18" s="599"/>
      <c r="JJ18" s="599"/>
      <c r="JK18" s="599"/>
      <c r="JL18" s="599"/>
      <c r="JM18" s="599"/>
      <c r="JN18" s="599"/>
      <c r="JO18" s="599"/>
      <c r="JP18" s="599"/>
      <c r="JQ18" s="599"/>
      <c r="JR18" s="599"/>
      <c r="JS18" s="599"/>
      <c r="JT18" s="599"/>
      <c r="JU18" s="599"/>
      <c r="JV18" s="599"/>
      <c r="JW18" s="599"/>
      <c r="JX18" s="599"/>
      <c r="JY18" s="599"/>
      <c r="JZ18" s="599"/>
      <c r="KA18" s="599"/>
      <c r="KB18" s="599"/>
      <c r="KC18" s="599"/>
      <c r="KD18" s="599"/>
      <c r="KE18" s="599"/>
      <c r="KF18" s="599"/>
      <c r="KG18" s="599"/>
      <c r="KH18" s="599"/>
      <c r="KI18" s="599"/>
      <c r="KJ18" s="599"/>
      <c r="KK18" s="599"/>
      <c r="KL18" s="599"/>
      <c r="KM18" s="599"/>
      <c r="KN18" s="599"/>
      <c r="KO18" s="599"/>
      <c r="KP18" s="599"/>
      <c r="KQ18" s="599"/>
      <c r="KR18" s="599"/>
      <c r="KS18" s="599"/>
      <c r="KT18" s="599"/>
      <c r="KU18" s="599"/>
      <c r="KV18" s="599"/>
      <c r="KW18" s="599"/>
      <c r="KX18" s="599"/>
      <c r="KY18" s="599"/>
      <c r="KZ18" s="599"/>
      <c r="LA18" s="599"/>
      <c r="LB18" s="599"/>
      <c r="LC18" s="599"/>
      <c r="LD18" s="599"/>
      <c r="LE18" s="599"/>
      <c r="LF18" s="599"/>
      <c r="LG18" s="599"/>
      <c r="LH18" s="599"/>
      <c r="LI18" s="599"/>
      <c r="LJ18" s="599"/>
      <c r="LK18" s="599"/>
      <c r="LL18" s="599"/>
      <c r="LM18" s="599"/>
      <c r="LN18" s="599"/>
      <c r="LO18" s="599"/>
      <c r="LP18" s="599"/>
      <c r="LQ18" s="599"/>
      <c r="LR18" s="599"/>
      <c r="LS18" s="599"/>
      <c r="LT18" s="599"/>
      <c r="LU18" s="599"/>
      <c r="LV18" s="599"/>
      <c r="LW18" s="599"/>
      <c r="LX18" s="599"/>
      <c r="LY18" s="599"/>
      <c r="LZ18" s="599"/>
      <c r="MA18" s="599"/>
      <c r="MB18" s="599"/>
      <c r="MC18" s="599"/>
      <c r="MD18" s="599"/>
      <c r="ME18" s="599"/>
      <c r="MF18" s="599"/>
      <c r="MG18" s="599"/>
      <c r="MH18" s="599"/>
      <c r="MI18" s="599"/>
      <c r="MJ18" s="599"/>
      <c r="MK18" s="599"/>
      <c r="ML18" s="599"/>
      <c r="MM18" s="599"/>
      <c r="MN18" s="599"/>
      <c r="MO18" s="599"/>
      <c r="MP18" s="599"/>
      <c r="MQ18" s="599"/>
      <c r="MR18" s="599"/>
      <c r="MS18" s="599"/>
      <c r="MT18" s="599"/>
      <c r="MU18" s="599"/>
      <c r="MV18" s="599"/>
      <c r="MW18" s="599"/>
      <c r="MX18" s="599"/>
      <c r="MY18" s="599"/>
      <c r="MZ18" s="599"/>
      <c r="NA18" s="599"/>
      <c r="NB18" s="599"/>
      <c r="NC18" s="599"/>
      <c r="ND18" s="599"/>
      <c r="NE18" s="599"/>
      <c r="NF18" s="599"/>
      <c r="NG18" s="599"/>
      <c r="NH18" s="599"/>
      <c r="NI18" s="599"/>
      <c r="NJ18" s="599"/>
      <c r="NK18" s="599"/>
      <c r="NL18" s="599"/>
      <c r="NM18" s="599"/>
      <c r="NN18" s="599"/>
      <c r="NO18" s="599"/>
      <c r="NP18" s="599"/>
      <c r="NQ18" s="599"/>
      <c r="NR18" s="599"/>
      <c r="NS18" s="599"/>
      <c r="NT18" s="599"/>
      <c r="NU18" s="599"/>
      <c r="NV18" s="599"/>
      <c r="NW18" s="599"/>
      <c r="NX18" s="599"/>
      <c r="NY18" s="599"/>
      <c r="NZ18" s="599"/>
      <c r="OA18" s="599"/>
      <c r="OB18" s="599"/>
      <c r="OC18" s="599"/>
      <c r="OD18" s="599"/>
      <c r="OE18" s="599"/>
      <c r="OF18" s="599"/>
      <c r="OG18" s="599"/>
      <c r="OH18" s="599"/>
      <c r="OI18" s="599"/>
      <c r="OJ18" s="599"/>
      <c r="OK18" s="599"/>
      <c r="OL18" s="599"/>
      <c r="OM18" s="599"/>
      <c r="ON18" s="599"/>
      <c r="OO18" s="599"/>
      <c r="OP18" s="599"/>
      <c r="OQ18" s="599"/>
      <c r="OR18" s="599"/>
      <c r="OS18" s="599"/>
      <c r="OT18" s="599"/>
      <c r="OU18" s="599"/>
      <c r="OV18" s="599"/>
      <c r="OW18" s="599"/>
      <c r="OX18" s="599"/>
      <c r="OY18" s="599"/>
      <c r="OZ18" s="599"/>
      <c r="PA18" s="599"/>
      <c r="PB18" s="599"/>
      <c r="PC18" s="599"/>
      <c r="PD18" s="599"/>
      <c r="PE18" s="599"/>
      <c r="PF18" s="599"/>
      <c r="PG18" s="599"/>
      <c r="PH18" s="599"/>
      <c r="PI18" s="599"/>
      <c r="PJ18" s="599"/>
      <c r="PK18" s="599"/>
      <c r="PL18" s="599"/>
      <c r="PM18" s="599"/>
      <c r="PN18" s="599"/>
      <c r="PO18" s="599"/>
      <c r="PP18" s="599"/>
      <c r="PQ18" s="599"/>
      <c r="PR18" s="599"/>
      <c r="PS18" s="599"/>
      <c r="PT18" s="599"/>
      <c r="PU18" s="599"/>
      <c r="PV18" s="599"/>
      <c r="PW18" s="599"/>
      <c r="PX18" s="599"/>
      <c r="PY18" s="599"/>
      <c r="PZ18" s="599"/>
      <c r="QA18" s="599"/>
      <c r="QB18" s="599"/>
      <c r="QC18" s="599"/>
      <c r="QD18" s="599"/>
      <c r="QE18" s="599"/>
      <c r="QF18" s="599"/>
      <c r="QG18" s="599"/>
      <c r="QH18" s="599"/>
      <c r="QI18" s="599"/>
      <c r="QJ18" s="599"/>
      <c r="QK18" s="599"/>
      <c r="QL18" s="599"/>
      <c r="QM18" s="599"/>
      <c r="QN18" s="599"/>
      <c r="QO18" s="599"/>
      <c r="QP18" s="599"/>
      <c r="QQ18" s="599"/>
      <c r="QR18" s="599"/>
      <c r="QS18" s="599"/>
      <c r="QT18" s="599"/>
      <c r="QU18" s="599"/>
      <c r="QV18" s="599"/>
      <c r="QW18" s="599"/>
      <c r="QX18" s="599"/>
      <c r="QY18" s="599"/>
      <c r="QZ18" s="599"/>
      <c r="RA18" s="599"/>
      <c r="RB18" s="599"/>
      <c r="RC18" s="599"/>
      <c r="RD18" s="599"/>
      <c r="RE18" s="599"/>
      <c r="RF18" s="599"/>
      <c r="RG18" s="599"/>
      <c r="RH18" s="599"/>
      <c r="RI18" s="599"/>
      <c r="RJ18" s="599"/>
      <c r="RK18" s="599"/>
      <c r="RL18" s="599"/>
      <c r="RM18" s="599"/>
      <c r="RN18" s="599"/>
      <c r="RO18" s="599"/>
      <c r="RP18" s="599"/>
      <c r="RQ18" s="599"/>
      <c r="RR18" s="599"/>
      <c r="RS18" s="599"/>
      <c r="RT18" s="599"/>
      <c r="RU18" s="599"/>
      <c r="RV18" s="599"/>
      <c r="RW18" s="599"/>
      <c r="RX18" s="599"/>
      <c r="RY18" s="599"/>
      <c r="RZ18" s="599"/>
      <c r="SA18" s="599"/>
      <c r="SB18" s="599"/>
      <c r="SC18" s="599"/>
      <c r="SD18" s="599"/>
      <c r="SE18" s="599"/>
      <c r="SF18" s="599"/>
      <c r="SG18" s="599"/>
      <c r="SH18" s="599"/>
      <c r="SI18" s="599"/>
      <c r="SJ18" s="599"/>
      <c r="SK18" s="599"/>
      <c r="SL18" s="599"/>
      <c r="SM18" s="599"/>
      <c r="SN18" s="599"/>
      <c r="SO18" s="599"/>
      <c r="SP18" s="599"/>
      <c r="SQ18" s="599"/>
      <c r="SR18" s="599"/>
      <c r="SS18" s="599"/>
      <c r="ST18" s="599"/>
      <c r="SU18" s="599"/>
      <c r="SV18" s="599"/>
      <c r="SW18" s="599"/>
      <c r="SX18" s="599"/>
      <c r="SY18" s="599"/>
      <c r="SZ18" s="599"/>
      <c r="TA18" s="599"/>
      <c r="TB18" s="599"/>
      <c r="TC18" s="599"/>
      <c r="TD18" s="599"/>
      <c r="TE18" s="599"/>
      <c r="TF18" s="599"/>
      <c r="TG18" s="599"/>
      <c r="TH18" s="599"/>
      <c r="TI18" s="599"/>
      <c r="TJ18" s="599"/>
      <c r="TK18" s="599"/>
      <c r="TL18" s="599"/>
      <c r="TM18" s="599"/>
      <c r="TN18" s="599"/>
      <c r="TO18" s="599"/>
      <c r="TP18" s="599"/>
      <c r="TQ18" s="599"/>
      <c r="TR18" s="599"/>
      <c r="TS18" s="599"/>
      <c r="TT18" s="599"/>
      <c r="TU18" s="599"/>
      <c r="TV18" s="599"/>
      <c r="TW18" s="599"/>
      <c r="TX18" s="599"/>
      <c r="TY18" s="599"/>
      <c r="TZ18" s="599"/>
      <c r="UA18" s="599"/>
      <c r="UB18" s="599"/>
      <c r="UC18" s="599"/>
      <c r="UD18" s="599"/>
      <c r="UE18" s="599"/>
      <c r="UF18" s="599"/>
      <c r="UG18" s="599"/>
      <c r="UH18" s="599"/>
      <c r="UI18" s="599"/>
      <c r="UJ18" s="599"/>
      <c r="UK18" s="599"/>
      <c r="UL18" s="599"/>
      <c r="UM18" s="599"/>
      <c r="UN18" s="599"/>
      <c r="UO18" s="599"/>
      <c r="UP18" s="599"/>
      <c r="UQ18" s="599"/>
      <c r="UR18" s="599"/>
      <c r="US18" s="599"/>
      <c r="UT18" s="599"/>
      <c r="UU18" s="599"/>
      <c r="UV18" s="599"/>
      <c r="UW18" s="599"/>
      <c r="UX18" s="599"/>
      <c r="UY18" s="599"/>
      <c r="UZ18" s="599"/>
      <c r="VA18" s="599"/>
      <c r="VB18" s="599"/>
      <c r="VC18" s="599"/>
      <c r="VD18" s="599"/>
      <c r="VE18" s="599"/>
      <c r="VF18" s="599"/>
      <c r="VG18" s="599"/>
      <c r="VH18" s="599"/>
      <c r="VI18" s="599"/>
      <c r="VJ18" s="599"/>
      <c r="VK18" s="599"/>
      <c r="VL18" s="599"/>
      <c r="VM18" s="599"/>
      <c r="VN18" s="599"/>
      <c r="VO18" s="599"/>
      <c r="VP18" s="599"/>
      <c r="VQ18" s="599"/>
      <c r="VR18" s="599"/>
      <c r="VS18" s="599"/>
      <c r="VT18" s="599"/>
      <c r="VU18" s="599"/>
      <c r="VV18" s="599"/>
      <c r="VW18" s="599"/>
      <c r="VX18" s="599"/>
      <c r="VY18" s="599"/>
      <c r="VZ18" s="599"/>
      <c r="WA18" s="599"/>
      <c r="WB18" s="599"/>
      <c r="WC18" s="599"/>
      <c r="WD18" s="599"/>
      <c r="WE18" s="599"/>
      <c r="WF18" s="599"/>
      <c r="WG18" s="599"/>
      <c r="WH18" s="599"/>
      <c r="WI18" s="599"/>
      <c r="WJ18" s="599"/>
      <c r="WK18" s="599"/>
      <c r="WL18" s="599"/>
      <c r="WM18" s="599"/>
      <c r="WN18" s="599"/>
      <c r="WO18" s="599"/>
      <c r="WP18" s="599"/>
      <c r="WQ18" s="599"/>
      <c r="WR18" s="599"/>
      <c r="WS18" s="599"/>
      <c r="WT18" s="599"/>
      <c r="WU18" s="599"/>
      <c r="WV18" s="599"/>
      <c r="WW18" s="599"/>
      <c r="WX18" s="599"/>
      <c r="WY18" s="599"/>
      <c r="WZ18" s="599"/>
      <c r="XA18" s="599"/>
      <c r="XB18" s="599"/>
      <c r="XC18" s="599"/>
      <c r="XD18" s="599"/>
      <c r="XE18" s="599"/>
      <c r="XF18" s="599"/>
      <c r="XG18" s="599"/>
      <c r="XH18" s="599"/>
      <c r="XI18" s="599"/>
      <c r="XJ18" s="599"/>
      <c r="XK18" s="599"/>
      <c r="XL18" s="599"/>
      <c r="XM18" s="599"/>
      <c r="XN18" s="599"/>
      <c r="XO18" s="599"/>
      <c r="XP18" s="599"/>
      <c r="XQ18" s="599"/>
      <c r="XR18" s="599"/>
      <c r="XS18" s="599"/>
      <c r="XT18" s="599"/>
      <c r="XU18" s="599"/>
      <c r="XV18" s="599"/>
      <c r="XW18" s="599"/>
      <c r="XX18" s="599"/>
      <c r="XY18" s="599"/>
      <c r="XZ18" s="599"/>
      <c r="YA18" s="599"/>
      <c r="YB18" s="599"/>
      <c r="YC18" s="599"/>
      <c r="YD18" s="599"/>
      <c r="YE18" s="599"/>
      <c r="YF18" s="599"/>
      <c r="YG18" s="599"/>
      <c r="YH18" s="599"/>
      <c r="YI18" s="599"/>
      <c r="YJ18" s="599"/>
      <c r="YK18" s="599"/>
      <c r="YL18" s="599"/>
      <c r="YM18" s="599"/>
      <c r="YN18" s="599"/>
      <c r="YO18" s="599"/>
      <c r="YP18" s="599"/>
      <c r="YQ18" s="599"/>
      <c r="YR18" s="599"/>
      <c r="YS18" s="599"/>
      <c r="YT18" s="599"/>
      <c r="YU18" s="599"/>
      <c r="YV18" s="599"/>
      <c r="YW18" s="599"/>
      <c r="YX18" s="599"/>
      <c r="YY18" s="599"/>
      <c r="YZ18" s="599"/>
      <c r="ZA18" s="599"/>
      <c r="ZB18" s="599"/>
      <c r="ZC18" s="599"/>
      <c r="ZD18" s="599"/>
      <c r="ZE18" s="599"/>
      <c r="ZF18" s="599"/>
      <c r="ZG18" s="599"/>
      <c r="ZH18" s="599"/>
      <c r="ZI18" s="599"/>
      <c r="ZJ18" s="599"/>
      <c r="ZK18" s="599"/>
      <c r="ZL18" s="599"/>
      <c r="ZM18" s="599"/>
      <c r="ZN18" s="599"/>
      <c r="ZO18" s="599"/>
      <c r="ZP18" s="599"/>
      <c r="ZQ18" s="599"/>
      <c r="ZR18" s="599"/>
      <c r="ZS18" s="599"/>
      <c r="ZT18" s="599"/>
      <c r="ZU18" s="599"/>
      <c r="ZV18" s="599"/>
      <c r="ZW18" s="599"/>
      <c r="ZX18" s="599"/>
      <c r="ZY18" s="599"/>
      <c r="ZZ18" s="599"/>
      <c r="AAA18" s="599"/>
      <c r="AAB18" s="599"/>
      <c r="AAC18" s="599"/>
      <c r="AAD18" s="599"/>
      <c r="AAE18" s="599"/>
      <c r="AAF18" s="599"/>
      <c r="AAG18" s="599"/>
      <c r="AAH18" s="599"/>
      <c r="AAI18" s="599"/>
      <c r="AAJ18" s="599"/>
      <c r="AAK18" s="599"/>
      <c r="AAL18" s="599"/>
      <c r="AAM18" s="599"/>
      <c r="AAN18" s="599"/>
      <c r="AAO18" s="599"/>
      <c r="AAP18" s="599"/>
      <c r="AAQ18" s="599"/>
      <c r="AAR18" s="599"/>
      <c r="AAS18" s="599"/>
      <c r="AAT18" s="599"/>
      <c r="AAU18" s="599"/>
      <c r="AAV18" s="599"/>
      <c r="AAW18" s="599"/>
      <c r="AAX18" s="599"/>
      <c r="AAY18" s="599"/>
      <c r="AAZ18" s="599"/>
      <c r="ABA18" s="599"/>
      <c r="ABB18" s="599"/>
      <c r="ABC18" s="599"/>
      <c r="ABD18" s="599"/>
      <c r="ABE18" s="599"/>
      <c r="ABF18" s="599"/>
      <c r="ABG18" s="599"/>
      <c r="ABH18" s="599"/>
      <c r="ABI18" s="599"/>
      <c r="ABJ18" s="599"/>
      <c r="ABK18" s="599"/>
      <c r="ABL18" s="599"/>
      <c r="ABM18" s="599"/>
      <c r="ABN18" s="599"/>
      <c r="ABO18" s="599"/>
      <c r="ABP18" s="599"/>
      <c r="ABQ18" s="599"/>
      <c r="ABR18" s="599"/>
      <c r="ABS18" s="599"/>
      <c r="ABT18" s="599"/>
      <c r="ABU18" s="599"/>
      <c r="ABV18" s="599"/>
      <c r="ABW18" s="599"/>
      <c r="ABX18" s="599"/>
      <c r="ABY18" s="599"/>
      <c r="ABZ18" s="599"/>
      <c r="ACA18" s="599"/>
      <c r="ACB18" s="599"/>
      <c r="ACC18" s="599"/>
      <c r="ACD18" s="599"/>
      <c r="ACE18" s="599"/>
      <c r="ACF18" s="599"/>
      <c r="ACG18" s="599"/>
      <c r="ACH18" s="599"/>
      <c r="ACI18" s="599"/>
      <c r="ACJ18" s="599"/>
      <c r="ACK18" s="599"/>
      <c r="ACL18" s="599"/>
      <c r="ACM18" s="599"/>
      <c r="ACN18" s="599"/>
      <c r="ACO18" s="599"/>
      <c r="ACP18" s="599"/>
      <c r="ACQ18" s="599"/>
      <c r="ACR18" s="599"/>
      <c r="ACS18" s="599"/>
      <c r="ACT18" s="599"/>
      <c r="ACU18" s="599"/>
      <c r="ACV18" s="599"/>
      <c r="ACW18" s="599"/>
      <c r="ACX18" s="599"/>
      <c r="ACY18" s="599"/>
      <c r="ACZ18" s="599"/>
      <c r="ADA18" s="599"/>
      <c r="ADB18" s="599"/>
      <c r="ADC18" s="599"/>
      <c r="ADD18" s="599"/>
      <c r="ADE18" s="599"/>
      <c r="ADF18" s="599"/>
      <c r="ADG18" s="599"/>
      <c r="ADH18" s="599"/>
      <c r="ADI18" s="599"/>
      <c r="ADJ18" s="599"/>
      <c r="ADK18" s="599"/>
      <c r="ADL18" s="599"/>
      <c r="ADM18" s="599"/>
      <c r="ADN18" s="599"/>
      <c r="ADO18" s="599"/>
      <c r="ADP18" s="599"/>
      <c r="ADQ18" s="599"/>
      <c r="ADR18" s="599"/>
      <c r="ADS18" s="599"/>
      <c r="ADT18" s="599"/>
      <c r="ADU18" s="599"/>
      <c r="ADV18" s="599"/>
      <c r="ADW18" s="599"/>
      <c r="ADX18" s="599"/>
      <c r="ADY18" s="599"/>
      <c r="ADZ18" s="599"/>
      <c r="AEA18" s="599"/>
      <c r="AEB18" s="599"/>
      <c r="AEC18" s="599"/>
      <c r="AED18" s="599"/>
      <c r="AEE18" s="599"/>
      <c r="AEF18" s="599"/>
      <c r="AEG18" s="599"/>
      <c r="AEH18" s="599"/>
      <c r="AEI18" s="599"/>
      <c r="AEJ18" s="599"/>
      <c r="AEK18" s="599"/>
      <c r="AEL18" s="599"/>
      <c r="AEM18" s="599"/>
      <c r="AEN18" s="599"/>
      <c r="AEO18" s="599"/>
      <c r="AEP18" s="599"/>
      <c r="AEQ18" s="599"/>
      <c r="AER18" s="599"/>
      <c r="AES18" s="599"/>
      <c r="AET18" s="599"/>
      <c r="AEU18" s="599"/>
      <c r="AEV18" s="599"/>
      <c r="AEW18" s="599"/>
      <c r="AEX18" s="599"/>
      <c r="AEY18" s="599"/>
      <c r="AEZ18" s="599"/>
      <c r="AFA18" s="599"/>
      <c r="AFB18" s="599"/>
      <c r="AFC18" s="599"/>
      <c r="AFD18" s="599"/>
      <c r="AFE18" s="599"/>
      <c r="AFF18" s="599"/>
      <c r="AFG18" s="599"/>
      <c r="AFH18" s="599"/>
      <c r="AFI18" s="599"/>
      <c r="AFJ18" s="599"/>
      <c r="AFK18" s="599"/>
      <c r="AFL18" s="599"/>
      <c r="AFM18" s="599"/>
      <c r="AFN18" s="599"/>
      <c r="AFO18" s="599"/>
      <c r="AFP18" s="599"/>
      <c r="AFQ18" s="599"/>
      <c r="AFR18" s="599"/>
      <c r="AFS18" s="599"/>
      <c r="AFT18" s="599"/>
      <c r="AFU18" s="599"/>
      <c r="AFV18" s="599"/>
      <c r="AFW18" s="599"/>
      <c r="AFX18" s="599"/>
      <c r="AFY18" s="599"/>
      <c r="AFZ18" s="599"/>
      <c r="AGA18" s="599"/>
      <c r="AGB18" s="599"/>
      <c r="AGC18" s="599"/>
      <c r="AGD18" s="599"/>
      <c r="AGE18" s="599"/>
      <c r="AGF18" s="599"/>
      <c r="AGG18" s="599"/>
      <c r="AGH18" s="599"/>
      <c r="AGI18" s="599"/>
      <c r="AGJ18" s="599"/>
      <c r="AGK18" s="599"/>
      <c r="AGL18" s="599"/>
      <c r="AGM18" s="599"/>
      <c r="AGN18" s="599"/>
      <c r="AGO18" s="599"/>
      <c r="AGP18" s="599"/>
      <c r="AGQ18" s="599"/>
      <c r="AGR18" s="599"/>
      <c r="AGS18" s="599"/>
      <c r="AGT18" s="599"/>
      <c r="AGU18" s="599"/>
      <c r="AGV18" s="599"/>
      <c r="AGW18" s="599"/>
      <c r="AGX18" s="599"/>
      <c r="AGY18" s="599"/>
      <c r="AGZ18" s="599"/>
      <c r="AHA18" s="599"/>
      <c r="AHB18" s="599"/>
      <c r="AHC18" s="599"/>
      <c r="AHD18" s="599"/>
      <c r="AHE18" s="599"/>
      <c r="AHF18" s="599"/>
      <c r="AHG18" s="599"/>
      <c r="AHH18" s="599"/>
      <c r="AHI18" s="599"/>
      <c r="AHJ18" s="599"/>
      <c r="AHK18" s="599"/>
      <c r="AHL18" s="599"/>
      <c r="AHM18" s="599"/>
      <c r="AHN18" s="599"/>
      <c r="AHO18" s="599"/>
      <c r="AHP18" s="599"/>
      <c r="AHQ18" s="599"/>
      <c r="AHR18" s="599"/>
      <c r="AHS18" s="599"/>
      <c r="AHT18" s="599"/>
      <c r="AHU18" s="599"/>
      <c r="AHV18" s="599"/>
      <c r="AHW18" s="599"/>
      <c r="AHX18" s="599"/>
      <c r="AHY18" s="599"/>
      <c r="AHZ18" s="599"/>
      <c r="AIA18" s="599"/>
      <c r="AIB18" s="599"/>
      <c r="AIC18" s="599"/>
      <c r="AID18" s="599"/>
      <c r="AIE18" s="599"/>
      <c r="AIF18" s="599"/>
      <c r="AIG18" s="599"/>
      <c r="AIH18" s="599"/>
      <c r="AII18" s="599"/>
      <c r="AIJ18" s="599"/>
      <c r="AIK18" s="599"/>
      <c r="AIL18" s="599"/>
      <c r="AIM18" s="599"/>
      <c r="AIN18" s="599"/>
      <c r="AIO18" s="599"/>
      <c r="AIP18" s="599"/>
      <c r="AIQ18" s="599"/>
      <c r="AIR18" s="599"/>
      <c r="AIS18" s="599"/>
      <c r="AIT18" s="599"/>
      <c r="AIU18" s="599"/>
      <c r="AIV18" s="599"/>
      <c r="AIW18" s="599"/>
      <c r="AIX18" s="599"/>
      <c r="AIY18" s="599"/>
      <c r="AIZ18" s="599"/>
      <c r="AJA18" s="599"/>
      <c r="AJB18" s="599"/>
      <c r="AJC18" s="599"/>
      <c r="AJD18" s="599"/>
      <c r="AJE18" s="599"/>
      <c r="AJF18" s="599"/>
      <c r="AJG18" s="599"/>
      <c r="AJH18" s="599"/>
      <c r="AJI18" s="599"/>
      <c r="AJJ18" s="599"/>
      <c r="AJK18" s="599"/>
      <c r="AJL18" s="599"/>
      <c r="AJM18" s="599"/>
      <c r="AJN18" s="599"/>
      <c r="AJO18" s="599"/>
      <c r="AJP18" s="599"/>
      <c r="AJQ18" s="599"/>
      <c r="AJR18" s="599"/>
      <c r="AJS18" s="599"/>
      <c r="AJT18" s="599"/>
      <c r="AJU18" s="599"/>
      <c r="AJV18" s="599"/>
      <c r="AJW18" s="599"/>
      <c r="AJX18" s="599"/>
      <c r="AJY18" s="599"/>
      <c r="AJZ18" s="599"/>
      <c r="AKA18" s="599"/>
      <c r="AKB18" s="599"/>
      <c r="AKC18" s="599"/>
      <c r="AKD18" s="599"/>
      <c r="AKE18" s="599"/>
      <c r="AKF18" s="599"/>
      <c r="AKG18" s="599"/>
      <c r="AKH18" s="599"/>
      <c r="AKI18" s="599"/>
      <c r="AKJ18" s="599"/>
      <c r="AKK18" s="599"/>
      <c r="AKL18" s="599"/>
      <c r="AKM18" s="599"/>
      <c r="AKN18" s="599"/>
      <c r="AKO18" s="599"/>
      <c r="AKP18" s="599"/>
      <c r="AKQ18" s="599"/>
      <c r="AKR18" s="599"/>
      <c r="AKS18" s="599"/>
      <c r="AKT18" s="599"/>
      <c r="AKU18" s="599"/>
      <c r="AKV18" s="599"/>
      <c r="AKW18" s="599"/>
      <c r="AKX18" s="599"/>
      <c r="AKY18" s="599"/>
      <c r="AKZ18" s="599"/>
      <c r="ALA18" s="599"/>
      <c r="ALB18" s="599"/>
      <c r="ALC18" s="599"/>
      <c r="ALD18" s="599"/>
      <c r="ALE18" s="599"/>
      <c r="ALF18" s="599"/>
      <c r="ALG18" s="599"/>
      <c r="ALH18" s="599"/>
      <c r="ALI18" s="599"/>
      <c r="ALJ18" s="599"/>
      <c r="ALK18" s="599"/>
      <c r="ALL18" s="599"/>
      <c r="ALM18" s="599"/>
      <c r="ALN18" s="599"/>
      <c r="ALO18" s="599"/>
      <c r="ALP18" s="599"/>
      <c r="ALQ18" s="599"/>
      <c r="ALR18" s="599"/>
      <c r="ALS18" s="599"/>
      <c r="ALT18" s="599"/>
      <c r="ALU18" s="599"/>
      <c r="ALV18" s="599"/>
      <c r="ALW18" s="599"/>
      <c r="ALX18" s="599"/>
      <c r="ALY18" s="599"/>
      <c r="ALZ18" s="599"/>
      <c r="AMA18" s="599"/>
      <c r="AMB18" s="599"/>
      <c r="AMC18" s="599"/>
      <c r="AMD18" s="599"/>
      <c r="AME18" s="599"/>
      <c r="AMF18" s="599"/>
      <c r="AMG18" s="599"/>
      <c r="AMH18" s="599"/>
      <c r="AMI18" s="599"/>
      <c r="AMJ18" s="599"/>
    </row>
    <row r="19" spans="1:1024" s="623" customFormat="1" ht="26.25" customHeight="1" x14ac:dyDescent="0.35">
      <c r="A19" s="887" t="s">
        <v>529</v>
      </c>
      <c r="B19" s="888"/>
      <c r="C19" s="888"/>
      <c r="D19" s="634" t="s">
        <v>3</v>
      </c>
      <c r="E19" s="643">
        <f t="shared" ref="E19:R19" si="0">SUM(E10:E18)</f>
        <v>743288</v>
      </c>
      <c r="F19" s="643">
        <f t="shared" si="0"/>
        <v>743288</v>
      </c>
      <c r="G19" s="643">
        <f t="shared" si="0"/>
        <v>461827</v>
      </c>
      <c r="H19" s="643">
        <f t="shared" si="0"/>
        <v>106369</v>
      </c>
      <c r="I19" s="643">
        <f t="shared" si="0"/>
        <v>163177</v>
      </c>
      <c r="J19" s="643">
        <f t="shared" si="0"/>
        <v>0</v>
      </c>
      <c r="K19" s="643">
        <f t="shared" si="0"/>
        <v>0</v>
      </c>
      <c r="L19" s="643">
        <f t="shared" si="0"/>
        <v>0</v>
      </c>
      <c r="M19" s="643">
        <f t="shared" si="0"/>
        <v>0</v>
      </c>
      <c r="N19" s="643">
        <f t="shared" si="0"/>
        <v>10715</v>
      </c>
      <c r="O19" s="643">
        <f t="shared" si="0"/>
        <v>1200</v>
      </c>
      <c r="P19" s="643">
        <f t="shared" si="0"/>
        <v>0</v>
      </c>
      <c r="Q19" s="643">
        <f t="shared" si="0"/>
        <v>0</v>
      </c>
      <c r="R19" s="643">
        <f t="shared" si="0"/>
        <v>0</v>
      </c>
      <c r="S19" s="599"/>
      <c r="T19" s="599"/>
      <c r="U19" s="599"/>
      <c r="V19" s="599"/>
      <c r="W19" s="599"/>
      <c r="X19" s="599"/>
      <c r="Y19" s="599"/>
      <c r="Z19" s="599"/>
      <c r="AA19" s="599"/>
      <c r="AB19" s="599"/>
      <c r="AC19" s="599"/>
      <c r="AD19" s="599"/>
      <c r="AE19" s="599"/>
      <c r="AF19" s="599"/>
      <c r="AG19" s="599"/>
      <c r="AH19" s="599"/>
      <c r="AI19" s="599"/>
      <c r="AJ19" s="599"/>
      <c r="AK19" s="599"/>
      <c r="AL19" s="599"/>
      <c r="AM19" s="599"/>
      <c r="AN19" s="599"/>
      <c r="AO19" s="599"/>
      <c r="AP19" s="599"/>
      <c r="AQ19" s="599"/>
      <c r="AR19" s="599"/>
      <c r="AS19" s="599"/>
      <c r="AT19" s="599"/>
      <c r="AU19" s="599"/>
      <c r="AV19" s="599"/>
      <c r="AW19" s="599"/>
      <c r="AX19" s="599"/>
      <c r="AY19" s="599"/>
      <c r="AZ19" s="599"/>
      <c r="BA19" s="599"/>
      <c r="BB19" s="599"/>
      <c r="BC19" s="599"/>
      <c r="BD19" s="599"/>
      <c r="BE19" s="599"/>
      <c r="BF19" s="599"/>
      <c r="BG19" s="599"/>
      <c r="BH19" s="599"/>
      <c r="BI19" s="599"/>
      <c r="BJ19" s="599"/>
      <c r="BK19" s="599"/>
      <c r="BL19" s="599"/>
      <c r="BM19" s="599"/>
      <c r="BN19" s="599"/>
      <c r="BO19" s="599"/>
      <c r="BP19" s="599"/>
      <c r="BQ19" s="599"/>
      <c r="BR19" s="599"/>
      <c r="BS19" s="599"/>
      <c r="BT19" s="599"/>
      <c r="BU19" s="599"/>
      <c r="BV19" s="599"/>
      <c r="BW19" s="599"/>
      <c r="BX19" s="599"/>
      <c r="BY19" s="599"/>
      <c r="BZ19" s="599"/>
      <c r="CA19" s="599"/>
      <c r="CB19" s="599"/>
      <c r="CC19" s="599"/>
      <c r="CD19" s="599"/>
      <c r="CE19" s="599"/>
      <c r="CF19" s="599"/>
      <c r="CG19" s="599"/>
      <c r="CH19" s="599"/>
      <c r="CI19" s="599"/>
      <c r="CJ19" s="599"/>
      <c r="CK19" s="599"/>
      <c r="CL19" s="599"/>
      <c r="CM19" s="599"/>
      <c r="CN19" s="599"/>
      <c r="CO19" s="599"/>
      <c r="CP19" s="599"/>
      <c r="CQ19" s="599"/>
      <c r="CR19" s="599"/>
      <c r="CS19" s="599"/>
      <c r="CT19" s="599"/>
      <c r="CU19" s="599"/>
      <c r="CV19" s="599"/>
      <c r="CW19" s="599"/>
      <c r="CX19" s="599"/>
      <c r="CY19" s="599"/>
      <c r="CZ19" s="599"/>
      <c r="DA19" s="599"/>
      <c r="DB19" s="599"/>
      <c r="DC19" s="599"/>
      <c r="DD19" s="599"/>
      <c r="DE19" s="599"/>
      <c r="DF19" s="599"/>
      <c r="DG19" s="599"/>
      <c r="DH19" s="599"/>
      <c r="DI19" s="599"/>
      <c r="DJ19" s="599"/>
      <c r="DK19" s="599"/>
      <c r="DL19" s="599"/>
      <c r="DM19" s="599"/>
      <c r="DN19" s="599"/>
      <c r="DO19" s="599"/>
      <c r="DP19" s="599"/>
      <c r="DQ19" s="599"/>
      <c r="DR19" s="599"/>
      <c r="DS19" s="599"/>
      <c r="DT19" s="599"/>
      <c r="DU19" s="599"/>
      <c r="DV19" s="599"/>
      <c r="DW19" s="599"/>
      <c r="DX19" s="599"/>
      <c r="DY19" s="599"/>
      <c r="DZ19" s="599"/>
      <c r="EA19" s="599"/>
      <c r="EB19" s="599"/>
      <c r="EC19" s="599"/>
      <c r="ED19" s="599"/>
      <c r="EE19" s="599"/>
      <c r="EF19" s="599"/>
      <c r="EG19" s="599"/>
      <c r="EH19" s="599"/>
      <c r="EI19" s="599"/>
      <c r="EJ19" s="599"/>
      <c r="EK19" s="599"/>
      <c r="EL19" s="599"/>
      <c r="EM19" s="599"/>
      <c r="EN19" s="599"/>
      <c r="EO19" s="599"/>
      <c r="EP19" s="599"/>
      <c r="EQ19" s="599"/>
      <c r="ER19" s="599"/>
      <c r="ES19" s="599"/>
      <c r="ET19" s="599"/>
      <c r="EU19" s="599"/>
      <c r="EV19" s="599"/>
      <c r="EW19" s="599"/>
      <c r="EX19" s="599"/>
      <c r="EY19" s="599"/>
      <c r="EZ19" s="599"/>
      <c r="FA19" s="599"/>
      <c r="FB19" s="599"/>
      <c r="FC19" s="599"/>
      <c r="FD19" s="599"/>
      <c r="FE19" s="599"/>
      <c r="FF19" s="599"/>
      <c r="FG19" s="599"/>
      <c r="FH19" s="599"/>
      <c r="FI19" s="599"/>
      <c r="FJ19" s="599"/>
      <c r="FK19" s="599"/>
      <c r="FL19" s="599"/>
      <c r="FM19" s="599"/>
      <c r="FN19" s="599"/>
      <c r="FO19" s="599"/>
      <c r="FP19" s="599"/>
      <c r="FQ19" s="599"/>
      <c r="FR19" s="599"/>
      <c r="FS19" s="599"/>
      <c r="FT19" s="599"/>
      <c r="FU19" s="599"/>
      <c r="FV19" s="599"/>
      <c r="FW19" s="599"/>
      <c r="FX19" s="599"/>
      <c r="FY19" s="599"/>
      <c r="FZ19" s="599"/>
      <c r="GA19" s="599"/>
      <c r="GB19" s="599"/>
      <c r="GC19" s="599"/>
      <c r="GD19" s="599"/>
      <c r="GE19" s="599"/>
      <c r="GF19" s="599"/>
      <c r="GG19" s="599"/>
      <c r="GH19" s="599"/>
      <c r="GI19" s="599"/>
      <c r="GJ19" s="599"/>
      <c r="GK19" s="599"/>
      <c r="GL19" s="599"/>
      <c r="GM19" s="599"/>
      <c r="GN19" s="599"/>
      <c r="GO19" s="599"/>
      <c r="GP19" s="599"/>
      <c r="GQ19" s="599"/>
      <c r="GR19" s="599"/>
      <c r="GS19" s="599"/>
      <c r="GT19" s="599"/>
      <c r="GU19" s="599"/>
      <c r="GV19" s="599"/>
      <c r="GW19" s="599"/>
      <c r="GX19" s="599"/>
      <c r="GY19" s="599"/>
      <c r="GZ19" s="599"/>
      <c r="HA19" s="599"/>
      <c r="HB19" s="599"/>
      <c r="HC19" s="599"/>
      <c r="HD19" s="599"/>
      <c r="HE19" s="599"/>
      <c r="HF19" s="599"/>
      <c r="HG19" s="599"/>
      <c r="HH19" s="599"/>
      <c r="HI19" s="599"/>
      <c r="HJ19" s="599"/>
      <c r="HK19" s="599"/>
      <c r="HL19" s="599"/>
      <c r="HM19" s="599"/>
      <c r="HN19" s="599"/>
      <c r="HO19" s="599"/>
      <c r="HP19" s="599"/>
      <c r="HQ19" s="599"/>
      <c r="HR19" s="599"/>
      <c r="HS19" s="599"/>
      <c r="HT19" s="599"/>
      <c r="HU19" s="599"/>
      <c r="HV19" s="599"/>
      <c r="HW19" s="599"/>
      <c r="HX19" s="599"/>
      <c r="HY19" s="599"/>
      <c r="HZ19" s="599"/>
      <c r="IA19" s="599"/>
      <c r="IB19" s="599"/>
      <c r="IC19" s="599"/>
      <c r="ID19" s="599"/>
      <c r="IE19" s="599"/>
      <c r="IF19" s="599"/>
      <c r="IG19" s="599"/>
      <c r="IH19" s="599"/>
      <c r="II19" s="599"/>
      <c r="IJ19" s="599"/>
      <c r="IK19" s="599"/>
      <c r="IL19" s="599"/>
      <c r="IM19" s="599"/>
      <c r="IN19" s="599"/>
      <c r="IO19" s="599"/>
      <c r="IP19" s="599"/>
      <c r="IQ19" s="599"/>
      <c r="IR19" s="599"/>
      <c r="IS19" s="599"/>
      <c r="IT19" s="599"/>
      <c r="IU19" s="599"/>
      <c r="IV19" s="599"/>
      <c r="IW19" s="599"/>
      <c r="IX19" s="599"/>
      <c r="IY19" s="599"/>
      <c r="IZ19" s="599"/>
      <c r="JA19" s="599"/>
      <c r="JB19" s="599"/>
      <c r="JC19" s="599"/>
      <c r="JD19" s="599"/>
      <c r="JE19" s="599"/>
      <c r="JF19" s="599"/>
      <c r="JG19" s="599"/>
      <c r="JH19" s="599"/>
      <c r="JI19" s="599"/>
      <c r="JJ19" s="599"/>
      <c r="JK19" s="599"/>
      <c r="JL19" s="599"/>
      <c r="JM19" s="599"/>
      <c r="JN19" s="599"/>
      <c r="JO19" s="599"/>
      <c r="JP19" s="599"/>
      <c r="JQ19" s="599"/>
      <c r="JR19" s="599"/>
      <c r="JS19" s="599"/>
      <c r="JT19" s="599"/>
      <c r="JU19" s="599"/>
      <c r="JV19" s="599"/>
      <c r="JW19" s="599"/>
      <c r="JX19" s="599"/>
      <c r="JY19" s="599"/>
      <c r="JZ19" s="599"/>
      <c r="KA19" s="599"/>
      <c r="KB19" s="599"/>
      <c r="KC19" s="599"/>
      <c r="KD19" s="599"/>
      <c r="KE19" s="599"/>
      <c r="KF19" s="599"/>
      <c r="KG19" s="599"/>
      <c r="KH19" s="599"/>
      <c r="KI19" s="599"/>
      <c r="KJ19" s="599"/>
      <c r="KK19" s="599"/>
      <c r="KL19" s="599"/>
      <c r="KM19" s="599"/>
      <c r="KN19" s="599"/>
      <c r="KO19" s="599"/>
      <c r="KP19" s="599"/>
      <c r="KQ19" s="599"/>
      <c r="KR19" s="599"/>
      <c r="KS19" s="599"/>
      <c r="KT19" s="599"/>
      <c r="KU19" s="599"/>
      <c r="KV19" s="599"/>
      <c r="KW19" s="599"/>
      <c r="KX19" s="599"/>
      <c r="KY19" s="599"/>
      <c r="KZ19" s="599"/>
      <c r="LA19" s="599"/>
      <c r="LB19" s="599"/>
      <c r="LC19" s="599"/>
      <c r="LD19" s="599"/>
      <c r="LE19" s="599"/>
      <c r="LF19" s="599"/>
      <c r="LG19" s="599"/>
      <c r="LH19" s="599"/>
      <c r="LI19" s="599"/>
      <c r="LJ19" s="599"/>
      <c r="LK19" s="599"/>
      <c r="LL19" s="599"/>
      <c r="LM19" s="599"/>
      <c r="LN19" s="599"/>
      <c r="LO19" s="599"/>
      <c r="LP19" s="599"/>
      <c r="LQ19" s="599"/>
      <c r="LR19" s="599"/>
      <c r="LS19" s="599"/>
      <c r="LT19" s="599"/>
      <c r="LU19" s="599"/>
      <c r="LV19" s="599"/>
      <c r="LW19" s="599"/>
      <c r="LX19" s="599"/>
      <c r="LY19" s="599"/>
      <c r="LZ19" s="599"/>
      <c r="MA19" s="599"/>
      <c r="MB19" s="599"/>
      <c r="MC19" s="599"/>
      <c r="MD19" s="599"/>
      <c r="ME19" s="599"/>
      <c r="MF19" s="599"/>
      <c r="MG19" s="599"/>
      <c r="MH19" s="599"/>
      <c r="MI19" s="599"/>
      <c r="MJ19" s="599"/>
      <c r="MK19" s="599"/>
      <c r="ML19" s="599"/>
      <c r="MM19" s="599"/>
      <c r="MN19" s="599"/>
      <c r="MO19" s="599"/>
      <c r="MP19" s="599"/>
      <c r="MQ19" s="599"/>
      <c r="MR19" s="599"/>
      <c r="MS19" s="599"/>
      <c r="MT19" s="599"/>
      <c r="MU19" s="599"/>
      <c r="MV19" s="599"/>
      <c r="MW19" s="599"/>
      <c r="MX19" s="599"/>
      <c r="MY19" s="599"/>
      <c r="MZ19" s="599"/>
      <c r="NA19" s="599"/>
      <c r="NB19" s="599"/>
      <c r="NC19" s="599"/>
      <c r="ND19" s="599"/>
      <c r="NE19" s="599"/>
      <c r="NF19" s="599"/>
      <c r="NG19" s="599"/>
      <c r="NH19" s="599"/>
      <c r="NI19" s="599"/>
      <c r="NJ19" s="599"/>
      <c r="NK19" s="599"/>
      <c r="NL19" s="599"/>
      <c r="NM19" s="599"/>
      <c r="NN19" s="599"/>
      <c r="NO19" s="599"/>
      <c r="NP19" s="599"/>
      <c r="NQ19" s="599"/>
      <c r="NR19" s="599"/>
      <c r="NS19" s="599"/>
      <c r="NT19" s="599"/>
      <c r="NU19" s="599"/>
      <c r="NV19" s="599"/>
      <c r="NW19" s="599"/>
      <c r="NX19" s="599"/>
      <c r="NY19" s="599"/>
      <c r="NZ19" s="599"/>
      <c r="OA19" s="599"/>
      <c r="OB19" s="599"/>
      <c r="OC19" s="599"/>
      <c r="OD19" s="599"/>
      <c r="OE19" s="599"/>
      <c r="OF19" s="599"/>
      <c r="OG19" s="599"/>
      <c r="OH19" s="599"/>
      <c r="OI19" s="599"/>
      <c r="OJ19" s="599"/>
      <c r="OK19" s="599"/>
      <c r="OL19" s="599"/>
      <c r="OM19" s="599"/>
      <c r="ON19" s="599"/>
      <c r="OO19" s="599"/>
      <c r="OP19" s="599"/>
      <c r="OQ19" s="599"/>
      <c r="OR19" s="599"/>
      <c r="OS19" s="599"/>
      <c r="OT19" s="599"/>
      <c r="OU19" s="599"/>
      <c r="OV19" s="599"/>
      <c r="OW19" s="599"/>
      <c r="OX19" s="599"/>
      <c r="OY19" s="599"/>
      <c r="OZ19" s="599"/>
      <c r="PA19" s="599"/>
      <c r="PB19" s="599"/>
      <c r="PC19" s="599"/>
      <c r="PD19" s="599"/>
      <c r="PE19" s="599"/>
      <c r="PF19" s="599"/>
      <c r="PG19" s="599"/>
      <c r="PH19" s="599"/>
      <c r="PI19" s="599"/>
      <c r="PJ19" s="599"/>
      <c r="PK19" s="599"/>
      <c r="PL19" s="599"/>
      <c r="PM19" s="599"/>
      <c r="PN19" s="599"/>
      <c r="PO19" s="599"/>
      <c r="PP19" s="599"/>
      <c r="PQ19" s="599"/>
      <c r="PR19" s="599"/>
      <c r="PS19" s="599"/>
      <c r="PT19" s="599"/>
      <c r="PU19" s="599"/>
      <c r="PV19" s="599"/>
      <c r="PW19" s="599"/>
      <c r="PX19" s="599"/>
      <c r="PY19" s="599"/>
      <c r="PZ19" s="599"/>
      <c r="QA19" s="599"/>
      <c r="QB19" s="599"/>
      <c r="QC19" s="599"/>
      <c r="QD19" s="599"/>
      <c r="QE19" s="599"/>
      <c r="QF19" s="599"/>
      <c r="QG19" s="599"/>
      <c r="QH19" s="599"/>
      <c r="QI19" s="599"/>
      <c r="QJ19" s="599"/>
      <c r="QK19" s="599"/>
      <c r="QL19" s="599"/>
      <c r="QM19" s="599"/>
      <c r="QN19" s="599"/>
      <c r="QO19" s="599"/>
      <c r="QP19" s="599"/>
      <c r="QQ19" s="599"/>
      <c r="QR19" s="599"/>
      <c r="QS19" s="599"/>
      <c r="QT19" s="599"/>
      <c r="QU19" s="599"/>
      <c r="QV19" s="599"/>
      <c r="QW19" s="599"/>
      <c r="QX19" s="599"/>
      <c r="QY19" s="599"/>
      <c r="QZ19" s="599"/>
      <c r="RA19" s="599"/>
      <c r="RB19" s="599"/>
      <c r="RC19" s="599"/>
      <c r="RD19" s="599"/>
      <c r="RE19" s="599"/>
      <c r="RF19" s="599"/>
      <c r="RG19" s="599"/>
      <c r="RH19" s="599"/>
      <c r="RI19" s="599"/>
      <c r="RJ19" s="599"/>
      <c r="RK19" s="599"/>
      <c r="RL19" s="599"/>
      <c r="RM19" s="599"/>
      <c r="RN19" s="599"/>
      <c r="RO19" s="599"/>
      <c r="RP19" s="599"/>
      <c r="RQ19" s="599"/>
      <c r="RR19" s="599"/>
      <c r="RS19" s="599"/>
      <c r="RT19" s="599"/>
      <c r="RU19" s="599"/>
      <c r="RV19" s="599"/>
      <c r="RW19" s="599"/>
      <c r="RX19" s="599"/>
      <c r="RY19" s="599"/>
      <c r="RZ19" s="599"/>
      <c r="SA19" s="599"/>
      <c r="SB19" s="599"/>
      <c r="SC19" s="599"/>
      <c r="SD19" s="599"/>
      <c r="SE19" s="599"/>
      <c r="SF19" s="599"/>
      <c r="SG19" s="599"/>
      <c r="SH19" s="599"/>
      <c r="SI19" s="599"/>
      <c r="SJ19" s="599"/>
      <c r="SK19" s="599"/>
      <c r="SL19" s="599"/>
      <c r="SM19" s="599"/>
      <c r="SN19" s="599"/>
      <c r="SO19" s="599"/>
      <c r="SP19" s="599"/>
      <c r="SQ19" s="599"/>
      <c r="SR19" s="599"/>
      <c r="SS19" s="599"/>
      <c r="ST19" s="599"/>
      <c r="SU19" s="599"/>
      <c r="SV19" s="599"/>
      <c r="SW19" s="599"/>
      <c r="SX19" s="599"/>
      <c r="SY19" s="599"/>
      <c r="SZ19" s="599"/>
      <c r="TA19" s="599"/>
      <c r="TB19" s="599"/>
      <c r="TC19" s="599"/>
      <c r="TD19" s="599"/>
      <c r="TE19" s="599"/>
      <c r="TF19" s="599"/>
      <c r="TG19" s="599"/>
      <c r="TH19" s="599"/>
      <c r="TI19" s="599"/>
      <c r="TJ19" s="599"/>
      <c r="TK19" s="599"/>
      <c r="TL19" s="599"/>
      <c r="TM19" s="599"/>
      <c r="TN19" s="599"/>
      <c r="TO19" s="599"/>
      <c r="TP19" s="599"/>
      <c r="TQ19" s="599"/>
      <c r="TR19" s="599"/>
      <c r="TS19" s="599"/>
      <c r="TT19" s="599"/>
      <c r="TU19" s="599"/>
      <c r="TV19" s="599"/>
      <c r="TW19" s="599"/>
      <c r="TX19" s="599"/>
      <c r="TY19" s="599"/>
      <c r="TZ19" s="599"/>
      <c r="UA19" s="599"/>
      <c r="UB19" s="599"/>
      <c r="UC19" s="599"/>
      <c r="UD19" s="599"/>
      <c r="UE19" s="599"/>
      <c r="UF19" s="599"/>
      <c r="UG19" s="599"/>
      <c r="UH19" s="599"/>
      <c r="UI19" s="599"/>
      <c r="UJ19" s="599"/>
      <c r="UK19" s="599"/>
      <c r="UL19" s="599"/>
      <c r="UM19" s="599"/>
      <c r="UN19" s="599"/>
      <c r="UO19" s="599"/>
      <c r="UP19" s="599"/>
      <c r="UQ19" s="599"/>
      <c r="UR19" s="599"/>
      <c r="US19" s="599"/>
      <c r="UT19" s="599"/>
      <c r="UU19" s="599"/>
      <c r="UV19" s="599"/>
      <c r="UW19" s="599"/>
      <c r="UX19" s="599"/>
      <c r="UY19" s="599"/>
      <c r="UZ19" s="599"/>
      <c r="VA19" s="599"/>
      <c r="VB19" s="599"/>
      <c r="VC19" s="599"/>
      <c r="VD19" s="599"/>
      <c r="VE19" s="599"/>
      <c r="VF19" s="599"/>
      <c r="VG19" s="599"/>
      <c r="VH19" s="599"/>
      <c r="VI19" s="599"/>
      <c r="VJ19" s="599"/>
      <c r="VK19" s="599"/>
      <c r="VL19" s="599"/>
      <c r="VM19" s="599"/>
      <c r="VN19" s="599"/>
      <c r="VO19" s="599"/>
      <c r="VP19" s="599"/>
      <c r="VQ19" s="599"/>
      <c r="VR19" s="599"/>
      <c r="VS19" s="599"/>
      <c r="VT19" s="599"/>
      <c r="VU19" s="599"/>
      <c r="VV19" s="599"/>
      <c r="VW19" s="599"/>
      <c r="VX19" s="599"/>
      <c r="VY19" s="599"/>
      <c r="VZ19" s="599"/>
      <c r="WA19" s="599"/>
      <c r="WB19" s="599"/>
      <c r="WC19" s="599"/>
      <c r="WD19" s="599"/>
      <c r="WE19" s="599"/>
      <c r="WF19" s="599"/>
      <c r="WG19" s="599"/>
      <c r="WH19" s="599"/>
      <c r="WI19" s="599"/>
      <c r="WJ19" s="599"/>
      <c r="WK19" s="599"/>
      <c r="WL19" s="599"/>
      <c r="WM19" s="599"/>
      <c r="WN19" s="599"/>
      <c r="WO19" s="599"/>
      <c r="WP19" s="599"/>
      <c r="WQ19" s="599"/>
      <c r="WR19" s="599"/>
      <c r="WS19" s="599"/>
      <c r="WT19" s="599"/>
      <c r="WU19" s="599"/>
      <c r="WV19" s="599"/>
      <c r="WW19" s="599"/>
      <c r="WX19" s="599"/>
      <c r="WY19" s="599"/>
      <c r="WZ19" s="599"/>
      <c r="XA19" s="599"/>
      <c r="XB19" s="599"/>
      <c r="XC19" s="599"/>
      <c r="XD19" s="599"/>
      <c r="XE19" s="599"/>
      <c r="XF19" s="599"/>
      <c r="XG19" s="599"/>
      <c r="XH19" s="599"/>
      <c r="XI19" s="599"/>
      <c r="XJ19" s="599"/>
      <c r="XK19" s="599"/>
      <c r="XL19" s="599"/>
      <c r="XM19" s="599"/>
      <c r="XN19" s="599"/>
      <c r="XO19" s="599"/>
      <c r="XP19" s="599"/>
      <c r="XQ19" s="599"/>
      <c r="XR19" s="599"/>
      <c r="XS19" s="599"/>
      <c r="XT19" s="599"/>
      <c r="XU19" s="599"/>
      <c r="XV19" s="599"/>
      <c r="XW19" s="599"/>
      <c r="XX19" s="599"/>
      <c r="XY19" s="599"/>
      <c r="XZ19" s="599"/>
      <c r="YA19" s="599"/>
      <c r="YB19" s="599"/>
      <c r="YC19" s="599"/>
      <c r="YD19" s="599"/>
      <c r="YE19" s="599"/>
      <c r="YF19" s="599"/>
      <c r="YG19" s="599"/>
      <c r="YH19" s="599"/>
      <c r="YI19" s="599"/>
      <c r="YJ19" s="599"/>
      <c r="YK19" s="599"/>
      <c r="YL19" s="599"/>
      <c r="YM19" s="599"/>
      <c r="YN19" s="599"/>
      <c r="YO19" s="599"/>
      <c r="YP19" s="599"/>
      <c r="YQ19" s="599"/>
      <c r="YR19" s="599"/>
      <c r="YS19" s="599"/>
      <c r="YT19" s="599"/>
      <c r="YU19" s="599"/>
      <c r="YV19" s="599"/>
      <c r="YW19" s="599"/>
      <c r="YX19" s="599"/>
      <c r="YY19" s="599"/>
      <c r="YZ19" s="599"/>
      <c r="ZA19" s="599"/>
      <c r="ZB19" s="599"/>
      <c r="ZC19" s="599"/>
      <c r="ZD19" s="599"/>
      <c r="ZE19" s="599"/>
      <c r="ZF19" s="599"/>
      <c r="ZG19" s="599"/>
      <c r="ZH19" s="599"/>
      <c r="ZI19" s="599"/>
      <c r="ZJ19" s="599"/>
      <c r="ZK19" s="599"/>
      <c r="ZL19" s="599"/>
      <c r="ZM19" s="599"/>
      <c r="ZN19" s="599"/>
      <c r="ZO19" s="599"/>
      <c r="ZP19" s="599"/>
      <c r="ZQ19" s="599"/>
      <c r="ZR19" s="599"/>
      <c r="ZS19" s="599"/>
      <c r="ZT19" s="599"/>
      <c r="ZU19" s="599"/>
      <c r="ZV19" s="599"/>
      <c r="ZW19" s="599"/>
      <c r="ZX19" s="599"/>
      <c r="ZY19" s="599"/>
      <c r="ZZ19" s="599"/>
      <c r="AAA19" s="599"/>
      <c r="AAB19" s="599"/>
      <c r="AAC19" s="599"/>
      <c r="AAD19" s="599"/>
      <c r="AAE19" s="599"/>
      <c r="AAF19" s="599"/>
      <c r="AAG19" s="599"/>
      <c r="AAH19" s="599"/>
      <c r="AAI19" s="599"/>
      <c r="AAJ19" s="599"/>
      <c r="AAK19" s="599"/>
      <c r="AAL19" s="599"/>
      <c r="AAM19" s="599"/>
      <c r="AAN19" s="599"/>
      <c r="AAO19" s="599"/>
      <c r="AAP19" s="599"/>
      <c r="AAQ19" s="599"/>
      <c r="AAR19" s="599"/>
      <c r="AAS19" s="599"/>
      <c r="AAT19" s="599"/>
      <c r="AAU19" s="599"/>
      <c r="AAV19" s="599"/>
      <c r="AAW19" s="599"/>
      <c r="AAX19" s="599"/>
      <c r="AAY19" s="599"/>
      <c r="AAZ19" s="599"/>
      <c r="ABA19" s="599"/>
      <c r="ABB19" s="599"/>
      <c r="ABC19" s="599"/>
      <c r="ABD19" s="599"/>
      <c r="ABE19" s="599"/>
      <c r="ABF19" s="599"/>
      <c r="ABG19" s="599"/>
      <c r="ABH19" s="599"/>
      <c r="ABI19" s="599"/>
      <c r="ABJ19" s="599"/>
      <c r="ABK19" s="599"/>
      <c r="ABL19" s="599"/>
      <c r="ABM19" s="599"/>
      <c r="ABN19" s="599"/>
      <c r="ABO19" s="599"/>
      <c r="ABP19" s="599"/>
      <c r="ABQ19" s="599"/>
      <c r="ABR19" s="599"/>
      <c r="ABS19" s="599"/>
      <c r="ABT19" s="599"/>
      <c r="ABU19" s="599"/>
      <c r="ABV19" s="599"/>
      <c r="ABW19" s="599"/>
      <c r="ABX19" s="599"/>
      <c r="ABY19" s="599"/>
      <c r="ABZ19" s="599"/>
      <c r="ACA19" s="599"/>
      <c r="ACB19" s="599"/>
      <c r="ACC19" s="599"/>
      <c r="ACD19" s="599"/>
      <c r="ACE19" s="599"/>
      <c r="ACF19" s="599"/>
      <c r="ACG19" s="599"/>
      <c r="ACH19" s="599"/>
      <c r="ACI19" s="599"/>
      <c r="ACJ19" s="599"/>
      <c r="ACK19" s="599"/>
      <c r="ACL19" s="599"/>
      <c r="ACM19" s="599"/>
      <c r="ACN19" s="599"/>
      <c r="ACO19" s="599"/>
      <c r="ACP19" s="599"/>
      <c r="ACQ19" s="599"/>
      <c r="ACR19" s="599"/>
      <c r="ACS19" s="599"/>
      <c r="ACT19" s="599"/>
      <c r="ACU19" s="599"/>
      <c r="ACV19" s="599"/>
      <c r="ACW19" s="599"/>
      <c r="ACX19" s="599"/>
      <c r="ACY19" s="599"/>
      <c r="ACZ19" s="599"/>
      <c r="ADA19" s="599"/>
      <c r="ADB19" s="599"/>
      <c r="ADC19" s="599"/>
      <c r="ADD19" s="599"/>
      <c r="ADE19" s="599"/>
      <c r="ADF19" s="599"/>
      <c r="ADG19" s="599"/>
      <c r="ADH19" s="599"/>
      <c r="ADI19" s="599"/>
      <c r="ADJ19" s="599"/>
      <c r="ADK19" s="599"/>
      <c r="ADL19" s="599"/>
      <c r="ADM19" s="599"/>
      <c r="ADN19" s="599"/>
      <c r="ADO19" s="599"/>
      <c r="ADP19" s="599"/>
      <c r="ADQ19" s="599"/>
      <c r="ADR19" s="599"/>
      <c r="ADS19" s="599"/>
      <c r="ADT19" s="599"/>
      <c r="ADU19" s="599"/>
      <c r="ADV19" s="599"/>
      <c r="ADW19" s="599"/>
      <c r="ADX19" s="599"/>
      <c r="ADY19" s="599"/>
      <c r="ADZ19" s="599"/>
      <c r="AEA19" s="599"/>
      <c r="AEB19" s="599"/>
      <c r="AEC19" s="599"/>
      <c r="AED19" s="599"/>
      <c r="AEE19" s="599"/>
      <c r="AEF19" s="599"/>
      <c r="AEG19" s="599"/>
      <c r="AEH19" s="599"/>
      <c r="AEI19" s="599"/>
      <c r="AEJ19" s="599"/>
      <c r="AEK19" s="599"/>
      <c r="AEL19" s="599"/>
      <c r="AEM19" s="599"/>
      <c r="AEN19" s="599"/>
      <c r="AEO19" s="599"/>
      <c r="AEP19" s="599"/>
      <c r="AEQ19" s="599"/>
      <c r="AER19" s="599"/>
      <c r="AES19" s="599"/>
      <c r="AET19" s="599"/>
      <c r="AEU19" s="599"/>
      <c r="AEV19" s="599"/>
      <c r="AEW19" s="599"/>
      <c r="AEX19" s="599"/>
      <c r="AEY19" s="599"/>
      <c r="AEZ19" s="599"/>
      <c r="AFA19" s="599"/>
      <c r="AFB19" s="599"/>
      <c r="AFC19" s="599"/>
      <c r="AFD19" s="599"/>
      <c r="AFE19" s="599"/>
      <c r="AFF19" s="599"/>
      <c r="AFG19" s="599"/>
      <c r="AFH19" s="599"/>
      <c r="AFI19" s="599"/>
      <c r="AFJ19" s="599"/>
      <c r="AFK19" s="599"/>
      <c r="AFL19" s="599"/>
      <c r="AFM19" s="599"/>
      <c r="AFN19" s="599"/>
      <c r="AFO19" s="599"/>
      <c r="AFP19" s="599"/>
      <c r="AFQ19" s="599"/>
      <c r="AFR19" s="599"/>
      <c r="AFS19" s="599"/>
      <c r="AFT19" s="599"/>
      <c r="AFU19" s="599"/>
      <c r="AFV19" s="599"/>
      <c r="AFW19" s="599"/>
      <c r="AFX19" s="599"/>
      <c r="AFY19" s="599"/>
      <c r="AFZ19" s="599"/>
      <c r="AGA19" s="599"/>
      <c r="AGB19" s="599"/>
      <c r="AGC19" s="599"/>
      <c r="AGD19" s="599"/>
      <c r="AGE19" s="599"/>
      <c r="AGF19" s="599"/>
      <c r="AGG19" s="599"/>
      <c r="AGH19" s="599"/>
      <c r="AGI19" s="599"/>
      <c r="AGJ19" s="599"/>
      <c r="AGK19" s="599"/>
      <c r="AGL19" s="599"/>
      <c r="AGM19" s="599"/>
      <c r="AGN19" s="599"/>
      <c r="AGO19" s="599"/>
      <c r="AGP19" s="599"/>
      <c r="AGQ19" s="599"/>
      <c r="AGR19" s="599"/>
      <c r="AGS19" s="599"/>
      <c r="AGT19" s="599"/>
      <c r="AGU19" s="599"/>
      <c r="AGV19" s="599"/>
      <c r="AGW19" s="599"/>
      <c r="AGX19" s="599"/>
      <c r="AGY19" s="599"/>
      <c r="AGZ19" s="599"/>
      <c r="AHA19" s="599"/>
      <c r="AHB19" s="599"/>
      <c r="AHC19" s="599"/>
      <c r="AHD19" s="599"/>
      <c r="AHE19" s="599"/>
      <c r="AHF19" s="599"/>
      <c r="AHG19" s="599"/>
      <c r="AHH19" s="599"/>
      <c r="AHI19" s="599"/>
      <c r="AHJ19" s="599"/>
      <c r="AHK19" s="599"/>
      <c r="AHL19" s="599"/>
      <c r="AHM19" s="599"/>
      <c r="AHN19" s="599"/>
      <c r="AHO19" s="599"/>
      <c r="AHP19" s="599"/>
      <c r="AHQ19" s="599"/>
      <c r="AHR19" s="599"/>
      <c r="AHS19" s="599"/>
      <c r="AHT19" s="599"/>
      <c r="AHU19" s="599"/>
      <c r="AHV19" s="599"/>
      <c r="AHW19" s="599"/>
      <c r="AHX19" s="599"/>
      <c r="AHY19" s="599"/>
      <c r="AHZ19" s="599"/>
      <c r="AIA19" s="599"/>
      <c r="AIB19" s="599"/>
      <c r="AIC19" s="599"/>
      <c r="AID19" s="599"/>
      <c r="AIE19" s="599"/>
      <c r="AIF19" s="599"/>
      <c r="AIG19" s="599"/>
      <c r="AIH19" s="599"/>
      <c r="AII19" s="599"/>
      <c r="AIJ19" s="599"/>
      <c r="AIK19" s="599"/>
      <c r="AIL19" s="599"/>
      <c r="AIM19" s="599"/>
      <c r="AIN19" s="599"/>
      <c r="AIO19" s="599"/>
      <c r="AIP19" s="599"/>
      <c r="AIQ19" s="599"/>
      <c r="AIR19" s="599"/>
      <c r="AIS19" s="599"/>
      <c r="AIT19" s="599"/>
      <c r="AIU19" s="599"/>
      <c r="AIV19" s="599"/>
      <c r="AIW19" s="599"/>
      <c r="AIX19" s="599"/>
      <c r="AIY19" s="599"/>
      <c r="AIZ19" s="599"/>
      <c r="AJA19" s="599"/>
      <c r="AJB19" s="599"/>
      <c r="AJC19" s="599"/>
      <c r="AJD19" s="599"/>
      <c r="AJE19" s="599"/>
      <c r="AJF19" s="599"/>
      <c r="AJG19" s="599"/>
      <c r="AJH19" s="599"/>
      <c r="AJI19" s="599"/>
      <c r="AJJ19" s="599"/>
      <c r="AJK19" s="599"/>
      <c r="AJL19" s="599"/>
      <c r="AJM19" s="599"/>
      <c r="AJN19" s="599"/>
      <c r="AJO19" s="599"/>
      <c r="AJP19" s="599"/>
      <c r="AJQ19" s="599"/>
      <c r="AJR19" s="599"/>
      <c r="AJS19" s="599"/>
      <c r="AJT19" s="599"/>
      <c r="AJU19" s="599"/>
      <c r="AJV19" s="599"/>
      <c r="AJW19" s="599"/>
      <c r="AJX19" s="599"/>
      <c r="AJY19" s="599"/>
      <c r="AJZ19" s="599"/>
      <c r="AKA19" s="599"/>
      <c r="AKB19" s="599"/>
      <c r="AKC19" s="599"/>
      <c r="AKD19" s="599"/>
      <c r="AKE19" s="599"/>
      <c r="AKF19" s="599"/>
      <c r="AKG19" s="599"/>
      <c r="AKH19" s="599"/>
      <c r="AKI19" s="599"/>
      <c r="AKJ19" s="599"/>
      <c r="AKK19" s="599"/>
      <c r="AKL19" s="599"/>
      <c r="AKM19" s="599"/>
      <c r="AKN19" s="599"/>
      <c r="AKO19" s="599"/>
      <c r="AKP19" s="599"/>
      <c r="AKQ19" s="599"/>
      <c r="AKR19" s="599"/>
      <c r="AKS19" s="599"/>
      <c r="AKT19" s="599"/>
      <c r="AKU19" s="599"/>
      <c r="AKV19" s="599"/>
      <c r="AKW19" s="599"/>
      <c r="AKX19" s="599"/>
      <c r="AKY19" s="599"/>
      <c r="AKZ19" s="599"/>
      <c r="ALA19" s="599"/>
      <c r="ALB19" s="599"/>
      <c r="ALC19" s="599"/>
      <c r="ALD19" s="599"/>
      <c r="ALE19" s="599"/>
      <c r="ALF19" s="599"/>
      <c r="ALG19" s="599"/>
      <c r="ALH19" s="599"/>
      <c r="ALI19" s="599"/>
      <c r="ALJ19" s="599"/>
      <c r="ALK19" s="599"/>
      <c r="ALL19" s="599"/>
      <c r="ALM19" s="599"/>
      <c r="ALN19" s="599"/>
      <c r="ALO19" s="599"/>
      <c r="ALP19" s="599"/>
      <c r="ALQ19" s="599"/>
      <c r="ALR19" s="599"/>
      <c r="ALS19" s="599"/>
      <c r="ALT19" s="599"/>
      <c r="ALU19" s="599"/>
      <c r="ALV19" s="599"/>
      <c r="ALW19" s="599"/>
      <c r="ALX19" s="599"/>
      <c r="ALY19" s="599"/>
      <c r="ALZ19" s="599"/>
      <c r="AMA19" s="599"/>
      <c r="AMB19" s="599"/>
      <c r="AMC19" s="599"/>
      <c r="AMD19" s="599"/>
      <c r="AME19" s="599"/>
      <c r="AMF19" s="599"/>
      <c r="AMG19" s="599"/>
      <c r="AMH19" s="599"/>
      <c r="AMI19" s="599"/>
      <c r="AMJ19" s="599"/>
    </row>
    <row r="20" spans="1:1024" s="623" customFormat="1" ht="26.25" customHeight="1" x14ac:dyDescent="0.35">
      <c r="A20" s="887" t="s">
        <v>528</v>
      </c>
      <c r="B20" s="888"/>
      <c r="C20" s="888"/>
      <c r="D20" s="634"/>
      <c r="E20" s="646"/>
      <c r="F20" s="633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5"/>
      <c r="S20" s="599"/>
      <c r="T20" s="599"/>
      <c r="U20" s="599"/>
      <c r="V20" s="599"/>
      <c r="W20" s="599"/>
      <c r="X20" s="599"/>
      <c r="Y20" s="599"/>
      <c r="Z20" s="599"/>
      <c r="AA20" s="599"/>
      <c r="AB20" s="599"/>
      <c r="AC20" s="599"/>
      <c r="AD20" s="599"/>
      <c r="AE20" s="599"/>
      <c r="AF20" s="599"/>
      <c r="AG20" s="599"/>
      <c r="AH20" s="599"/>
      <c r="AI20" s="599"/>
      <c r="AJ20" s="599"/>
      <c r="AK20" s="599"/>
      <c r="AL20" s="599"/>
      <c r="AM20" s="599"/>
      <c r="AN20" s="599"/>
      <c r="AO20" s="599"/>
      <c r="AP20" s="599"/>
      <c r="AQ20" s="599"/>
      <c r="AR20" s="599"/>
      <c r="AS20" s="599"/>
      <c r="AT20" s="599"/>
      <c r="AU20" s="599"/>
      <c r="AV20" s="599"/>
      <c r="AW20" s="599"/>
      <c r="AX20" s="599"/>
      <c r="AY20" s="599"/>
      <c r="AZ20" s="599"/>
      <c r="BA20" s="599"/>
      <c r="BB20" s="599"/>
      <c r="BC20" s="599"/>
      <c r="BD20" s="599"/>
      <c r="BE20" s="599"/>
      <c r="BF20" s="599"/>
      <c r="BG20" s="599"/>
      <c r="BH20" s="599"/>
      <c r="BI20" s="599"/>
      <c r="BJ20" s="599"/>
      <c r="BK20" s="599"/>
      <c r="BL20" s="599"/>
      <c r="BM20" s="599"/>
      <c r="BN20" s="599"/>
      <c r="BO20" s="599"/>
      <c r="BP20" s="599"/>
      <c r="BQ20" s="599"/>
      <c r="BR20" s="599"/>
      <c r="BS20" s="599"/>
      <c r="BT20" s="599"/>
      <c r="BU20" s="599"/>
      <c r="BV20" s="599"/>
      <c r="BW20" s="599"/>
      <c r="BX20" s="599"/>
      <c r="BY20" s="599"/>
      <c r="BZ20" s="599"/>
      <c r="CA20" s="599"/>
      <c r="CB20" s="599"/>
      <c r="CC20" s="599"/>
      <c r="CD20" s="599"/>
      <c r="CE20" s="599"/>
      <c r="CF20" s="599"/>
      <c r="CG20" s="599"/>
      <c r="CH20" s="599"/>
      <c r="CI20" s="599"/>
      <c r="CJ20" s="599"/>
      <c r="CK20" s="599"/>
      <c r="CL20" s="599"/>
      <c r="CM20" s="599"/>
      <c r="CN20" s="599"/>
      <c r="CO20" s="599"/>
      <c r="CP20" s="599"/>
      <c r="CQ20" s="599"/>
      <c r="CR20" s="599"/>
      <c r="CS20" s="599"/>
      <c r="CT20" s="599"/>
      <c r="CU20" s="599"/>
      <c r="CV20" s="599"/>
      <c r="CW20" s="599"/>
      <c r="CX20" s="599"/>
      <c r="CY20" s="599"/>
      <c r="CZ20" s="599"/>
      <c r="DA20" s="599"/>
      <c r="DB20" s="599"/>
      <c r="DC20" s="599"/>
      <c r="DD20" s="599"/>
      <c r="DE20" s="599"/>
      <c r="DF20" s="599"/>
      <c r="DG20" s="599"/>
      <c r="DH20" s="599"/>
      <c r="DI20" s="599"/>
      <c r="DJ20" s="599"/>
      <c r="DK20" s="599"/>
      <c r="DL20" s="599"/>
      <c r="DM20" s="599"/>
      <c r="DN20" s="599"/>
      <c r="DO20" s="599"/>
      <c r="DP20" s="599"/>
      <c r="DQ20" s="599"/>
      <c r="DR20" s="599"/>
      <c r="DS20" s="599"/>
      <c r="DT20" s="599"/>
      <c r="DU20" s="599"/>
      <c r="DV20" s="599"/>
      <c r="DW20" s="599"/>
      <c r="DX20" s="599"/>
      <c r="DY20" s="599"/>
      <c r="DZ20" s="599"/>
      <c r="EA20" s="599"/>
      <c r="EB20" s="599"/>
      <c r="EC20" s="599"/>
      <c r="ED20" s="599"/>
      <c r="EE20" s="599"/>
      <c r="EF20" s="599"/>
      <c r="EG20" s="599"/>
      <c r="EH20" s="599"/>
      <c r="EI20" s="599"/>
      <c r="EJ20" s="599"/>
      <c r="EK20" s="599"/>
      <c r="EL20" s="599"/>
      <c r="EM20" s="599"/>
      <c r="EN20" s="599"/>
      <c r="EO20" s="599"/>
      <c r="EP20" s="599"/>
      <c r="EQ20" s="599"/>
      <c r="ER20" s="599"/>
      <c r="ES20" s="599"/>
      <c r="ET20" s="599"/>
      <c r="EU20" s="599"/>
      <c r="EV20" s="599"/>
      <c r="EW20" s="599"/>
      <c r="EX20" s="599"/>
      <c r="EY20" s="599"/>
      <c r="EZ20" s="599"/>
      <c r="FA20" s="599"/>
      <c r="FB20" s="599"/>
      <c r="FC20" s="599"/>
      <c r="FD20" s="599"/>
      <c r="FE20" s="599"/>
      <c r="FF20" s="599"/>
      <c r="FG20" s="599"/>
      <c r="FH20" s="599"/>
      <c r="FI20" s="599"/>
      <c r="FJ20" s="599"/>
      <c r="FK20" s="599"/>
      <c r="FL20" s="599"/>
      <c r="FM20" s="599"/>
      <c r="FN20" s="599"/>
      <c r="FO20" s="599"/>
      <c r="FP20" s="599"/>
      <c r="FQ20" s="599"/>
      <c r="FR20" s="599"/>
      <c r="FS20" s="599"/>
      <c r="FT20" s="599"/>
      <c r="FU20" s="599"/>
      <c r="FV20" s="599"/>
      <c r="FW20" s="599"/>
      <c r="FX20" s="599"/>
      <c r="FY20" s="599"/>
      <c r="FZ20" s="599"/>
      <c r="GA20" s="599"/>
      <c r="GB20" s="599"/>
      <c r="GC20" s="599"/>
      <c r="GD20" s="599"/>
      <c r="GE20" s="599"/>
      <c r="GF20" s="599"/>
      <c r="GG20" s="599"/>
      <c r="GH20" s="599"/>
      <c r="GI20" s="599"/>
      <c r="GJ20" s="599"/>
      <c r="GK20" s="599"/>
      <c r="GL20" s="599"/>
      <c r="GM20" s="599"/>
      <c r="GN20" s="599"/>
      <c r="GO20" s="599"/>
      <c r="GP20" s="599"/>
      <c r="GQ20" s="599"/>
      <c r="GR20" s="599"/>
      <c r="GS20" s="599"/>
      <c r="GT20" s="599"/>
      <c r="GU20" s="599"/>
      <c r="GV20" s="599"/>
      <c r="GW20" s="599"/>
      <c r="GX20" s="599"/>
      <c r="GY20" s="599"/>
      <c r="GZ20" s="599"/>
      <c r="HA20" s="599"/>
      <c r="HB20" s="599"/>
      <c r="HC20" s="599"/>
      <c r="HD20" s="599"/>
      <c r="HE20" s="599"/>
      <c r="HF20" s="599"/>
      <c r="HG20" s="599"/>
      <c r="HH20" s="599"/>
      <c r="HI20" s="599"/>
      <c r="HJ20" s="599"/>
      <c r="HK20" s="599"/>
      <c r="HL20" s="599"/>
      <c r="HM20" s="599"/>
      <c r="HN20" s="599"/>
      <c r="HO20" s="599"/>
      <c r="HP20" s="599"/>
      <c r="HQ20" s="599"/>
      <c r="HR20" s="599"/>
      <c r="HS20" s="599"/>
      <c r="HT20" s="599"/>
      <c r="HU20" s="599"/>
      <c r="HV20" s="599"/>
      <c r="HW20" s="599"/>
      <c r="HX20" s="599"/>
      <c r="HY20" s="599"/>
      <c r="HZ20" s="599"/>
      <c r="IA20" s="599"/>
      <c r="IB20" s="599"/>
      <c r="IC20" s="599"/>
      <c r="ID20" s="599"/>
      <c r="IE20" s="599"/>
      <c r="IF20" s="599"/>
      <c r="IG20" s="599"/>
      <c r="IH20" s="599"/>
      <c r="II20" s="599"/>
      <c r="IJ20" s="599"/>
      <c r="IK20" s="599"/>
      <c r="IL20" s="599"/>
      <c r="IM20" s="599"/>
      <c r="IN20" s="599"/>
      <c r="IO20" s="599"/>
      <c r="IP20" s="599"/>
      <c r="IQ20" s="599"/>
      <c r="IR20" s="599"/>
      <c r="IS20" s="599"/>
      <c r="IT20" s="599"/>
      <c r="IU20" s="599"/>
      <c r="IV20" s="599"/>
      <c r="IW20" s="599"/>
      <c r="IX20" s="599"/>
      <c r="IY20" s="599"/>
      <c r="IZ20" s="599"/>
      <c r="JA20" s="599"/>
      <c r="JB20" s="599"/>
      <c r="JC20" s="599"/>
      <c r="JD20" s="599"/>
      <c r="JE20" s="599"/>
      <c r="JF20" s="599"/>
      <c r="JG20" s="599"/>
      <c r="JH20" s="599"/>
      <c r="JI20" s="599"/>
      <c r="JJ20" s="599"/>
      <c r="JK20" s="599"/>
      <c r="JL20" s="599"/>
      <c r="JM20" s="599"/>
      <c r="JN20" s="599"/>
      <c r="JO20" s="599"/>
      <c r="JP20" s="599"/>
      <c r="JQ20" s="599"/>
      <c r="JR20" s="599"/>
      <c r="JS20" s="599"/>
      <c r="JT20" s="599"/>
      <c r="JU20" s="599"/>
      <c r="JV20" s="599"/>
      <c r="JW20" s="599"/>
      <c r="JX20" s="599"/>
      <c r="JY20" s="599"/>
      <c r="JZ20" s="599"/>
      <c r="KA20" s="599"/>
      <c r="KB20" s="599"/>
      <c r="KC20" s="599"/>
      <c r="KD20" s="599"/>
      <c r="KE20" s="599"/>
      <c r="KF20" s="599"/>
      <c r="KG20" s="599"/>
      <c r="KH20" s="599"/>
      <c r="KI20" s="599"/>
      <c r="KJ20" s="599"/>
      <c r="KK20" s="599"/>
      <c r="KL20" s="599"/>
      <c r="KM20" s="599"/>
      <c r="KN20" s="599"/>
      <c r="KO20" s="599"/>
      <c r="KP20" s="599"/>
      <c r="KQ20" s="599"/>
      <c r="KR20" s="599"/>
      <c r="KS20" s="599"/>
      <c r="KT20" s="599"/>
      <c r="KU20" s="599"/>
      <c r="KV20" s="599"/>
      <c r="KW20" s="599"/>
      <c r="KX20" s="599"/>
      <c r="KY20" s="599"/>
      <c r="KZ20" s="599"/>
      <c r="LA20" s="599"/>
      <c r="LB20" s="599"/>
      <c r="LC20" s="599"/>
      <c r="LD20" s="599"/>
      <c r="LE20" s="599"/>
      <c r="LF20" s="599"/>
      <c r="LG20" s="599"/>
      <c r="LH20" s="599"/>
      <c r="LI20" s="599"/>
      <c r="LJ20" s="599"/>
      <c r="LK20" s="599"/>
      <c r="LL20" s="599"/>
      <c r="LM20" s="599"/>
      <c r="LN20" s="599"/>
      <c r="LO20" s="599"/>
      <c r="LP20" s="599"/>
      <c r="LQ20" s="599"/>
      <c r="LR20" s="599"/>
      <c r="LS20" s="599"/>
      <c r="LT20" s="599"/>
      <c r="LU20" s="599"/>
      <c r="LV20" s="599"/>
      <c r="LW20" s="599"/>
      <c r="LX20" s="599"/>
      <c r="LY20" s="599"/>
      <c r="LZ20" s="599"/>
      <c r="MA20" s="599"/>
      <c r="MB20" s="599"/>
      <c r="MC20" s="599"/>
      <c r="MD20" s="599"/>
      <c r="ME20" s="599"/>
      <c r="MF20" s="599"/>
      <c r="MG20" s="599"/>
      <c r="MH20" s="599"/>
      <c r="MI20" s="599"/>
      <c r="MJ20" s="599"/>
      <c r="MK20" s="599"/>
      <c r="ML20" s="599"/>
      <c r="MM20" s="599"/>
      <c r="MN20" s="599"/>
      <c r="MO20" s="599"/>
      <c r="MP20" s="599"/>
      <c r="MQ20" s="599"/>
      <c r="MR20" s="599"/>
      <c r="MS20" s="599"/>
      <c r="MT20" s="599"/>
      <c r="MU20" s="599"/>
      <c r="MV20" s="599"/>
      <c r="MW20" s="599"/>
      <c r="MX20" s="599"/>
      <c r="MY20" s="599"/>
      <c r="MZ20" s="599"/>
      <c r="NA20" s="599"/>
      <c r="NB20" s="599"/>
      <c r="NC20" s="599"/>
      <c r="ND20" s="599"/>
      <c r="NE20" s="599"/>
      <c r="NF20" s="599"/>
      <c r="NG20" s="599"/>
      <c r="NH20" s="599"/>
      <c r="NI20" s="599"/>
      <c r="NJ20" s="599"/>
      <c r="NK20" s="599"/>
      <c r="NL20" s="599"/>
      <c r="NM20" s="599"/>
      <c r="NN20" s="599"/>
      <c r="NO20" s="599"/>
      <c r="NP20" s="599"/>
      <c r="NQ20" s="599"/>
      <c r="NR20" s="599"/>
      <c r="NS20" s="599"/>
      <c r="NT20" s="599"/>
      <c r="NU20" s="599"/>
      <c r="NV20" s="599"/>
      <c r="NW20" s="599"/>
      <c r="NX20" s="599"/>
      <c r="NY20" s="599"/>
      <c r="NZ20" s="599"/>
      <c r="OA20" s="599"/>
      <c r="OB20" s="599"/>
      <c r="OC20" s="599"/>
      <c r="OD20" s="599"/>
      <c r="OE20" s="599"/>
      <c r="OF20" s="599"/>
      <c r="OG20" s="599"/>
      <c r="OH20" s="599"/>
      <c r="OI20" s="599"/>
      <c r="OJ20" s="599"/>
      <c r="OK20" s="599"/>
      <c r="OL20" s="599"/>
      <c r="OM20" s="599"/>
      <c r="ON20" s="599"/>
      <c r="OO20" s="599"/>
      <c r="OP20" s="599"/>
      <c r="OQ20" s="599"/>
      <c r="OR20" s="599"/>
      <c r="OS20" s="599"/>
      <c r="OT20" s="599"/>
      <c r="OU20" s="599"/>
      <c r="OV20" s="599"/>
      <c r="OW20" s="599"/>
      <c r="OX20" s="599"/>
      <c r="OY20" s="599"/>
      <c r="OZ20" s="599"/>
      <c r="PA20" s="599"/>
      <c r="PB20" s="599"/>
      <c r="PC20" s="599"/>
      <c r="PD20" s="599"/>
      <c r="PE20" s="599"/>
      <c r="PF20" s="599"/>
      <c r="PG20" s="599"/>
      <c r="PH20" s="599"/>
      <c r="PI20" s="599"/>
      <c r="PJ20" s="599"/>
      <c r="PK20" s="599"/>
      <c r="PL20" s="599"/>
      <c r="PM20" s="599"/>
      <c r="PN20" s="599"/>
      <c r="PO20" s="599"/>
      <c r="PP20" s="599"/>
      <c r="PQ20" s="599"/>
      <c r="PR20" s="599"/>
      <c r="PS20" s="599"/>
      <c r="PT20" s="599"/>
      <c r="PU20" s="599"/>
      <c r="PV20" s="599"/>
      <c r="PW20" s="599"/>
      <c r="PX20" s="599"/>
      <c r="PY20" s="599"/>
      <c r="PZ20" s="599"/>
      <c r="QA20" s="599"/>
      <c r="QB20" s="599"/>
      <c r="QC20" s="599"/>
      <c r="QD20" s="599"/>
      <c r="QE20" s="599"/>
      <c r="QF20" s="599"/>
      <c r="QG20" s="599"/>
      <c r="QH20" s="599"/>
      <c r="QI20" s="599"/>
      <c r="QJ20" s="599"/>
      <c r="QK20" s="599"/>
      <c r="QL20" s="599"/>
      <c r="QM20" s="599"/>
      <c r="QN20" s="599"/>
      <c r="QO20" s="599"/>
      <c r="QP20" s="599"/>
      <c r="QQ20" s="599"/>
      <c r="QR20" s="599"/>
      <c r="QS20" s="599"/>
      <c r="QT20" s="599"/>
      <c r="QU20" s="599"/>
      <c r="QV20" s="599"/>
      <c r="QW20" s="599"/>
      <c r="QX20" s="599"/>
      <c r="QY20" s="599"/>
      <c r="QZ20" s="599"/>
      <c r="RA20" s="599"/>
      <c r="RB20" s="599"/>
      <c r="RC20" s="599"/>
      <c r="RD20" s="599"/>
      <c r="RE20" s="599"/>
      <c r="RF20" s="599"/>
      <c r="RG20" s="599"/>
      <c r="RH20" s="599"/>
      <c r="RI20" s="599"/>
      <c r="RJ20" s="599"/>
      <c r="RK20" s="599"/>
      <c r="RL20" s="599"/>
      <c r="RM20" s="599"/>
      <c r="RN20" s="599"/>
      <c r="RO20" s="599"/>
      <c r="RP20" s="599"/>
      <c r="RQ20" s="599"/>
      <c r="RR20" s="599"/>
      <c r="RS20" s="599"/>
      <c r="RT20" s="599"/>
      <c r="RU20" s="599"/>
      <c r="RV20" s="599"/>
      <c r="RW20" s="599"/>
      <c r="RX20" s="599"/>
      <c r="RY20" s="599"/>
      <c r="RZ20" s="599"/>
      <c r="SA20" s="599"/>
      <c r="SB20" s="599"/>
      <c r="SC20" s="599"/>
      <c r="SD20" s="599"/>
      <c r="SE20" s="599"/>
      <c r="SF20" s="599"/>
      <c r="SG20" s="599"/>
      <c r="SH20" s="599"/>
      <c r="SI20" s="599"/>
      <c r="SJ20" s="599"/>
      <c r="SK20" s="599"/>
      <c r="SL20" s="599"/>
      <c r="SM20" s="599"/>
      <c r="SN20" s="599"/>
      <c r="SO20" s="599"/>
      <c r="SP20" s="599"/>
      <c r="SQ20" s="599"/>
      <c r="SR20" s="599"/>
      <c r="SS20" s="599"/>
      <c r="ST20" s="599"/>
      <c r="SU20" s="599"/>
      <c r="SV20" s="599"/>
      <c r="SW20" s="599"/>
      <c r="SX20" s="599"/>
      <c r="SY20" s="599"/>
      <c r="SZ20" s="599"/>
      <c r="TA20" s="599"/>
      <c r="TB20" s="599"/>
      <c r="TC20" s="599"/>
      <c r="TD20" s="599"/>
      <c r="TE20" s="599"/>
      <c r="TF20" s="599"/>
      <c r="TG20" s="599"/>
      <c r="TH20" s="599"/>
      <c r="TI20" s="599"/>
      <c r="TJ20" s="599"/>
      <c r="TK20" s="599"/>
      <c r="TL20" s="599"/>
      <c r="TM20" s="599"/>
      <c r="TN20" s="599"/>
      <c r="TO20" s="599"/>
      <c r="TP20" s="599"/>
      <c r="TQ20" s="599"/>
      <c r="TR20" s="599"/>
      <c r="TS20" s="599"/>
      <c r="TT20" s="599"/>
      <c r="TU20" s="599"/>
      <c r="TV20" s="599"/>
      <c r="TW20" s="599"/>
      <c r="TX20" s="599"/>
      <c r="TY20" s="599"/>
      <c r="TZ20" s="599"/>
      <c r="UA20" s="599"/>
      <c r="UB20" s="599"/>
      <c r="UC20" s="599"/>
      <c r="UD20" s="599"/>
      <c r="UE20" s="599"/>
      <c r="UF20" s="599"/>
      <c r="UG20" s="599"/>
      <c r="UH20" s="599"/>
      <c r="UI20" s="599"/>
      <c r="UJ20" s="599"/>
      <c r="UK20" s="599"/>
      <c r="UL20" s="599"/>
      <c r="UM20" s="599"/>
      <c r="UN20" s="599"/>
      <c r="UO20" s="599"/>
      <c r="UP20" s="599"/>
      <c r="UQ20" s="599"/>
      <c r="UR20" s="599"/>
      <c r="US20" s="599"/>
      <c r="UT20" s="599"/>
      <c r="UU20" s="599"/>
      <c r="UV20" s="599"/>
      <c r="UW20" s="599"/>
      <c r="UX20" s="599"/>
      <c r="UY20" s="599"/>
      <c r="UZ20" s="599"/>
      <c r="VA20" s="599"/>
      <c r="VB20" s="599"/>
      <c r="VC20" s="599"/>
      <c r="VD20" s="599"/>
      <c r="VE20" s="599"/>
      <c r="VF20" s="599"/>
      <c r="VG20" s="599"/>
      <c r="VH20" s="599"/>
      <c r="VI20" s="599"/>
      <c r="VJ20" s="599"/>
      <c r="VK20" s="599"/>
      <c r="VL20" s="599"/>
      <c r="VM20" s="599"/>
      <c r="VN20" s="599"/>
      <c r="VO20" s="599"/>
      <c r="VP20" s="599"/>
      <c r="VQ20" s="599"/>
      <c r="VR20" s="599"/>
      <c r="VS20" s="599"/>
      <c r="VT20" s="599"/>
      <c r="VU20" s="599"/>
      <c r="VV20" s="599"/>
      <c r="VW20" s="599"/>
      <c r="VX20" s="599"/>
      <c r="VY20" s="599"/>
      <c r="VZ20" s="599"/>
      <c r="WA20" s="599"/>
      <c r="WB20" s="599"/>
      <c r="WC20" s="599"/>
      <c r="WD20" s="599"/>
      <c r="WE20" s="599"/>
      <c r="WF20" s="599"/>
      <c r="WG20" s="599"/>
      <c r="WH20" s="599"/>
      <c r="WI20" s="599"/>
      <c r="WJ20" s="599"/>
      <c r="WK20" s="599"/>
      <c r="WL20" s="599"/>
      <c r="WM20" s="599"/>
      <c r="WN20" s="599"/>
      <c r="WO20" s="599"/>
      <c r="WP20" s="599"/>
      <c r="WQ20" s="599"/>
      <c r="WR20" s="599"/>
      <c r="WS20" s="599"/>
      <c r="WT20" s="599"/>
      <c r="WU20" s="599"/>
      <c r="WV20" s="599"/>
      <c r="WW20" s="599"/>
      <c r="WX20" s="599"/>
      <c r="WY20" s="599"/>
      <c r="WZ20" s="599"/>
      <c r="XA20" s="599"/>
      <c r="XB20" s="599"/>
      <c r="XC20" s="599"/>
      <c r="XD20" s="599"/>
      <c r="XE20" s="599"/>
      <c r="XF20" s="599"/>
      <c r="XG20" s="599"/>
      <c r="XH20" s="599"/>
      <c r="XI20" s="599"/>
      <c r="XJ20" s="599"/>
      <c r="XK20" s="599"/>
      <c r="XL20" s="599"/>
      <c r="XM20" s="599"/>
      <c r="XN20" s="599"/>
      <c r="XO20" s="599"/>
      <c r="XP20" s="599"/>
      <c r="XQ20" s="599"/>
      <c r="XR20" s="599"/>
      <c r="XS20" s="599"/>
      <c r="XT20" s="599"/>
      <c r="XU20" s="599"/>
      <c r="XV20" s="599"/>
      <c r="XW20" s="599"/>
      <c r="XX20" s="599"/>
      <c r="XY20" s="599"/>
      <c r="XZ20" s="599"/>
      <c r="YA20" s="599"/>
      <c r="YB20" s="599"/>
      <c r="YC20" s="599"/>
      <c r="YD20" s="599"/>
      <c r="YE20" s="599"/>
      <c r="YF20" s="599"/>
      <c r="YG20" s="599"/>
      <c r="YH20" s="599"/>
      <c r="YI20" s="599"/>
      <c r="YJ20" s="599"/>
      <c r="YK20" s="599"/>
      <c r="YL20" s="599"/>
      <c r="YM20" s="599"/>
      <c r="YN20" s="599"/>
      <c r="YO20" s="599"/>
      <c r="YP20" s="599"/>
      <c r="YQ20" s="599"/>
      <c r="YR20" s="599"/>
      <c r="YS20" s="599"/>
      <c r="YT20" s="599"/>
      <c r="YU20" s="599"/>
      <c r="YV20" s="599"/>
      <c r="YW20" s="599"/>
      <c r="YX20" s="599"/>
      <c r="YY20" s="599"/>
      <c r="YZ20" s="599"/>
      <c r="ZA20" s="599"/>
      <c r="ZB20" s="599"/>
      <c r="ZC20" s="599"/>
      <c r="ZD20" s="599"/>
      <c r="ZE20" s="599"/>
      <c r="ZF20" s="599"/>
      <c r="ZG20" s="599"/>
      <c r="ZH20" s="599"/>
      <c r="ZI20" s="599"/>
      <c r="ZJ20" s="599"/>
      <c r="ZK20" s="599"/>
      <c r="ZL20" s="599"/>
      <c r="ZM20" s="599"/>
      <c r="ZN20" s="599"/>
      <c r="ZO20" s="599"/>
      <c r="ZP20" s="599"/>
      <c r="ZQ20" s="599"/>
      <c r="ZR20" s="599"/>
      <c r="ZS20" s="599"/>
      <c r="ZT20" s="599"/>
      <c r="ZU20" s="599"/>
      <c r="ZV20" s="599"/>
      <c r="ZW20" s="599"/>
      <c r="ZX20" s="599"/>
      <c r="ZY20" s="599"/>
      <c r="ZZ20" s="599"/>
      <c r="AAA20" s="599"/>
      <c r="AAB20" s="599"/>
      <c r="AAC20" s="599"/>
      <c r="AAD20" s="599"/>
      <c r="AAE20" s="599"/>
      <c r="AAF20" s="599"/>
      <c r="AAG20" s="599"/>
      <c r="AAH20" s="599"/>
      <c r="AAI20" s="599"/>
      <c r="AAJ20" s="599"/>
      <c r="AAK20" s="599"/>
      <c r="AAL20" s="599"/>
      <c r="AAM20" s="599"/>
      <c r="AAN20" s="599"/>
      <c r="AAO20" s="599"/>
      <c r="AAP20" s="599"/>
      <c r="AAQ20" s="599"/>
      <c r="AAR20" s="599"/>
      <c r="AAS20" s="599"/>
      <c r="AAT20" s="599"/>
      <c r="AAU20" s="599"/>
      <c r="AAV20" s="599"/>
      <c r="AAW20" s="599"/>
      <c r="AAX20" s="599"/>
      <c r="AAY20" s="599"/>
      <c r="AAZ20" s="599"/>
      <c r="ABA20" s="599"/>
      <c r="ABB20" s="599"/>
      <c r="ABC20" s="599"/>
      <c r="ABD20" s="599"/>
      <c r="ABE20" s="599"/>
      <c r="ABF20" s="599"/>
      <c r="ABG20" s="599"/>
      <c r="ABH20" s="599"/>
      <c r="ABI20" s="599"/>
      <c r="ABJ20" s="599"/>
      <c r="ABK20" s="599"/>
      <c r="ABL20" s="599"/>
      <c r="ABM20" s="599"/>
      <c r="ABN20" s="599"/>
      <c r="ABO20" s="599"/>
      <c r="ABP20" s="599"/>
      <c r="ABQ20" s="599"/>
      <c r="ABR20" s="599"/>
      <c r="ABS20" s="599"/>
      <c r="ABT20" s="599"/>
      <c r="ABU20" s="599"/>
      <c r="ABV20" s="599"/>
      <c r="ABW20" s="599"/>
      <c r="ABX20" s="599"/>
      <c r="ABY20" s="599"/>
      <c r="ABZ20" s="599"/>
      <c r="ACA20" s="599"/>
      <c r="ACB20" s="599"/>
      <c r="ACC20" s="599"/>
      <c r="ACD20" s="599"/>
      <c r="ACE20" s="599"/>
      <c r="ACF20" s="599"/>
      <c r="ACG20" s="599"/>
      <c r="ACH20" s="599"/>
      <c r="ACI20" s="599"/>
      <c r="ACJ20" s="599"/>
      <c r="ACK20" s="599"/>
      <c r="ACL20" s="599"/>
      <c r="ACM20" s="599"/>
      <c r="ACN20" s="599"/>
      <c r="ACO20" s="599"/>
      <c r="ACP20" s="599"/>
      <c r="ACQ20" s="599"/>
      <c r="ACR20" s="599"/>
      <c r="ACS20" s="599"/>
      <c r="ACT20" s="599"/>
      <c r="ACU20" s="599"/>
      <c r="ACV20" s="599"/>
      <c r="ACW20" s="599"/>
      <c r="ACX20" s="599"/>
      <c r="ACY20" s="599"/>
      <c r="ACZ20" s="599"/>
      <c r="ADA20" s="599"/>
      <c r="ADB20" s="599"/>
      <c r="ADC20" s="599"/>
      <c r="ADD20" s="599"/>
      <c r="ADE20" s="599"/>
      <c r="ADF20" s="599"/>
      <c r="ADG20" s="599"/>
      <c r="ADH20" s="599"/>
      <c r="ADI20" s="599"/>
      <c r="ADJ20" s="599"/>
      <c r="ADK20" s="599"/>
      <c r="ADL20" s="599"/>
      <c r="ADM20" s="599"/>
      <c r="ADN20" s="599"/>
      <c r="ADO20" s="599"/>
      <c r="ADP20" s="599"/>
      <c r="ADQ20" s="599"/>
      <c r="ADR20" s="599"/>
      <c r="ADS20" s="599"/>
      <c r="ADT20" s="599"/>
      <c r="ADU20" s="599"/>
      <c r="ADV20" s="599"/>
      <c r="ADW20" s="599"/>
      <c r="ADX20" s="599"/>
      <c r="ADY20" s="599"/>
      <c r="ADZ20" s="599"/>
      <c r="AEA20" s="599"/>
      <c r="AEB20" s="599"/>
      <c r="AEC20" s="599"/>
      <c r="AED20" s="599"/>
      <c r="AEE20" s="599"/>
      <c r="AEF20" s="599"/>
      <c r="AEG20" s="599"/>
      <c r="AEH20" s="599"/>
      <c r="AEI20" s="599"/>
      <c r="AEJ20" s="599"/>
      <c r="AEK20" s="599"/>
      <c r="AEL20" s="599"/>
      <c r="AEM20" s="599"/>
      <c r="AEN20" s="599"/>
      <c r="AEO20" s="599"/>
      <c r="AEP20" s="599"/>
      <c r="AEQ20" s="599"/>
      <c r="AER20" s="599"/>
      <c r="AES20" s="599"/>
      <c r="AET20" s="599"/>
      <c r="AEU20" s="599"/>
      <c r="AEV20" s="599"/>
      <c r="AEW20" s="599"/>
      <c r="AEX20" s="599"/>
      <c r="AEY20" s="599"/>
      <c r="AEZ20" s="599"/>
      <c r="AFA20" s="599"/>
      <c r="AFB20" s="599"/>
      <c r="AFC20" s="599"/>
      <c r="AFD20" s="599"/>
      <c r="AFE20" s="599"/>
      <c r="AFF20" s="599"/>
      <c r="AFG20" s="599"/>
      <c r="AFH20" s="599"/>
      <c r="AFI20" s="599"/>
      <c r="AFJ20" s="599"/>
      <c r="AFK20" s="599"/>
      <c r="AFL20" s="599"/>
      <c r="AFM20" s="599"/>
      <c r="AFN20" s="599"/>
      <c r="AFO20" s="599"/>
      <c r="AFP20" s="599"/>
      <c r="AFQ20" s="599"/>
      <c r="AFR20" s="599"/>
      <c r="AFS20" s="599"/>
      <c r="AFT20" s="599"/>
      <c r="AFU20" s="599"/>
      <c r="AFV20" s="599"/>
      <c r="AFW20" s="599"/>
      <c r="AFX20" s="599"/>
      <c r="AFY20" s="599"/>
      <c r="AFZ20" s="599"/>
      <c r="AGA20" s="599"/>
      <c r="AGB20" s="599"/>
      <c r="AGC20" s="599"/>
      <c r="AGD20" s="599"/>
      <c r="AGE20" s="599"/>
      <c r="AGF20" s="599"/>
      <c r="AGG20" s="599"/>
      <c r="AGH20" s="599"/>
      <c r="AGI20" s="599"/>
      <c r="AGJ20" s="599"/>
      <c r="AGK20" s="599"/>
      <c r="AGL20" s="599"/>
      <c r="AGM20" s="599"/>
      <c r="AGN20" s="599"/>
      <c r="AGO20" s="599"/>
      <c r="AGP20" s="599"/>
      <c r="AGQ20" s="599"/>
      <c r="AGR20" s="599"/>
      <c r="AGS20" s="599"/>
      <c r="AGT20" s="599"/>
      <c r="AGU20" s="599"/>
      <c r="AGV20" s="599"/>
      <c r="AGW20" s="599"/>
      <c r="AGX20" s="599"/>
      <c r="AGY20" s="599"/>
      <c r="AGZ20" s="599"/>
      <c r="AHA20" s="599"/>
      <c r="AHB20" s="599"/>
      <c r="AHC20" s="599"/>
      <c r="AHD20" s="599"/>
      <c r="AHE20" s="599"/>
      <c r="AHF20" s="599"/>
      <c r="AHG20" s="599"/>
      <c r="AHH20" s="599"/>
      <c r="AHI20" s="599"/>
      <c r="AHJ20" s="599"/>
      <c r="AHK20" s="599"/>
      <c r="AHL20" s="599"/>
      <c r="AHM20" s="599"/>
      <c r="AHN20" s="599"/>
      <c r="AHO20" s="599"/>
      <c r="AHP20" s="599"/>
      <c r="AHQ20" s="599"/>
      <c r="AHR20" s="599"/>
      <c r="AHS20" s="599"/>
      <c r="AHT20" s="599"/>
      <c r="AHU20" s="599"/>
      <c r="AHV20" s="599"/>
      <c r="AHW20" s="599"/>
      <c r="AHX20" s="599"/>
      <c r="AHY20" s="599"/>
      <c r="AHZ20" s="599"/>
      <c r="AIA20" s="599"/>
      <c r="AIB20" s="599"/>
      <c r="AIC20" s="599"/>
      <c r="AID20" s="599"/>
      <c r="AIE20" s="599"/>
      <c r="AIF20" s="599"/>
      <c r="AIG20" s="599"/>
      <c r="AIH20" s="599"/>
      <c r="AII20" s="599"/>
      <c r="AIJ20" s="599"/>
      <c r="AIK20" s="599"/>
      <c r="AIL20" s="599"/>
      <c r="AIM20" s="599"/>
      <c r="AIN20" s="599"/>
      <c r="AIO20" s="599"/>
      <c r="AIP20" s="599"/>
      <c r="AIQ20" s="599"/>
      <c r="AIR20" s="599"/>
      <c r="AIS20" s="599"/>
      <c r="AIT20" s="599"/>
      <c r="AIU20" s="599"/>
      <c r="AIV20" s="599"/>
      <c r="AIW20" s="599"/>
      <c r="AIX20" s="599"/>
      <c r="AIY20" s="599"/>
      <c r="AIZ20" s="599"/>
      <c r="AJA20" s="599"/>
      <c r="AJB20" s="599"/>
      <c r="AJC20" s="599"/>
      <c r="AJD20" s="599"/>
      <c r="AJE20" s="599"/>
      <c r="AJF20" s="599"/>
      <c r="AJG20" s="599"/>
      <c r="AJH20" s="599"/>
      <c r="AJI20" s="599"/>
      <c r="AJJ20" s="599"/>
      <c r="AJK20" s="599"/>
      <c r="AJL20" s="599"/>
      <c r="AJM20" s="599"/>
      <c r="AJN20" s="599"/>
      <c r="AJO20" s="599"/>
      <c r="AJP20" s="599"/>
      <c r="AJQ20" s="599"/>
      <c r="AJR20" s="599"/>
      <c r="AJS20" s="599"/>
      <c r="AJT20" s="599"/>
      <c r="AJU20" s="599"/>
      <c r="AJV20" s="599"/>
      <c r="AJW20" s="599"/>
      <c r="AJX20" s="599"/>
      <c r="AJY20" s="599"/>
      <c r="AJZ20" s="599"/>
      <c r="AKA20" s="599"/>
      <c r="AKB20" s="599"/>
      <c r="AKC20" s="599"/>
      <c r="AKD20" s="599"/>
      <c r="AKE20" s="599"/>
      <c r="AKF20" s="599"/>
      <c r="AKG20" s="599"/>
      <c r="AKH20" s="599"/>
      <c r="AKI20" s="599"/>
      <c r="AKJ20" s="599"/>
      <c r="AKK20" s="599"/>
      <c r="AKL20" s="599"/>
      <c r="AKM20" s="599"/>
      <c r="AKN20" s="599"/>
      <c r="AKO20" s="599"/>
      <c r="AKP20" s="599"/>
      <c r="AKQ20" s="599"/>
      <c r="AKR20" s="599"/>
      <c r="AKS20" s="599"/>
      <c r="AKT20" s="599"/>
      <c r="AKU20" s="599"/>
      <c r="AKV20" s="599"/>
      <c r="AKW20" s="599"/>
      <c r="AKX20" s="599"/>
      <c r="AKY20" s="599"/>
      <c r="AKZ20" s="599"/>
      <c r="ALA20" s="599"/>
      <c r="ALB20" s="599"/>
      <c r="ALC20" s="599"/>
      <c r="ALD20" s="599"/>
      <c r="ALE20" s="599"/>
      <c r="ALF20" s="599"/>
      <c r="ALG20" s="599"/>
      <c r="ALH20" s="599"/>
      <c r="ALI20" s="599"/>
      <c r="ALJ20" s="599"/>
      <c r="ALK20" s="599"/>
      <c r="ALL20" s="599"/>
      <c r="ALM20" s="599"/>
      <c r="ALN20" s="599"/>
      <c r="ALO20" s="599"/>
      <c r="ALP20" s="599"/>
      <c r="ALQ20" s="599"/>
      <c r="ALR20" s="599"/>
      <c r="ALS20" s="599"/>
      <c r="ALT20" s="599"/>
      <c r="ALU20" s="599"/>
      <c r="ALV20" s="599"/>
      <c r="ALW20" s="599"/>
      <c r="ALX20" s="599"/>
      <c r="ALY20" s="599"/>
      <c r="ALZ20" s="599"/>
      <c r="AMA20" s="599"/>
      <c r="AMB20" s="599"/>
      <c r="AMC20" s="599"/>
      <c r="AMD20" s="599"/>
      <c r="AME20" s="599"/>
      <c r="AMF20" s="599"/>
      <c r="AMG20" s="599"/>
      <c r="AMH20" s="599"/>
      <c r="AMI20" s="599"/>
      <c r="AMJ20" s="599"/>
    </row>
    <row r="21" spans="1:1024" s="623" customFormat="1" ht="26.25" customHeight="1" x14ac:dyDescent="0.35">
      <c r="A21" s="639" t="s">
        <v>436</v>
      </c>
      <c r="B21" s="638" t="s">
        <v>98</v>
      </c>
      <c r="C21" s="637" t="s">
        <v>508</v>
      </c>
      <c r="D21" s="634" t="s">
        <v>3</v>
      </c>
      <c r="E21" s="645">
        <v>10798</v>
      </c>
      <c r="F21" s="633">
        <f>SUM(G21:R21)</f>
        <v>29798</v>
      </c>
      <c r="G21" s="644">
        <v>23370</v>
      </c>
      <c r="H21" s="644">
        <v>4501</v>
      </c>
      <c r="I21" s="642">
        <v>1927</v>
      </c>
      <c r="J21" s="642"/>
      <c r="K21" s="642"/>
      <c r="L21" s="642"/>
      <c r="M21" s="642"/>
      <c r="N21" s="642"/>
      <c r="O21" s="642"/>
      <c r="P21" s="642"/>
      <c r="Q21" s="642"/>
      <c r="R21" s="635"/>
      <c r="S21" s="599"/>
      <c r="T21" s="599"/>
      <c r="U21" s="599"/>
      <c r="V21" s="599"/>
      <c r="W21" s="599"/>
      <c r="X21" s="599"/>
      <c r="Y21" s="599"/>
      <c r="Z21" s="599"/>
      <c r="AA21" s="599"/>
      <c r="AB21" s="599"/>
      <c r="AC21" s="599"/>
      <c r="AD21" s="599"/>
      <c r="AE21" s="599"/>
      <c r="AF21" s="599"/>
      <c r="AG21" s="599"/>
      <c r="AH21" s="599"/>
      <c r="AI21" s="599"/>
      <c r="AJ21" s="599"/>
      <c r="AK21" s="599"/>
      <c r="AL21" s="599"/>
      <c r="AM21" s="599"/>
      <c r="AN21" s="599"/>
      <c r="AO21" s="599"/>
      <c r="AP21" s="599"/>
      <c r="AQ21" s="599"/>
      <c r="AR21" s="599"/>
      <c r="AS21" s="599"/>
      <c r="AT21" s="599"/>
      <c r="AU21" s="599"/>
      <c r="AV21" s="599"/>
      <c r="AW21" s="599"/>
      <c r="AX21" s="599"/>
      <c r="AY21" s="599"/>
      <c r="AZ21" s="599"/>
      <c r="BA21" s="599"/>
      <c r="BB21" s="599"/>
      <c r="BC21" s="599"/>
      <c r="BD21" s="599"/>
      <c r="BE21" s="599"/>
      <c r="BF21" s="599"/>
      <c r="BG21" s="599"/>
      <c r="BH21" s="599"/>
      <c r="BI21" s="599"/>
      <c r="BJ21" s="599"/>
      <c r="BK21" s="599"/>
      <c r="BL21" s="599"/>
      <c r="BM21" s="599"/>
      <c r="BN21" s="599"/>
      <c r="BO21" s="599"/>
      <c r="BP21" s="599"/>
      <c r="BQ21" s="599"/>
      <c r="BR21" s="599"/>
      <c r="BS21" s="599"/>
      <c r="BT21" s="599"/>
      <c r="BU21" s="599"/>
      <c r="BV21" s="599"/>
      <c r="BW21" s="599"/>
      <c r="BX21" s="599"/>
      <c r="BY21" s="599"/>
      <c r="BZ21" s="599"/>
      <c r="CA21" s="599"/>
      <c r="CB21" s="599"/>
      <c r="CC21" s="599"/>
      <c r="CD21" s="599"/>
      <c r="CE21" s="599"/>
      <c r="CF21" s="599"/>
      <c r="CG21" s="599"/>
      <c r="CH21" s="599"/>
      <c r="CI21" s="599"/>
      <c r="CJ21" s="599"/>
      <c r="CK21" s="599"/>
      <c r="CL21" s="599"/>
      <c r="CM21" s="599"/>
      <c r="CN21" s="599"/>
      <c r="CO21" s="599"/>
      <c r="CP21" s="599"/>
      <c r="CQ21" s="599"/>
      <c r="CR21" s="599"/>
      <c r="CS21" s="599"/>
      <c r="CT21" s="599"/>
      <c r="CU21" s="599"/>
      <c r="CV21" s="599"/>
      <c r="CW21" s="599"/>
      <c r="CX21" s="599"/>
      <c r="CY21" s="599"/>
      <c r="CZ21" s="599"/>
      <c r="DA21" s="599"/>
      <c r="DB21" s="599"/>
      <c r="DC21" s="599"/>
      <c r="DD21" s="599"/>
      <c r="DE21" s="599"/>
      <c r="DF21" s="599"/>
      <c r="DG21" s="599"/>
      <c r="DH21" s="599"/>
      <c r="DI21" s="599"/>
      <c r="DJ21" s="599"/>
      <c r="DK21" s="599"/>
      <c r="DL21" s="599"/>
      <c r="DM21" s="599"/>
      <c r="DN21" s="599"/>
      <c r="DO21" s="599"/>
      <c r="DP21" s="599"/>
      <c r="DQ21" s="599"/>
      <c r="DR21" s="599"/>
      <c r="DS21" s="599"/>
      <c r="DT21" s="599"/>
      <c r="DU21" s="599"/>
      <c r="DV21" s="599"/>
      <c r="DW21" s="599"/>
      <c r="DX21" s="599"/>
      <c r="DY21" s="599"/>
      <c r="DZ21" s="599"/>
      <c r="EA21" s="599"/>
      <c r="EB21" s="599"/>
      <c r="EC21" s="599"/>
      <c r="ED21" s="599"/>
      <c r="EE21" s="599"/>
      <c r="EF21" s="599"/>
      <c r="EG21" s="599"/>
      <c r="EH21" s="599"/>
      <c r="EI21" s="599"/>
      <c r="EJ21" s="599"/>
      <c r="EK21" s="599"/>
      <c r="EL21" s="599"/>
      <c r="EM21" s="599"/>
      <c r="EN21" s="599"/>
      <c r="EO21" s="599"/>
      <c r="EP21" s="599"/>
      <c r="EQ21" s="599"/>
      <c r="ER21" s="599"/>
      <c r="ES21" s="599"/>
      <c r="ET21" s="599"/>
      <c r="EU21" s="599"/>
      <c r="EV21" s="599"/>
      <c r="EW21" s="599"/>
      <c r="EX21" s="599"/>
      <c r="EY21" s="599"/>
      <c r="EZ21" s="599"/>
      <c r="FA21" s="599"/>
      <c r="FB21" s="599"/>
      <c r="FC21" s="599"/>
      <c r="FD21" s="599"/>
      <c r="FE21" s="599"/>
      <c r="FF21" s="599"/>
      <c r="FG21" s="599"/>
      <c r="FH21" s="599"/>
      <c r="FI21" s="599"/>
      <c r="FJ21" s="599"/>
      <c r="FK21" s="599"/>
      <c r="FL21" s="599"/>
      <c r="FM21" s="599"/>
      <c r="FN21" s="599"/>
      <c r="FO21" s="599"/>
      <c r="FP21" s="599"/>
      <c r="FQ21" s="599"/>
      <c r="FR21" s="599"/>
      <c r="FS21" s="599"/>
      <c r="FT21" s="599"/>
      <c r="FU21" s="599"/>
      <c r="FV21" s="599"/>
      <c r="FW21" s="599"/>
      <c r="FX21" s="599"/>
      <c r="FY21" s="599"/>
      <c r="FZ21" s="599"/>
      <c r="GA21" s="599"/>
      <c r="GB21" s="599"/>
      <c r="GC21" s="599"/>
      <c r="GD21" s="599"/>
      <c r="GE21" s="599"/>
      <c r="GF21" s="599"/>
      <c r="GG21" s="599"/>
      <c r="GH21" s="599"/>
      <c r="GI21" s="599"/>
      <c r="GJ21" s="599"/>
      <c r="GK21" s="599"/>
      <c r="GL21" s="599"/>
      <c r="GM21" s="599"/>
      <c r="GN21" s="599"/>
      <c r="GO21" s="599"/>
      <c r="GP21" s="599"/>
      <c r="GQ21" s="599"/>
      <c r="GR21" s="599"/>
      <c r="GS21" s="599"/>
      <c r="GT21" s="599"/>
      <c r="GU21" s="599"/>
      <c r="GV21" s="599"/>
      <c r="GW21" s="599"/>
      <c r="GX21" s="599"/>
      <c r="GY21" s="599"/>
      <c r="GZ21" s="599"/>
      <c r="HA21" s="599"/>
      <c r="HB21" s="599"/>
      <c r="HC21" s="599"/>
      <c r="HD21" s="599"/>
      <c r="HE21" s="599"/>
      <c r="HF21" s="599"/>
      <c r="HG21" s="599"/>
      <c r="HH21" s="599"/>
      <c r="HI21" s="599"/>
      <c r="HJ21" s="599"/>
      <c r="HK21" s="599"/>
      <c r="HL21" s="599"/>
      <c r="HM21" s="599"/>
      <c r="HN21" s="599"/>
      <c r="HO21" s="599"/>
      <c r="HP21" s="599"/>
      <c r="HQ21" s="599"/>
      <c r="HR21" s="599"/>
      <c r="HS21" s="599"/>
      <c r="HT21" s="599"/>
      <c r="HU21" s="599"/>
      <c r="HV21" s="599"/>
      <c r="HW21" s="599"/>
      <c r="HX21" s="599"/>
      <c r="HY21" s="599"/>
      <c r="HZ21" s="599"/>
      <c r="IA21" s="599"/>
      <c r="IB21" s="599"/>
      <c r="IC21" s="599"/>
      <c r="ID21" s="599"/>
      <c r="IE21" s="599"/>
      <c r="IF21" s="599"/>
      <c r="IG21" s="599"/>
      <c r="IH21" s="599"/>
      <c r="II21" s="599"/>
      <c r="IJ21" s="599"/>
      <c r="IK21" s="599"/>
      <c r="IL21" s="599"/>
      <c r="IM21" s="599"/>
      <c r="IN21" s="599"/>
      <c r="IO21" s="599"/>
      <c r="IP21" s="599"/>
      <c r="IQ21" s="599"/>
      <c r="IR21" s="599"/>
      <c r="IS21" s="599"/>
      <c r="IT21" s="599"/>
      <c r="IU21" s="599"/>
      <c r="IV21" s="599"/>
      <c r="IW21" s="599"/>
      <c r="IX21" s="599"/>
      <c r="IY21" s="599"/>
      <c r="IZ21" s="599"/>
      <c r="JA21" s="599"/>
      <c r="JB21" s="599"/>
      <c r="JC21" s="599"/>
      <c r="JD21" s="599"/>
      <c r="JE21" s="599"/>
      <c r="JF21" s="599"/>
      <c r="JG21" s="599"/>
      <c r="JH21" s="599"/>
      <c r="JI21" s="599"/>
      <c r="JJ21" s="599"/>
      <c r="JK21" s="599"/>
      <c r="JL21" s="599"/>
      <c r="JM21" s="599"/>
      <c r="JN21" s="599"/>
      <c r="JO21" s="599"/>
      <c r="JP21" s="599"/>
      <c r="JQ21" s="599"/>
      <c r="JR21" s="599"/>
      <c r="JS21" s="599"/>
      <c r="JT21" s="599"/>
      <c r="JU21" s="599"/>
      <c r="JV21" s="599"/>
      <c r="JW21" s="599"/>
      <c r="JX21" s="599"/>
      <c r="JY21" s="599"/>
      <c r="JZ21" s="599"/>
      <c r="KA21" s="599"/>
      <c r="KB21" s="599"/>
      <c r="KC21" s="599"/>
      <c r="KD21" s="599"/>
      <c r="KE21" s="599"/>
      <c r="KF21" s="599"/>
      <c r="KG21" s="599"/>
      <c r="KH21" s="599"/>
      <c r="KI21" s="599"/>
      <c r="KJ21" s="599"/>
      <c r="KK21" s="599"/>
      <c r="KL21" s="599"/>
      <c r="KM21" s="599"/>
      <c r="KN21" s="599"/>
      <c r="KO21" s="599"/>
      <c r="KP21" s="599"/>
      <c r="KQ21" s="599"/>
      <c r="KR21" s="599"/>
      <c r="KS21" s="599"/>
      <c r="KT21" s="599"/>
      <c r="KU21" s="599"/>
      <c r="KV21" s="599"/>
      <c r="KW21" s="599"/>
      <c r="KX21" s="599"/>
      <c r="KY21" s="599"/>
      <c r="KZ21" s="599"/>
      <c r="LA21" s="599"/>
      <c r="LB21" s="599"/>
      <c r="LC21" s="599"/>
      <c r="LD21" s="599"/>
      <c r="LE21" s="599"/>
      <c r="LF21" s="599"/>
      <c r="LG21" s="599"/>
      <c r="LH21" s="599"/>
      <c r="LI21" s="599"/>
      <c r="LJ21" s="599"/>
      <c r="LK21" s="599"/>
      <c r="LL21" s="599"/>
      <c r="LM21" s="599"/>
      <c r="LN21" s="599"/>
      <c r="LO21" s="599"/>
      <c r="LP21" s="599"/>
      <c r="LQ21" s="599"/>
      <c r="LR21" s="599"/>
      <c r="LS21" s="599"/>
      <c r="LT21" s="599"/>
      <c r="LU21" s="599"/>
      <c r="LV21" s="599"/>
      <c r="LW21" s="599"/>
      <c r="LX21" s="599"/>
      <c r="LY21" s="599"/>
      <c r="LZ21" s="599"/>
      <c r="MA21" s="599"/>
      <c r="MB21" s="599"/>
      <c r="MC21" s="599"/>
      <c r="MD21" s="599"/>
      <c r="ME21" s="599"/>
      <c r="MF21" s="599"/>
      <c r="MG21" s="599"/>
      <c r="MH21" s="599"/>
      <c r="MI21" s="599"/>
      <c r="MJ21" s="599"/>
      <c r="MK21" s="599"/>
      <c r="ML21" s="599"/>
      <c r="MM21" s="599"/>
      <c r="MN21" s="599"/>
      <c r="MO21" s="599"/>
      <c r="MP21" s="599"/>
      <c r="MQ21" s="599"/>
      <c r="MR21" s="599"/>
      <c r="MS21" s="599"/>
      <c r="MT21" s="599"/>
      <c r="MU21" s="599"/>
      <c r="MV21" s="599"/>
      <c r="MW21" s="599"/>
      <c r="MX21" s="599"/>
      <c r="MY21" s="599"/>
      <c r="MZ21" s="599"/>
      <c r="NA21" s="599"/>
      <c r="NB21" s="599"/>
      <c r="NC21" s="599"/>
      <c r="ND21" s="599"/>
      <c r="NE21" s="599"/>
      <c r="NF21" s="599"/>
      <c r="NG21" s="599"/>
      <c r="NH21" s="599"/>
      <c r="NI21" s="599"/>
      <c r="NJ21" s="599"/>
      <c r="NK21" s="599"/>
      <c r="NL21" s="599"/>
      <c r="NM21" s="599"/>
      <c r="NN21" s="599"/>
      <c r="NO21" s="599"/>
      <c r="NP21" s="599"/>
      <c r="NQ21" s="599"/>
      <c r="NR21" s="599"/>
      <c r="NS21" s="599"/>
      <c r="NT21" s="599"/>
      <c r="NU21" s="599"/>
      <c r="NV21" s="599"/>
      <c r="NW21" s="599"/>
      <c r="NX21" s="599"/>
      <c r="NY21" s="599"/>
      <c r="NZ21" s="599"/>
      <c r="OA21" s="599"/>
      <c r="OB21" s="599"/>
      <c r="OC21" s="599"/>
      <c r="OD21" s="599"/>
      <c r="OE21" s="599"/>
      <c r="OF21" s="599"/>
      <c r="OG21" s="599"/>
      <c r="OH21" s="599"/>
      <c r="OI21" s="599"/>
      <c r="OJ21" s="599"/>
      <c r="OK21" s="599"/>
      <c r="OL21" s="599"/>
      <c r="OM21" s="599"/>
      <c r="ON21" s="599"/>
      <c r="OO21" s="599"/>
      <c r="OP21" s="599"/>
      <c r="OQ21" s="599"/>
      <c r="OR21" s="599"/>
      <c r="OS21" s="599"/>
      <c r="OT21" s="599"/>
      <c r="OU21" s="599"/>
      <c r="OV21" s="599"/>
      <c r="OW21" s="599"/>
      <c r="OX21" s="599"/>
      <c r="OY21" s="599"/>
      <c r="OZ21" s="599"/>
      <c r="PA21" s="599"/>
      <c r="PB21" s="599"/>
      <c r="PC21" s="599"/>
      <c r="PD21" s="599"/>
      <c r="PE21" s="599"/>
      <c r="PF21" s="599"/>
      <c r="PG21" s="599"/>
      <c r="PH21" s="599"/>
      <c r="PI21" s="599"/>
      <c r="PJ21" s="599"/>
      <c r="PK21" s="599"/>
      <c r="PL21" s="599"/>
      <c r="PM21" s="599"/>
      <c r="PN21" s="599"/>
      <c r="PO21" s="599"/>
      <c r="PP21" s="599"/>
      <c r="PQ21" s="599"/>
      <c r="PR21" s="599"/>
      <c r="PS21" s="599"/>
      <c r="PT21" s="599"/>
      <c r="PU21" s="599"/>
      <c r="PV21" s="599"/>
      <c r="PW21" s="599"/>
      <c r="PX21" s="599"/>
      <c r="PY21" s="599"/>
      <c r="PZ21" s="599"/>
      <c r="QA21" s="599"/>
      <c r="QB21" s="599"/>
      <c r="QC21" s="599"/>
      <c r="QD21" s="599"/>
      <c r="QE21" s="599"/>
      <c r="QF21" s="599"/>
      <c r="QG21" s="599"/>
      <c r="QH21" s="599"/>
      <c r="QI21" s="599"/>
      <c r="QJ21" s="599"/>
      <c r="QK21" s="599"/>
      <c r="QL21" s="599"/>
      <c r="QM21" s="599"/>
      <c r="QN21" s="599"/>
      <c r="QO21" s="599"/>
      <c r="QP21" s="599"/>
      <c r="QQ21" s="599"/>
      <c r="QR21" s="599"/>
      <c r="QS21" s="599"/>
      <c r="QT21" s="599"/>
      <c r="QU21" s="599"/>
      <c r="QV21" s="599"/>
      <c r="QW21" s="599"/>
      <c r="QX21" s="599"/>
      <c r="QY21" s="599"/>
      <c r="QZ21" s="599"/>
      <c r="RA21" s="599"/>
      <c r="RB21" s="599"/>
      <c r="RC21" s="599"/>
      <c r="RD21" s="599"/>
      <c r="RE21" s="599"/>
      <c r="RF21" s="599"/>
      <c r="RG21" s="599"/>
      <c r="RH21" s="599"/>
      <c r="RI21" s="599"/>
      <c r="RJ21" s="599"/>
      <c r="RK21" s="599"/>
      <c r="RL21" s="599"/>
      <c r="RM21" s="599"/>
      <c r="RN21" s="599"/>
      <c r="RO21" s="599"/>
      <c r="RP21" s="599"/>
      <c r="RQ21" s="599"/>
      <c r="RR21" s="599"/>
      <c r="RS21" s="599"/>
      <c r="RT21" s="599"/>
      <c r="RU21" s="599"/>
      <c r="RV21" s="599"/>
      <c r="RW21" s="599"/>
      <c r="RX21" s="599"/>
      <c r="RY21" s="599"/>
      <c r="RZ21" s="599"/>
      <c r="SA21" s="599"/>
      <c r="SB21" s="599"/>
      <c r="SC21" s="599"/>
      <c r="SD21" s="599"/>
      <c r="SE21" s="599"/>
      <c r="SF21" s="599"/>
      <c r="SG21" s="599"/>
      <c r="SH21" s="599"/>
      <c r="SI21" s="599"/>
      <c r="SJ21" s="599"/>
      <c r="SK21" s="599"/>
      <c r="SL21" s="599"/>
      <c r="SM21" s="599"/>
      <c r="SN21" s="599"/>
      <c r="SO21" s="599"/>
      <c r="SP21" s="599"/>
      <c r="SQ21" s="599"/>
      <c r="SR21" s="599"/>
      <c r="SS21" s="599"/>
      <c r="ST21" s="599"/>
      <c r="SU21" s="599"/>
      <c r="SV21" s="599"/>
      <c r="SW21" s="599"/>
      <c r="SX21" s="599"/>
      <c r="SY21" s="599"/>
      <c r="SZ21" s="599"/>
      <c r="TA21" s="599"/>
      <c r="TB21" s="599"/>
      <c r="TC21" s="599"/>
      <c r="TD21" s="599"/>
      <c r="TE21" s="599"/>
      <c r="TF21" s="599"/>
      <c r="TG21" s="599"/>
      <c r="TH21" s="599"/>
      <c r="TI21" s="599"/>
      <c r="TJ21" s="599"/>
      <c r="TK21" s="599"/>
      <c r="TL21" s="599"/>
      <c r="TM21" s="599"/>
      <c r="TN21" s="599"/>
      <c r="TO21" s="599"/>
      <c r="TP21" s="599"/>
      <c r="TQ21" s="599"/>
      <c r="TR21" s="599"/>
      <c r="TS21" s="599"/>
      <c r="TT21" s="599"/>
      <c r="TU21" s="599"/>
      <c r="TV21" s="599"/>
      <c r="TW21" s="599"/>
      <c r="TX21" s="599"/>
      <c r="TY21" s="599"/>
      <c r="TZ21" s="599"/>
      <c r="UA21" s="599"/>
      <c r="UB21" s="599"/>
      <c r="UC21" s="599"/>
      <c r="UD21" s="599"/>
      <c r="UE21" s="599"/>
      <c r="UF21" s="599"/>
      <c r="UG21" s="599"/>
      <c r="UH21" s="599"/>
      <c r="UI21" s="599"/>
      <c r="UJ21" s="599"/>
      <c r="UK21" s="599"/>
      <c r="UL21" s="599"/>
      <c r="UM21" s="599"/>
      <c r="UN21" s="599"/>
      <c r="UO21" s="599"/>
      <c r="UP21" s="599"/>
      <c r="UQ21" s="599"/>
      <c r="UR21" s="599"/>
      <c r="US21" s="599"/>
      <c r="UT21" s="599"/>
      <c r="UU21" s="599"/>
      <c r="UV21" s="599"/>
      <c r="UW21" s="599"/>
      <c r="UX21" s="599"/>
      <c r="UY21" s="599"/>
      <c r="UZ21" s="599"/>
      <c r="VA21" s="599"/>
      <c r="VB21" s="599"/>
      <c r="VC21" s="599"/>
      <c r="VD21" s="599"/>
      <c r="VE21" s="599"/>
      <c r="VF21" s="599"/>
      <c r="VG21" s="599"/>
      <c r="VH21" s="599"/>
      <c r="VI21" s="599"/>
      <c r="VJ21" s="599"/>
      <c r="VK21" s="599"/>
      <c r="VL21" s="599"/>
      <c r="VM21" s="599"/>
      <c r="VN21" s="599"/>
      <c r="VO21" s="599"/>
      <c r="VP21" s="599"/>
      <c r="VQ21" s="599"/>
      <c r="VR21" s="599"/>
      <c r="VS21" s="599"/>
      <c r="VT21" s="599"/>
      <c r="VU21" s="599"/>
      <c r="VV21" s="599"/>
      <c r="VW21" s="599"/>
      <c r="VX21" s="599"/>
      <c r="VY21" s="599"/>
      <c r="VZ21" s="599"/>
      <c r="WA21" s="599"/>
      <c r="WB21" s="599"/>
      <c r="WC21" s="599"/>
      <c r="WD21" s="599"/>
      <c r="WE21" s="599"/>
      <c r="WF21" s="599"/>
      <c r="WG21" s="599"/>
      <c r="WH21" s="599"/>
      <c r="WI21" s="599"/>
      <c r="WJ21" s="599"/>
      <c r="WK21" s="599"/>
      <c r="WL21" s="599"/>
      <c r="WM21" s="599"/>
      <c r="WN21" s="599"/>
      <c r="WO21" s="599"/>
      <c r="WP21" s="599"/>
      <c r="WQ21" s="599"/>
      <c r="WR21" s="599"/>
      <c r="WS21" s="599"/>
      <c r="WT21" s="599"/>
      <c r="WU21" s="599"/>
      <c r="WV21" s="599"/>
      <c r="WW21" s="599"/>
      <c r="WX21" s="599"/>
      <c r="WY21" s="599"/>
      <c r="WZ21" s="599"/>
      <c r="XA21" s="599"/>
      <c r="XB21" s="599"/>
      <c r="XC21" s="599"/>
      <c r="XD21" s="599"/>
      <c r="XE21" s="599"/>
      <c r="XF21" s="599"/>
      <c r="XG21" s="599"/>
      <c r="XH21" s="599"/>
      <c r="XI21" s="599"/>
      <c r="XJ21" s="599"/>
      <c r="XK21" s="599"/>
      <c r="XL21" s="599"/>
      <c r="XM21" s="599"/>
      <c r="XN21" s="599"/>
      <c r="XO21" s="599"/>
      <c r="XP21" s="599"/>
      <c r="XQ21" s="599"/>
      <c r="XR21" s="599"/>
      <c r="XS21" s="599"/>
      <c r="XT21" s="599"/>
      <c r="XU21" s="599"/>
      <c r="XV21" s="599"/>
      <c r="XW21" s="599"/>
      <c r="XX21" s="599"/>
      <c r="XY21" s="599"/>
      <c r="XZ21" s="599"/>
      <c r="YA21" s="599"/>
      <c r="YB21" s="599"/>
      <c r="YC21" s="599"/>
      <c r="YD21" s="599"/>
      <c r="YE21" s="599"/>
      <c r="YF21" s="599"/>
      <c r="YG21" s="599"/>
      <c r="YH21" s="599"/>
      <c r="YI21" s="599"/>
      <c r="YJ21" s="599"/>
      <c r="YK21" s="599"/>
      <c r="YL21" s="599"/>
      <c r="YM21" s="599"/>
      <c r="YN21" s="599"/>
      <c r="YO21" s="599"/>
      <c r="YP21" s="599"/>
      <c r="YQ21" s="599"/>
      <c r="YR21" s="599"/>
      <c r="YS21" s="599"/>
      <c r="YT21" s="599"/>
      <c r="YU21" s="599"/>
      <c r="YV21" s="599"/>
      <c r="YW21" s="599"/>
      <c r="YX21" s="599"/>
      <c r="YY21" s="599"/>
      <c r="YZ21" s="599"/>
      <c r="ZA21" s="599"/>
      <c r="ZB21" s="599"/>
      <c r="ZC21" s="599"/>
      <c r="ZD21" s="599"/>
      <c r="ZE21" s="599"/>
      <c r="ZF21" s="599"/>
      <c r="ZG21" s="599"/>
      <c r="ZH21" s="599"/>
      <c r="ZI21" s="599"/>
      <c r="ZJ21" s="599"/>
      <c r="ZK21" s="599"/>
      <c r="ZL21" s="599"/>
      <c r="ZM21" s="599"/>
      <c r="ZN21" s="599"/>
      <c r="ZO21" s="599"/>
      <c r="ZP21" s="599"/>
      <c r="ZQ21" s="599"/>
      <c r="ZR21" s="599"/>
      <c r="ZS21" s="599"/>
      <c r="ZT21" s="599"/>
      <c r="ZU21" s="599"/>
      <c r="ZV21" s="599"/>
      <c r="ZW21" s="599"/>
      <c r="ZX21" s="599"/>
      <c r="ZY21" s="599"/>
      <c r="ZZ21" s="599"/>
      <c r="AAA21" s="599"/>
      <c r="AAB21" s="599"/>
      <c r="AAC21" s="599"/>
      <c r="AAD21" s="599"/>
      <c r="AAE21" s="599"/>
      <c r="AAF21" s="599"/>
      <c r="AAG21" s="599"/>
      <c r="AAH21" s="599"/>
      <c r="AAI21" s="599"/>
      <c r="AAJ21" s="599"/>
      <c r="AAK21" s="599"/>
      <c r="AAL21" s="599"/>
      <c r="AAM21" s="599"/>
      <c r="AAN21" s="599"/>
      <c r="AAO21" s="599"/>
      <c r="AAP21" s="599"/>
      <c r="AAQ21" s="599"/>
      <c r="AAR21" s="599"/>
      <c r="AAS21" s="599"/>
      <c r="AAT21" s="599"/>
      <c r="AAU21" s="599"/>
      <c r="AAV21" s="599"/>
      <c r="AAW21" s="599"/>
      <c r="AAX21" s="599"/>
      <c r="AAY21" s="599"/>
      <c r="AAZ21" s="599"/>
      <c r="ABA21" s="599"/>
      <c r="ABB21" s="599"/>
      <c r="ABC21" s="599"/>
      <c r="ABD21" s="599"/>
      <c r="ABE21" s="599"/>
      <c r="ABF21" s="599"/>
      <c r="ABG21" s="599"/>
      <c r="ABH21" s="599"/>
      <c r="ABI21" s="599"/>
      <c r="ABJ21" s="599"/>
      <c r="ABK21" s="599"/>
      <c r="ABL21" s="599"/>
      <c r="ABM21" s="599"/>
      <c r="ABN21" s="599"/>
      <c r="ABO21" s="599"/>
      <c r="ABP21" s="599"/>
      <c r="ABQ21" s="599"/>
      <c r="ABR21" s="599"/>
      <c r="ABS21" s="599"/>
      <c r="ABT21" s="599"/>
      <c r="ABU21" s="599"/>
      <c r="ABV21" s="599"/>
      <c r="ABW21" s="599"/>
      <c r="ABX21" s="599"/>
      <c r="ABY21" s="599"/>
      <c r="ABZ21" s="599"/>
      <c r="ACA21" s="599"/>
      <c r="ACB21" s="599"/>
      <c r="ACC21" s="599"/>
      <c r="ACD21" s="599"/>
      <c r="ACE21" s="599"/>
      <c r="ACF21" s="599"/>
      <c r="ACG21" s="599"/>
      <c r="ACH21" s="599"/>
      <c r="ACI21" s="599"/>
      <c r="ACJ21" s="599"/>
      <c r="ACK21" s="599"/>
      <c r="ACL21" s="599"/>
      <c r="ACM21" s="599"/>
      <c r="ACN21" s="599"/>
      <c r="ACO21" s="599"/>
      <c r="ACP21" s="599"/>
      <c r="ACQ21" s="599"/>
      <c r="ACR21" s="599"/>
      <c r="ACS21" s="599"/>
      <c r="ACT21" s="599"/>
      <c r="ACU21" s="599"/>
      <c r="ACV21" s="599"/>
      <c r="ACW21" s="599"/>
      <c r="ACX21" s="599"/>
      <c r="ACY21" s="599"/>
      <c r="ACZ21" s="599"/>
      <c r="ADA21" s="599"/>
      <c r="ADB21" s="599"/>
      <c r="ADC21" s="599"/>
      <c r="ADD21" s="599"/>
      <c r="ADE21" s="599"/>
      <c r="ADF21" s="599"/>
      <c r="ADG21" s="599"/>
      <c r="ADH21" s="599"/>
      <c r="ADI21" s="599"/>
      <c r="ADJ21" s="599"/>
      <c r="ADK21" s="599"/>
      <c r="ADL21" s="599"/>
      <c r="ADM21" s="599"/>
      <c r="ADN21" s="599"/>
      <c r="ADO21" s="599"/>
      <c r="ADP21" s="599"/>
      <c r="ADQ21" s="599"/>
      <c r="ADR21" s="599"/>
      <c r="ADS21" s="599"/>
      <c r="ADT21" s="599"/>
      <c r="ADU21" s="599"/>
      <c r="ADV21" s="599"/>
      <c r="ADW21" s="599"/>
      <c r="ADX21" s="599"/>
      <c r="ADY21" s="599"/>
      <c r="ADZ21" s="599"/>
      <c r="AEA21" s="599"/>
      <c r="AEB21" s="599"/>
      <c r="AEC21" s="599"/>
      <c r="AED21" s="599"/>
      <c r="AEE21" s="599"/>
      <c r="AEF21" s="599"/>
      <c r="AEG21" s="599"/>
      <c r="AEH21" s="599"/>
      <c r="AEI21" s="599"/>
      <c r="AEJ21" s="599"/>
      <c r="AEK21" s="599"/>
      <c r="AEL21" s="599"/>
      <c r="AEM21" s="599"/>
      <c r="AEN21" s="599"/>
      <c r="AEO21" s="599"/>
      <c r="AEP21" s="599"/>
      <c r="AEQ21" s="599"/>
      <c r="AER21" s="599"/>
      <c r="AES21" s="599"/>
      <c r="AET21" s="599"/>
      <c r="AEU21" s="599"/>
      <c r="AEV21" s="599"/>
      <c r="AEW21" s="599"/>
      <c r="AEX21" s="599"/>
      <c r="AEY21" s="599"/>
      <c r="AEZ21" s="599"/>
      <c r="AFA21" s="599"/>
      <c r="AFB21" s="599"/>
      <c r="AFC21" s="599"/>
      <c r="AFD21" s="599"/>
      <c r="AFE21" s="599"/>
      <c r="AFF21" s="599"/>
      <c r="AFG21" s="599"/>
      <c r="AFH21" s="599"/>
      <c r="AFI21" s="599"/>
      <c r="AFJ21" s="599"/>
      <c r="AFK21" s="599"/>
      <c r="AFL21" s="599"/>
      <c r="AFM21" s="599"/>
      <c r="AFN21" s="599"/>
      <c r="AFO21" s="599"/>
      <c r="AFP21" s="599"/>
      <c r="AFQ21" s="599"/>
      <c r="AFR21" s="599"/>
      <c r="AFS21" s="599"/>
      <c r="AFT21" s="599"/>
      <c r="AFU21" s="599"/>
      <c r="AFV21" s="599"/>
      <c r="AFW21" s="599"/>
      <c r="AFX21" s="599"/>
      <c r="AFY21" s="599"/>
      <c r="AFZ21" s="599"/>
      <c r="AGA21" s="599"/>
      <c r="AGB21" s="599"/>
      <c r="AGC21" s="599"/>
      <c r="AGD21" s="599"/>
      <c r="AGE21" s="599"/>
      <c r="AGF21" s="599"/>
      <c r="AGG21" s="599"/>
      <c r="AGH21" s="599"/>
      <c r="AGI21" s="599"/>
      <c r="AGJ21" s="599"/>
      <c r="AGK21" s="599"/>
      <c r="AGL21" s="599"/>
      <c r="AGM21" s="599"/>
      <c r="AGN21" s="599"/>
      <c r="AGO21" s="599"/>
      <c r="AGP21" s="599"/>
      <c r="AGQ21" s="599"/>
      <c r="AGR21" s="599"/>
      <c r="AGS21" s="599"/>
      <c r="AGT21" s="599"/>
      <c r="AGU21" s="599"/>
      <c r="AGV21" s="599"/>
      <c r="AGW21" s="599"/>
      <c r="AGX21" s="599"/>
      <c r="AGY21" s="599"/>
      <c r="AGZ21" s="599"/>
      <c r="AHA21" s="599"/>
      <c r="AHB21" s="599"/>
      <c r="AHC21" s="599"/>
      <c r="AHD21" s="599"/>
      <c r="AHE21" s="599"/>
      <c r="AHF21" s="599"/>
      <c r="AHG21" s="599"/>
      <c r="AHH21" s="599"/>
      <c r="AHI21" s="599"/>
      <c r="AHJ21" s="599"/>
      <c r="AHK21" s="599"/>
      <c r="AHL21" s="599"/>
      <c r="AHM21" s="599"/>
      <c r="AHN21" s="599"/>
      <c r="AHO21" s="599"/>
      <c r="AHP21" s="599"/>
      <c r="AHQ21" s="599"/>
      <c r="AHR21" s="599"/>
      <c r="AHS21" s="599"/>
      <c r="AHT21" s="599"/>
      <c r="AHU21" s="599"/>
      <c r="AHV21" s="599"/>
      <c r="AHW21" s="599"/>
      <c r="AHX21" s="599"/>
      <c r="AHY21" s="599"/>
      <c r="AHZ21" s="599"/>
      <c r="AIA21" s="599"/>
      <c r="AIB21" s="599"/>
      <c r="AIC21" s="599"/>
      <c r="AID21" s="599"/>
      <c r="AIE21" s="599"/>
      <c r="AIF21" s="599"/>
      <c r="AIG21" s="599"/>
      <c r="AIH21" s="599"/>
      <c r="AII21" s="599"/>
      <c r="AIJ21" s="599"/>
      <c r="AIK21" s="599"/>
      <c r="AIL21" s="599"/>
      <c r="AIM21" s="599"/>
      <c r="AIN21" s="599"/>
      <c r="AIO21" s="599"/>
      <c r="AIP21" s="599"/>
      <c r="AIQ21" s="599"/>
      <c r="AIR21" s="599"/>
      <c r="AIS21" s="599"/>
      <c r="AIT21" s="599"/>
      <c r="AIU21" s="599"/>
      <c r="AIV21" s="599"/>
      <c r="AIW21" s="599"/>
      <c r="AIX21" s="599"/>
      <c r="AIY21" s="599"/>
      <c r="AIZ21" s="599"/>
      <c r="AJA21" s="599"/>
      <c r="AJB21" s="599"/>
      <c r="AJC21" s="599"/>
      <c r="AJD21" s="599"/>
      <c r="AJE21" s="599"/>
      <c r="AJF21" s="599"/>
      <c r="AJG21" s="599"/>
      <c r="AJH21" s="599"/>
      <c r="AJI21" s="599"/>
      <c r="AJJ21" s="599"/>
      <c r="AJK21" s="599"/>
      <c r="AJL21" s="599"/>
      <c r="AJM21" s="599"/>
      <c r="AJN21" s="599"/>
      <c r="AJO21" s="599"/>
      <c r="AJP21" s="599"/>
      <c r="AJQ21" s="599"/>
      <c r="AJR21" s="599"/>
      <c r="AJS21" s="599"/>
      <c r="AJT21" s="599"/>
      <c r="AJU21" s="599"/>
      <c r="AJV21" s="599"/>
      <c r="AJW21" s="599"/>
      <c r="AJX21" s="599"/>
      <c r="AJY21" s="599"/>
      <c r="AJZ21" s="599"/>
      <c r="AKA21" s="599"/>
      <c r="AKB21" s="599"/>
      <c r="AKC21" s="599"/>
      <c r="AKD21" s="599"/>
      <c r="AKE21" s="599"/>
      <c r="AKF21" s="599"/>
      <c r="AKG21" s="599"/>
      <c r="AKH21" s="599"/>
      <c r="AKI21" s="599"/>
      <c r="AKJ21" s="599"/>
      <c r="AKK21" s="599"/>
      <c r="AKL21" s="599"/>
      <c r="AKM21" s="599"/>
      <c r="AKN21" s="599"/>
      <c r="AKO21" s="599"/>
      <c r="AKP21" s="599"/>
      <c r="AKQ21" s="599"/>
      <c r="AKR21" s="599"/>
      <c r="AKS21" s="599"/>
      <c r="AKT21" s="599"/>
      <c r="AKU21" s="599"/>
      <c r="AKV21" s="599"/>
      <c r="AKW21" s="599"/>
      <c r="AKX21" s="599"/>
      <c r="AKY21" s="599"/>
      <c r="AKZ21" s="599"/>
      <c r="ALA21" s="599"/>
      <c r="ALB21" s="599"/>
      <c r="ALC21" s="599"/>
      <c r="ALD21" s="599"/>
      <c r="ALE21" s="599"/>
      <c r="ALF21" s="599"/>
      <c r="ALG21" s="599"/>
      <c r="ALH21" s="599"/>
      <c r="ALI21" s="599"/>
      <c r="ALJ21" s="599"/>
      <c r="ALK21" s="599"/>
      <c r="ALL21" s="599"/>
      <c r="ALM21" s="599"/>
      <c r="ALN21" s="599"/>
      <c r="ALO21" s="599"/>
      <c r="ALP21" s="599"/>
      <c r="ALQ21" s="599"/>
      <c r="ALR21" s="599"/>
      <c r="ALS21" s="599"/>
      <c r="ALT21" s="599"/>
      <c r="ALU21" s="599"/>
      <c r="ALV21" s="599"/>
      <c r="ALW21" s="599"/>
      <c r="ALX21" s="599"/>
      <c r="ALY21" s="599"/>
      <c r="ALZ21" s="599"/>
      <c r="AMA21" s="599"/>
      <c r="AMB21" s="599"/>
      <c r="AMC21" s="599"/>
      <c r="AMD21" s="599"/>
      <c r="AME21" s="599"/>
      <c r="AMF21" s="599"/>
      <c r="AMG21" s="599"/>
      <c r="AMH21" s="599"/>
      <c r="AMI21" s="599"/>
      <c r="AMJ21" s="599"/>
    </row>
    <row r="22" spans="1:1024" s="623" customFormat="1" ht="26.25" customHeight="1" x14ac:dyDescent="0.35">
      <c r="A22" s="639" t="s">
        <v>436</v>
      </c>
      <c r="B22" s="638" t="s">
        <v>99</v>
      </c>
      <c r="C22" s="637" t="s">
        <v>491</v>
      </c>
      <c r="D22" s="634" t="s">
        <v>3</v>
      </c>
      <c r="E22" s="645">
        <v>19000</v>
      </c>
      <c r="F22" s="633"/>
      <c r="G22" s="642"/>
      <c r="H22" s="642"/>
      <c r="I22" s="642"/>
      <c r="J22" s="642"/>
      <c r="K22" s="642"/>
      <c r="L22" s="642"/>
      <c r="M22" s="642"/>
      <c r="N22" s="642"/>
      <c r="O22" s="642"/>
      <c r="P22" s="642"/>
      <c r="Q22" s="642"/>
      <c r="R22" s="635"/>
      <c r="S22" s="599"/>
      <c r="T22" s="599"/>
      <c r="U22" s="599"/>
      <c r="V22" s="599"/>
      <c r="W22" s="599"/>
      <c r="X22" s="599"/>
      <c r="Y22" s="599"/>
      <c r="Z22" s="599"/>
      <c r="AA22" s="599"/>
      <c r="AB22" s="599"/>
      <c r="AC22" s="599"/>
      <c r="AD22" s="599"/>
      <c r="AE22" s="599"/>
      <c r="AF22" s="599"/>
      <c r="AG22" s="599"/>
      <c r="AH22" s="599"/>
      <c r="AI22" s="599"/>
      <c r="AJ22" s="599"/>
      <c r="AK22" s="599"/>
      <c r="AL22" s="599"/>
      <c r="AM22" s="599"/>
      <c r="AN22" s="599"/>
      <c r="AO22" s="599"/>
      <c r="AP22" s="599"/>
      <c r="AQ22" s="599"/>
      <c r="AR22" s="599"/>
      <c r="AS22" s="599"/>
      <c r="AT22" s="599"/>
      <c r="AU22" s="599"/>
      <c r="AV22" s="599"/>
      <c r="AW22" s="599"/>
      <c r="AX22" s="599"/>
      <c r="AY22" s="599"/>
      <c r="AZ22" s="599"/>
      <c r="BA22" s="599"/>
      <c r="BB22" s="599"/>
      <c r="BC22" s="599"/>
      <c r="BD22" s="599"/>
      <c r="BE22" s="599"/>
      <c r="BF22" s="599"/>
      <c r="BG22" s="599"/>
      <c r="BH22" s="599"/>
      <c r="BI22" s="599"/>
      <c r="BJ22" s="599"/>
      <c r="BK22" s="599"/>
      <c r="BL22" s="599"/>
      <c r="BM22" s="599"/>
      <c r="BN22" s="599"/>
      <c r="BO22" s="599"/>
      <c r="BP22" s="599"/>
      <c r="BQ22" s="599"/>
      <c r="BR22" s="599"/>
      <c r="BS22" s="599"/>
      <c r="BT22" s="599"/>
      <c r="BU22" s="599"/>
      <c r="BV22" s="599"/>
      <c r="BW22" s="599"/>
      <c r="BX22" s="599"/>
      <c r="BY22" s="599"/>
      <c r="BZ22" s="599"/>
      <c r="CA22" s="599"/>
      <c r="CB22" s="599"/>
      <c r="CC22" s="599"/>
      <c r="CD22" s="599"/>
      <c r="CE22" s="599"/>
      <c r="CF22" s="599"/>
      <c r="CG22" s="599"/>
      <c r="CH22" s="599"/>
      <c r="CI22" s="599"/>
      <c r="CJ22" s="599"/>
      <c r="CK22" s="599"/>
      <c r="CL22" s="599"/>
      <c r="CM22" s="599"/>
      <c r="CN22" s="599"/>
      <c r="CO22" s="599"/>
      <c r="CP22" s="599"/>
      <c r="CQ22" s="599"/>
      <c r="CR22" s="599"/>
      <c r="CS22" s="599"/>
      <c r="CT22" s="599"/>
      <c r="CU22" s="599"/>
      <c r="CV22" s="599"/>
      <c r="CW22" s="599"/>
      <c r="CX22" s="599"/>
      <c r="CY22" s="599"/>
      <c r="CZ22" s="599"/>
      <c r="DA22" s="599"/>
      <c r="DB22" s="599"/>
      <c r="DC22" s="599"/>
      <c r="DD22" s="599"/>
      <c r="DE22" s="599"/>
      <c r="DF22" s="599"/>
      <c r="DG22" s="599"/>
      <c r="DH22" s="599"/>
      <c r="DI22" s="599"/>
      <c r="DJ22" s="599"/>
      <c r="DK22" s="599"/>
      <c r="DL22" s="599"/>
      <c r="DM22" s="599"/>
      <c r="DN22" s="599"/>
      <c r="DO22" s="599"/>
      <c r="DP22" s="599"/>
      <c r="DQ22" s="599"/>
      <c r="DR22" s="599"/>
      <c r="DS22" s="599"/>
      <c r="DT22" s="599"/>
      <c r="DU22" s="599"/>
      <c r="DV22" s="599"/>
      <c r="DW22" s="599"/>
      <c r="DX22" s="599"/>
      <c r="DY22" s="599"/>
      <c r="DZ22" s="599"/>
      <c r="EA22" s="599"/>
      <c r="EB22" s="599"/>
      <c r="EC22" s="599"/>
      <c r="ED22" s="599"/>
      <c r="EE22" s="599"/>
      <c r="EF22" s="599"/>
      <c r="EG22" s="599"/>
      <c r="EH22" s="599"/>
      <c r="EI22" s="599"/>
      <c r="EJ22" s="599"/>
      <c r="EK22" s="599"/>
      <c r="EL22" s="599"/>
      <c r="EM22" s="599"/>
      <c r="EN22" s="599"/>
      <c r="EO22" s="599"/>
      <c r="EP22" s="599"/>
      <c r="EQ22" s="599"/>
      <c r="ER22" s="599"/>
      <c r="ES22" s="599"/>
      <c r="ET22" s="599"/>
      <c r="EU22" s="599"/>
      <c r="EV22" s="599"/>
      <c r="EW22" s="599"/>
      <c r="EX22" s="599"/>
      <c r="EY22" s="599"/>
      <c r="EZ22" s="599"/>
      <c r="FA22" s="599"/>
      <c r="FB22" s="599"/>
      <c r="FC22" s="599"/>
      <c r="FD22" s="599"/>
      <c r="FE22" s="599"/>
      <c r="FF22" s="599"/>
      <c r="FG22" s="599"/>
      <c r="FH22" s="599"/>
      <c r="FI22" s="599"/>
      <c r="FJ22" s="599"/>
      <c r="FK22" s="599"/>
      <c r="FL22" s="599"/>
      <c r="FM22" s="599"/>
      <c r="FN22" s="599"/>
      <c r="FO22" s="599"/>
      <c r="FP22" s="599"/>
      <c r="FQ22" s="599"/>
      <c r="FR22" s="599"/>
      <c r="FS22" s="599"/>
      <c r="FT22" s="599"/>
      <c r="FU22" s="599"/>
      <c r="FV22" s="599"/>
      <c r="FW22" s="599"/>
      <c r="FX22" s="599"/>
      <c r="FY22" s="599"/>
      <c r="FZ22" s="599"/>
      <c r="GA22" s="599"/>
      <c r="GB22" s="599"/>
      <c r="GC22" s="599"/>
      <c r="GD22" s="599"/>
      <c r="GE22" s="599"/>
      <c r="GF22" s="599"/>
      <c r="GG22" s="599"/>
      <c r="GH22" s="599"/>
      <c r="GI22" s="599"/>
      <c r="GJ22" s="599"/>
      <c r="GK22" s="599"/>
      <c r="GL22" s="599"/>
      <c r="GM22" s="599"/>
      <c r="GN22" s="599"/>
      <c r="GO22" s="599"/>
      <c r="GP22" s="599"/>
      <c r="GQ22" s="599"/>
      <c r="GR22" s="599"/>
      <c r="GS22" s="599"/>
      <c r="GT22" s="599"/>
      <c r="GU22" s="599"/>
      <c r="GV22" s="599"/>
      <c r="GW22" s="599"/>
      <c r="GX22" s="599"/>
      <c r="GY22" s="599"/>
      <c r="GZ22" s="599"/>
      <c r="HA22" s="599"/>
      <c r="HB22" s="599"/>
      <c r="HC22" s="599"/>
      <c r="HD22" s="599"/>
      <c r="HE22" s="599"/>
      <c r="HF22" s="599"/>
      <c r="HG22" s="599"/>
      <c r="HH22" s="599"/>
      <c r="HI22" s="599"/>
      <c r="HJ22" s="599"/>
      <c r="HK22" s="599"/>
      <c r="HL22" s="599"/>
      <c r="HM22" s="599"/>
      <c r="HN22" s="599"/>
      <c r="HO22" s="599"/>
      <c r="HP22" s="599"/>
      <c r="HQ22" s="599"/>
      <c r="HR22" s="599"/>
      <c r="HS22" s="599"/>
      <c r="HT22" s="599"/>
      <c r="HU22" s="599"/>
      <c r="HV22" s="599"/>
      <c r="HW22" s="599"/>
      <c r="HX22" s="599"/>
      <c r="HY22" s="599"/>
      <c r="HZ22" s="599"/>
      <c r="IA22" s="599"/>
      <c r="IB22" s="599"/>
      <c r="IC22" s="599"/>
      <c r="ID22" s="599"/>
      <c r="IE22" s="599"/>
      <c r="IF22" s="599"/>
      <c r="IG22" s="599"/>
      <c r="IH22" s="599"/>
      <c r="II22" s="599"/>
      <c r="IJ22" s="599"/>
      <c r="IK22" s="599"/>
      <c r="IL22" s="599"/>
      <c r="IM22" s="599"/>
      <c r="IN22" s="599"/>
      <c r="IO22" s="599"/>
      <c r="IP22" s="599"/>
      <c r="IQ22" s="599"/>
      <c r="IR22" s="599"/>
      <c r="IS22" s="599"/>
      <c r="IT22" s="599"/>
      <c r="IU22" s="599"/>
      <c r="IV22" s="599"/>
      <c r="IW22" s="599"/>
      <c r="IX22" s="599"/>
      <c r="IY22" s="599"/>
      <c r="IZ22" s="599"/>
      <c r="JA22" s="599"/>
      <c r="JB22" s="599"/>
      <c r="JC22" s="599"/>
      <c r="JD22" s="599"/>
      <c r="JE22" s="599"/>
      <c r="JF22" s="599"/>
      <c r="JG22" s="599"/>
      <c r="JH22" s="599"/>
      <c r="JI22" s="599"/>
      <c r="JJ22" s="599"/>
      <c r="JK22" s="599"/>
      <c r="JL22" s="599"/>
      <c r="JM22" s="599"/>
      <c r="JN22" s="599"/>
      <c r="JO22" s="599"/>
      <c r="JP22" s="599"/>
      <c r="JQ22" s="599"/>
      <c r="JR22" s="599"/>
      <c r="JS22" s="599"/>
      <c r="JT22" s="599"/>
      <c r="JU22" s="599"/>
      <c r="JV22" s="599"/>
      <c r="JW22" s="599"/>
      <c r="JX22" s="599"/>
      <c r="JY22" s="599"/>
      <c r="JZ22" s="599"/>
      <c r="KA22" s="599"/>
      <c r="KB22" s="599"/>
      <c r="KC22" s="599"/>
      <c r="KD22" s="599"/>
      <c r="KE22" s="599"/>
      <c r="KF22" s="599"/>
      <c r="KG22" s="599"/>
      <c r="KH22" s="599"/>
      <c r="KI22" s="599"/>
      <c r="KJ22" s="599"/>
      <c r="KK22" s="599"/>
      <c r="KL22" s="599"/>
      <c r="KM22" s="599"/>
      <c r="KN22" s="599"/>
      <c r="KO22" s="599"/>
      <c r="KP22" s="599"/>
      <c r="KQ22" s="599"/>
      <c r="KR22" s="599"/>
      <c r="KS22" s="599"/>
      <c r="KT22" s="599"/>
      <c r="KU22" s="599"/>
      <c r="KV22" s="599"/>
      <c r="KW22" s="599"/>
      <c r="KX22" s="599"/>
      <c r="KY22" s="599"/>
      <c r="KZ22" s="599"/>
      <c r="LA22" s="599"/>
      <c r="LB22" s="599"/>
      <c r="LC22" s="599"/>
      <c r="LD22" s="599"/>
      <c r="LE22" s="599"/>
      <c r="LF22" s="599"/>
      <c r="LG22" s="599"/>
      <c r="LH22" s="599"/>
      <c r="LI22" s="599"/>
      <c r="LJ22" s="599"/>
      <c r="LK22" s="599"/>
      <c r="LL22" s="599"/>
      <c r="LM22" s="599"/>
      <c r="LN22" s="599"/>
      <c r="LO22" s="599"/>
      <c r="LP22" s="599"/>
      <c r="LQ22" s="599"/>
      <c r="LR22" s="599"/>
      <c r="LS22" s="599"/>
      <c r="LT22" s="599"/>
      <c r="LU22" s="599"/>
      <c r="LV22" s="599"/>
      <c r="LW22" s="599"/>
      <c r="LX22" s="599"/>
      <c r="LY22" s="599"/>
      <c r="LZ22" s="599"/>
      <c r="MA22" s="599"/>
      <c r="MB22" s="599"/>
      <c r="MC22" s="599"/>
      <c r="MD22" s="599"/>
      <c r="ME22" s="599"/>
      <c r="MF22" s="599"/>
      <c r="MG22" s="599"/>
      <c r="MH22" s="599"/>
      <c r="MI22" s="599"/>
      <c r="MJ22" s="599"/>
      <c r="MK22" s="599"/>
      <c r="ML22" s="599"/>
      <c r="MM22" s="599"/>
      <c r="MN22" s="599"/>
      <c r="MO22" s="599"/>
      <c r="MP22" s="599"/>
      <c r="MQ22" s="599"/>
      <c r="MR22" s="599"/>
      <c r="MS22" s="599"/>
      <c r="MT22" s="599"/>
      <c r="MU22" s="599"/>
      <c r="MV22" s="599"/>
      <c r="MW22" s="599"/>
      <c r="MX22" s="599"/>
      <c r="MY22" s="599"/>
      <c r="MZ22" s="599"/>
      <c r="NA22" s="599"/>
      <c r="NB22" s="599"/>
      <c r="NC22" s="599"/>
      <c r="ND22" s="599"/>
      <c r="NE22" s="599"/>
      <c r="NF22" s="599"/>
      <c r="NG22" s="599"/>
      <c r="NH22" s="599"/>
      <c r="NI22" s="599"/>
      <c r="NJ22" s="599"/>
      <c r="NK22" s="599"/>
      <c r="NL22" s="599"/>
      <c r="NM22" s="599"/>
      <c r="NN22" s="599"/>
      <c r="NO22" s="599"/>
      <c r="NP22" s="599"/>
      <c r="NQ22" s="599"/>
      <c r="NR22" s="599"/>
      <c r="NS22" s="599"/>
      <c r="NT22" s="599"/>
      <c r="NU22" s="599"/>
      <c r="NV22" s="599"/>
      <c r="NW22" s="599"/>
      <c r="NX22" s="599"/>
      <c r="NY22" s="599"/>
      <c r="NZ22" s="599"/>
      <c r="OA22" s="599"/>
      <c r="OB22" s="599"/>
      <c r="OC22" s="599"/>
      <c r="OD22" s="599"/>
      <c r="OE22" s="599"/>
      <c r="OF22" s="599"/>
      <c r="OG22" s="599"/>
      <c r="OH22" s="599"/>
      <c r="OI22" s="599"/>
      <c r="OJ22" s="599"/>
      <c r="OK22" s="599"/>
      <c r="OL22" s="599"/>
      <c r="OM22" s="599"/>
      <c r="ON22" s="599"/>
      <c r="OO22" s="599"/>
      <c r="OP22" s="599"/>
      <c r="OQ22" s="599"/>
      <c r="OR22" s="599"/>
      <c r="OS22" s="599"/>
      <c r="OT22" s="599"/>
      <c r="OU22" s="599"/>
      <c r="OV22" s="599"/>
      <c r="OW22" s="599"/>
      <c r="OX22" s="599"/>
      <c r="OY22" s="599"/>
      <c r="OZ22" s="599"/>
      <c r="PA22" s="599"/>
      <c r="PB22" s="599"/>
      <c r="PC22" s="599"/>
      <c r="PD22" s="599"/>
      <c r="PE22" s="599"/>
      <c r="PF22" s="599"/>
      <c r="PG22" s="599"/>
      <c r="PH22" s="599"/>
      <c r="PI22" s="599"/>
      <c r="PJ22" s="599"/>
      <c r="PK22" s="599"/>
      <c r="PL22" s="599"/>
      <c r="PM22" s="599"/>
      <c r="PN22" s="599"/>
      <c r="PO22" s="599"/>
      <c r="PP22" s="599"/>
      <c r="PQ22" s="599"/>
      <c r="PR22" s="599"/>
      <c r="PS22" s="599"/>
      <c r="PT22" s="599"/>
      <c r="PU22" s="599"/>
      <c r="PV22" s="599"/>
      <c r="PW22" s="599"/>
      <c r="PX22" s="599"/>
      <c r="PY22" s="599"/>
      <c r="PZ22" s="599"/>
      <c r="QA22" s="599"/>
      <c r="QB22" s="599"/>
      <c r="QC22" s="599"/>
      <c r="QD22" s="599"/>
      <c r="QE22" s="599"/>
      <c r="QF22" s="599"/>
      <c r="QG22" s="599"/>
      <c r="QH22" s="599"/>
      <c r="QI22" s="599"/>
      <c r="QJ22" s="599"/>
      <c r="QK22" s="599"/>
      <c r="QL22" s="599"/>
      <c r="QM22" s="599"/>
      <c r="QN22" s="599"/>
      <c r="QO22" s="599"/>
      <c r="QP22" s="599"/>
      <c r="QQ22" s="599"/>
      <c r="QR22" s="599"/>
      <c r="QS22" s="599"/>
      <c r="QT22" s="599"/>
      <c r="QU22" s="599"/>
      <c r="QV22" s="599"/>
      <c r="QW22" s="599"/>
      <c r="QX22" s="599"/>
      <c r="QY22" s="599"/>
      <c r="QZ22" s="599"/>
      <c r="RA22" s="599"/>
      <c r="RB22" s="599"/>
      <c r="RC22" s="599"/>
      <c r="RD22" s="599"/>
      <c r="RE22" s="599"/>
      <c r="RF22" s="599"/>
      <c r="RG22" s="599"/>
      <c r="RH22" s="599"/>
      <c r="RI22" s="599"/>
      <c r="RJ22" s="599"/>
      <c r="RK22" s="599"/>
      <c r="RL22" s="599"/>
      <c r="RM22" s="599"/>
      <c r="RN22" s="599"/>
      <c r="RO22" s="599"/>
      <c r="RP22" s="599"/>
      <c r="RQ22" s="599"/>
      <c r="RR22" s="599"/>
      <c r="RS22" s="599"/>
      <c r="RT22" s="599"/>
      <c r="RU22" s="599"/>
      <c r="RV22" s="599"/>
      <c r="RW22" s="599"/>
      <c r="RX22" s="599"/>
      <c r="RY22" s="599"/>
      <c r="RZ22" s="599"/>
      <c r="SA22" s="599"/>
      <c r="SB22" s="599"/>
      <c r="SC22" s="599"/>
      <c r="SD22" s="599"/>
      <c r="SE22" s="599"/>
      <c r="SF22" s="599"/>
      <c r="SG22" s="599"/>
      <c r="SH22" s="599"/>
      <c r="SI22" s="599"/>
      <c r="SJ22" s="599"/>
      <c r="SK22" s="599"/>
      <c r="SL22" s="599"/>
      <c r="SM22" s="599"/>
      <c r="SN22" s="599"/>
      <c r="SO22" s="599"/>
      <c r="SP22" s="599"/>
      <c r="SQ22" s="599"/>
      <c r="SR22" s="599"/>
      <c r="SS22" s="599"/>
      <c r="ST22" s="599"/>
      <c r="SU22" s="599"/>
      <c r="SV22" s="599"/>
      <c r="SW22" s="599"/>
      <c r="SX22" s="599"/>
      <c r="SY22" s="599"/>
      <c r="SZ22" s="599"/>
      <c r="TA22" s="599"/>
      <c r="TB22" s="599"/>
      <c r="TC22" s="599"/>
      <c r="TD22" s="599"/>
      <c r="TE22" s="599"/>
      <c r="TF22" s="599"/>
      <c r="TG22" s="599"/>
      <c r="TH22" s="599"/>
      <c r="TI22" s="599"/>
      <c r="TJ22" s="599"/>
      <c r="TK22" s="599"/>
      <c r="TL22" s="599"/>
      <c r="TM22" s="599"/>
      <c r="TN22" s="599"/>
      <c r="TO22" s="599"/>
      <c r="TP22" s="599"/>
      <c r="TQ22" s="599"/>
      <c r="TR22" s="599"/>
      <c r="TS22" s="599"/>
      <c r="TT22" s="599"/>
      <c r="TU22" s="599"/>
      <c r="TV22" s="599"/>
      <c r="TW22" s="599"/>
      <c r="TX22" s="599"/>
      <c r="TY22" s="599"/>
      <c r="TZ22" s="599"/>
      <c r="UA22" s="599"/>
      <c r="UB22" s="599"/>
      <c r="UC22" s="599"/>
      <c r="UD22" s="599"/>
      <c r="UE22" s="599"/>
      <c r="UF22" s="599"/>
      <c r="UG22" s="599"/>
      <c r="UH22" s="599"/>
      <c r="UI22" s="599"/>
      <c r="UJ22" s="599"/>
      <c r="UK22" s="599"/>
      <c r="UL22" s="599"/>
      <c r="UM22" s="599"/>
      <c r="UN22" s="599"/>
      <c r="UO22" s="599"/>
      <c r="UP22" s="599"/>
      <c r="UQ22" s="599"/>
      <c r="UR22" s="599"/>
      <c r="US22" s="599"/>
      <c r="UT22" s="599"/>
      <c r="UU22" s="599"/>
      <c r="UV22" s="599"/>
      <c r="UW22" s="599"/>
      <c r="UX22" s="599"/>
      <c r="UY22" s="599"/>
      <c r="UZ22" s="599"/>
      <c r="VA22" s="599"/>
      <c r="VB22" s="599"/>
      <c r="VC22" s="599"/>
      <c r="VD22" s="599"/>
      <c r="VE22" s="599"/>
      <c r="VF22" s="599"/>
      <c r="VG22" s="599"/>
      <c r="VH22" s="599"/>
      <c r="VI22" s="599"/>
      <c r="VJ22" s="599"/>
      <c r="VK22" s="599"/>
      <c r="VL22" s="599"/>
      <c r="VM22" s="599"/>
      <c r="VN22" s="599"/>
      <c r="VO22" s="599"/>
      <c r="VP22" s="599"/>
      <c r="VQ22" s="599"/>
      <c r="VR22" s="599"/>
      <c r="VS22" s="599"/>
      <c r="VT22" s="599"/>
      <c r="VU22" s="599"/>
      <c r="VV22" s="599"/>
      <c r="VW22" s="599"/>
      <c r="VX22" s="599"/>
      <c r="VY22" s="599"/>
      <c r="VZ22" s="599"/>
      <c r="WA22" s="599"/>
      <c r="WB22" s="599"/>
      <c r="WC22" s="599"/>
      <c r="WD22" s="599"/>
      <c r="WE22" s="599"/>
      <c r="WF22" s="599"/>
      <c r="WG22" s="599"/>
      <c r="WH22" s="599"/>
      <c r="WI22" s="599"/>
      <c r="WJ22" s="599"/>
      <c r="WK22" s="599"/>
      <c r="WL22" s="599"/>
      <c r="WM22" s="599"/>
      <c r="WN22" s="599"/>
      <c r="WO22" s="599"/>
      <c r="WP22" s="599"/>
      <c r="WQ22" s="599"/>
      <c r="WR22" s="599"/>
      <c r="WS22" s="599"/>
      <c r="WT22" s="599"/>
      <c r="WU22" s="599"/>
      <c r="WV22" s="599"/>
      <c r="WW22" s="599"/>
      <c r="WX22" s="599"/>
      <c r="WY22" s="599"/>
      <c r="WZ22" s="599"/>
      <c r="XA22" s="599"/>
      <c r="XB22" s="599"/>
      <c r="XC22" s="599"/>
      <c r="XD22" s="599"/>
      <c r="XE22" s="599"/>
      <c r="XF22" s="599"/>
      <c r="XG22" s="599"/>
      <c r="XH22" s="599"/>
      <c r="XI22" s="599"/>
      <c r="XJ22" s="599"/>
      <c r="XK22" s="599"/>
      <c r="XL22" s="599"/>
      <c r="XM22" s="599"/>
      <c r="XN22" s="599"/>
      <c r="XO22" s="599"/>
      <c r="XP22" s="599"/>
      <c r="XQ22" s="599"/>
      <c r="XR22" s="599"/>
      <c r="XS22" s="599"/>
      <c r="XT22" s="599"/>
      <c r="XU22" s="599"/>
      <c r="XV22" s="599"/>
      <c r="XW22" s="599"/>
      <c r="XX22" s="599"/>
      <c r="XY22" s="599"/>
      <c r="XZ22" s="599"/>
      <c r="YA22" s="599"/>
      <c r="YB22" s="599"/>
      <c r="YC22" s="599"/>
      <c r="YD22" s="599"/>
      <c r="YE22" s="599"/>
      <c r="YF22" s="599"/>
      <c r="YG22" s="599"/>
      <c r="YH22" s="599"/>
      <c r="YI22" s="599"/>
      <c r="YJ22" s="599"/>
      <c r="YK22" s="599"/>
      <c r="YL22" s="599"/>
      <c r="YM22" s="599"/>
      <c r="YN22" s="599"/>
      <c r="YO22" s="599"/>
      <c r="YP22" s="599"/>
      <c r="YQ22" s="599"/>
      <c r="YR22" s="599"/>
      <c r="YS22" s="599"/>
      <c r="YT22" s="599"/>
      <c r="YU22" s="599"/>
      <c r="YV22" s="599"/>
      <c r="YW22" s="599"/>
      <c r="YX22" s="599"/>
      <c r="YY22" s="599"/>
      <c r="YZ22" s="599"/>
      <c r="ZA22" s="599"/>
      <c r="ZB22" s="599"/>
      <c r="ZC22" s="599"/>
      <c r="ZD22" s="599"/>
      <c r="ZE22" s="599"/>
      <c r="ZF22" s="599"/>
      <c r="ZG22" s="599"/>
      <c r="ZH22" s="599"/>
      <c r="ZI22" s="599"/>
      <c r="ZJ22" s="599"/>
      <c r="ZK22" s="599"/>
      <c r="ZL22" s="599"/>
      <c r="ZM22" s="599"/>
      <c r="ZN22" s="599"/>
      <c r="ZO22" s="599"/>
      <c r="ZP22" s="599"/>
      <c r="ZQ22" s="599"/>
      <c r="ZR22" s="599"/>
      <c r="ZS22" s="599"/>
      <c r="ZT22" s="599"/>
      <c r="ZU22" s="599"/>
      <c r="ZV22" s="599"/>
      <c r="ZW22" s="599"/>
      <c r="ZX22" s="599"/>
      <c r="ZY22" s="599"/>
      <c r="ZZ22" s="599"/>
      <c r="AAA22" s="599"/>
      <c r="AAB22" s="599"/>
      <c r="AAC22" s="599"/>
      <c r="AAD22" s="599"/>
      <c r="AAE22" s="599"/>
      <c r="AAF22" s="599"/>
      <c r="AAG22" s="599"/>
      <c r="AAH22" s="599"/>
      <c r="AAI22" s="599"/>
      <c r="AAJ22" s="599"/>
      <c r="AAK22" s="599"/>
      <c r="AAL22" s="599"/>
      <c r="AAM22" s="599"/>
      <c r="AAN22" s="599"/>
      <c r="AAO22" s="599"/>
      <c r="AAP22" s="599"/>
      <c r="AAQ22" s="599"/>
      <c r="AAR22" s="599"/>
      <c r="AAS22" s="599"/>
      <c r="AAT22" s="599"/>
      <c r="AAU22" s="599"/>
      <c r="AAV22" s="599"/>
      <c r="AAW22" s="599"/>
      <c r="AAX22" s="599"/>
      <c r="AAY22" s="599"/>
      <c r="AAZ22" s="599"/>
      <c r="ABA22" s="599"/>
      <c r="ABB22" s="599"/>
      <c r="ABC22" s="599"/>
      <c r="ABD22" s="599"/>
      <c r="ABE22" s="599"/>
      <c r="ABF22" s="599"/>
      <c r="ABG22" s="599"/>
      <c r="ABH22" s="599"/>
      <c r="ABI22" s="599"/>
      <c r="ABJ22" s="599"/>
      <c r="ABK22" s="599"/>
      <c r="ABL22" s="599"/>
      <c r="ABM22" s="599"/>
      <c r="ABN22" s="599"/>
      <c r="ABO22" s="599"/>
      <c r="ABP22" s="599"/>
      <c r="ABQ22" s="599"/>
      <c r="ABR22" s="599"/>
      <c r="ABS22" s="599"/>
      <c r="ABT22" s="599"/>
      <c r="ABU22" s="599"/>
      <c r="ABV22" s="599"/>
      <c r="ABW22" s="599"/>
      <c r="ABX22" s="599"/>
      <c r="ABY22" s="599"/>
      <c r="ABZ22" s="599"/>
      <c r="ACA22" s="599"/>
      <c r="ACB22" s="599"/>
      <c r="ACC22" s="599"/>
      <c r="ACD22" s="599"/>
      <c r="ACE22" s="599"/>
      <c r="ACF22" s="599"/>
      <c r="ACG22" s="599"/>
      <c r="ACH22" s="599"/>
      <c r="ACI22" s="599"/>
      <c r="ACJ22" s="599"/>
      <c r="ACK22" s="599"/>
      <c r="ACL22" s="599"/>
      <c r="ACM22" s="599"/>
      <c r="ACN22" s="599"/>
      <c r="ACO22" s="599"/>
      <c r="ACP22" s="599"/>
      <c r="ACQ22" s="599"/>
      <c r="ACR22" s="599"/>
      <c r="ACS22" s="599"/>
      <c r="ACT22" s="599"/>
      <c r="ACU22" s="599"/>
      <c r="ACV22" s="599"/>
      <c r="ACW22" s="599"/>
      <c r="ACX22" s="599"/>
      <c r="ACY22" s="599"/>
      <c r="ACZ22" s="599"/>
      <c r="ADA22" s="599"/>
      <c r="ADB22" s="599"/>
      <c r="ADC22" s="599"/>
      <c r="ADD22" s="599"/>
      <c r="ADE22" s="599"/>
      <c r="ADF22" s="599"/>
      <c r="ADG22" s="599"/>
      <c r="ADH22" s="599"/>
      <c r="ADI22" s="599"/>
      <c r="ADJ22" s="599"/>
      <c r="ADK22" s="599"/>
      <c r="ADL22" s="599"/>
      <c r="ADM22" s="599"/>
      <c r="ADN22" s="599"/>
      <c r="ADO22" s="599"/>
      <c r="ADP22" s="599"/>
      <c r="ADQ22" s="599"/>
      <c r="ADR22" s="599"/>
      <c r="ADS22" s="599"/>
      <c r="ADT22" s="599"/>
      <c r="ADU22" s="599"/>
      <c r="ADV22" s="599"/>
      <c r="ADW22" s="599"/>
      <c r="ADX22" s="599"/>
      <c r="ADY22" s="599"/>
      <c r="ADZ22" s="599"/>
      <c r="AEA22" s="599"/>
      <c r="AEB22" s="599"/>
      <c r="AEC22" s="599"/>
      <c r="AED22" s="599"/>
      <c r="AEE22" s="599"/>
      <c r="AEF22" s="599"/>
      <c r="AEG22" s="599"/>
      <c r="AEH22" s="599"/>
      <c r="AEI22" s="599"/>
      <c r="AEJ22" s="599"/>
      <c r="AEK22" s="599"/>
      <c r="AEL22" s="599"/>
      <c r="AEM22" s="599"/>
      <c r="AEN22" s="599"/>
      <c r="AEO22" s="599"/>
      <c r="AEP22" s="599"/>
      <c r="AEQ22" s="599"/>
      <c r="AER22" s="599"/>
      <c r="AES22" s="599"/>
      <c r="AET22" s="599"/>
      <c r="AEU22" s="599"/>
      <c r="AEV22" s="599"/>
      <c r="AEW22" s="599"/>
      <c r="AEX22" s="599"/>
      <c r="AEY22" s="599"/>
      <c r="AEZ22" s="599"/>
      <c r="AFA22" s="599"/>
      <c r="AFB22" s="599"/>
      <c r="AFC22" s="599"/>
      <c r="AFD22" s="599"/>
      <c r="AFE22" s="599"/>
      <c r="AFF22" s="599"/>
      <c r="AFG22" s="599"/>
      <c r="AFH22" s="599"/>
      <c r="AFI22" s="599"/>
      <c r="AFJ22" s="599"/>
      <c r="AFK22" s="599"/>
      <c r="AFL22" s="599"/>
      <c r="AFM22" s="599"/>
      <c r="AFN22" s="599"/>
      <c r="AFO22" s="599"/>
      <c r="AFP22" s="599"/>
      <c r="AFQ22" s="599"/>
      <c r="AFR22" s="599"/>
      <c r="AFS22" s="599"/>
      <c r="AFT22" s="599"/>
      <c r="AFU22" s="599"/>
      <c r="AFV22" s="599"/>
      <c r="AFW22" s="599"/>
      <c r="AFX22" s="599"/>
      <c r="AFY22" s="599"/>
      <c r="AFZ22" s="599"/>
      <c r="AGA22" s="599"/>
      <c r="AGB22" s="599"/>
      <c r="AGC22" s="599"/>
      <c r="AGD22" s="599"/>
      <c r="AGE22" s="599"/>
      <c r="AGF22" s="599"/>
      <c r="AGG22" s="599"/>
      <c r="AGH22" s="599"/>
      <c r="AGI22" s="599"/>
      <c r="AGJ22" s="599"/>
      <c r="AGK22" s="599"/>
      <c r="AGL22" s="599"/>
      <c r="AGM22" s="599"/>
      <c r="AGN22" s="599"/>
      <c r="AGO22" s="599"/>
      <c r="AGP22" s="599"/>
      <c r="AGQ22" s="599"/>
      <c r="AGR22" s="599"/>
      <c r="AGS22" s="599"/>
      <c r="AGT22" s="599"/>
      <c r="AGU22" s="599"/>
      <c r="AGV22" s="599"/>
      <c r="AGW22" s="599"/>
      <c r="AGX22" s="599"/>
      <c r="AGY22" s="599"/>
      <c r="AGZ22" s="599"/>
      <c r="AHA22" s="599"/>
      <c r="AHB22" s="599"/>
      <c r="AHC22" s="599"/>
      <c r="AHD22" s="599"/>
      <c r="AHE22" s="599"/>
      <c r="AHF22" s="599"/>
      <c r="AHG22" s="599"/>
      <c r="AHH22" s="599"/>
      <c r="AHI22" s="599"/>
      <c r="AHJ22" s="599"/>
      <c r="AHK22" s="599"/>
      <c r="AHL22" s="599"/>
      <c r="AHM22" s="599"/>
      <c r="AHN22" s="599"/>
      <c r="AHO22" s="599"/>
      <c r="AHP22" s="599"/>
      <c r="AHQ22" s="599"/>
      <c r="AHR22" s="599"/>
      <c r="AHS22" s="599"/>
      <c r="AHT22" s="599"/>
      <c r="AHU22" s="599"/>
      <c r="AHV22" s="599"/>
      <c r="AHW22" s="599"/>
      <c r="AHX22" s="599"/>
      <c r="AHY22" s="599"/>
      <c r="AHZ22" s="599"/>
      <c r="AIA22" s="599"/>
      <c r="AIB22" s="599"/>
      <c r="AIC22" s="599"/>
      <c r="AID22" s="599"/>
      <c r="AIE22" s="599"/>
      <c r="AIF22" s="599"/>
      <c r="AIG22" s="599"/>
      <c r="AIH22" s="599"/>
      <c r="AII22" s="599"/>
      <c r="AIJ22" s="599"/>
      <c r="AIK22" s="599"/>
      <c r="AIL22" s="599"/>
      <c r="AIM22" s="599"/>
      <c r="AIN22" s="599"/>
      <c r="AIO22" s="599"/>
      <c r="AIP22" s="599"/>
      <c r="AIQ22" s="599"/>
      <c r="AIR22" s="599"/>
      <c r="AIS22" s="599"/>
      <c r="AIT22" s="599"/>
      <c r="AIU22" s="599"/>
      <c r="AIV22" s="599"/>
      <c r="AIW22" s="599"/>
      <c r="AIX22" s="599"/>
      <c r="AIY22" s="599"/>
      <c r="AIZ22" s="599"/>
      <c r="AJA22" s="599"/>
      <c r="AJB22" s="599"/>
      <c r="AJC22" s="599"/>
      <c r="AJD22" s="599"/>
      <c r="AJE22" s="599"/>
      <c r="AJF22" s="599"/>
      <c r="AJG22" s="599"/>
      <c r="AJH22" s="599"/>
      <c r="AJI22" s="599"/>
      <c r="AJJ22" s="599"/>
      <c r="AJK22" s="599"/>
      <c r="AJL22" s="599"/>
      <c r="AJM22" s="599"/>
      <c r="AJN22" s="599"/>
      <c r="AJO22" s="599"/>
      <c r="AJP22" s="599"/>
      <c r="AJQ22" s="599"/>
      <c r="AJR22" s="599"/>
      <c r="AJS22" s="599"/>
      <c r="AJT22" s="599"/>
      <c r="AJU22" s="599"/>
      <c r="AJV22" s="599"/>
      <c r="AJW22" s="599"/>
      <c r="AJX22" s="599"/>
      <c r="AJY22" s="599"/>
      <c r="AJZ22" s="599"/>
      <c r="AKA22" s="599"/>
      <c r="AKB22" s="599"/>
      <c r="AKC22" s="599"/>
      <c r="AKD22" s="599"/>
      <c r="AKE22" s="599"/>
      <c r="AKF22" s="599"/>
      <c r="AKG22" s="599"/>
      <c r="AKH22" s="599"/>
      <c r="AKI22" s="599"/>
      <c r="AKJ22" s="599"/>
      <c r="AKK22" s="599"/>
      <c r="AKL22" s="599"/>
      <c r="AKM22" s="599"/>
      <c r="AKN22" s="599"/>
      <c r="AKO22" s="599"/>
      <c r="AKP22" s="599"/>
      <c r="AKQ22" s="599"/>
      <c r="AKR22" s="599"/>
      <c r="AKS22" s="599"/>
      <c r="AKT22" s="599"/>
      <c r="AKU22" s="599"/>
      <c r="AKV22" s="599"/>
      <c r="AKW22" s="599"/>
      <c r="AKX22" s="599"/>
      <c r="AKY22" s="599"/>
      <c r="AKZ22" s="599"/>
      <c r="ALA22" s="599"/>
      <c r="ALB22" s="599"/>
      <c r="ALC22" s="599"/>
      <c r="ALD22" s="599"/>
      <c r="ALE22" s="599"/>
      <c r="ALF22" s="599"/>
      <c r="ALG22" s="599"/>
      <c r="ALH22" s="599"/>
      <c r="ALI22" s="599"/>
      <c r="ALJ22" s="599"/>
      <c r="ALK22" s="599"/>
      <c r="ALL22" s="599"/>
      <c r="ALM22" s="599"/>
      <c r="ALN22" s="599"/>
      <c r="ALO22" s="599"/>
      <c r="ALP22" s="599"/>
      <c r="ALQ22" s="599"/>
      <c r="ALR22" s="599"/>
      <c r="ALS22" s="599"/>
      <c r="ALT22" s="599"/>
      <c r="ALU22" s="599"/>
      <c r="ALV22" s="599"/>
      <c r="ALW22" s="599"/>
      <c r="ALX22" s="599"/>
      <c r="ALY22" s="599"/>
      <c r="ALZ22" s="599"/>
      <c r="AMA22" s="599"/>
      <c r="AMB22" s="599"/>
      <c r="AMC22" s="599"/>
      <c r="AMD22" s="599"/>
      <c r="AME22" s="599"/>
      <c r="AMF22" s="599"/>
      <c r="AMG22" s="599"/>
      <c r="AMH22" s="599"/>
      <c r="AMI22" s="599"/>
      <c r="AMJ22" s="599"/>
    </row>
    <row r="23" spans="1:1024" s="623" customFormat="1" ht="26.25" customHeight="1" x14ac:dyDescent="0.35">
      <c r="A23" s="887" t="s">
        <v>527</v>
      </c>
      <c r="B23" s="888"/>
      <c r="C23" s="888"/>
      <c r="D23" s="634" t="s">
        <v>3</v>
      </c>
      <c r="E23" s="643">
        <f t="shared" ref="E23:R23" si="1">(E21+E22)</f>
        <v>29798</v>
      </c>
      <c r="F23" s="633">
        <f t="shared" si="1"/>
        <v>29798</v>
      </c>
      <c r="G23" s="633">
        <f t="shared" si="1"/>
        <v>23370</v>
      </c>
      <c r="H23" s="633">
        <f t="shared" si="1"/>
        <v>4501</v>
      </c>
      <c r="I23" s="633">
        <f t="shared" si="1"/>
        <v>1927</v>
      </c>
      <c r="J23" s="633">
        <f t="shared" si="1"/>
        <v>0</v>
      </c>
      <c r="K23" s="633">
        <f t="shared" si="1"/>
        <v>0</v>
      </c>
      <c r="L23" s="633">
        <f t="shared" si="1"/>
        <v>0</v>
      </c>
      <c r="M23" s="633">
        <f t="shared" si="1"/>
        <v>0</v>
      </c>
      <c r="N23" s="633">
        <f t="shared" si="1"/>
        <v>0</v>
      </c>
      <c r="O23" s="633">
        <f t="shared" si="1"/>
        <v>0</v>
      </c>
      <c r="P23" s="633">
        <f t="shared" si="1"/>
        <v>0</v>
      </c>
      <c r="Q23" s="633">
        <f t="shared" si="1"/>
        <v>0</v>
      </c>
      <c r="R23" s="632">
        <f t="shared" si="1"/>
        <v>0</v>
      </c>
      <c r="S23" s="599"/>
      <c r="T23" s="599"/>
      <c r="U23" s="599"/>
      <c r="V23" s="599"/>
      <c r="W23" s="599"/>
      <c r="X23" s="599"/>
      <c r="Y23" s="599"/>
      <c r="Z23" s="599"/>
      <c r="AA23" s="599"/>
      <c r="AB23" s="599"/>
      <c r="AC23" s="599"/>
      <c r="AD23" s="599"/>
      <c r="AE23" s="599"/>
      <c r="AF23" s="599"/>
      <c r="AG23" s="599"/>
      <c r="AH23" s="599"/>
      <c r="AI23" s="599"/>
      <c r="AJ23" s="599"/>
      <c r="AK23" s="599"/>
      <c r="AL23" s="599"/>
      <c r="AM23" s="599"/>
      <c r="AN23" s="599"/>
      <c r="AO23" s="599"/>
      <c r="AP23" s="599"/>
      <c r="AQ23" s="599"/>
      <c r="AR23" s="599"/>
      <c r="AS23" s="599"/>
      <c r="AT23" s="599"/>
      <c r="AU23" s="599"/>
      <c r="AV23" s="599"/>
      <c r="AW23" s="599"/>
      <c r="AX23" s="599"/>
      <c r="AY23" s="599"/>
      <c r="AZ23" s="599"/>
      <c r="BA23" s="599"/>
      <c r="BB23" s="599"/>
      <c r="BC23" s="599"/>
      <c r="BD23" s="599"/>
      <c r="BE23" s="599"/>
      <c r="BF23" s="599"/>
      <c r="BG23" s="599"/>
      <c r="BH23" s="599"/>
      <c r="BI23" s="599"/>
      <c r="BJ23" s="599"/>
      <c r="BK23" s="599"/>
      <c r="BL23" s="599"/>
      <c r="BM23" s="599"/>
      <c r="BN23" s="599"/>
      <c r="BO23" s="599"/>
      <c r="BP23" s="599"/>
      <c r="BQ23" s="599"/>
      <c r="BR23" s="599"/>
      <c r="BS23" s="599"/>
      <c r="BT23" s="599"/>
      <c r="BU23" s="599"/>
      <c r="BV23" s="599"/>
      <c r="BW23" s="599"/>
      <c r="BX23" s="599"/>
      <c r="BY23" s="599"/>
      <c r="BZ23" s="599"/>
      <c r="CA23" s="599"/>
      <c r="CB23" s="599"/>
      <c r="CC23" s="599"/>
      <c r="CD23" s="599"/>
      <c r="CE23" s="599"/>
      <c r="CF23" s="599"/>
      <c r="CG23" s="599"/>
      <c r="CH23" s="599"/>
      <c r="CI23" s="599"/>
      <c r="CJ23" s="599"/>
      <c r="CK23" s="599"/>
      <c r="CL23" s="599"/>
      <c r="CM23" s="599"/>
      <c r="CN23" s="599"/>
      <c r="CO23" s="599"/>
      <c r="CP23" s="599"/>
      <c r="CQ23" s="599"/>
      <c r="CR23" s="599"/>
      <c r="CS23" s="599"/>
      <c r="CT23" s="599"/>
      <c r="CU23" s="599"/>
      <c r="CV23" s="599"/>
      <c r="CW23" s="599"/>
      <c r="CX23" s="599"/>
      <c r="CY23" s="599"/>
      <c r="CZ23" s="599"/>
      <c r="DA23" s="599"/>
      <c r="DB23" s="599"/>
      <c r="DC23" s="599"/>
      <c r="DD23" s="599"/>
      <c r="DE23" s="599"/>
      <c r="DF23" s="599"/>
      <c r="DG23" s="599"/>
      <c r="DH23" s="599"/>
      <c r="DI23" s="599"/>
      <c r="DJ23" s="599"/>
      <c r="DK23" s="599"/>
      <c r="DL23" s="599"/>
      <c r="DM23" s="599"/>
      <c r="DN23" s="599"/>
      <c r="DO23" s="599"/>
      <c r="DP23" s="599"/>
      <c r="DQ23" s="599"/>
      <c r="DR23" s="599"/>
      <c r="DS23" s="599"/>
      <c r="DT23" s="599"/>
      <c r="DU23" s="599"/>
      <c r="DV23" s="599"/>
      <c r="DW23" s="599"/>
      <c r="DX23" s="599"/>
      <c r="DY23" s="599"/>
      <c r="DZ23" s="599"/>
      <c r="EA23" s="599"/>
      <c r="EB23" s="599"/>
      <c r="EC23" s="599"/>
      <c r="ED23" s="599"/>
      <c r="EE23" s="599"/>
      <c r="EF23" s="599"/>
      <c r="EG23" s="599"/>
      <c r="EH23" s="599"/>
      <c r="EI23" s="599"/>
      <c r="EJ23" s="599"/>
      <c r="EK23" s="599"/>
      <c r="EL23" s="599"/>
      <c r="EM23" s="599"/>
      <c r="EN23" s="599"/>
      <c r="EO23" s="599"/>
      <c r="EP23" s="599"/>
      <c r="EQ23" s="599"/>
      <c r="ER23" s="599"/>
      <c r="ES23" s="599"/>
      <c r="ET23" s="599"/>
      <c r="EU23" s="599"/>
      <c r="EV23" s="599"/>
      <c r="EW23" s="599"/>
      <c r="EX23" s="599"/>
      <c r="EY23" s="599"/>
      <c r="EZ23" s="599"/>
      <c r="FA23" s="599"/>
      <c r="FB23" s="599"/>
      <c r="FC23" s="599"/>
      <c r="FD23" s="599"/>
      <c r="FE23" s="599"/>
      <c r="FF23" s="599"/>
      <c r="FG23" s="599"/>
      <c r="FH23" s="599"/>
      <c r="FI23" s="599"/>
      <c r="FJ23" s="599"/>
      <c r="FK23" s="599"/>
      <c r="FL23" s="599"/>
      <c r="FM23" s="599"/>
      <c r="FN23" s="599"/>
      <c r="FO23" s="599"/>
      <c r="FP23" s="599"/>
      <c r="FQ23" s="599"/>
      <c r="FR23" s="599"/>
      <c r="FS23" s="599"/>
      <c r="FT23" s="599"/>
      <c r="FU23" s="599"/>
      <c r="FV23" s="599"/>
      <c r="FW23" s="599"/>
      <c r="FX23" s="599"/>
      <c r="FY23" s="599"/>
      <c r="FZ23" s="599"/>
      <c r="GA23" s="599"/>
      <c r="GB23" s="599"/>
      <c r="GC23" s="599"/>
      <c r="GD23" s="599"/>
      <c r="GE23" s="599"/>
      <c r="GF23" s="599"/>
      <c r="GG23" s="599"/>
      <c r="GH23" s="599"/>
      <c r="GI23" s="599"/>
      <c r="GJ23" s="599"/>
      <c r="GK23" s="599"/>
      <c r="GL23" s="599"/>
      <c r="GM23" s="599"/>
      <c r="GN23" s="599"/>
      <c r="GO23" s="599"/>
      <c r="GP23" s="599"/>
      <c r="GQ23" s="599"/>
      <c r="GR23" s="599"/>
      <c r="GS23" s="599"/>
      <c r="GT23" s="599"/>
      <c r="GU23" s="599"/>
      <c r="GV23" s="599"/>
      <c r="GW23" s="599"/>
      <c r="GX23" s="599"/>
      <c r="GY23" s="599"/>
      <c r="GZ23" s="599"/>
      <c r="HA23" s="599"/>
      <c r="HB23" s="599"/>
      <c r="HC23" s="599"/>
      <c r="HD23" s="599"/>
      <c r="HE23" s="599"/>
      <c r="HF23" s="599"/>
      <c r="HG23" s="599"/>
      <c r="HH23" s="599"/>
      <c r="HI23" s="599"/>
      <c r="HJ23" s="599"/>
      <c r="HK23" s="599"/>
      <c r="HL23" s="599"/>
      <c r="HM23" s="599"/>
      <c r="HN23" s="599"/>
      <c r="HO23" s="599"/>
      <c r="HP23" s="599"/>
      <c r="HQ23" s="599"/>
      <c r="HR23" s="599"/>
      <c r="HS23" s="599"/>
      <c r="HT23" s="599"/>
      <c r="HU23" s="599"/>
      <c r="HV23" s="599"/>
      <c r="HW23" s="599"/>
      <c r="HX23" s="599"/>
      <c r="HY23" s="599"/>
      <c r="HZ23" s="599"/>
      <c r="IA23" s="599"/>
      <c r="IB23" s="599"/>
      <c r="IC23" s="599"/>
      <c r="ID23" s="599"/>
      <c r="IE23" s="599"/>
      <c r="IF23" s="599"/>
      <c r="IG23" s="599"/>
      <c r="IH23" s="599"/>
      <c r="II23" s="599"/>
      <c r="IJ23" s="599"/>
      <c r="IK23" s="599"/>
      <c r="IL23" s="599"/>
      <c r="IM23" s="599"/>
      <c r="IN23" s="599"/>
      <c r="IO23" s="599"/>
      <c r="IP23" s="599"/>
      <c r="IQ23" s="599"/>
      <c r="IR23" s="599"/>
      <c r="IS23" s="599"/>
      <c r="IT23" s="599"/>
      <c r="IU23" s="599"/>
      <c r="IV23" s="599"/>
      <c r="IW23" s="599"/>
      <c r="IX23" s="599"/>
      <c r="IY23" s="599"/>
      <c r="IZ23" s="599"/>
      <c r="JA23" s="599"/>
      <c r="JB23" s="599"/>
      <c r="JC23" s="599"/>
      <c r="JD23" s="599"/>
      <c r="JE23" s="599"/>
      <c r="JF23" s="599"/>
      <c r="JG23" s="599"/>
      <c r="JH23" s="599"/>
      <c r="JI23" s="599"/>
      <c r="JJ23" s="599"/>
      <c r="JK23" s="599"/>
      <c r="JL23" s="599"/>
      <c r="JM23" s="599"/>
      <c r="JN23" s="599"/>
      <c r="JO23" s="599"/>
      <c r="JP23" s="599"/>
      <c r="JQ23" s="599"/>
      <c r="JR23" s="599"/>
      <c r="JS23" s="599"/>
      <c r="JT23" s="599"/>
      <c r="JU23" s="599"/>
      <c r="JV23" s="599"/>
      <c r="JW23" s="599"/>
      <c r="JX23" s="599"/>
      <c r="JY23" s="599"/>
      <c r="JZ23" s="599"/>
      <c r="KA23" s="599"/>
      <c r="KB23" s="599"/>
      <c r="KC23" s="599"/>
      <c r="KD23" s="599"/>
      <c r="KE23" s="599"/>
      <c r="KF23" s="599"/>
      <c r="KG23" s="599"/>
      <c r="KH23" s="599"/>
      <c r="KI23" s="599"/>
      <c r="KJ23" s="599"/>
      <c r="KK23" s="599"/>
      <c r="KL23" s="599"/>
      <c r="KM23" s="599"/>
      <c r="KN23" s="599"/>
      <c r="KO23" s="599"/>
      <c r="KP23" s="599"/>
      <c r="KQ23" s="599"/>
      <c r="KR23" s="599"/>
      <c r="KS23" s="599"/>
      <c r="KT23" s="599"/>
      <c r="KU23" s="599"/>
      <c r="KV23" s="599"/>
      <c r="KW23" s="599"/>
      <c r="KX23" s="599"/>
      <c r="KY23" s="599"/>
      <c r="KZ23" s="599"/>
      <c r="LA23" s="599"/>
      <c r="LB23" s="599"/>
      <c r="LC23" s="599"/>
      <c r="LD23" s="599"/>
      <c r="LE23" s="599"/>
      <c r="LF23" s="599"/>
      <c r="LG23" s="599"/>
      <c r="LH23" s="599"/>
      <c r="LI23" s="599"/>
      <c r="LJ23" s="599"/>
      <c r="LK23" s="599"/>
      <c r="LL23" s="599"/>
      <c r="LM23" s="599"/>
      <c r="LN23" s="599"/>
      <c r="LO23" s="599"/>
      <c r="LP23" s="599"/>
      <c r="LQ23" s="599"/>
      <c r="LR23" s="599"/>
      <c r="LS23" s="599"/>
      <c r="LT23" s="599"/>
      <c r="LU23" s="599"/>
      <c r="LV23" s="599"/>
      <c r="LW23" s="599"/>
      <c r="LX23" s="599"/>
      <c r="LY23" s="599"/>
      <c r="LZ23" s="599"/>
      <c r="MA23" s="599"/>
      <c r="MB23" s="599"/>
      <c r="MC23" s="599"/>
      <c r="MD23" s="599"/>
      <c r="ME23" s="599"/>
      <c r="MF23" s="599"/>
      <c r="MG23" s="599"/>
      <c r="MH23" s="599"/>
      <c r="MI23" s="599"/>
      <c r="MJ23" s="599"/>
      <c r="MK23" s="599"/>
      <c r="ML23" s="599"/>
      <c r="MM23" s="599"/>
      <c r="MN23" s="599"/>
      <c r="MO23" s="599"/>
      <c r="MP23" s="599"/>
      <c r="MQ23" s="599"/>
      <c r="MR23" s="599"/>
      <c r="MS23" s="599"/>
      <c r="MT23" s="599"/>
      <c r="MU23" s="599"/>
      <c r="MV23" s="599"/>
      <c r="MW23" s="599"/>
      <c r="MX23" s="599"/>
      <c r="MY23" s="599"/>
      <c r="MZ23" s="599"/>
      <c r="NA23" s="599"/>
      <c r="NB23" s="599"/>
      <c r="NC23" s="599"/>
      <c r="ND23" s="599"/>
      <c r="NE23" s="599"/>
      <c r="NF23" s="599"/>
      <c r="NG23" s="599"/>
      <c r="NH23" s="599"/>
      <c r="NI23" s="599"/>
      <c r="NJ23" s="599"/>
      <c r="NK23" s="599"/>
      <c r="NL23" s="599"/>
      <c r="NM23" s="599"/>
      <c r="NN23" s="599"/>
      <c r="NO23" s="599"/>
      <c r="NP23" s="599"/>
      <c r="NQ23" s="599"/>
      <c r="NR23" s="599"/>
      <c r="NS23" s="599"/>
      <c r="NT23" s="599"/>
      <c r="NU23" s="599"/>
      <c r="NV23" s="599"/>
      <c r="NW23" s="599"/>
      <c r="NX23" s="599"/>
      <c r="NY23" s="599"/>
      <c r="NZ23" s="599"/>
      <c r="OA23" s="599"/>
      <c r="OB23" s="599"/>
      <c r="OC23" s="599"/>
      <c r="OD23" s="599"/>
      <c r="OE23" s="599"/>
      <c r="OF23" s="599"/>
      <c r="OG23" s="599"/>
      <c r="OH23" s="599"/>
      <c r="OI23" s="599"/>
      <c r="OJ23" s="599"/>
      <c r="OK23" s="599"/>
      <c r="OL23" s="599"/>
      <c r="OM23" s="599"/>
      <c r="ON23" s="599"/>
      <c r="OO23" s="599"/>
      <c r="OP23" s="599"/>
      <c r="OQ23" s="599"/>
      <c r="OR23" s="599"/>
      <c r="OS23" s="599"/>
      <c r="OT23" s="599"/>
      <c r="OU23" s="599"/>
      <c r="OV23" s="599"/>
      <c r="OW23" s="599"/>
      <c r="OX23" s="599"/>
      <c r="OY23" s="599"/>
      <c r="OZ23" s="599"/>
      <c r="PA23" s="599"/>
      <c r="PB23" s="599"/>
      <c r="PC23" s="599"/>
      <c r="PD23" s="599"/>
      <c r="PE23" s="599"/>
      <c r="PF23" s="599"/>
      <c r="PG23" s="599"/>
      <c r="PH23" s="599"/>
      <c r="PI23" s="599"/>
      <c r="PJ23" s="599"/>
      <c r="PK23" s="599"/>
      <c r="PL23" s="599"/>
      <c r="PM23" s="599"/>
      <c r="PN23" s="599"/>
      <c r="PO23" s="599"/>
      <c r="PP23" s="599"/>
      <c r="PQ23" s="599"/>
      <c r="PR23" s="599"/>
      <c r="PS23" s="599"/>
      <c r="PT23" s="599"/>
      <c r="PU23" s="599"/>
      <c r="PV23" s="599"/>
      <c r="PW23" s="599"/>
      <c r="PX23" s="599"/>
      <c r="PY23" s="599"/>
      <c r="PZ23" s="599"/>
      <c r="QA23" s="599"/>
      <c r="QB23" s="599"/>
      <c r="QC23" s="599"/>
      <c r="QD23" s="599"/>
      <c r="QE23" s="599"/>
      <c r="QF23" s="599"/>
      <c r="QG23" s="599"/>
      <c r="QH23" s="599"/>
      <c r="QI23" s="599"/>
      <c r="QJ23" s="599"/>
      <c r="QK23" s="599"/>
      <c r="QL23" s="599"/>
      <c r="QM23" s="599"/>
      <c r="QN23" s="599"/>
      <c r="QO23" s="599"/>
      <c r="QP23" s="599"/>
      <c r="QQ23" s="599"/>
      <c r="QR23" s="599"/>
      <c r="QS23" s="599"/>
      <c r="QT23" s="599"/>
      <c r="QU23" s="599"/>
      <c r="QV23" s="599"/>
      <c r="QW23" s="599"/>
      <c r="QX23" s="599"/>
      <c r="QY23" s="599"/>
      <c r="QZ23" s="599"/>
      <c r="RA23" s="599"/>
      <c r="RB23" s="599"/>
      <c r="RC23" s="599"/>
      <c r="RD23" s="599"/>
      <c r="RE23" s="599"/>
      <c r="RF23" s="599"/>
      <c r="RG23" s="599"/>
      <c r="RH23" s="599"/>
      <c r="RI23" s="599"/>
      <c r="RJ23" s="599"/>
      <c r="RK23" s="599"/>
      <c r="RL23" s="599"/>
      <c r="RM23" s="599"/>
      <c r="RN23" s="599"/>
      <c r="RO23" s="599"/>
      <c r="RP23" s="599"/>
      <c r="RQ23" s="599"/>
      <c r="RR23" s="599"/>
      <c r="RS23" s="599"/>
      <c r="RT23" s="599"/>
      <c r="RU23" s="599"/>
      <c r="RV23" s="599"/>
      <c r="RW23" s="599"/>
      <c r="RX23" s="599"/>
      <c r="RY23" s="599"/>
      <c r="RZ23" s="599"/>
      <c r="SA23" s="599"/>
      <c r="SB23" s="599"/>
      <c r="SC23" s="599"/>
      <c r="SD23" s="599"/>
      <c r="SE23" s="599"/>
      <c r="SF23" s="599"/>
      <c r="SG23" s="599"/>
      <c r="SH23" s="599"/>
      <c r="SI23" s="599"/>
      <c r="SJ23" s="599"/>
      <c r="SK23" s="599"/>
      <c r="SL23" s="599"/>
      <c r="SM23" s="599"/>
      <c r="SN23" s="599"/>
      <c r="SO23" s="599"/>
      <c r="SP23" s="599"/>
      <c r="SQ23" s="599"/>
      <c r="SR23" s="599"/>
      <c r="SS23" s="599"/>
      <c r="ST23" s="599"/>
      <c r="SU23" s="599"/>
      <c r="SV23" s="599"/>
      <c r="SW23" s="599"/>
      <c r="SX23" s="599"/>
      <c r="SY23" s="599"/>
      <c r="SZ23" s="599"/>
      <c r="TA23" s="599"/>
      <c r="TB23" s="599"/>
      <c r="TC23" s="599"/>
      <c r="TD23" s="599"/>
      <c r="TE23" s="599"/>
      <c r="TF23" s="599"/>
      <c r="TG23" s="599"/>
      <c r="TH23" s="599"/>
      <c r="TI23" s="599"/>
      <c r="TJ23" s="599"/>
      <c r="TK23" s="599"/>
      <c r="TL23" s="599"/>
      <c r="TM23" s="599"/>
      <c r="TN23" s="599"/>
      <c r="TO23" s="599"/>
      <c r="TP23" s="599"/>
      <c r="TQ23" s="599"/>
      <c r="TR23" s="599"/>
      <c r="TS23" s="599"/>
      <c r="TT23" s="599"/>
      <c r="TU23" s="599"/>
      <c r="TV23" s="599"/>
      <c r="TW23" s="599"/>
      <c r="TX23" s="599"/>
      <c r="TY23" s="599"/>
      <c r="TZ23" s="599"/>
      <c r="UA23" s="599"/>
      <c r="UB23" s="599"/>
      <c r="UC23" s="599"/>
      <c r="UD23" s="599"/>
      <c r="UE23" s="599"/>
      <c r="UF23" s="599"/>
      <c r="UG23" s="599"/>
      <c r="UH23" s="599"/>
      <c r="UI23" s="599"/>
      <c r="UJ23" s="599"/>
      <c r="UK23" s="599"/>
      <c r="UL23" s="599"/>
      <c r="UM23" s="599"/>
      <c r="UN23" s="599"/>
      <c r="UO23" s="599"/>
      <c r="UP23" s="599"/>
      <c r="UQ23" s="599"/>
      <c r="UR23" s="599"/>
      <c r="US23" s="599"/>
      <c r="UT23" s="599"/>
      <c r="UU23" s="599"/>
      <c r="UV23" s="599"/>
      <c r="UW23" s="599"/>
      <c r="UX23" s="599"/>
      <c r="UY23" s="599"/>
      <c r="UZ23" s="599"/>
      <c r="VA23" s="599"/>
      <c r="VB23" s="599"/>
      <c r="VC23" s="599"/>
      <c r="VD23" s="599"/>
      <c r="VE23" s="599"/>
      <c r="VF23" s="599"/>
      <c r="VG23" s="599"/>
      <c r="VH23" s="599"/>
      <c r="VI23" s="599"/>
      <c r="VJ23" s="599"/>
      <c r="VK23" s="599"/>
      <c r="VL23" s="599"/>
      <c r="VM23" s="599"/>
      <c r="VN23" s="599"/>
      <c r="VO23" s="599"/>
      <c r="VP23" s="599"/>
      <c r="VQ23" s="599"/>
      <c r="VR23" s="599"/>
      <c r="VS23" s="599"/>
      <c r="VT23" s="599"/>
      <c r="VU23" s="599"/>
      <c r="VV23" s="599"/>
      <c r="VW23" s="599"/>
      <c r="VX23" s="599"/>
      <c r="VY23" s="599"/>
      <c r="VZ23" s="599"/>
      <c r="WA23" s="599"/>
      <c r="WB23" s="599"/>
      <c r="WC23" s="599"/>
      <c r="WD23" s="599"/>
      <c r="WE23" s="599"/>
      <c r="WF23" s="599"/>
      <c r="WG23" s="599"/>
      <c r="WH23" s="599"/>
      <c r="WI23" s="599"/>
      <c r="WJ23" s="599"/>
      <c r="WK23" s="599"/>
      <c r="WL23" s="599"/>
      <c r="WM23" s="599"/>
      <c r="WN23" s="599"/>
      <c r="WO23" s="599"/>
      <c r="WP23" s="599"/>
      <c r="WQ23" s="599"/>
      <c r="WR23" s="599"/>
      <c r="WS23" s="599"/>
      <c r="WT23" s="599"/>
      <c r="WU23" s="599"/>
      <c r="WV23" s="599"/>
      <c r="WW23" s="599"/>
      <c r="WX23" s="599"/>
      <c r="WY23" s="599"/>
      <c r="WZ23" s="599"/>
      <c r="XA23" s="599"/>
      <c r="XB23" s="599"/>
      <c r="XC23" s="599"/>
      <c r="XD23" s="599"/>
      <c r="XE23" s="599"/>
      <c r="XF23" s="599"/>
      <c r="XG23" s="599"/>
      <c r="XH23" s="599"/>
      <c r="XI23" s="599"/>
      <c r="XJ23" s="599"/>
      <c r="XK23" s="599"/>
      <c r="XL23" s="599"/>
      <c r="XM23" s="599"/>
      <c r="XN23" s="599"/>
      <c r="XO23" s="599"/>
      <c r="XP23" s="599"/>
      <c r="XQ23" s="599"/>
      <c r="XR23" s="599"/>
      <c r="XS23" s="599"/>
      <c r="XT23" s="599"/>
      <c r="XU23" s="599"/>
      <c r="XV23" s="599"/>
      <c r="XW23" s="599"/>
      <c r="XX23" s="599"/>
      <c r="XY23" s="599"/>
      <c r="XZ23" s="599"/>
      <c r="YA23" s="599"/>
      <c r="YB23" s="599"/>
      <c r="YC23" s="599"/>
      <c r="YD23" s="599"/>
      <c r="YE23" s="599"/>
      <c r="YF23" s="599"/>
      <c r="YG23" s="599"/>
      <c r="YH23" s="599"/>
      <c r="YI23" s="599"/>
      <c r="YJ23" s="599"/>
      <c r="YK23" s="599"/>
      <c r="YL23" s="599"/>
      <c r="YM23" s="599"/>
      <c r="YN23" s="599"/>
      <c r="YO23" s="599"/>
      <c r="YP23" s="599"/>
      <c r="YQ23" s="599"/>
      <c r="YR23" s="599"/>
      <c r="YS23" s="599"/>
      <c r="YT23" s="599"/>
      <c r="YU23" s="599"/>
      <c r="YV23" s="599"/>
      <c r="YW23" s="599"/>
      <c r="YX23" s="599"/>
      <c r="YY23" s="599"/>
      <c r="YZ23" s="599"/>
      <c r="ZA23" s="599"/>
      <c r="ZB23" s="599"/>
      <c r="ZC23" s="599"/>
      <c r="ZD23" s="599"/>
      <c r="ZE23" s="599"/>
      <c r="ZF23" s="599"/>
      <c r="ZG23" s="599"/>
      <c r="ZH23" s="599"/>
      <c r="ZI23" s="599"/>
      <c r="ZJ23" s="599"/>
      <c r="ZK23" s="599"/>
      <c r="ZL23" s="599"/>
      <c r="ZM23" s="599"/>
      <c r="ZN23" s="599"/>
      <c r="ZO23" s="599"/>
      <c r="ZP23" s="599"/>
      <c r="ZQ23" s="599"/>
      <c r="ZR23" s="599"/>
      <c r="ZS23" s="599"/>
      <c r="ZT23" s="599"/>
      <c r="ZU23" s="599"/>
      <c r="ZV23" s="599"/>
      <c r="ZW23" s="599"/>
      <c r="ZX23" s="599"/>
      <c r="ZY23" s="599"/>
      <c r="ZZ23" s="599"/>
      <c r="AAA23" s="599"/>
      <c r="AAB23" s="599"/>
      <c r="AAC23" s="599"/>
      <c r="AAD23" s="599"/>
      <c r="AAE23" s="599"/>
      <c r="AAF23" s="599"/>
      <c r="AAG23" s="599"/>
      <c r="AAH23" s="599"/>
      <c r="AAI23" s="599"/>
      <c r="AAJ23" s="599"/>
      <c r="AAK23" s="599"/>
      <c r="AAL23" s="599"/>
      <c r="AAM23" s="599"/>
      <c r="AAN23" s="599"/>
      <c r="AAO23" s="599"/>
      <c r="AAP23" s="599"/>
      <c r="AAQ23" s="599"/>
      <c r="AAR23" s="599"/>
      <c r="AAS23" s="599"/>
      <c r="AAT23" s="599"/>
      <c r="AAU23" s="599"/>
      <c r="AAV23" s="599"/>
      <c r="AAW23" s="599"/>
      <c r="AAX23" s="599"/>
      <c r="AAY23" s="599"/>
      <c r="AAZ23" s="599"/>
      <c r="ABA23" s="599"/>
      <c r="ABB23" s="599"/>
      <c r="ABC23" s="599"/>
      <c r="ABD23" s="599"/>
      <c r="ABE23" s="599"/>
      <c r="ABF23" s="599"/>
      <c r="ABG23" s="599"/>
      <c r="ABH23" s="599"/>
      <c r="ABI23" s="599"/>
      <c r="ABJ23" s="599"/>
      <c r="ABK23" s="599"/>
      <c r="ABL23" s="599"/>
      <c r="ABM23" s="599"/>
      <c r="ABN23" s="599"/>
      <c r="ABO23" s="599"/>
      <c r="ABP23" s="599"/>
      <c r="ABQ23" s="599"/>
      <c r="ABR23" s="599"/>
      <c r="ABS23" s="599"/>
      <c r="ABT23" s="599"/>
      <c r="ABU23" s="599"/>
      <c r="ABV23" s="599"/>
      <c r="ABW23" s="599"/>
      <c r="ABX23" s="599"/>
      <c r="ABY23" s="599"/>
      <c r="ABZ23" s="599"/>
      <c r="ACA23" s="599"/>
      <c r="ACB23" s="599"/>
      <c r="ACC23" s="599"/>
      <c r="ACD23" s="599"/>
      <c r="ACE23" s="599"/>
      <c r="ACF23" s="599"/>
      <c r="ACG23" s="599"/>
      <c r="ACH23" s="599"/>
      <c r="ACI23" s="599"/>
      <c r="ACJ23" s="599"/>
      <c r="ACK23" s="599"/>
      <c r="ACL23" s="599"/>
      <c r="ACM23" s="599"/>
      <c r="ACN23" s="599"/>
      <c r="ACO23" s="599"/>
      <c r="ACP23" s="599"/>
      <c r="ACQ23" s="599"/>
      <c r="ACR23" s="599"/>
      <c r="ACS23" s="599"/>
      <c r="ACT23" s="599"/>
      <c r="ACU23" s="599"/>
      <c r="ACV23" s="599"/>
      <c r="ACW23" s="599"/>
      <c r="ACX23" s="599"/>
      <c r="ACY23" s="599"/>
      <c r="ACZ23" s="599"/>
      <c r="ADA23" s="599"/>
      <c r="ADB23" s="599"/>
      <c r="ADC23" s="599"/>
      <c r="ADD23" s="599"/>
      <c r="ADE23" s="599"/>
      <c r="ADF23" s="599"/>
      <c r="ADG23" s="599"/>
      <c r="ADH23" s="599"/>
      <c r="ADI23" s="599"/>
      <c r="ADJ23" s="599"/>
      <c r="ADK23" s="599"/>
      <c r="ADL23" s="599"/>
      <c r="ADM23" s="599"/>
      <c r="ADN23" s="599"/>
      <c r="ADO23" s="599"/>
      <c r="ADP23" s="599"/>
      <c r="ADQ23" s="599"/>
      <c r="ADR23" s="599"/>
      <c r="ADS23" s="599"/>
      <c r="ADT23" s="599"/>
      <c r="ADU23" s="599"/>
      <c r="ADV23" s="599"/>
      <c r="ADW23" s="599"/>
      <c r="ADX23" s="599"/>
      <c r="ADY23" s="599"/>
      <c r="ADZ23" s="599"/>
      <c r="AEA23" s="599"/>
      <c r="AEB23" s="599"/>
      <c r="AEC23" s="599"/>
      <c r="AED23" s="599"/>
      <c r="AEE23" s="599"/>
      <c r="AEF23" s="599"/>
      <c r="AEG23" s="599"/>
      <c r="AEH23" s="599"/>
      <c r="AEI23" s="599"/>
      <c r="AEJ23" s="599"/>
      <c r="AEK23" s="599"/>
      <c r="AEL23" s="599"/>
      <c r="AEM23" s="599"/>
      <c r="AEN23" s="599"/>
      <c r="AEO23" s="599"/>
      <c r="AEP23" s="599"/>
      <c r="AEQ23" s="599"/>
      <c r="AER23" s="599"/>
      <c r="AES23" s="599"/>
      <c r="AET23" s="599"/>
      <c r="AEU23" s="599"/>
      <c r="AEV23" s="599"/>
      <c r="AEW23" s="599"/>
      <c r="AEX23" s="599"/>
      <c r="AEY23" s="599"/>
      <c r="AEZ23" s="599"/>
      <c r="AFA23" s="599"/>
      <c r="AFB23" s="599"/>
      <c r="AFC23" s="599"/>
      <c r="AFD23" s="599"/>
      <c r="AFE23" s="599"/>
      <c r="AFF23" s="599"/>
      <c r="AFG23" s="599"/>
      <c r="AFH23" s="599"/>
      <c r="AFI23" s="599"/>
      <c r="AFJ23" s="599"/>
      <c r="AFK23" s="599"/>
      <c r="AFL23" s="599"/>
      <c r="AFM23" s="599"/>
      <c r="AFN23" s="599"/>
      <c r="AFO23" s="599"/>
      <c r="AFP23" s="599"/>
      <c r="AFQ23" s="599"/>
      <c r="AFR23" s="599"/>
      <c r="AFS23" s="599"/>
      <c r="AFT23" s="599"/>
      <c r="AFU23" s="599"/>
      <c r="AFV23" s="599"/>
      <c r="AFW23" s="599"/>
      <c r="AFX23" s="599"/>
      <c r="AFY23" s="599"/>
      <c r="AFZ23" s="599"/>
      <c r="AGA23" s="599"/>
      <c r="AGB23" s="599"/>
      <c r="AGC23" s="599"/>
      <c r="AGD23" s="599"/>
      <c r="AGE23" s="599"/>
      <c r="AGF23" s="599"/>
      <c r="AGG23" s="599"/>
      <c r="AGH23" s="599"/>
      <c r="AGI23" s="599"/>
      <c r="AGJ23" s="599"/>
      <c r="AGK23" s="599"/>
      <c r="AGL23" s="599"/>
      <c r="AGM23" s="599"/>
      <c r="AGN23" s="599"/>
      <c r="AGO23" s="599"/>
      <c r="AGP23" s="599"/>
      <c r="AGQ23" s="599"/>
      <c r="AGR23" s="599"/>
      <c r="AGS23" s="599"/>
      <c r="AGT23" s="599"/>
      <c r="AGU23" s="599"/>
      <c r="AGV23" s="599"/>
      <c r="AGW23" s="599"/>
      <c r="AGX23" s="599"/>
      <c r="AGY23" s="599"/>
      <c r="AGZ23" s="599"/>
      <c r="AHA23" s="599"/>
      <c r="AHB23" s="599"/>
      <c r="AHC23" s="599"/>
      <c r="AHD23" s="599"/>
      <c r="AHE23" s="599"/>
      <c r="AHF23" s="599"/>
      <c r="AHG23" s="599"/>
      <c r="AHH23" s="599"/>
      <c r="AHI23" s="599"/>
      <c r="AHJ23" s="599"/>
      <c r="AHK23" s="599"/>
      <c r="AHL23" s="599"/>
      <c r="AHM23" s="599"/>
      <c r="AHN23" s="599"/>
      <c r="AHO23" s="599"/>
      <c r="AHP23" s="599"/>
      <c r="AHQ23" s="599"/>
      <c r="AHR23" s="599"/>
      <c r="AHS23" s="599"/>
      <c r="AHT23" s="599"/>
      <c r="AHU23" s="599"/>
      <c r="AHV23" s="599"/>
      <c r="AHW23" s="599"/>
      <c r="AHX23" s="599"/>
      <c r="AHY23" s="599"/>
      <c r="AHZ23" s="599"/>
      <c r="AIA23" s="599"/>
      <c r="AIB23" s="599"/>
      <c r="AIC23" s="599"/>
      <c r="AID23" s="599"/>
      <c r="AIE23" s="599"/>
      <c r="AIF23" s="599"/>
      <c r="AIG23" s="599"/>
      <c r="AIH23" s="599"/>
      <c r="AII23" s="599"/>
      <c r="AIJ23" s="599"/>
      <c r="AIK23" s="599"/>
      <c r="AIL23" s="599"/>
      <c r="AIM23" s="599"/>
      <c r="AIN23" s="599"/>
      <c r="AIO23" s="599"/>
      <c r="AIP23" s="599"/>
      <c r="AIQ23" s="599"/>
      <c r="AIR23" s="599"/>
      <c r="AIS23" s="599"/>
      <c r="AIT23" s="599"/>
      <c r="AIU23" s="599"/>
      <c r="AIV23" s="599"/>
      <c r="AIW23" s="599"/>
      <c r="AIX23" s="599"/>
      <c r="AIY23" s="599"/>
      <c r="AIZ23" s="599"/>
      <c r="AJA23" s="599"/>
      <c r="AJB23" s="599"/>
      <c r="AJC23" s="599"/>
      <c r="AJD23" s="599"/>
      <c r="AJE23" s="599"/>
      <c r="AJF23" s="599"/>
      <c r="AJG23" s="599"/>
      <c r="AJH23" s="599"/>
      <c r="AJI23" s="599"/>
      <c r="AJJ23" s="599"/>
      <c r="AJK23" s="599"/>
      <c r="AJL23" s="599"/>
      <c r="AJM23" s="599"/>
      <c r="AJN23" s="599"/>
      <c r="AJO23" s="599"/>
      <c r="AJP23" s="599"/>
      <c r="AJQ23" s="599"/>
      <c r="AJR23" s="599"/>
      <c r="AJS23" s="599"/>
      <c r="AJT23" s="599"/>
      <c r="AJU23" s="599"/>
      <c r="AJV23" s="599"/>
      <c r="AJW23" s="599"/>
      <c r="AJX23" s="599"/>
      <c r="AJY23" s="599"/>
      <c r="AJZ23" s="599"/>
      <c r="AKA23" s="599"/>
      <c r="AKB23" s="599"/>
      <c r="AKC23" s="599"/>
      <c r="AKD23" s="599"/>
      <c r="AKE23" s="599"/>
      <c r="AKF23" s="599"/>
      <c r="AKG23" s="599"/>
      <c r="AKH23" s="599"/>
      <c r="AKI23" s="599"/>
      <c r="AKJ23" s="599"/>
      <c r="AKK23" s="599"/>
      <c r="AKL23" s="599"/>
      <c r="AKM23" s="599"/>
      <c r="AKN23" s="599"/>
      <c r="AKO23" s="599"/>
      <c r="AKP23" s="599"/>
      <c r="AKQ23" s="599"/>
      <c r="AKR23" s="599"/>
      <c r="AKS23" s="599"/>
      <c r="AKT23" s="599"/>
      <c r="AKU23" s="599"/>
      <c r="AKV23" s="599"/>
      <c r="AKW23" s="599"/>
      <c r="AKX23" s="599"/>
      <c r="AKY23" s="599"/>
      <c r="AKZ23" s="599"/>
      <c r="ALA23" s="599"/>
      <c r="ALB23" s="599"/>
      <c r="ALC23" s="599"/>
      <c r="ALD23" s="599"/>
      <c r="ALE23" s="599"/>
      <c r="ALF23" s="599"/>
      <c r="ALG23" s="599"/>
      <c r="ALH23" s="599"/>
      <c r="ALI23" s="599"/>
      <c r="ALJ23" s="599"/>
      <c r="ALK23" s="599"/>
      <c r="ALL23" s="599"/>
      <c r="ALM23" s="599"/>
      <c r="ALN23" s="599"/>
      <c r="ALO23" s="599"/>
      <c r="ALP23" s="599"/>
      <c r="ALQ23" s="599"/>
      <c r="ALR23" s="599"/>
      <c r="ALS23" s="599"/>
      <c r="ALT23" s="599"/>
      <c r="ALU23" s="599"/>
      <c r="ALV23" s="599"/>
      <c r="ALW23" s="599"/>
      <c r="ALX23" s="599"/>
      <c r="ALY23" s="599"/>
      <c r="ALZ23" s="599"/>
      <c r="AMA23" s="599"/>
      <c r="AMB23" s="599"/>
      <c r="AMC23" s="599"/>
      <c r="AMD23" s="599"/>
      <c r="AME23" s="599"/>
      <c r="AMF23" s="599"/>
      <c r="AMG23" s="599"/>
      <c r="AMH23" s="599"/>
      <c r="AMI23" s="599"/>
      <c r="AMJ23" s="599"/>
    </row>
    <row r="24" spans="1:1024" s="623" customFormat="1" ht="26.25" customHeight="1" x14ac:dyDescent="0.35">
      <c r="A24" s="887" t="s">
        <v>104</v>
      </c>
      <c r="B24" s="888"/>
      <c r="C24" s="888"/>
      <c r="D24" s="634"/>
      <c r="E24" s="633"/>
      <c r="F24" s="633"/>
      <c r="G24" s="642"/>
      <c r="H24" s="642"/>
      <c r="I24" s="642"/>
      <c r="J24" s="642"/>
      <c r="K24" s="633"/>
      <c r="L24" s="633"/>
      <c r="M24" s="633"/>
      <c r="N24" s="642"/>
      <c r="O24" s="642"/>
      <c r="P24" s="642"/>
      <c r="Q24" s="642"/>
      <c r="R24" s="635"/>
      <c r="S24" s="599"/>
      <c r="T24" s="599"/>
      <c r="U24" s="599"/>
      <c r="V24" s="599"/>
      <c r="W24" s="599"/>
      <c r="X24" s="599"/>
      <c r="Y24" s="599"/>
      <c r="Z24" s="599"/>
      <c r="AA24" s="599"/>
      <c r="AB24" s="599"/>
      <c r="AC24" s="599"/>
      <c r="AD24" s="599"/>
      <c r="AE24" s="599"/>
      <c r="AF24" s="599"/>
      <c r="AG24" s="599"/>
      <c r="AH24" s="599"/>
      <c r="AI24" s="599"/>
      <c r="AJ24" s="599"/>
      <c r="AK24" s="599"/>
      <c r="AL24" s="599"/>
      <c r="AM24" s="599"/>
      <c r="AN24" s="599"/>
      <c r="AO24" s="599"/>
      <c r="AP24" s="599"/>
      <c r="AQ24" s="599"/>
      <c r="AR24" s="599"/>
      <c r="AS24" s="599"/>
      <c r="AT24" s="599"/>
      <c r="AU24" s="599"/>
      <c r="AV24" s="599"/>
      <c r="AW24" s="599"/>
      <c r="AX24" s="599"/>
      <c r="AY24" s="599"/>
      <c r="AZ24" s="599"/>
      <c r="BA24" s="599"/>
      <c r="BB24" s="599"/>
      <c r="BC24" s="599"/>
      <c r="BD24" s="599"/>
      <c r="BE24" s="599"/>
      <c r="BF24" s="599"/>
      <c r="BG24" s="599"/>
      <c r="BH24" s="599"/>
      <c r="BI24" s="599"/>
      <c r="BJ24" s="599"/>
      <c r="BK24" s="599"/>
      <c r="BL24" s="599"/>
      <c r="BM24" s="599"/>
      <c r="BN24" s="599"/>
      <c r="BO24" s="599"/>
      <c r="BP24" s="599"/>
      <c r="BQ24" s="599"/>
      <c r="BR24" s="599"/>
      <c r="BS24" s="599"/>
      <c r="BT24" s="599"/>
      <c r="BU24" s="599"/>
      <c r="BV24" s="599"/>
      <c r="BW24" s="599"/>
      <c r="BX24" s="599"/>
      <c r="BY24" s="599"/>
      <c r="BZ24" s="599"/>
      <c r="CA24" s="599"/>
      <c r="CB24" s="599"/>
      <c r="CC24" s="599"/>
      <c r="CD24" s="599"/>
      <c r="CE24" s="599"/>
      <c r="CF24" s="599"/>
      <c r="CG24" s="599"/>
      <c r="CH24" s="599"/>
      <c r="CI24" s="599"/>
      <c r="CJ24" s="599"/>
      <c r="CK24" s="599"/>
      <c r="CL24" s="599"/>
      <c r="CM24" s="599"/>
      <c r="CN24" s="599"/>
      <c r="CO24" s="599"/>
      <c r="CP24" s="599"/>
      <c r="CQ24" s="599"/>
      <c r="CR24" s="599"/>
      <c r="CS24" s="599"/>
      <c r="CT24" s="599"/>
      <c r="CU24" s="599"/>
      <c r="CV24" s="599"/>
      <c r="CW24" s="599"/>
      <c r="CX24" s="599"/>
      <c r="CY24" s="599"/>
      <c r="CZ24" s="599"/>
      <c r="DA24" s="599"/>
      <c r="DB24" s="599"/>
      <c r="DC24" s="599"/>
      <c r="DD24" s="599"/>
      <c r="DE24" s="599"/>
      <c r="DF24" s="599"/>
      <c r="DG24" s="599"/>
      <c r="DH24" s="599"/>
      <c r="DI24" s="599"/>
      <c r="DJ24" s="599"/>
      <c r="DK24" s="599"/>
      <c r="DL24" s="599"/>
      <c r="DM24" s="599"/>
      <c r="DN24" s="599"/>
      <c r="DO24" s="599"/>
      <c r="DP24" s="599"/>
      <c r="DQ24" s="599"/>
      <c r="DR24" s="599"/>
      <c r="DS24" s="599"/>
      <c r="DT24" s="599"/>
      <c r="DU24" s="599"/>
      <c r="DV24" s="599"/>
      <c r="DW24" s="599"/>
      <c r="DX24" s="599"/>
      <c r="DY24" s="599"/>
      <c r="DZ24" s="599"/>
      <c r="EA24" s="599"/>
      <c r="EB24" s="599"/>
      <c r="EC24" s="599"/>
      <c r="ED24" s="599"/>
      <c r="EE24" s="599"/>
      <c r="EF24" s="599"/>
      <c r="EG24" s="599"/>
      <c r="EH24" s="599"/>
      <c r="EI24" s="599"/>
      <c r="EJ24" s="599"/>
      <c r="EK24" s="599"/>
      <c r="EL24" s="599"/>
      <c r="EM24" s="599"/>
      <c r="EN24" s="599"/>
      <c r="EO24" s="599"/>
      <c r="EP24" s="599"/>
      <c r="EQ24" s="599"/>
      <c r="ER24" s="599"/>
      <c r="ES24" s="599"/>
      <c r="ET24" s="599"/>
      <c r="EU24" s="599"/>
      <c r="EV24" s="599"/>
      <c r="EW24" s="599"/>
      <c r="EX24" s="599"/>
      <c r="EY24" s="599"/>
      <c r="EZ24" s="599"/>
      <c r="FA24" s="599"/>
      <c r="FB24" s="599"/>
      <c r="FC24" s="599"/>
      <c r="FD24" s="599"/>
      <c r="FE24" s="599"/>
      <c r="FF24" s="599"/>
      <c r="FG24" s="599"/>
      <c r="FH24" s="599"/>
      <c r="FI24" s="599"/>
      <c r="FJ24" s="599"/>
      <c r="FK24" s="599"/>
      <c r="FL24" s="599"/>
      <c r="FM24" s="599"/>
      <c r="FN24" s="599"/>
      <c r="FO24" s="599"/>
      <c r="FP24" s="599"/>
      <c r="FQ24" s="599"/>
      <c r="FR24" s="599"/>
      <c r="FS24" s="599"/>
      <c r="FT24" s="599"/>
      <c r="FU24" s="599"/>
      <c r="FV24" s="599"/>
      <c r="FW24" s="599"/>
      <c r="FX24" s="599"/>
      <c r="FY24" s="599"/>
      <c r="FZ24" s="599"/>
      <c r="GA24" s="599"/>
      <c r="GB24" s="599"/>
      <c r="GC24" s="599"/>
      <c r="GD24" s="599"/>
      <c r="GE24" s="599"/>
      <c r="GF24" s="599"/>
      <c r="GG24" s="599"/>
      <c r="GH24" s="599"/>
      <c r="GI24" s="599"/>
      <c r="GJ24" s="599"/>
      <c r="GK24" s="599"/>
      <c r="GL24" s="599"/>
      <c r="GM24" s="599"/>
      <c r="GN24" s="599"/>
      <c r="GO24" s="599"/>
      <c r="GP24" s="599"/>
      <c r="GQ24" s="599"/>
      <c r="GR24" s="599"/>
      <c r="GS24" s="599"/>
      <c r="GT24" s="599"/>
      <c r="GU24" s="599"/>
      <c r="GV24" s="599"/>
      <c r="GW24" s="599"/>
      <c r="GX24" s="599"/>
      <c r="GY24" s="599"/>
      <c r="GZ24" s="599"/>
      <c r="HA24" s="599"/>
      <c r="HB24" s="599"/>
      <c r="HC24" s="599"/>
      <c r="HD24" s="599"/>
      <c r="HE24" s="599"/>
      <c r="HF24" s="599"/>
      <c r="HG24" s="599"/>
      <c r="HH24" s="599"/>
      <c r="HI24" s="599"/>
      <c r="HJ24" s="599"/>
      <c r="HK24" s="599"/>
      <c r="HL24" s="599"/>
      <c r="HM24" s="599"/>
      <c r="HN24" s="599"/>
      <c r="HO24" s="599"/>
      <c r="HP24" s="599"/>
      <c r="HQ24" s="599"/>
      <c r="HR24" s="599"/>
      <c r="HS24" s="599"/>
      <c r="HT24" s="599"/>
      <c r="HU24" s="599"/>
      <c r="HV24" s="599"/>
      <c r="HW24" s="599"/>
      <c r="HX24" s="599"/>
      <c r="HY24" s="599"/>
      <c r="HZ24" s="599"/>
      <c r="IA24" s="599"/>
      <c r="IB24" s="599"/>
      <c r="IC24" s="599"/>
      <c r="ID24" s="599"/>
      <c r="IE24" s="599"/>
      <c r="IF24" s="599"/>
      <c r="IG24" s="599"/>
      <c r="IH24" s="599"/>
      <c r="II24" s="599"/>
      <c r="IJ24" s="599"/>
      <c r="IK24" s="599"/>
      <c r="IL24" s="599"/>
      <c r="IM24" s="599"/>
      <c r="IN24" s="599"/>
      <c r="IO24" s="599"/>
      <c r="IP24" s="599"/>
      <c r="IQ24" s="599"/>
      <c r="IR24" s="599"/>
      <c r="IS24" s="599"/>
      <c r="IT24" s="599"/>
      <c r="IU24" s="599"/>
      <c r="IV24" s="599"/>
      <c r="IW24" s="599"/>
      <c r="IX24" s="599"/>
      <c r="IY24" s="599"/>
      <c r="IZ24" s="599"/>
      <c r="JA24" s="599"/>
      <c r="JB24" s="599"/>
      <c r="JC24" s="599"/>
      <c r="JD24" s="599"/>
      <c r="JE24" s="599"/>
      <c r="JF24" s="599"/>
      <c r="JG24" s="599"/>
      <c r="JH24" s="599"/>
      <c r="JI24" s="599"/>
      <c r="JJ24" s="599"/>
      <c r="JK24" s="599"/>
      <c r="JL24" s="599"/>
      <c r="JM24" s="599"/>
      <c r="JN24" s="599"/>
      <c r="JO24" s="599"/>
      <c r="JP24" s="599"/>
      <c r="JQ24" s="599"/>
      <c r="JR24" s="599"/>
      <c r="JS24" s="599"/>
      <c r="JT24" s="599"/>
      <c r="JU24" s="599"/>
      <c r="JV24" s="599"/>
      <c r="JW24" s="599"/>
      <c r="JX24" s="599"/>
      <c r="JY24" s="599"/>
      <c r="JZ24" s="599"/>
      <c r="KA24" s="599"/>
      <c r="KB24" s="599"/>
      <c r="KC24" s="599"/>
      <c r="KD24" s="599"/>
      <c r="KE24" s="599"/>
      <c r="KF24" s="599"/>
      <c r="KG24" s="599"/>
      <c r="KH24" s="599"/>
      <c r="KI24" s="599"/>
      <c r="KJ24" s="599"/>
      <c r="KK24" s="599"/>
      <c r="KL24" s="599"/>
      <c r="KM24" s="599"/>
      <c r="KN24" s="599"/>
      <c r="KO24" s="599"/>
      <c r="KP24" s="599"/>
      <c r="KQ24" s="599"/>
      <c r="KR24" s="599"/>
      <c r="KS24" s="599"/>
      <c r="KT24" s="599"/>
      <c r="KU24" s="599"/>
      <c r="KV24" s="599"/>
      <c r="KW24" s="599"/>
      <c r="KX24" s="599"/>
      <c r="KY24" s="599"/>
      <c r="KZ24" s="599"/>
      <c r="LA24" s="599"/>
      <c r="LB24" s="599"/>
      <c r="LC24" s="599"/>
      <c r="LD24" s="599"/>
      <c r="LE24" s="599"/>
      <c r="LF24" s="599"/>
      <c r="LG24" s="599"/>
      <c r="LH24" s="599"/>
      <c r="LI24" s="599"/>
      <c r="LJ24" s="599"/>
      <c r="LK24" s="599"/>
      <c r="LL24" s="599"/>
      <c r="LM24" s="599"/>
      <c r="LN24" s="599"/>
      <c r="LO24" s="599"/>
      <c r="LP24" s="599"/>
      <c r="LQ24" s="599"/>
      <c r="LR24" s="599"/>
      <c r="LS24" s="599"/>
      <c r="LT24" s="599"/>
      <c r="LU24" s="599"/>
      <c r="LV24" s="599"/>
      <c r="LW24" s="599"/>
      <c r="LX24" s="599"/>
      <c r="LY24" s="599"/>
      <c r="LZ24" s="599"/>
      <c r="MA24" s="599"/>
      <c r="MB24" s="599"/>
      <c r="MC24" s="599"/>
      <c r="MD24" s="599"/>
      <c r="ME24" s="599"/>
      <c r="MF24" s="599"/>
      <c r="MG24" s="599"/>
      <c r="MH24" s="599"/>
      <c r="MI24" s="599"/>
      <c r="MJ24" s="599"/>
      <c r="MK24" s="599"/>
      <c r="ML24" s="599"/>
      <c r="MM24" s="599"/>
      <c r="MN24" s="599"/>
      <c r="MO24" s="599"/>
      <c r="MP24" s="599"/>
      <c r="MQ24" s="599"/>
      <c r="MR24" s="599"/>
      <c r="MS24" s="599"/>
      <c r="MT24" s="599"/>
      <c r="MU24" s="599"/>
      <c r="MV24" s="599"/>
      <c r="MW24" s="599"/>
      <c r="MX24" s="599"/>
      <c r="MY24" s="599"/>
      <c r="MZ24" s="599"/>
      <c r="NA24" s="599"/>
      <c r="NB24" s="599"/>
      <c r="NC24" s="599"/>
      <c r="ND24" s="599"/>
      <c r="NE24" s="599"/>
      <c r="NF24" s="599"/>
      <c r="NG24" s="599"/>
      <c r="NH24" s="599"/>
      <c r="NI24" s="599"/>
      <c r="NJ24" s="599"/>
      <c r="NK24" s="599"/>
      <c r="NL24" s="599"/>
      <c r="NM24" s="599"/>
      <c r="NN24" s="599"/>
      <c r="NO24" s="599"/>
      <c r="NP24" s="599"/>
      <c r="NQ24" s="599"/>
      <c r="NR24" s="599"/>
      <c r="NS24" s="599"/>
      <c r="NT24" s="599"/>
      <c r="NU24" s="599"/>
      <c r="NV24" s="599"/>
      <c r="NW24" s="599"/>
      <c r="NX24" s="599"/>
      <c r="NY24" s="599"/>
      <c r="NZ24" s="599"/>
      <c r="OA24" s="599"/>
      <c r="OB24" s="599"/>
      <c r="OC24" s="599"/>
      <c r="OD24" s="599"/>
      <c r="OE24" s="599"/>
      <c r="OF24" s="599"/>
      <c r="OG24" s="599"/>
      <c r="OH24" s="599"/>
      <c r="OI24" s="599"/>
      <c r="OJ24" s="599"/>
      <c r="OK24" s="599"/>
      <c r="OL24" s="599"/>
      <c r="OM24" s="599"/>
      <c r="ON24" s="599"/>
      <c r="OO24" s="599"/>
      <c r="OP24" s="599"/>
      <c r="OQ24" s="599"/>
      <c r="OR24" s="599"/>
      <c r="OS24" s="599"/>
      <c r="OT24" s="599"/>
      <c r="OU24" s="599"/>
      <c r="OV24" s="599"/>
      <c r="OW24" s="599"/>
      <c r="OX24" s="599"/>
      <c r="OY24" s="599"/>
      <c r="OZ24" s="599"/>
      <c r="PA24" s="599"/>
      <c r="PB24" s="599"/>
      <c r="PC24" s="599"/>
      <c r="PD24" s="599"/>
      <c r="PE24" s="599"/>
      <c r="PF24" s="599"/>
      <c r="PG24" s="599"/>
      <c r="PH24" s="599"/>
      <c r="PI24" s="599"/>
      <c r="PJ24" s="599"/>
      <c r="PK24" s="599"/>
      <c r="PL24" s="599"/>
      <c r="PM24" s="599"/>
      <c r="PN24" s="599"/>
      <c r="PO24" s="599"/>
      <c r="PP24" s="599"/>
      <c r="PQ24" s="599"/>
      <c r="PR24" s="599"/>
      <c r="PS24" s="599"/>
      <c r="PT24" s="599"/>
      <c r="PU24" s="599"/>
      <c r="PV24" s="599"/>
      <c r="PW24" s="599"/>
      <c r="PX24" s="599"/>
      <c r="PY24" s="599"/>
      <c r="PZ24" s="599"/>
      <c r="QA24" s="599"/>
      <c r="QB24" s="599"/>
      <c r="QC24" s="599"/>
      <c r="QD24" s="599"/>
      <c r="QE24" s="599"/>
      <c r="QF24" s="599"/>
      <c r="QG24" s="599"/>
      <c r="QH24" s="599"/>
      <c r="QI24" s="599"/>
      <c r="QJ24" s="599"/>
      <c r="QK24" s="599"/>
      <c r="QL24" s="599"/>
      <c r="QM24" s="599"/>
      <c r="QN24" s="599"/>
      <c r="QO24" s="599"/>
      <c r="QP24" s="599"/>
      <c r="QQ24" s="599"/>
      <c r="QR24" s="599"/>
      <c r="QS24" s="599"/>
      <c r="QT24" s="599"/>
      <c r="QU24" s="599"/>
      <c r="QV24" s="599"/>
      <c r="QW24" s="599"/>
      <c r="QX24" s="599"/>
      <c r="QY24" s="599"/>
      <c r="QZ24" s="599"/>
      <c r="RA24" s="599"/>
      <c r="RB24" s="599"/>
      <c r="RC24" s="599"/>
      <c r="RD24" s="599"/>
      <c r="RE24" s="599"/>
      <c r="RF24" s="599"/>
      <c r="RG24" s="599"/>
      <c r="RH24" s="599"/>
      <c r="RI24" s="599"/>
      <c r="RJ24" s="599"/>
      <c r="RK24" s="599"/>
      <c r="RL24" s="599"/>
      <c r="RM24" s="599"/>
      <c r="RN24" s="599"/>
      <c r="RO24" s="599"/>
      <c r="RP24" s="599"/>
      <c r="RQ24" s="599"/>
      <c r="RR24" s="599"/>
      <c r="RS24" s="599"/>
      <c r="RT24" s="599"/>
      <c r="RU24" s="599"/>
      <c r="RV24" s="599"/>
      <c r="RW24" s="599"/>
      <c r="RX24" s="599"/>
      <c r="RY24" s="599"/>
      <c r="RZ24" s="599"/>
      <c r="SA24" s="599"/>
      <c r="SB24" s="599"/>
      <c r="SC24" s="599"/>
      <c r="SD24" s="599"/>
      <c r="SE24" s="599"/>
      <c r="SF24" s="599"/>
      <c r="SG24" s="599"/>
      <c r="SH24" s="599"/>
      <c r="SI24" s="599"/>
      <c r="SJ24" s="599"/>
      <c r="SK24" s="599"/>
      <c r="SL24" s="599"/>
      <c r="SM24" s="599"/>
      <c r="SN24" s="599"/>
      <c r="SO24" s="599"/>
      <c r="SP24" s="599"/>
      <c r="SQ24" s="599"/>
      <c r="SR24" s="599"/>
      <c r="SS24" s="599"/>
      <c r="ST24" s="599"/>
      <c r="SU24" s="599"/>
      <c r="SV24" s="599"/>
      <c r="SW24" s="599"/>
      <c r="SX24" s="599"/>
      <c r="SY24" s="599"/>
      <c r="SZ24" s="599"/>
      <c r="TA24" s="599"/>
      <c r="TB24" s="599"/>
      <c r="TC24" s="599"/>
      <c r="TD24" s="599"/>
      <c r="TE24" s="599"/>
      <c r="TF24" s="599"/>
      <c r="TG24" s="599"/>
      <c r="TH24" s="599"/>
      <c r="TI24" s="599"/>
      <c r="TJ24" s="599"/>
      <c r="TK24" s="599"/>
      <c r="TL24" s="599"/>
      <c r="TM24" s="599"/>
      <c r="TN24" s="599"/>
      <c r="TO24" s="599"/>
      <c r="TP24" s="599"/>
      <c r="TQ24" s="599"/>
      <c r="TR24" s="599"/>
      <c r="TS24" s="599"/>
      <c r="TT24" s="599"/>
      <c r="TU24" s="599"/>
      <c r="TV24" s="599"/>
      <c r="TW24" s="599"/>
      <c r="TX24" s="599"/>
      <c r="TY24" s="599"/>
      <c r="TZ24" s="599"/>
      <c r="UA24" s="599"/>
      <c r="UB24" s="599"/>
      <c r="UC24" s="599"/>
      <c r="UD24" s="599"/>
      <c r="UE24" s="599"/>
      <c r="UF24" s="599"/>
      <c r="UG24" s="599"/>
      <c r="UH24" s="599"/>
      <c r="UI24" s="599"/>
      <c r="UJ24" s="599"/>
      <c r="UK24" s="599"/>
      <c r="UL24" s="599"/>
      <c r="UM24" s="599"/>
      <c r="UN24" s="599"/>
      <c r="UO24" s="599"/>
      <c r="UP24" s="599"/>
      <c r="UQ24" s="599"/>
      <c r="UR24" s="599"/>
      <c r="US24" s="599"/>
      <c r="UT24" s="599"/>
      <c r="UU24" s="599"/>
      <c r="UV24" s="599"/>
      <c r="UW24" s="599"/>
      <c r="UX24" s="599"/>
      <c r="UY24" s="599"/>
      <c r="UZ24" s="599"/>
      <c r="VA24" s="599"/>
      <c r="VB24" s="599"/>
      <c r="VC24" s="599"/>
      <c r="VD24" s="599"/>
      <c r="VE24" s="599"/>
      <c r="VF24" s="599"/>
      <c r="VG24" s="599"/>
      <c r="VH24" s="599"/>
      <c r="VI24" s="599"/>
      <c r="VJ24" s="599"/>
      <c r="VK24" s="599"/>
      <c r="VL24" s="599"/>
      <c r="VM24" s="599"/>
      <c r="VN24" s="599"/>
      <c r="VO24" s="599"/>
      <c r="VP24" s="599"/>
      <c r="VQ24" s="599"/>
      <c r="VR24" s="599"/>
      <c r="VS24" s="599"/>
      <c r="VT24" s="599"/>
      <c r="VU24" s="599"/>
      <c r="VV24" s="599"/>
      <c r="VW24" s="599"/>
      <c r="VX24" s="599"/>
      <c r="VY24" s="599"/>
      <c r="VZ24" s="599"/>
      <c r="WA24" s="599"/>
      <c r="WB24" s="599"/>
      <c r="WC24" s="599"/>
      <c r="WD24" s="599"/>
      <c r="WE24" s="599"/>
      <c r="WF24" s="599"/>
      <c r="WG24" s="599"/>
      <c r="WH24" s="599"/>
      <c r="WI24" s="599"/>
      <c r="WJ24" s="599"/>
      <c r="WK24" s="599"/>
      <c r="WL24" s="599"/>
      <c r="WM24" s="599"/>
      <c r="WN24" s="599"/>
      <c r="WO24" s="599"/>
      <c r="WP24" s="599"/>
      <c r="WQ24" s="599"/>
      <c r="WR24" s="599"/>
      <c r="WS24" s="599"/>
      <c r="WT24" s="599"/>
      <c r="WU24" s="599"/>
      <c r="WV24" s="599"/>
      <c r="WW24" s="599"/>
      <c r="WX24" s="599"/>
      <c r="WY24" s="599"/>
      <c r="WZ24" s="599"/>
      <c r="XA24" s="599"/>
      <c r="XB24" s="599"/>
      <c r="XC24" s="599"/>
      <c r="XD24" s="599"/>
      <c r="XE24" s="599"/>
      <c r="XF24" s="599"/>
      <c r="XG24" s="599"/>
      <c r="XH24" s="599"/>
      <c r="XI24" s="599"/>
      <c r="XJ24" s="599"/>
      <c r="XK24" s="599"/>
      <c r="XL24" s="599"/>
      <c r="XM24" s="599"/>
      <c r="XN24" s="599"/>
      <c r="XO24" s="599"/>
      <c r="XP24" s="599"/>
      <c r="XQ24" s="599"/>
      <c r="XR24" s="599"/>
      <c r="XS24" s="599"/>
      <c r="XT24" s="599"/>
      <c r="XU24" s="599"/>
      <c r="XV24" s="599"/>
      <c r="XW24" s="599"/>
      <c r="XX24" s="599"/>
      <c r="XY24" s="599"/>
      <c r="XZ24" s="599"/>
      <c r="YA24" s="599"/>
      <c r="YB24" s="599"/>
      <c r="YC24" s="599"/>
      <c r="YD24" s="599"/>
      <c r="YE24" s="599"/>
      <c r="YF24" s="599"/>
      <c r="YG24" s="599"/>
      <c r="YH24" s="599"/>
      <c r="YI24" s="599"/>
      <c r="YJ24" s="599"/>
      <c r="YK24" s="599"/>
      <c r="YL24" s="599"/>
      <c r="YM24" s="599"/>
      <c r="YN24" s="599"/>
      <c r="YO24" s="599"/>
      <c r="YP24" s="599"/>
      <c r="YQ24" s="599"/>
      <c r="YR24" s="599"/>
      <c r="YS24" s="599"/>
      <c r="YT24" s="599"/>
      <c r="YU24" s="599"/>
      <c r="YV24" s="599"/>
      <c r="YW24" s="599"/>
      <c r="YX24" s="599"/>
      <c r="YY24" s="599"/>
      <c r="YZ24" s="599"/>
      <c r="ZA24" s="599"/>
      <c r="ZB24" s="599"/>
      <c r="ZC24" s="599"/>
      <c r="ZD24" s="599"/>
      <c r="ZE24" s="599"/>
      <c r="ZF24" s="599"/>
      <c r="ZG24" s="599"/>
      <c r="ZH24" s="599"/>
      <c r="ZI24" s="599"/>
      <c r="ZJ24" s="599"/>
      <c r="ZK24" s="599"/>
      <c r="ZL24" s="599"/>
      <c r="ZM24" s="599"/>
      <c r="ZN24" s="599"/>
      <c r="ZO24" s="599"/>
      <c r="ZP24" s="599"/>
      <c r="ZQ24" s="599"/>
      <c r="ZR24" s="599"/>
      <c r="ZS24" s="599"/>
      <c r="ZT24" s="599"/>
      <c r="ZU24" s="599"/>
      <c r="ZV24" s="599"/>
      <c r="ZW24" s="599"/>
      <c r="ZX24" s="599"/>
      <c r="ZY24" s="599"/>
      <c r="ZZ24" s="599"/>
      <c r="AAA24" s="599"/>
      <c r="AAB24" s="599"/>
      <c r="AAC24" s="599"/>
      <c r="AAD24" s="599"/>
      <c r="AAE24" s="599"/>
      <c r="AAF24" s="599"/>
      <c r="AAG24" s="599"/>
      <c r="AAH24" s="599"/>
      <c r="AAI24" s="599"/>
      <c r="AAJ24" s="599"/>
      <c r="AAK24" s="599"/>
      <c r="AAL24" s="599"/>
      <c r="AAM24" s="599"/>
      <c r="AAN24" s="599"/>
      <c r="AAO24" s="599"/>
      <c r="AAP24" s="599"/>
      <c r="AAQ24" s="599"/>
      <c r="AAR24" s="599"/>
      <c r="AAS24" s="599"/>
      <c r="AAT24" s="599"/>
      <c r="AAU24" s="599"/>
      <c r="AAV24" s="599"/>
      <c r="AAW24" s="599"/>
      <c r="AAX24" s="599"/>
      <c r="AAY24" s="599"/>
      <c r="AAZ24" s="599"/>
      <c r="ABA24" s="599"/>
      <c r="ABB24" s="599"/>
      <c r="ABC24" s="599"/>
      <c r="ABD24" s="599"/>
      <c r="ABE24" s="599"/>
      <c r="ABF24" s="599"/>
      <c r="ABG24" s="599"/>
      <c r="ABH24" s="599"/>
      <c r="ABI24" s="599"/>
      <c r="ABJ24" s="599"/>
      <c r="ABK24" s="599"/>
      <c r="ABL24" s="599"/>
      <c r="ABM24" s="599"/>
      <c r="ABN24" s="599"/>
      <c r="ABO24" s="599"/>
      <c r="ABP24" s="599"/>
      <c r="ABQ24" s="599"/>
      <c r="ABR24" s="599"/>
      <c r="ABS24" s="599"/>
      <c r="ABT24" s="599"/>
      <c r="ABU24" s="599"/>
      <c r="ABV24" s="599"/>
      <c r="ABW24" s="599"/>
      <c r="ABX24" s="599"/>
      <c r="ABY24" s="599"/>
      <c r="ABZ24" s="599"/>
      <c r="ACA24" s="599"/>
      <c r="ACB24" s="599"/>
      <c r="ACC24" s="599"/>
      <c r="ACD24" s="599"/>
      <c r="ACE24" s="599"/>
      <c r="ACF24" s="599"/>
      <c r="ACG24" s="599"/>
      <c r="ACH24" s="599"/>
      <c r="ACI24" s="599"/>
      <c r="ACJ24" s="599"/>
      <c r="ACK24" s="599"/>
      <c r="ACL24" s="599"/>
      <c r="ACM24" s="599"/>
      <c r="ACN24" s="599"/>
      <c r="ACO24" s="599"/>
      <c r="ACP24" s="599"/>
      <c r="ACQ24" s="599"/>
      <c r="ACR24" s="599"/>
      <c r="ACS24" s="599"/>
      <c r="ACT24" s="599"/>
      <c r="ACU24" s="599"/>
      <c r="ACV24" s="599"/>
      <c r="ACW24" s="599"/>
      <c r="ACX24" s="599"/>
      <c r="ACY24" s="599"/>
      <c r="ACZ24" s="599"/>
      <c r="ADA24" s="599"/>
      <c r="ADB24" s="599"/>
      <c r="ADC24" s="599"/>
      <c r="ADD24" s="599"/>
      <c r="ADE24" s="599"/>
      <c r="ADF24" s="599"/>
      <c r="ADG24" s="599"/>
      <c r="ADH24" s="599"/>
      <c r="ADI24" s="599"/>
      <c r="ADJ24" s="599"/>
      <c r="ADK24" s="599"/>
      <c r="ADL24" s="599"/>
      <c r="ADM24" s="599"/>
      <c r="ADN24" s="599"/>
      <c r="ADO24" s="599"/>
      <c r="ADP24" s="599"/>
      <c r="ADQ24" s="599"/>
      <c r="ADR24" s="599"/>
      <c r="ADS24" s="599"/>
      <c r="ADT24" s="599"/>
      <c r="ADU24" s="599"/>
      <c r="ADV24" s="599"/>
      <c r="ADW24" s="599"/>
      <c r="ADX24" s="599"/>
      <c r="ADY24" s="599"/>
      <c r="ADZ24" s="599"/>
      <c r="AEA24" s="599"/>
      <c r="AEB24" s="599"/>
      <c r="AEC24" s="599"/>
      <c r="AED24" s="599"/>
      <c r="AEE24" s="599"/>
      <c r="AEF24" s="599"/>
      <c r="AEG24" s="599"/>
      <c r="AEH24" s="599"/>
      <c r="AEI24" s="599"/>
      <c r="AEJ24" s="599"/>
      <c r="AEK24" s="599"/>
      <c r="AEL24" s="599"/>
      <c r="AEM24" s="599"/>
      <c r="AEN24" s="599"/>
      <c r="AEO24" s="599"/>
      <c r="AEP24" s="599"/>
      <c r="AEQ24" s="599"/>
      <c r="AER24" s="599"/>
      <c r="AES24" s="599"/>
      <c r="AET24" s="599"/>
      <c r="AEU24" s="599"/>
      <c r="AEV24" s="599"/>
      <c r="AEW24" s="599"/>
      <c r="AEX24" s="599"/>
      <c r="AEY24" s="599"/>
      <c r="AEZ24" s="599"/>
      <c r="AFA24" s="599"/>
      <c r="AFB24" s="599"/>
      <c r="AFC24" s="599"/>
      <c r="AFD24" s="599"/>
      <c r="AFE24" s="599"/>
      <c r="AFF24" s="599"/>
      <c r="AFG24" s="599"/>
      <c r="AFH24" s="599"/>
      <c r="AFI24" s="599"/>
      <c r="AFJ24" s="599"/>
      <c r="AFK24" s="599"/>
      <c r="AFL24" s="599"/>
      <c r="AFM24" s="599"/>
      <c r="AFN24" s="599"/>
      <c r="AFO24" s="599"/>
      <c r="AFP24" s="599"/>
      <c r="AFQ24" s="599"/>
      <c r="AFR24" s="599"/>
      <c r="AFS24" s="599"/>
      <c r="AFT24" s="599"/>
      <c r="AFU24" s="599"/>
      <c r="AFV24" s="599"/>
      <c r="AFW24" s="599"/>
      <c r="AFX24" s="599"/>
      <c r="AFY24" s="599"/>
      <c r="AFZ24" s="599"/>
      <c r="AGA24" s="599"/>
      <c r="AGB24" s="599"/>
      <c r="AGC24" s="599"/>
      <c r="AGD24" s="599"/>
      <c r="AGE24" s="599"/>
      <c r="AGF24" s="599"/>
      <c r="AGG24" s="599"/>
      <c r="AGH24" s="599"/>
      <c r="AGI24" s="599"/>
      <c r="AGJ24" s="599"/>
      <c r="AGK24" s="599"/>
      <c r="AGL24" s="599"/>
      <c r="AGM24" s="599"/>
      <c r="AGN24" s="599"/>
      <c r="AGO24" s="599"/>
      <c r="AGP24" s="599"/>
      <c r="AGQ24" s="599"/>
      <c r="AGR24" s="599"/>
      <c r="AGS24" s="599"/>
      <c r="AGT24" s="599"/>
      <c r="AGU24" s="599"/>
      <c r="AGV24" s="599"/>
      <c r="AGW24" s="599"/>
      <c r="AGX24" s="599"/>
      <c r="AGY24" s="599"/>
      <c r="AGZ24" s="599"/>
      <c r="AHA24" s="599"/>
      <c r="AHB24" s="599"/>
      <c r="AHC24" s="599"/>
      <c r="AHD24" s="599"/>
      <c r="AHE24" s="599"/>
      <c r="AHF24" s="599"/>
      <c r="AHG24" s="599"/>
      <c r="AHH24" s="599"/>
      <c r="AHI24" s="599"/>
      <c r="AHJ24" s="599"/>
      <c r="AHK24" s="599"/>
      <c r="AHL24" s="599"/>
      <c r="AHM24" s="599"/>
      <c r="AHN24" s="599"/>
      <c r="AHO24" s="599"/>
      <c r="AHP24" s="599"/>
      <c r="AHQ24" s="599"/>
      <c r="AHR24" s="599"/>
      <c r="AHS24" s="599"/>
      <c r="AHT24" s="599"/>
      <c r="AHU24" s="599"/>
      <c r="AHV24" s="599"/>
      <c r="AHW24" s="599"/>
      <c r="AHX24" s="599"/>
      <c r="AHY24" s="599"/>
      <c r="AHZ24" s="599"/>
      <c r="AIA24" s="599"/>
      <c r="AIB24" s="599"/>
      <c r="AIC24" s="599"/>
      <c r="AID24" s="599"/>
      <c r="AIE24" s="599"/>
      <c r="AIF24" s="599"/>
      <c r="AIG24" s="599"/>
      <c r="AIH24" s="599"/>
      <c r="AII24" s="599"/>
      <c r="AIJ24" s="599"/>
      <c r="AIK24" s="599"/>
      <c r="AIL24" s="599"/>
      <c r="AIM24" s="599"/>
      <c r="AIN24" s="599"/>
      <c r="AIO24" s="599"/>
      <c r="AIP24" s="599"/>
      <c r="AIQ24" s="599"/>
      <c r="AIR24" s="599"/>
      <c r="AIS24" s="599"/>
      <c r="AIT24" s="599"/>
      <c r="AIU24" s="599"/>
      <c r="AIV24" s="599"/>
      <c r="AIW24" s="599"/>
      <c r="AIX24" s="599"/>
      <c r="AIY24" s="599"/>
      <c r="AIZ24" s="599"/>
      <c r="AJA24" s="599"/>
      <c r="AJB24" s="599"/>
      <c r="AJC24" s="599"/>
      <c r="AJD24" s="599"/>
      <c r="AJE24" s="599"/>
      <c r="AJF24" s="599"/>
      <c r="AJG24" s="599"/>
      <c r="AJH24" s="599"/>
      <c r="AJI24" s="599"/>
      <c r="AJJ24" s="599"/>
      <c r="AJK24" s="599"/>
      <c r="AJL24" s="599"/>
      <c r="AJM24" s="599"/>
      <c r="AJN24" s="599"/>
      <c r="AJO24" s="599"/>
      <c r="AJP24" s="599"/>
      <c r="AJQ24" s="599"/>
      <c r="AJR24" s="599"/>
      <c r="AJS24" s="599"/>
      <c r="AJT24" s="599"/>
      <c r="AJU24" s="599"/>
      <c r="AJV24" s="599"/>
      <c r="AJW24" s="599"/>
      <c r="AJX24" s="599"/>
      <c r="AJY24" s="599"/>
      <c r="AJZ24" s="599"/>
      <c r="AKA24" s="599"/>
      <c r="AKB24" s="599"/>
      <c r="AKC24" s="599"/>
      <c r="AKD24" s="599"/>
      <c r="AKE24" s="599"/>
      <c r="AKF24" s="599"/>
      <c r="AKG24" s="599"/>
      <c r="AKH24" s="599"/>
      <c r="AKI24" s="599"/>
      <c r="AKJ24" s="599"/>
      <c r="AKK24" s="599"/>
      <c r="AKL24" s="599"/>
      <c r="AKM24" s="599"/>
      <c r="AKN24" s="599"/>
      <c r="AKO24" s="599"/>
      <c r="AKP24" s="599"/>
      <c r="AKQ24" s="599"/>
      <c r="AKR24" s="599"/>
      <c r="AKS24" s="599"/>
      <c r="AKT24" s="599"/>
      <c r="AKU24" s="599"/>
      <c r="AKV24" s="599"/>
      <c r="AKW24" s="599"/>
      <c r="AKX24" s="599"/>
      <c r="AKY24" s="599"/>
      <c r="AKZ24" s="599"/>
      <c r="ALA24" s="599"/>
      <c r="ALB24" s="599"/>
      <c r="ALC24" s="599"/>
      <c r="ALD24" s="599"/>
      <c r="ALE24" s="599"/>
      <c r="ALF24" s="599"/>
      <c r="ALG24" s="599"/>
      <c r="ALH24" s="599"/>
      <c r="ALI24" s="599"/>
      <c r="ALJ24" s="599"/>
      <c r="ALK24" s="599"/>
      <c r="ALL24" s="599"/>
      <c r="ALM24" s="599"/>
      <c r="ALN24" s="599"/>
      <c r="ALO24" s="599"/>
      <c r="ALP24" s="599"/>
      <c r="ALQ24" s="599"/>
      <c r="ALR24" s="599"/>
      <c r="ALS24" s="599"/>
      <c r="ALT24" s="599"/>
      <c r="ALU24" s="599"/>
      <c r="ALV24" s="599"/>
      <c r="ALW24" s="599"/>
      <c r="ALX24" s="599"/>
      <c r="ALY24" s="599"/>
      <c r="ALZ24" s="599"/>
      <c r="AMA24" s="599"/>
      <c r="AMB24" s="599"/>
      <c r="AMC24" s="599"/>
      <c r="AMD24" s="599"/>
      <c r="AME24" s="599"/>
      <c r="AMF24" s="599"/>
      <c r="AMG24" s="599"/>
      <c r="AMH24" s="599"/>
      <c r="AMI24" s="599"/>
      <c r="AMJ24" s="599"/>
    </row>
    <row r="25" spans="1:1024" s="623" customFormat="1" ht="26.25" customHeight="1" x14ac:dyDescent="0.35">
      <c r="A25" s="639" t="s">
        <v>436</v>
      </c>
      <c r="B25" s="638" t="s">
        <v>98</v>
      </c>
      <c r="C25" s="637" t="s">
        <v>508</v>
      </c>
      <c r="D25" s="634" t="s">
        <v>3</v>
      </c>
      <c r="E25" s="643">
        <v>10718</v>
      </c>
      <c r="F25" s="633">
        <v>31718</v>
      </c>
      <c r="G25" s="644">
        <v>21873</v>
      </c>
      <c r="H25" s="644">
        <v>5703</v>
      </c>
      <c r="I25" s="642">
        <v>3542</v>
      </c>
      <c r="J25" s="642"/>
      <c r="K25" s="642"/>
      <c r="L25" s="642"/>
      <c r="M25" s="642"/>
      <c r="N25" s="642">
        <v>600</v>
      </c>
      <c r="O25" s="642"/>
      <c r="P25" s="642"/>
      <c r="Q25" s="642"/>
      <c r="R25" s="635"/>
      <c r="S25" s="599"/>
      <c r="T25" s="599"/>
      <c r="U25" s="599"/>
      <c r="V25" s="599"/>
      <c r="W25" s="599"/>
      <c r="X25" s="599"/>
      <c r="Y25" s="599"/>
      <c r="Z25" s="599"/>
      <c r="AA25" s="599"/>
      <c r="AB25" s="599"/>
      <c r="AC25" s="599"/>
      <c r="AD25" s="599"/>
      <c r="AE25" s="599"/>
      <c r="AF25" s="599"/>
      <c r="AG25" s="599"/>
      <c r="AH25" s="599"/>
      <c r="AI25" s="599"/>
      <c r="AJ25" s="599"/>
      <c r="AK25" s="599"/>
      <c r="AL25" s="599"/>
      <c r="AM25" s="599"/>
      <c r="AN25" s="599"/>
      <c r="AO25" s="599"/>
      <c r="AP25" s="599"/>
      <c r="AQ25" s="599"/>
      <c r="AR25" s="599"/>
      <c r="AS25" s="599"/>
      <c r="AT25" s="599"/>
      <c r="AU25" s="599"/>
      <c r="AV25" s="599"/>
      <c r="AW25" s="599"/>
      <c r="AX25" s="599"/>
      <c r="AY25" s="599"/>
      <c r="AZ25" s="599"/>
      <c r="BA25" s="599"/>
      <c r="BB25" s="599"/>
      <c r="BC25" s="599"/>
      <c r="BD25" s="599"/>
      <c r="BE25" s="599"/>
      <c r="BF25" s="599"/>
      <c r="BG25" s="599"/>
      <c r="BH25" s="599"/>
      <c r="BI25" s="599"/>
      <c r="BJ25" s="599"/>
      <c r="BK25" s="599"/>
      <c r="BL25" s="599"/>
      <c r="BM25" s="599"/>
      <c r="BN25" s="599"/>
      <c r="BO25" s="599"/>
      <c r="BP25" s="599"/>
      <c r="BQ25" s="599"/>
      <c r="BR25" s="599"/>
      <c r="BS25" s="599"/>
      <c r="BT25" s="599"/>
      <c r="BU25" s="599"/>
      <c r="BV25" s="599"/>
      <c r="BW25" s="599"/>
      <c r="BX25" s="599"/>
      <c r="BY25" s="599"/>
      <c r="BZ25" s="599"/>
      <c r="CA25" s="599"/>
      <c r="CB25" s="599"/>
      <c r="CC25" s="599"/>
      <c r="CD25" s="599"/>
      <c r="CE25" s="599"/>
      <c r="CF25" s="599"/>
      <c r="CG25" s="599"/>
      <c r="CH25" s="599"/>
      <c r="CI25" s="599"/>
      <c r="CJ25" s="599"/>
      <c r="CK25" s="599"/>
      <c r="CL25" s="599"/>
      <c r="CM25" s="599"/>
      <c r="CN25" s="599"/>
      <c r="CO25" s="599"/>
      <c r="CP25" s="599"/>
      <c r="CQ25" s="599"/>
      <c r="CR25" s="599"/>
      <c r="CS25" s="599"/>
      <c r="CT25" s="599"/>
      <c r="CU25" s="599"/>
      <c r="CV25" s="599"/>
      <c r="CW25" s="599"/>
      <c r="CX25" s="599"/>
      <c r="CY25" s="599"/>
      <c r="CZ25" s="599"/>
      <c r="DA25" s="599"/>
      <c r="DB25" s="599"/>
      <c r="DC25" s="599"/>
      <c r="DD25" s="599"/>
      <c r="DE25" s="599"/>
      <c r="DF25" s="599"/>
      <c r="DG25" s="599"/>
      <c r="DH25" s="599"/>
      <c r="DI25" s="599"/>
      <c r="DJ25" s="599"/>
      <c r="DK25" s="599"/>
      <c r="DL25" s="599"/>
      <c r="DM25" s="599"/>
      <c r="DN25" s="599"/>
      <c r="DO25" s="599"/>
      <c r="DP25" s="599"/>
      <c r="DQ25" s="599"/>
      <c r="DR25" s="599"/>
      <c r="DS25" s="599"/>
      <c r="DT25" s="599"/>
      <c r="DU25" s="599"/>
      <c r="DV25" s="599"/>
      <c r="DW25" s="599"/>
      <c r="DX25" s="599"/>
      <c r="DY25" s="599"/>
      <c r="DZ25" s="599"/>
      <c r="EA25" s="599"/>
      <c r="EB25" s="599"/>
      <c r="EC25" s="599"/>
      <c r="ED25" s="599"/>
      <c r="EE25" s="599"/>
      <c r="EF25" s="599"/>
      <c r="EG25" s="599"/>
      <c r="EH25" s="599"/>
      <c r="EI25" s="599"/>
      <c r="EJ25" s="599"/>
      <c r="EK25" s="599"/>
      <c r="EL25" s="599"/>
      <c r="EM25" s="599"/>
      <c r="EN25" s="599"/>
      <c r="EO25" s="599"/>
      <c r="EP25" s="599"/>
      <c r="EQ25" s="599"/>
      <c r="ER25" s="599"/>
      <c r="ES25" s="599"/>
      <c r="ET25" s="599"/>
      <c r="EU25" s="599"/>
      <c r="EV25" s="599"/>
      <c r="EW25" s="599"/>
      <c r="EX25" s="599"/>
      <c r="EY25" s="599"/>
      <c r="EZ25" s="599"/>
      <c r="FA25" s="599"/>
      <c r="FB25" s="599"/>
      <c r="FC25" s="599"/>
      <c r="FD25" s="599"/>
      <c r="FE25" s="599"/>
      <c r="FF25" s="599"/>
      <c r="FG25" s="599"/>
      <c r="FH25" s="599"/>
      <c r="FI25" s="599"/>
      <c r="FJ25" s="599"/>
      <c r="FK25" s="599"/>
      <c r="FL25" s="599"/>
      <c r="FM25" s="599"/>
      <c r="FN25" s="599"/>
      <c r="FO25" s="599"/>
      <c r="FP25" s="599"/>
      <c r="FQ25" s="599"/>
      <c r="FR25" s="599"/>
      <c r="FS25" s="599"/>
      <c r="FT25" s="599"/>
      <c r="FU25" s="599"/>
      <c r="FV25" s="599"/>
      <c r="FW25" s="599"/>
      <c r="FX25" s="599"/>
      <c r="FY25" s="599"/>
      <c r="FZ25" s="599"/>
      <c r="GA25" s="599"/>
      <c r="GB25" s="599"/>
      <c r="GC25" s="599"/>
      <c r="GD25" s="599"/>
      <c r="GE25" s="599"/>
      <c r="GF25" s="599"/>
      <c r="GG25" s="599"/>
      <c r="GH25" s="599"/>
      <c r="GI25" s="599"/>
      <c r="GJ25" s="599"/>
      <c r="GK25" s="599"/>
      <c r="GL25" s="599"/>
      <c r="GM25" s="599"/>
      <c r="GN25" s="599"/>
      <c r="GO25" s="599"/>
      <c r="GP25" s="599"/>
      <c r="GQ25" s="599"/>
      <c r="GR25" s="599"/>
      <c r="GS25" s="599"/>
      <c r="GT25" s="599"/>
      <c r="GU25" s="599"/>
      <c r="GV25" s="599"/>
      <c r="GW25" s="599"/>
      <c r="GX25" s="599"/>
      <c r="GY25" s="599"/>
      <c r="GZ25" s="599"/>
      <c r="HA25" s="599"/>
      <c r="HB25" s="599"/>
      <c r="HC25" s="599"/>
      <c r="HD25" s="599"/>
      <c r="HE25" s="599"/>
      <c r="HF25" s="599"/>
      <c r="HG25" s="599"/>
      <c r="HH25" s="599"/>
      <c r="HI25" s="599"/>
      <c r="HJ25" s="599"/>
      <c r="HK25" s="599"/>
      <c r="HL25" s="599"/>
      <c r="HM25" s="599"/>
      <c r="HN25" s="599"/>
      <c r="HO25" s="599"/>
      <c r="HP25" s="599"/>
      <c r="HQ25" s="599"/>
      <c r="HR25" s="599"/>
      <c r="HS25" s="599"/>
      <c r="HT25" s="599"/>
      <c r="HU25" s="599"/>
      <c r="HV25" s="599"/>
      <c r="HW25" s="599"/>
      <c r="HX25" s="599"/>
      <c r="HY25" s="599"/>
      <c r="HZ25" s="599"/>
      <c r="IA25" s="599"/>
      <c r="IB25" s="599"/>
      <c r="IC25" s="599"/>
      <c r="ID25" s="599"/>
      <c r="IE25" s="599"/>
      <c r="IF25" s="599"/>
      <c r="IG25" s="599"/>
      <c r="IH25" s="599"/>
      <c r="II25" s="599"/>
      <c r="IJ25" s="599"/>
      <c r="IK25" s="599"/>
      <c r="IL25" s="599"/>
      <c r="IM25" s="599"/>
      <c r="IN25" s="599"/>
      <c r="IO25" s="599"/>
      <c r="IP25" s="599"/>
      <c r="IQ25" s="599"/>
      <c r="IR25" s="599"/>
      <c r="IS25" s="599"/>
      <c r="IT25" s="599"/>
      <c r="IU25" s="599"/>
      <c r="IV25" s="599"/>
      <c r="IW25" s="599"/>
      <c r="IX25" s="599"/>
      <c r="IY25" s="599"/>
      <c r="IZ25" s="599"/>
      <c r="JA25" s="599"/>
      <c r="JB25" s="599"/>
      <c r="JC25" s="599"/>
      <c r="JD25" s="599"/>
      <c r="JE25" s="599"/>
      <c r="JF25" s="599"/>
      <c r="JG25" s="599"/>
      <c r="JH25" s="599"/>
      <c r="JI25" s="599"/>
      <c r="JJ25" s="599"/>
      <c r="JK25" s="599"/>
      <c r="JL25" s="599"/>
      <c r="JM25" s="599"/>
      <c r="JN25" s="599"/>
      <c r="JO25" s="599"/>
      <c r="JP25" s="599"/>
      <c r="JQ25" s="599"/>
      <c r="JR25" s="599"/>
      <c r="JS25" s="599"/>
      <c r="JT25" s="599"/>
      <c r="JU25" s="599"/>
      <c r="JV25" s="599"/>
      <c r="JW25" s="599"/>
      <c r="JX25" s="599"/>
      <c r="JY25" s="599"/>
      <c r="JZ25" s="599"/>
      <c r="KA25" s="599"/>
      <c r="KB25" s="599"/>
      <c r="KC25" s="599"/>
      <c r="KD25" s="599"/>
      <c r="KE25" s="599"/>
      <c r="KF25" s="599"/>
      <c r="KG25" s="599"/>
      <c r="KH25" s="599"/>
      <c r="KI25" s="599"/>
      <c r="KJ25" s="599"/>
      <c r="KK25" s="599"/>
      <c r="KL25" s="599"/>
      <c r="KM25" s="599"/>
      <c r="KN25" s="599"/>
      <c r="KO25" s="599"/>
      <c r="KP25" s="599"/>
      <c r="KQ25" s="599"/>
      <c r="KR25" s="599"/>
      <c r="KS25" s="599"/>
      <c r="KT25" s="599"/>
      <c r="KU25" s="599"/>
      <c r="KV25" s="599"/>
      <c r="KW25" s="599"/>
      <c r="KX25" s="599"/>
      <c r="KY25" s="599"/>
      <c r="KZ25" s="599"/>
      <c r="LA25" s="599"/>
      <c r="LB25" s="599"/>
      <c r="LC25" s="599"/>
      <c r="LD25" s="599"/>
      <c r="LE25" s="599"/>
      <c r="LF25" s="599"/>
      <c r="LG25" s="599"/>
      <c r="LH25" s="599"/>
      <c r="LI25" s="599"/>
      <c r="LJ25" s="599"/>
      <c r="LK25" s="599"/>
      <c r="LL25" s="599"/>
      <c r="LM25" s="599"/>
      <c r="LN25" s="599"/>
      <c r="LO25" s="599"/>
      <c r="LP25" s="599"/>
      <c r="LQ25" s="599"/>
      <c r="LR25" s="599"/>
      <c r="LS25" s="599"/>
      <c r="LT25" s="599"/>
      <c r="LU25" s="599"/>
      <c r="LV25" s="599"/>
      <c r="LW25" s="599"/>
      <c r="LX25" s="599"/>
      <c r="LY25" s="599"/>
      <c r="LZ25" s="599"/>
      <c r="MA25" s="599"/>
      <c r="MB25" s="599"/>
      <c r="MC25" s="599"/>
      <c r="MD25" s="599"/>
      <c r="ME25" s="599"/>
      <c r="MF25" s="599"/>
      <c r="MG25" s="599"/>
      <c r="MH25" s="599"/>
      <c r="MI25" s="599"/>
      <c r="MJ25" s="599"/>
      <c r="MK25" s="599"/>
      <c r="ML25" s="599"/>
      <c r="MM25" s="599"/>
      <c r="MN25" s="599"/>
      <c r="MO25" s="599"/>
      <c r="MP25" s="599"/>
      <c r="MQ25" s="599"/>
      <c r="MR25" s="599"/>
      <c r="MS25" s="599"/>
      <c r="MT25" s="599"/>
      <c r="MU25" s="599"/>
      <c r="MV25" s="599"/>
      <c r="MW25" s="599"/>
      <c r="MX25" s="599"/>
      <c r="MY25" s="599"/>
      <c r="MZ25" s="599"/>
      <c r="NA25" s="599"/>
      <c r="NB25" s="599"/>
      <c r="NC25" s="599"/>
      <c r="ND25" s="599"/>
      <c r="NE25" s="599"/>
      <c r="NF25" s="599"/>
      <c r="NG25" s="599"/>
      <c r="NH25" s="599"/>
      <c r="NI25" s="599"/>
      <c r="NJ25" s="599"/>
      <c r="NK25" s="599"/>
      <c r="NL25" s="599"/>
      <c r="NM25" s="599"/>
      <c r="NN25" s="599"/>
      <c r="NO25" s="599"/>
      <c r="NP25" s="599"/>
      <c r="NQ25" s="599"/>
      <c r="NR25" s="599"/>
      <c r="NS25" s="599"/>
      <c r="NT25" s="599"/>
      <c r="NU25" s="599"/>
      <c r="NV25" s="599"/>
      <c r="NW25" s="599"/>
      <c r="NX25" s="599"/>
      <c r="NY25" s="599"/>
      <c r="NZ25" s="599"/>
      <c r="OA25" s="599"/>
      <c r="OB25" s="599"/>
      <c r="OC25" s="599"/>
      <c r="OD25" s="599"/>
      <c r="OE25" s="599"/>
      <c r="OF25" s="599"/>
      <c r="OG25" s="599"/>
      <c r="OH25" s="599"/>
      <c r="OI25" s="599"/>
      <c r="OJ25" s="599"/>
      <c r="OK25" s="599"/>
      <c r="OL25" s="599"/>
      <c r="OM25" s="599"/>
      <c r="ON25" s="599"/>
      <c r="OO25" s="599"/>
      <c r="OP25" s="599"/>
      <c r="OQ25" s="599"/>
      <c r="OR25" s="599"/>
      <c r="OS25" s="599"/>
      <c r="OT25" s="599"/>
      <c r="OU25" s="599"/>
      <c r="OV25" s="599"/>
      <c r="OW25" s="599"/>
      <c r="OX25" s="599"/>
      <c r="OY25" s="599"/>
      <c r="OZ25" s="599"/>
      <c r="PA25" s="599"/>
      <c r="PB25" s="599"/>
      <c r="PC25" s="599"/>
      <c r="PD25" s="599"/>
      <c r="PE25" s="599"/>
      <c r="PF25" s="599"/>
      <c r="PG25" s="599"/>
      <c r="PH25" s="599"/>
      <c r="PI25" s="599"/>
      <c r="PJ25" s="599"/>
      <c r="PK25" s="599"/>
      <c r="PL25" s="599"/>
      <c r="PM25" s="599"/>
      <c r="PN25" s="599"/>
      <c r="PO25" s="599"/>
      <c r="PP25" s="599"/>
      <c r="PQ25" s="599"/>
      <c r="PR25" s="599"/>
      <c r="PS25" s="599"/>
      <c r="PT25" s="599"/>
      <c r="PU25" s="599"/>
      <c r="PV25" s="599"/>
      <c r="PW25" s="599"/>
      <c r="PX25" s="599"/>
      <c r="PY25" s="599"/>
      <c r="PZ25" s="599"/>
      <c r="QA25" s="599"/>
      <c r="QB25" s="599"/>
      <c r="QC25" s="599"/>
      <c r="QD25" s="599"/>
      <c r="QE25" s="599"/>
      <c r="QF25" s="599"/>
      <c r="QG25" s="599"/>
      <c r="QH25" s="599"/>
      <c r="QI25" s="599"/>
      <c r="QJ25" s="599"/>
      <c r="QK25" s="599"/>
      <c r="QL25" s="599"/>
      <c r="QM25" s="599"/>
      <c r="QN25" s="599"/>
      <c r="QO25" s="599"/>
      <c r="QP25" s="599"/>
      <c r="QQ25" s="599"/>
      <c r="QR25" s="599"/>
      <c r="QS25" s="599"/>
      <c r="QT25" s="599"/>
      <c r="QU25" s="599"/>
      <c r="QV25" s="599"/>
      <c r="QW25" s="599"/>
      <c r="QX25" s="599"/>
      <c r="QY25" s="599"/>
      <c r="QZ25" s="599"/>
      <c r="RA25" s="599"/>
      <c r="RB25" s="599"/>
      <c r="RC25" s="599"/>
      <c r="RD25" s="599"/>
      <c r="RE25" s="599"/>
      <c r="RF25" s="599"/>
      <c r="RG25" s="599"/>
      <c r="RH25" s="599"/>
      <c r="RI25" s="599"/>
      <c r="RJ25" s="599"/>
      <c r="RK25" s="599"/>
      <c r="RL25" s="599"/>
      <c r="RM25" s="599"/>
      <c r="RN25" s="599"/>
      <c r="RO25" s="599"/>
      <c r="RP25" s="599"/>
      <c r="RQ25" s="599"/>
      <c r="RR25" s="599"/>
      <c r="RS25" s="599"/>
      <c r="RT25" s="599"/>
      <c r="RU25" s="599"/>
      <c r="RV25" s="599"/>
      <c r="RW25" s="599"/>
      <c r="RX25" s="599"/>
      <c r="RY25" s="599"/>
      <c r="RZ25" s="599"/>
      <c r="SA25" s="599"/>
      <c r="SB25" s="599"/>
      <c r="SC25" s="599"/>
      <c r="SD25" s="599"/>
      <c r="SE25" s="599"/>
      <c r="SF25" s="599"/>
      <c r="SG25" s="599"/>
      <c r="SH25" s="599"/>
      <c r="SI25" s="599"/>
      <c r="SJ25" s="599"/>
      <c r="SK25" s="599"/>
      <c r="SL25" s="599"/>
      <c r="SM25" s="599"/>
      <c r="SN25" s="599"/>
      <c r="SO25" s="599"/>
      <c r="SP25" s="599"/>
      <c r="SQ25" s="599"/>
      <c r="SR25" s="599"/>
      <c r="SS25" s="599"/>
      <c r="ST25" s="599"/>
      <c r="SU25" s="599"/>
      <c r="SV25" s="599"/>
      <c r="SW25" s="599"/>
      <c r="SX25" s="599"/>
      <c r="SY25" s="599"/>
      <c r="SZ25" s="599"/>
      <c r="TA25" s="599"/>
      <c r="TB25" s="599"/>
      <c r="TC25" s="599"/>
      <c r="TD25" s="599"/>
      <c r="TE25" s="599"/>
      <c r="TF25" s="599"/>
      <c r="TG25" s="599"/>
      <c r="TH25" s="599"/>
      <c r="TI25" s="599"/>
      <c r="TJ25" s="599"/>
      <c r="TK25" s="599"/>
      <c r="TL25" s="599"/>
      <c r="TM25" s="599"/>
      <c r="TN25" s="599"/>
      <c r="TO25" s="599"/>
      <c r="TP25" s="599"/>
      <c r="TQ25" s="599"/>
      <c r="TR25" s="599"/>
      <c r="TS25" s="599"/>
      <c r="TT25" s="599"/>
      <c r="TU25" s="599"/>
      <c r="TV25" s="599"/>
      <c r="TW25" s="599"/>
      <c r="TX25" s="599"/>
      <c r="TY25" s="599"/>
      <c r="TZ25" s="599"/>
      <c r="UA25" s="599"/>
      <c r="UB25" s="599"/>
      <c r="UC25" s="599"/>
      <c r="UD25" s="599"/>
      <c r="UE25" s="599"/>
      <c r="UF25" s="599"/>
      <c r="UG25" s="599"/>
      <c r="UH25" s="599"/>
      <c r="UI25" s="599"/>
      <c r="UJ25" s="599"/>
      <c r="UK25" s="599"/>
      <c r="UL25" s="599"/>
      <c r="UM25" s="599"/>
      <c r="UN25" s="599"/>
      <c r="UO25" s="599"/>
      <c r="UP25" s="599"/>
      <c r="UQ25" s="599"/>
      <c r="UR25" s="599"/>
      <c r="US25" s="599"/>
      <c r="UT25" s="599"/>
      <c r="UU25" s="599"/>
      <c r="UV25" s="599"/>
      <c r="UW25" s="599"/>
      <c r="UX25" s="599"/>
      <c r="UY25" s="599"/>
      <c r="UZ25" s="599"/>
      <c r="VA25" s="599"/>
      <c r="VB25" s="599"/>
      <c r="VC25" s="599"/>
      <c r="VD25" s="599"/>
      <c r="VE25" s="599"/>
      <c r="VF25" s="599"/>
      <c r="VG25" s="599"/>
      <c r="VH25" s="599"/>
      <c r="VI25" s="599"/>
      <c r="VJ25" s="599"/>
      <c r="VK25" s="599"/>
      <c r="VL25" s="599"/>
      <c r="VM25" s="599"/>
      <c r="VN25" s="599"/>
      <c r="VO25" s="599"/>
      <c r="VP25" s="599"/>
      <c r="VQ25" s="599"/>
      <c r="VR25" s="599"/>
      <c r="VS25" s="599"/>
      <c r="VT25" s="599"/>
      <c r="VU25" s="599"/>
      <c r="VV25" s="599"/>
      <c r="VW25" s="599"/>
      <c r="VX25" s="599"/>
      <c r="VY25" s="599"/>
      <c r="VZ25" s="599"/>
      <c r="WA25" s="599"/>
      <c r="WB25" s="599"/>
      <c r="WC25" s="599"/>
      <c r="WD25" s="599"/>
      <c r="WE25" s="599"/>
      <c r="WF25" s="599"/>
      <c r="WG25" s="599"/>
      <c r="WH25" s="599"/>
      <c r="WI25" s="599"/>
      <c r="WJ25" s="599"/>
      <c r="WK25" s="599"/>
      <c r="WL25" s="599"/>
      <c r="WM25" s="599"/>
      <c r="WN25" s="599"/>
      <c r="WO25" s="599"/>
      <c r="WP25" s="599"/>
      <c r="WQ25" s="599"/>
      <c r="WR25" s="599"/>
      <c r="WS25" s="599"/>
      <c r="WT25" s="599"/>
      <c r="WU25" s="599"/>
      <c r="WV25" s="599"/>
      <c r="WW25" s="599"/>
      <c r="WX25" s="599"/>
      <c r="WY25" s="599"/>
      <c r="WZ25" s="599"/>
      <c r="XA25" s="599"/>
      <c r="XB25" s="599"/>
      <c r="XC25" s="599"/>
      <c r="XD25" s="599"/>
      <c r="XE25" s="599"/>
      <c r="XF25" s="599"/>
      <c r="XG25" s="599"/>
      <c r="XH25" s="599"/>
      <c r="XI25" s="599"/>
      <c r="XJ25" s="599"/>
      <c r="XK25" s="599"/>
      <c r="XL25" s="599"/>
      <c r="XM25" s="599"/>
      <c r="XN25" s="599"/>
      <c r="XO25" s="599"/>
      <c r="XP25" s="599"/>
      <c r="XQ25" s="599"/>
      <c r="XR25" s="599"/>
      <c r="XS25" s="599"/>
      <c r="XT25" s="599"/>
      <c r="XU25" s="599"/>
      <c r="XV25" s="599"/>
      <c r="XW25" s="599"/>
      <c r="XX25" s="599"/>
      <c r="XY25" s="599"/>
      <c r="XZ25" s="599"/>
      <c r="YA25" s="599"/>
      <c r="YB25" s="599"/>
      <c r="YC25" s="599"/>
      <c r="YD25" s="599"/>
      <c r="YE25" s="599"/>
      <c r="YF25" s="599"/>
      <c r="YG25" s="599"/>
      <c r="YH25" s="599"/>
      <c r="YI25" s="599"/>
      <c r="YJ25" s="599"/>
      <c r="YK25" s="599"/>
      <c r="YL25" s="599"/>
      <c r="YM25" s="599"/>
      <c r="YN25" s="599"/>
      <c r="YO25" s="599"/>
      <c r="YP25" s="599"/>
      <c r="YQ25" s="599"/>
      <c r="YR25" s="599"/>
      <c r="YS25" s="599"/>
      <c r="YT25" s="599"/>
      <c r="YU25" s="599"/>
      <c r="YV25" s="599"/>
      <c r="YW25" s="599"/>
      <c r="YX25" s="599"/>
      <c r="YY25" s="599"/>
      <c r="YZ25" s="599"/>
      <c r="ZA25" s="599"/>
      <c r="ZB25" s="599"/>
      <c r="ZC25" s="599"/>
      <c r="ZD25" s="599"/>
      <c r="ZE25" s="599"/>
      <c r="ZF25" s="599"/>
      <c r="ZG25" s="599"/>
      <c r="ZH25" s="599"/>
      <c r="ZI25" s="599"/>
      <c r="ZJ25" s="599"/>
      <c r="ZK25" s="599"/>
      <c r="ZL25" s="599"/>
      <c r="ZM25" s="599"/>
      <c r="ZN25" s="599"/>
      <c r="ZO25" s="599"/>
      <c r="ZP25" s="599"/>
      <c r="ZQ25" s="599"/>
      <c r="ZR25" s="599"/>
      <c r="ZS25" s="599"/>
      <c r="ZT25" s="599"/>
      <c r="ZU25" s="599"/>
      <c r="ZV25" s="599"/>
      <c r="ZW25" s="599"/>
      <c r="ZX25" s="599"/>
      <c r="ZY25" s="599"/>
      <c r="ZZ25" s="599"/>
      <c r="AAA25" s="599"/>
      <c r="AAB25" s="599"/>
      <c r="AAC25" s="599"/>
      <c r="AAD25" s="599"/>
      <c r="AAE25" s="599"/>
      <c r="AAF25" s="599"/>
      <c r="AAG25" s="599"/>
      <c r="AAH25" s="599"/>
      <c r="AAI25" s="599"/>
      <c r="AAJ25" s="599"/>
      <c r="AAK25" s="599"/>
      <c r="AAL25" s="599"/>
      <c r="AAM25" s="599"/>
      <c r="AAN25" s="599"/>
      <c r="AAO25" s="599"/>
      <c r="AAP25" s="599"/>
      <c r="AAQ25" s="599"/>
      <c r="AAR25" s="599"/>
      <c r="AAS25" s="599"/>
      <c r="AAT25" s="599"/>
      <c r="AAU25" s="599"/>
      <c r="AAV25" s="599"/>
      <c r="AAW25" s="599"/>
      <c r="AAX25" s="599"/>
      <c r="AAY25" s="599"/>
      <c r="AAZ25" s="599"/>
      <c r="ABA25" s="599"/>
      <c r="ABB25" s="599"/>
      <c r="ABC25" s="599"/>
      <c r="ABD25" s="599"/>
      <c r="ABE25" s="599"/>
      <c r="ABF25" s="599"/>
      <c r="ABG25" s="599"/>
      <c r="ABH25" s="599"/>
      <c r="ABI25" s="599"/>
      <c r="ABJ25" s="599"/>
      <c r="ABK25" s="599"/>
      <c r="ABL25" s="599"/>
      <c r="ABM25" s="599"/>
      <c r="ABN25" s="599"/>
      <c r="ABO25" s="599"/>
      <c r="ABP25" s="599"/>
      <c r="ABQ25" s="599"/>
      <c r="ABR25" s="599"/>
      <c r="ABS25" s="599"/>
      <c r="ABT25" s="599"/>
      <c r="ABU25" s="599"/>
      <c r="ABV25" s="599"/>
      <c r="ABW25" s="599"/>
      <c r="ABX25" s="599"/>
      <c r="ABY25" s="599"/>
      <c r="ABZ25" s="599"/>
      <c r="ACA25" s="599"/>
      <c r="ACB25" s="599"/>
      <c r="ACC25" s="599"/>
      <c r="ACD25" s="599"/>
      <c r="ACE25" s="599"/>
      <c r="ACF25" s="599"/>
      <c r="ACG25" s="599"/>
      <c r="ACH25" s="599"/>
      <c r="ACI25" s="599"/>
      <c r="ACJ25" s="599"/>
      <c r="ACK25" s="599"/>
      <c r="ACL25" s="599"/>
      <c r="ACM25" s="599"/>
      <c r="ACN25" s="599"/>
      <c r="ACO25" s="599"/>
      <c r="ACP25" s="599"/>
      <c r="ACQ25" s="599"/>
      <c r="ACR25" s="599"/>
      <c r="ACS25" s="599"/>
      <c r="ACT25" s="599"/>
      <c r="ACU25" s="599"/>
      <c r="ACV25" s="599"/>
      <c r="ACW25" s="599"/>
      <c r="ACX25" s="599"/>
      <c r="ACY25" s="599"/>
      <c r="ACZ25" s="599"/>
      <c r="ADA25" s="599"/>
      <c r="ADB25" s="599"/>
      <c r="ADC25" s="599"/>
      <c r="ADD25" s="599"/>
      <c r="ADE25" s="599"/>
      <c r="ADF25" s="599"/>
      <c r="ADG25" s="599"/>
      <c r="ADH25" s="599"/>
      <c r="ADI25" s="599"/>
      <c r="ADJ25" s="599"/>
      <c r="ADK25" s="599"/>
      <c r="ADL25" s="599"/>
      <c r="ADM25" s="599"/>
      <c r="ADN25" s="599"/>
      <c r="ADO25" s="599"/>
      <c r="ADP25" s="599"/>
      <c r="ADQ25" s="599"/>
      <c r="ADR25" s="599"/>
      <c r="ADS25" s="599"/>
      <c r="ADT25" s="599"/>
      <c r="ADU25" s="599"/>
      <c r="ADV25" s="599"/>
      <c r="ADW25" s="599"/>
      <c r="ADX25" s="599"/>
      <c r="ADY25" s="599"/>
      <c r="ADZ25" s="599"/>
      <c r="AEA25" s="599"/>
      <c r="AEB25" s="599"/>
      <c r="AEC25" s="599"/>
      <c r="AED25" s="599"/>
      <c r="AEE25" s="599"/>
      <c r="AEF25" s="599"/>
      <c r="AEG25" s="599"/>
      <c r="AEH25" s="599"/>
      <c r="AEI25" s="599"/>
      <c r="AEJ25" s="599"/>
      <c r="AEK25" s="599"/>
      <c r="AEL25" s="599"/>
      <c r="AEM25" s="599"/>
      <c r="AEN25" s="599"/>
      <c r="AEO25" s="599"/>
      <c r="AEP25" s="599"/>
      <c r="AEQ25" s="599"/>
      <c r="AER25" s="599"/>
      <c r="AES25" s="599"/>
      <c r="AET25" s="599"/>
      <c r="AEU25" s="599"/>
      <c r="AEV25" s="599"/>
      <c r="AEW25" s="599"/>
      <c r="AEX25" s="599"/>
      <c r="AEY25" s="599"/>
      <c r="AEZ25" s="599"/>
      <c r="AFA25" s="599"/>
      <c r="AFB25" s="599"/>
      <c r="AFC25" s="599"/>
      <c r="AFD25" s="599"/>
      <c r="AFE25" s="599"/>
      <c r="AFF25" s="599"/>
      <c r="AFG25" s="599"/>
      <c r="AFH25" s="599"/>
      <c r="AFI25" s="599"/>
      <c r="AFJ25" s="599"/>
      <c r="AFK25" s="599"/>
      <c r="AFL25" s="599"/>
      <c r="AFM25" s="599"/>
      <c r="AFN25" s="599"/>
      <c r="AFO25" s="599"/>
      <c r="AFP25" s="599"/>
      <c r="AFQ25" s="599"/>
      <c r="AFR25" s="599"/>
      <c r="AFS25" s="599"/>
      <c r="AFT25" s="599"/>
      <c r="AFU25" s="599"/>
      <c r="AFV25" s="599"/>
      <c r="AFW25" s="599"/>
      <c r="AFX25" s="599"/>
      <c r="AFY25" s="599"/>
      <c r="AFZ25" s="599"/>
      <c r="AGA25" s="599"/>
      <c r="AGB25" s="599"/>
      <c r="AGC25" s="599"/>
      <c r="AGD25" s="599"/>
      <c r="AGE25" s="599"/>
      <c r="AGF25" s="599"/>
      <c r="AGG25" s="599"/>
      <c r="AGH25" s="599"/>
      <c r="AGI25" s="599"/>
      <c r="AGJ25" s="599"/>
      <c r="AGK25" s="599"/>
      <c r="AGL25" s="599"/>
      <c r="AGM25" s="599"/>
      <c r="AGN25" s="599"/>
      <c r="AGO25" s="599"/>
      <c r="AGP25" s="599"/>
      <c r="AGQ25" s="599"/>
      <c r="AGR25" s="599"/>
      <c r="AGS25" s="599"/>
      <c r="AGT25" s="599"/>
      <c r="AGU25" s="599"/>
      <c r="AGV25" s="599"/>
      <c r="AGW25" s="599"/>
      <c r="AGX25" s="599"/>
      <c r="AGY25" s="599"/>
      <c r="AGZ25" s="599"/>
      <c r="AHA25" s="599"/>
      <c r="AHB25" s="599"/>
      <c r="AHC25" s="599"/>
      <c r="AHD25" s="599"/>
      <c r="AHE25" s="599"/>
      <c r="AHF25" s="599"/>
      <c r="AHG25" s="599"/>
      <c r="AHH25" s="599"/>
      <c r="AHI25" s="599"/>
      <c r="AHJ25" s="599"/>
      <c r="AHK25" s="599"/>
      <c r="AHL25" s="599"/>
      <c r="AHM25" s="599"/>
      <c r="AHN25" s="599"/>
      <c r="AHO25" s="599"/>
      <c r="AHP25" s="599"/>
      <c r="AHQ25" s="599"/>
      <c r="AHR25" s="599"/>
      <c r="AHS25" s="599"/>
      <c r="AHT25" s="599"/>
      <c r="AHU25" s="599"/>
      <c r="AHV25" s="599"/>
      <c r="AHW25" s="599"/>
      <c r="AHX25" s="599"/>
      <c r="AHY25" s="599"/>
      <c r="AHZ25" s="599"/>
      <c r="AIA25" s="599"/>
      <c r="AIB25" s="599"/>
      <c r="AIC25" s="599"/>
      <c r="AID25" s="599"/>
      <c r="AIE25" s="599"/>
      <c r="AIF25" s="599"/>
      <c r="AIG25" s="599"/>
      <c r="AIH25" s="599"/>
      <c r="AII25" s="599"/>
      <c r="AIJ25" s="599"/>
      <c r="AIK25" s="599"/>
      <c r="AIL25" s="599"/>
      <c r="AIM25" s="599"/>
      <c r="AIN25" s="599"/>
      <c r="AIO25" s="599"/>
      <c r="AIP25" s="599"/>
      <c r="AIQ25" s="599"/>
      <c r="AIR25" s="599"/>
      <c r="AIS25" s="599"/>
      <c r="AIT25" s="599"/>
      <c r="AIU25" s="599"/>
      <c r="AIV25" s="599"/>
      <c r="AIW25" s="599"/>
      <c r="AIX25" s="599"/>
      <c r="AIY25" s="599"/>
      <c r="AIZ25" s="599"/>
      <c r="AJA25" s="599"/>
      <c r="AJB25" s="599"/>
      <c r="AJC25" s="599"/>
      <c r="AJD25" s="599"/>
      <c r="AJE25" s="599"/>
      <c r="AJF25" s="599"/>
      <c r="AJG25" s="599"/>
      <c r="AJH25" s="599"/>
      <c r="AJI25" s="599"/>
      <c r="AJJ25" s="599"/>
      <c r="AJK25" s="599"/>
      <c r="AJL25" s="599"/>
      <c r="AJM25" s="599"/>
      <c r="AJN25" s="599"/>
      <c r="AJO25" s="599"/>
      <c r="AJP25" s="599"/>
      <c r="AJQ25" s="599"/>
      <c r="AJR25" s="599"/>
      <c r="AJS25" s="599"/>
      <c r="AJT25" s="599"/>
      <c r="AJU25" s="599"/>
      <c r="AJV25" s="599"/>
      <c r="AJW25" s="599"/>
      <c r="AJX25" s="599"/>
      <c r="AJY25" s="599"/>
      <c r="AJZ25" s="599"/>
      <c r="AKA25" s="599"/>
      <c r="AKB25" s="599"/>
      <c r="AKC25" s="599"/>
      <c r="AKD25" s="599"/>
      <c r="AKE25" s="599"/>
      <c r="AKF25" s="599"/>
      <c r="AKG25" s="599"/>
      <c r="AKH25" s="599"/>
      <c r="AKI25" s="599"/>
      <c r="AKJ25" s="599"/>
      <c r="AKK25" s="599"/>
      <c r="AKL25" s="599"/>
      <c r="AKM25" s="599"/>
      <c r="AKN25" s="599"/>
      <c r="AKO25" s="599"/>
      <c r="AKP25" s="599"/>
      <c r="AKQ25" s="599"/>
      <c r="AKR25" s="599"/>
      <c r="AKS25" s="599"/>
      <c r="AKT25" s="599"/>
      <c r="AKU25" s="599"/>
      <c r="AKV25" s="599"/>
      <c r="AKW25" s="599"/>
      <c r="AKX25" s="599"/>
      <c r="AKY25" s="599"/>
      <c r="AKZ25" s="599"/>
      <c r="ALA25" s="599"/>
      <c r="ALB25" s="599"/>
      <c r="ALC25" s="599"/>
      <c r="ALD25" s="599"/>
      <c r="ALE25" s="599"/>
      <c r="ALF25" s="599"/>
      <c r="ALG25" s="599"/>
      <c r="ALH25" s="599"/>
      <c r="ALI25" s="599"/>
      <c r="ALJ25" s="599"/>
      <c r="ALK25" s="599"/>
      <c r="ALL25" s="599"/>
      <c r="ALM25" s="599"/>
      <c r="ALN25" s="599"/>
      <c r="ALO25" s="599"/>
      <c r="ALP25" s="599"/>
      <c r="ALQ25" s="599"/>
      <c r="ALR25" s="599"/>
      <c r="ALS25" s="599"/>
      <c r="ALT25" s="599"/>
      <c r="ALU25" s="599"/>
      <c r="ALV25" s="599"/>
      <c r="ALW25" s="599"/>
      <c r="ALX25" s="599"/>
      <c r="ALY25" s="599"/>
      <c r="ALZ25" s="599"/>
      <c r="AMA25" s="599"/>
      <c r="AMB25" s="599"/>
      <c r="AMC25" s="599"/>
      <c r="AMD25" s="599"/>
      <c r="AME25" s="599"/>
      <c r="AMF25" s="599"/>
      <c r="AMG25" s="599"/>
      <c r="AMH25" s="599"/>
      <c r="AMI25" s="599"/>
      <c r="AMJ25" s="599"/>
    </row>
    <row r="26" spans="1:1024" s="623" customFormat="1" ht="26.25" customHeight="1" x14ac:dyDescent="0.35">
      <c r="A26" s="639" t="s">
        <v>436</v>
      </c>
      <c r="B26" s="638" t="s">
        <v>99</v>
      </c>
      <c r="C26" s="637" t="s">
        <v>491</v>
      </c>
      <c r="D26" s="634" t="s">
        <v>3</v>
      </c>
      <c r="E26" s="643">
        <v>21000</v>
      </c>
      <c r="F26" s="633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5"/>
      <c r="S26" s="599"/>
      <c r="T26" s="599"/>
      <c r="U26" s="599"/>
      <c r="V26" s="599"/>
      <c r="W26" s="599"/>
      <c r="X26" s="599"/>
      <c r="Y26" s="599"/>
      <c r="Z26" s="599"/>
      <c r="AA26" s="599"/>
      <c r="AB26" s="599"/>
      <c r="AC26" s="599"/>
      <c r="AD26" s="599"/>
      <c r="AE26" s="599"/>
      <c r="AF26" s="599"/>
      <c r="AG26" s="599"/>
      <c r="AH26" s="599"/>
      <c r="AI26" s="599"/>
      <c r="AJ26" s="599"/>
      <c r="AK26" s="599"/>
      <c r="AL26" s="599"/>
      <c r="AM26" s="599"/>
      <c r="AN26" s="599"/>
      <c r="AO26" s="599"/>
      <c r="AP26" s="599"/>
      <c r="AQ26" s="599"/>
      <c r="AR26" s="599"/>
      <c r="AS26" s="599"/>
      <c r="AT26" s="599"/>
      <c r="AU26" s="599"/>
      <c r="AV26" s="599"/>
      <c r="AW26" s="599"/>
      <c r="AX26" s="599"/>
      <c r="AY26" s="599"/>
      <c r="AZ26" s="599"/>
      <c r="BA26" s="599"/>
      <c r="BB26" s="599"/>
      <c r="BC26" s="599"/>
      <c r="BD26" s="599"/>
      <c r="BE26" s="599"/>
      <c r="BF26" s="599"/>
      <c r="BG26" s="599"/>
      <c r="BH26" s="599"/>
      <c r="BI26" s="599"/>
      <c r="BJ26" s="599"/>
      <c r="BK26" s="599"/>
      <c r="BL26" s="599"/>
      <c r="BM26" s="599"/>
      <c r="BN26" s="599"/>
      <c r="BO26" s="599"/>
      <c r="BP26" s="599"/>
      <c r="BQ26" s="599"/>
      <c r="BR26" s="599"/>
      <c r="BS26" s="599"/>
      <c r="BT26" s="599"/>
      <c r="BU26" s="599"/>
      <c r="BV26" s="599"/>
      <c r="BW26" s="599"/>
      <c r="BX26" s="599"/>
      <c r="BY26" s="599"/>
      <c r="BZ26" s="599"/>
      <c r="CA26" s="599"/>
      <c r="CB26" s="599"/>
      <c r="CC26" s="599"/>
      <c r="CD26" s="599"/>
      <c r="CE26" s="599"/>
      <c r="CF26" s="599"/>
      <c r="CG26" s="599"/>
      <c r="CH26" s="599"/>
      <c r="CI26" s="599"/>
      <c r="CJ26" s="599"/>
      <c r="CK26" s="599"/>
      <c r="CL26" s="599"/>
      <c r="CM26" s="599"/>
      <c r="CN26" s="599"/>
      <c r="CO26" s="599"/>
      <c r="CP26" s="599"/>
      <c r="CQ26" s="599"/>
      <c r="CR26" s="599"/>
      <c r="CS26" s="599"/>
      <c r="CT26" s="599"/>
      <c r="CU26" s="599"/>
      <c r="CV26" s="599"/>
      <c r="CW26" s="599"/>
      <c r="CX26" s="599"/>
      <c r="CY26" s="599"/>
      <c r="CZ26" s="599"/>
      <c r="DA26" s="599"/>
      <c r="DB26" s="599"/>
      <c r="DC26" s="599"/>
      <c r="DD26" s="599"/>
      <c r="DE26" s="599"/>
      <c r="DF26" s="599"/>
      <c r="DG26" s="599"/>
      <c r="DH26" s="599"/>
      <c r="DI26" s="599"/>
      <c r="DJ26" s="599"/>
      <c r="DK26" s="599"/>
      <c r="DL26" s="599"/>
      <c r="DM26" s="599"/>
      <c r="DN26" s="599"/>
      <c r="DO26" s="599"/>
      <c r="DP26" s="599"/>
      <c r="DQ26" s="599"/>
      <c r="DR26" s="599"/>
      <c r="DS26" s="599"/>
      <c r="DT26" s="599"/>
      <c r="DU26" s="599"/>
      <c r="DV26" s="599"/>
      <c r="DW26" s="599"/>
      <c r="DX26" s="599"/>
      <c r="DY26" s="599"/>
      <c r="DZ26" s="599"/>
      <c r="EA26" s="599"/>
      <c r="EB26" s="599"/>
      <c r="EC26" s="599"/>
      <c r="ED26" s="599"/>
      <c r="EE26" s="599"/>
      <c r="EF26" s="599"/>
      <c r="EG26" s="599"/>
      <c r="EH26" s="599"/>
      <c r="EI26" s="599"/>
      <c r="EJ26" s="599"/>
      <c r="EK26" s="599"/>
      <c r="EL26" s="599"/>
      <c r="EM26" s="599"/>
      <c r="EN26" s="599"/>
      <c r="EO26" s="599"/>
      <c r="EP26" s="599"/>
      <c r="EQ26" s="599"/>
      <c r="ER26" s="599"/>
      <c r="ES26" s="599"/>
      <c r="ET26" s="599"/>
      <c r="EU26" s="599"/>
      <c r="EV26" s="599"/>
      <c r="EW26" s="599"/>
      <c r="EX26" s="599"/>
      <c r="EY26" s="599"/>
      <c r="EZ26" s="599"/>
      <c r="FA26" s="599"/>
      <c r="FB26" s="599"/>
      <c r="FC26" s="599"/>
      <c r="FD26" s="599"/>
      <c r="FE26" s="599"/>
      <c r="FF26" s="599"/>
      <c r="FG26" s="599"/>
      <c r="FH26" s="599"/>
      <c r="FI26" s="599"/>
      <c r="FJ26" s="599"/>
      <c r="FK26" s="599"/>
      <c r="FL26" s="599"/>
      <c r="FM26" s="599"/>
      <c r="FN26" s="599"/>
      <c r="FO26" s="599"/>
      <c r="FP26" s="599"/>
      <c r="FQ26" s="599"/>
      <c r="FR26" s="599"/>
      <c r="FS26" s="599"/>
      <c r="FT26" s="599"/>
      <c r="FU26" s="599"/>
      <c r="FV26" s="599"/>
      <c r="FW26" s="599"/>
      <c r="FX26" s="599"/>
      <c r="FY26" s="599"/>
      <c r="FZ26" s="599"/>
      <c r="GA26" s="599"/>
      <c r="GB26" s="599"/>
      <c r="GC26" s="599"/>
      <c r="GD26" s="599"/>
      <c r="GE26" s="599"/>
      <c r="GF26" s="599"/>
      <c r="GG26" s="599"/>
      <c r="GH26" s="599"/>
      <c r="GI26" s="599"/>
      <c r="GJ26" s="599"/>
      <c r="GK26" s="599"/>
      <c r="GL26" s="599"/>
      <c r="GM26" s="599"/>
      <c r="GN26" s="599"/>
      <c r="GO26" s="599"/>
      <c r="GP26" s="599"/>
      <c r="GQ26" s="599"/>
      <c r="GR26" s="599"/>
      <c r="GS26" s="599"/>
      <c r="GT26" s="599"/>
      <c r="GU26" s="599"/>
      <c r="GV26" s="599"/>
      <c r="GW26" s="599"/>
      <c r="GX26" s="599"/>
      <c r="GY26" s="599"/>
      <c r="GZ26" s="599"/>
      <c r="HA26" s="599"/>
      <c r="HB26" s="599"/>
      <c r="HC26" s="599"/>
      <c r="HD26" s="599"/>
      <c r="HE26" s="599"/>
      <c r="HF26" s="599"/>
      <c r="HG26" s="599"/>
      <c r="HH26" s="599"/>
      <c r="HI26" s="599"/>
      <c r="HJ26" s="599"/>
      <c r="HK26" s="599"/>
      <c r="HL26" s="599"/>
      <c r="HM26" s="599"/>
      <c r="HN26" s="599"/>
      <c r="HO26" s="599"/>
      <c r="HP26" s="599"/>
      <c r="HQ26" s="599"/>
      <c r="HR26" s="599"/>
      <c r="HS26" s="599"/>
      <c r="HT26" s="599"/>
      <c r="HU26" s="599"/>
      <c r="HV26" s="599"/>
      <c r="HW26" s="599"/>
      <c r="HX26" s="599"/>
      <c r="HY26" s="599"/>
      <c r="HZ26" s="599"/>
      <c r="IA26" s="599"/>
      <c r="IB26" s="599"/>
      <c r="IC26" s="599"/>
      <c r="ID26" s="599"/>
      <c r="IE26" s="599"/>
      <c r="IF26" s="599"/>
      <c r="IG26" s="599"/>
      <c r="IH26" s="599"/>
      <c r="II26" s="599"/>
      <c r="IJ26" s="599"/>
      <c r="IK26" s="599"/>
      <c r="IL26" s="599"/>
      <c r="IM26" s="599"/>
      <c r="IN26" s="599"/>
      <c r="IO26" s="599"/>
      <c r="IP26" s="599"/>
      <c r="IQ26" s="599"/>
      <c r="IR26" s="599"/>
      <c r="IS26" s="599"/>
      <c r="IT26" s="599"/>
      <c r="IU26" s="599"/>
      <c r="IV26" s="599"/>
      <c r="IW26" s="599"/>
      <c r="IX26" s="599"/>
      <c r="IY26" s="599"/>
      <c r="IZ26" s="599"/>
      <c r="JA26" s="599"/>
      <c r="JB26" s="599"/>
      <c r="JC26" s="599"/>
      <c r="JD26" s="599"/>
      <c r="JE26" s="599"/>
      <c r="JF26" s="599"/>
      <c r="JG26" s="599"/>
      <c r="JH26" s="599"/>
      <c r="JI26" s="599"/>
      <c r="JJ26" s="599"/>
      <c r="JK26" s="599"/>
      <c r="JL26" s="599"/>
      <c r="JM26" s="599"/>
      <c r="JN26" s="599"/>
      <c r="JO26" s="599"/>
      <c r="JP26" s="599"/>
      <c r="JQ26" s="599"/>
      <c r="JR26" s="599"/>
      <c r="JS26" s="599"/>
      <c r="JT26" s="599"/>
      <c r="JU26" s="599"/>
      <c r="JV26" s="599"/>
      <c r="JW26" s="599"/>
      <c r="JX26" s="599"/>
      <c r="JY26" s="599"/>
      <c r="JZ26" s="599"/>
      <c r="KA26" s="599"/>
      <c r="KB26" s="599"/>
      <c r="KC26" s="599"/>
      <c r="KD26" s="599"/>
      <c r="KE26" s="599"/>
      <c r="KF26" s="599"/>
      <c r="KG26" s="599"/>
      <c r="KH26" s="599"/>
      <c r="KI26" s="599"/>
      <c r="KJ26" s="599"/>
      <c r="KK26" s="599"/>
      <c r="KL26" s="599"/>
      <c r="KM26" s="599"/>
      <c r="KN26" s="599"/>
      <c r="KO26" s="599"/>
      <c r="KP26" s="599"/>
      <c r="KQ26" s="599"/>
      <c r="KR26" s="599"/>
      <c r="KS26" s="599"/>
      <c r="KT26" s="599"/>
      <c r="KU26" s="599"/>
      <c r="KV26" s="599"/>
      <c r="KW26" s="599"/>
      <c r="KX26" s="599"/>
      <c r="KY26" s="599"/>
      <c r="KZ26" s="599"/>
      <c r="LA26" s="599"/>
      <c r="LB26" s="599"/>
      <c r="LC26" s="599"/>
      <c r="LD26" s="599"/>
      <c r="LE26" s="599"/>
      <c r="LF26" s="599"/>
      <c r="LG26" s="599"/>
      <c r="LH26" s="599"/>
      <c r="LI26" s="599"/>
      <c r="LJ26" s="599"/>
      <c r="LK26" s="599"/>
      <c r="LL26" s="599"/>
      <c r="LM26" s="599"/>
      <c r="LN26" s="599"/>
      <c r="LO26" s="599"/>
      <c r="LP26" s="599"/>
      <c r="LQ26" s="599"/>
      <c r="LR26" s="599"/>
      <c r="LS26" s="599"/>
      <c r="LT26" s="599"/>
      <c r="LU26" s="599"/>
      <c r="LV26" s="599"/>
      <c r="LW26" s="599"/>
      <c r="LX26" s="599"/>
      <c r="LY26" s="599"/>
      <c r="LZ26" s="599"/>
      <c r="MA26" s="599"/>
      <c r="MB26" s="599"/>
      <c r="MC26" s="599"/>
      <c r="MD26" s="599"/>
      <c r="ME26" s="599"/>
      <c r="MF26" s="599"/>
      <c r="MG26" s="599"/>
      <c r="MH26" s="599"/>
      <c r="MI26" s="599"/>
      <c r="MJ26" s="599"/>
      <c r="MK26" s="599"/>
      <c r="ML26" s="599"/>
      <c r="MM26" s="599"/>
      <c r="MN26" s="599"/>
      <c r="MO26" s="599"/>
      <c r="MP26" s="599"/>
      <c r="MQ26" s="599"/>
      <c r="MR26" s="599"/>
      <c r="MS26" s="599"/>
      <c r="MT26" s="599"/>
      <c r="MU26" s="599"/>
      <c r="MV26" s="599"/>
      <c r="MW26" s="599"/>
      <c r="MX26" s="599"/>
      <c r="MY26" s="599"/>
      <c r="MZ26" s="599"/>
      <c r="NA26" s="599"/>
      <c r="NB26" s="599"/>
      <c r="NC26" s="599"/>
      <c r="ND26" s="599"/>
      <c r="NE26" s="599"/>
      <c r="NF26" s="599"/>
      <c r="NG26" s="599"/>
      <c r="NH26" s="599"/>
      <c r="NI26" s="599"/>
      <c r="NJ26" s="599"/>
      <c r="NK26" s="599"/>
      <c r="NL26" s="599"/>
      <c r="NM26" s="599"/>
      <c r="NN26" s="599"/>
      <c r="NO26" s="599"/>
      <c r="NP26" s="599"/>
      <c r="NQ26" s="599"/>
      <c r="NR26" s="599"/>
      <c r="NS26" s="599"/>
      <c r="NT26" s="599"/>
      <c r="NU26" s="599"/>
      <c r="NV26" s="599"/>
      <c r="NW26" s="599"/>
      <c r="NX26" s="599"/>
      <c r="NY26" s="599"/>
      <c r="NZ26" s="599"/>
      <c r="OA26" s="599"/>
      <c r="OB26" s="599"/>
      <c r="OC26" s="599"/>
      <c r="OD26" s="599"/>
      <c r="OE26" s="599"/>
      <c r="OF26" s="599"/>
      <c r="OG26" s="599"/>
      <c r="OH26" s="599"/>
      <c r="OI26" s="599"/>
      <c r="OJ26" s="599"/>
      <c r="OK26" s="599"/>
      <c r="OL26" s="599"/>
      <c r="OM26" s="599"/>
      <c r="ON26" s="599"/>
      <c r="OO26" s="599"/>
      <c r="OP26" s="599"/>
      <c r="OQ26" s="599"/>
      <c r="OR26" s="599"/>
      <c r="OS26" s="599"/>
      <c r="OT26" s="599"/>
      <c r="OU26" s="599"/>
      <c r="OV26" s="599"/>
      <c r="OW26" s="599"/>
      <c r="OX26" s="599"/>
      <c r="OY26" s="599"/>
      <c r="OZ26" s="599"/>
      <c r="PA26" s="599"/>
      <c r="PB26" s="599"/>
      <c r="PC26" s="599"/>
      <c r="PD26" s="599"/>
      <c r="PE26" s="599"/>
      <c r="PF26" s="599"/>
      <c r="PG26" s="599"/>
      <c r="PH26" s="599"/>
      <c r="PI26" s="599"/>
      <c r="PJ26" s="599"/>
      <c r="PK26" s="599"/>
      <c r="PL26" s="599"/>
      <c r="PM26" s="599"/>
      <c r="PN26" s="599"/>
      <c r="PO26" s="599"/>
      <c r="PP26" s="599"/>
      <c r="PQ26" s="599"/>
      <c r="PR26" s="599"/>
      <c r="PS26" s="599"/>
      <c r="PT26" s="599"/>
      <c r="PU26" s="599"/>
      <c r="PV26" s="599"/>
      <c r="PW26" s="599"/>
      <c r="PX26" s="599"/>
      <c r="PY26" s="599"/>
      <c r="PZ26" s="599"/>
      <c r="QA26" s="599"/>
      <c r="QB26" s="599"/>
      <c r="QC26" s="599"/>
      <c r="QD26" s="599"/>
      <c r="QE26" s="599"/>
      <c r="QF26" s="599"/>
      <c r="QG26" s="599"/>
      <c r="QH26" s="599"/>
      <c r="QI26" s="599"/>
      <c r="QJ26" s="599"/>
      <c r="QK26" s="599"/>
      <c r="QL26" s="599"/>
      <c r="QM26" s="599"/>
      <c r="QN26" s="599"/>
      <c r="QO26" s="599"/>
      <c r="QP26" s="599"/>
      <c r="QQ26" s="599"/>
      <c r="QR26" s="599"/>
      <c r="QS26" s="599"/>
      <c r="QT26" s="599"/>
      <c r="QU26" s="599"/>
      <c r="QV26" s="599"/>
      <c r="QW26" s="599"/>
      <c r="QX26" s="599"/>
      <c r="QY26" s="599"/>
      <c r="QZ26" s="599"/>
      <c r="RA26" s="599"/>
      <c r="RB26" s="599"/>
      <c r="RC26" s="599"/>
      <c r="RD26" s="599"/>
      <c r="RE26" s="599"/>
      <c r="RF26" s="599"/>
      <c r="RG26" s="599"/>
      <c r="RH26" s="599"/>
      <c r="RI26" s="599"/>
      <c r="RJ26" s="599"/>
      <c r="RK26" s="599"/>
      <c r="RL26" s="599"/>
      <c r="RM26" s="599"/>
      <c r="RN26" s="599"/>
      <c r="RO26" s="599"/>
      <c r="RP26" s="599"/>
      <c r="RQ26" s="599"/>
      <c r="RR26" s="599"/>
      <c r="RS26" s="599"/>
      <c r="RT26" s="599"/>
      <c r="RU26" s="599"/>
      <c r="RV26" s="599"/>
      <c r="RW26" s="599"/>
      <c r="RX26" s="599"/>
      <c r="RY26" s="599"/>
      <c r="RZ26" s="599"/>
      <c r="SA26" s="599"/>
      <c r="SB26" s="599"/>
      <c r="SC26" s="599"/>
      <c r="SD26" s="599"/>
      <c r="SE26" s="599"/>
      <c r="SF26" s="599"/>
      <c r="SG26" s="599"/>
      <c r="SH26" s="599"/>
      <c r="SI26" s="599"/>
      <c r="SJ26" s="599"/>
      <c r="SK26" s="599"/>
      <c r="SL26" s="599"/>
      <c r="SM26" s="599"/>
      <c r="SN26" s="599"/>
      <c r="SO26" s="599"/>
      <c r="SP26" s="599"/>
      <c r="SQ26" s="599"/>
      <c r="SR26" s="599"/>
      <c r="SS26" s="599"/>
      <c r="ST26" s="599"/>
      <c r="SU26" s="599"/>
      <c r="SV26" s="599"/>
      <c r="SW26" s="599"/>
      <c r="SX26" s="599"/>
      <c r="SY26" s="599"/>
      <c r="SZ26" s="599"/>
      <c r="TA26" s="599"/>
      <c r="TB26" s="599"/>
      <c r="TC26" s="599"/>
      <c r="TD26" s="599"/>
      <c r="TE26" s="599"/>
      <c r="TF26" s="599"/>
      <c r="TG26" s="599"/>
      <c r="TH26" s="599"/>
      <c r="TI26" s="599"/>
      <c r="TJ26" s="599"/>
      <c r="TK26" s="599"/>
      <c r="TL26" s="599"/>
      <c r="TM26" s="599"/>
      <c r="TN26" s="599"/>
      <c r="TO26" s="599"/>
      <c r="TP26" s="599"/>
      <c r="TQ26" s="599"/>
      <c r="TR26" s="599"/>
      <c r="TS26" s="599"/>
      <c r="TT26" s="599"/>
      <c r="TU26" s="599"/>
      <c r="TV26" s="599"/>
      <c r="TW26" s="599"/>
      <c r="TX26" s="599"/>
      <c r="TY26" s="599"/>
      <c r="TZ26" s="599"/>
      <c r="UA26" s="599"/>
      <c r="UB26" s="599"/>
      <c r="UC26" s="599"/>
      <c r="UD26" s="599"/>
      <c r="UE26" s="599"/>
      <c r="UF26" s="599"/>
      <c r="UG26" s="599"/>
      <c r="UH26" s="599"/>
      <c r="UI26" s="599"/>
      <c r="UJ26" s="599"/>
      <c r="UK26" s="599"/>
      <c r="UL26" s="599"/>
      <c r="UM26" s="599"/>
      <c r="UN26" s="599"/>
      <c r="UO26" s="599"/>
      <c r="UP26" s="599"/>
      <c r="UQ26" s="599"/>
      <c r="UR26" s="599"/>
      <c r="US26" s="599"/>
      <c r="UT26" s="599"/>
      <c r="UU26" s="599"/>
      <c r="UV26" s="599"/>
      <c r="UW26" s="599"/>
      <c r="UX26" s="599"/>
      <c r="UY26" s="599"/>
      <c r="UZ26" s="599"/>
      <c r="VA26" s="599"/>
      <c r="VB26" s="599"/>
      <c r="VC26" s="599"/>
      <c r="VD26" s="599"/>
      <c r="VE26" s="599"/>
      <c r="VF26" s="599"/>
      <c r="VG26" s="599"/>
      <c r="VH26" s="599"/>
      <c r="VI26" s="599"/>
      <c r="VJ26" s="599"/>
      <c r="VK26" s="599"/>
      <c r="VL26" s="599"/>
      <c r="VM26" s="599"/>
      <c r="VN26" s="599"/>
      <c r="VO26" s="599"/>
      <c r="VP26" s="599"/>
      <c r="VQ26" s="599"/>
      <c r="VR26" s="599"/>
      <c r="VS26" s="599"/>
      <c r="VT26" s="599"/>
      <c r="VU26" s="599"/>
      <c r="VV26" s="599"/>
      <c r="VW26" s="599"/>
      <c r="VX26" s="599"/>
      <c r="VY26" s="599"/>
      <c r="VZ26" s="599"/>
      <c r="WA26" s="599"/>
      <c r="WB26" s="599"/>
      <c r="WC26" s="599"/>
      <c r="WD26" s="599"/>
      <c r="WE26" s="599"/>
      <c r="WF26" s="599"/>
      <c r="WG26" s="599"/>
      <c r="WH26" s="599"/>
      <c r="WI26" s="599"/>
      <c r="WJ26" s="599"/>
      <c r="WK26" s="599"/>
      <c r="WL26" s="599"/>
      <c r="WM26" s="599"/>
      <c r="WN26" s="599"/>
      <c r="WO26" s="599"/>
      <c r="WP26" s="599"/>
      <c r="WQ26" s="599"/>
      <c r="WR26" s="599"/>
      <c r="WS26" s="599"/>
      <c r="WT26" s="599"/>
      <c r="WU26" s="599"/>
      <c r="WV26" s="599"/>
      <c r="WW26" s="599"/>
      <c r="WX26" s="599"/>
      <c r="WY26" s="599"/>
      <c r="WZ26" s="599"/>
      <c r="XA26" s="599"/>
      <c r="XB26" s="599"/>
      <c r="XC26" s="599"/>
      <c r="XD26" s="599"/>
      <c r="XE26" s="599"/>
      <c r="XF26" s="599"/>
      <c r="XG26" s="599"/>
      <c r="XH26" s="599"/>
      <c r="XI26" s="599"/>
      <c r="XJ26" s="599"/>
      <c r="XK26" s="599"/>
      <c r="XL26" s="599"/>
      <c r="XM26" s="599"/>
      <c r="XN26" s="599"/>
      <c r="XO26" s="599"/>
      <c r="XP26" s="599"/>
      <c r="XQ26" s="599"/>
      <c r="XR26" s="599"/>
      <c r="XS26" s="599"/>
      <c r="XT26" s="599"/>
      <c r="XU26" s="599"/>
      <c r="XV26" s="599"/>
      <c r="XW26" s="599"/>
      <c r="XX26" s="599"/>
      <c r="XY26" s="599"/>
      <c r="XZ26" s="599"/>
      <c r="YA26" s="599"/>
      <c r="YB26" s="599"/>
      <c r="YC26" s="599"/>
      <c r="YD26" s="599"/>
      <c r="YE26" s="599"/>
      <c r="YF26" s="599"/>
      <c r="YG26" s="599"/>
      <c r="YH26" s="599"/>
      <c r="YI26" s="599"/>
      <c r="YJ26" s="599"/>
      <c r="YK26" s="599"/>
      <c r="YL26" s="599"/>
      <c r="YM26" s="599"/>
      <c r="YN26" s="599"/>
      <c r="YO26" s="599"/>
      <c r="YP26" s="599"/>
      <c r="YQ26" s="599"/>
      <c r="YR26" s="599"/>
      <c r="YS26" s="599"/>
      <c r="YT26" s="599"/>
      <c r="YU26" s="599"/>
      <c r="YV26" s="599"/>
      <c r="YW26" s="599"/>
      <c r="YX26" s="599"/>
      <c r="YY26" s="599"/>
      <c r="YZ26" s="599"/>
      <c r="ZA26" s="599"/>
      <c r="ZB26" s="599"/>
      <c r="ZC26" s="599"/>
      <c r="ZD26" s="599"/>
      <c r="ZE26" s="599"/>
      <c r="ZF26" s="599"/>
      <c r="ZG26" s="599"/>
      <c r="ZH26" s="599"/>
      <c r="ZI26" s="599"/>
      <c r="ZJ26" s="599"/>
      <c r="ZK26" s="599"/>
      <c r="ZL26" s="599"/>
      <c r="ZM26" s="599"/>
      <c r="ZN26" s="599"/>
      <c r="ZO26" s="599"/>
      <c r="ZP26" s="599"/>
      <c r="ZQ26" s="599"/>
      <c r="ZR26" s="599"/>
      <c r="ZS26" s="599"/>
      <c r="ZT26" s="599"/>
      <c r="ZU26" s="599"/>
      <c r="ZV26" s="599"/>
      <c r="ZW26" s="599"/>
      <c r="ZX26" s="599"/>
      <c r="ZY26" s="599"/>
      <c r="ZZ26" s="599"/>
      <c r="AAA26" s="599"/>
      <c r="AAB26" s="599"/>
      <c r="AAC26" s="599"/>
      <c r="AAD26" s="599"/>
      <c r="AAE26" s="599"/>
      <c r="AAF26" s="599"/>
      <c r="AAG26" s="599"/>
      <c r="AAH26" s="599"/>
      <c r="AAI26" s="599"/>
      <c r="AAJ26" s="599"/>
      <c r="AAK26" s="599"/>
      <c r="AAL26" s="599"/>
      <c r="AAM26" s="599"/>
      <c r="AAN26" s="599"/>
      <c r="AAO26" s="599"/>
      <c r="AAP26" s="599"/>
      <c r="AAQ26" s="599"/>
      <c r="AAR26" s="599"/>
      <c r="AAS26" s="599"/>
      <c r="AAT26" s="599"/>
      <c r="AAU26" s="599"/>
      <c r="AAV26" s="599"/>
      <c r="AAW26" s="599"/>
      <c r="AAX26" s="599"/>
      <c r="AAY26" s="599"/>
      <c r="AAZ26" s="599"/>
      <c r="ABA26" s="599"/>
      <c r="ABB26" s="599"/>
      <c r="ABC26" s="599"/>
      <c r="ABD26" s="599"/>
      <c r="ABE26" s="599"/>
      <c r="ABF26" s="599"/>
      <c r="ABG26" s="599"/>
      <c r="ABH26" s="599"/>
      <c r="ABI26" s="599"/>
      <c r="ABJ26" s="599"/>
      <c r="ABK26" s="599"/>
      <c r="ABL26" s="599"/>
      <c r="ABM26" s="599"/>
      <c r="ABN26" s="599"/>
      <c r="ABO26" s="599"/>
      <c r="ABP26" s="599"/>
      <c r="ABQ26" s="599"/>
      <c r="ABR26" s="599"/>
      <c r="ABS26" s="599"/>
      <c r="ABT26" s="599"/>
      <c r="ABU26" s="599"/>
      <c r="ABV26" s="599"/>
      <c r="ABW26" s="599"/>
      <c r="ABX26" s="599"/>
      <c r="ABY26" s="599"/>
      <c r="ABZ26" s="599"/>
      <c r="ACA26" s="599"/>
      <c r="ACB26" s="599"/>
      <c r="ACC26" s="599"/>
      <c r="ACD26" s="599"/>
      <c r="ACE26" s="599"/>
      <c r="ACF26" s="599"/>
      <c r="ACG26" s="599"/>
      <c r="ACH26" s="599"/>
      <c r="ACI26" s="599"/>
      <c r="ACJ26" s="599"/>
      <c r="ACK26" s="599"/>
      <c r="ACL26" s="599"/>
      <c r="ACM26" s="599"/>
      <c r="ACN26" s="599"/>
      <c r="ACO26" s="599"/>
      <c r="ACP26" s="599"/>
      <c r="ACQ26" s="599"/>
      <c r="ACR26" s="599"/>
      <c r="ACS26" s="599"/>
      <c r="ACT26" s="599"/>
      <c r="ACU26" s="599"/>
      <c r="ACV26" s="599"/>
      <c r="ACW26" s="599"/>
      <c r="ACX26" s="599"/>
      <c r="ACY26" s="599"/>
      <c r="ACZ26" s="599"/>
      <c r="ADA26" s="599"/>
      <c r="ADB26" s="599"/>
      <c r="ADC26" s="599"/>
      <c r="ADD26" s="599"/>
      <c r="ADE26" s="599"/>
      <c r="ADF26" s="599"/>
      <c r="ADG26" s="599"/>
      <c r="ADH26" s="599"/>
      <c r="ADI26" s="599"/>
      <c r="ADJ26" s="599"/>
      <c r="ADK26" s="599"/>
      <c r="ADL26" s="599"/>
      <c r="ADM26" s="599"/>
      <c r="ADN26" s="599"/>
      <c r="ADO26" s="599"/>
      <c r="ADP26" s="599"/>
      <c r="ADQ26" s="599"/>
      <c r="ADR26" s="599"/>
      <c r="ADS26" s="599"/>
      <c r="ADT26" s="599"/>
      <c r="ADU26" s="599"/>
      <c r="ADV26" s="599"/>
      <c r="ADW26" s="599"/>
      <c r="ADX26" s="599"/>
      <c r="ADY26" s="599"/>
      <c r="ADZ26" s="599"/>
      <c r="AEA26" s="599"/>
      <c r="AEB26" s="599"/>
      <c r="AEC26" s="599"/>
      <c r="AED26" s="599"/>
      <c r="AEE26" s="599"/>
      <c r="AEF26" s="599"/>
      <c r="AEG26" s="599"/>
      <c r="AEH26" s="599"/>
      <c r="AEI26" s="599"/>
      <c r="AEJ26" s="599"/>
      <c r="AEK26" s="599"/>
      <c r="AEL26" s="599"/>
      <c r="AEM26" s="599"/>
      <c r="AEN26" s="599"/>
      <c r="AEO26" s="599"/>
      <c r="AEP26" s="599"/>
      <c r="AEQ26" s="599"/>
      <c r="AER26" s="599"/>
      <c r="AES26" s="599"/>
      <c r="AET26" s="599"/>
      <c r="AEU26" s="599"/>
      <c r="AEV26" s="599"/>
      <c r="AEW26" s="599"/>
      <c r="AEX26" s="599"/>
      <c r="AEY26" s="599"/>
      <c r="AEZ26" s="599"/>
      <c r="AFA26" s="599"/>
      <c r="AFB26" s="599"/>
      <c r="AFC26" s="599"/>
      <c r="AFD26" s="599"/>
      <c r="AFE26" s="599"/>
      <c r="AFF26" s="599"/>
      <c r="AFG26" s="599"/>
      <c r="AFH26" s="599"/>
      <c r="AFI26" s="599"/>
      <c r="AFJ26" s="599"/>
      <c r="AFK26" s="599"/>
      <c r="AFL26" s="599"/>
      <c r="AFM26" s="599"/>
      <c r="AFN26" s="599"/>
      <c r="AFO26" s="599"/>
      <c r="AFP26" s="599"/>
      <c r="AFQ26" s="599"/>
      <c r="AFR26" s="599"/>
      <c r="AFS26" s="599"/>
      <c r="AFT26" s="599"/>
      <c r="AFU26" s="599"/>
      <c r="AFV26" s="599"/>
      <c r="AFW26" s="599"/>
      <c r="AFX26" s="599"/>
      <c r="AFY26" s="599"/>
      <c r="AFZ26" s="599"/>
      <c r="AGA26" s="599"/>
      <c r="AGB26" s="599"/>
      <c r="AGC26" s="599"/>
      <c r="AGD26" s="599"/>
      <c r="AGE26" s="599"/>
      <c r="AGF26" s="599"/>
      <c r="AGG26" s="599"/>
      <c r="AGH26" s="599"/>
      <c r="AGI26" s="599"/>
      <c r="AGJ26" s="599"/>
      <c r="AGK26" s="599"/>
      <c r="AGL26" s="599"/>
      <c r="AGM26" s="599"/>
      <c r="AGN26" s="599"/>
      <c r="AGO26" s="599"/>
      <c r="AGP26" s="599"/>
      <c r="AGQ26" s="599"/>
      <c r="AGR26" s="599"/>
      <c r="AGS26" s="599"/>
      <c r="AGT26" s="599"/>
      <c r="AGU26" s="599"/>
      <c r="AGV26" s="599"/>
      <c r="AGW26" s="599"/>
      <c r="AGX26" s="599"/>
      <c r="AGY26" s="599"/>
      <c r="AGZ26" s="599"/>
      <c r="AHA26" s="599"/>
      <c r="AHB26" s="599"/>
      <c r="AHC26" s="599"/>
      <c r="AHD26" s="599"/>
      <c r="AHE26" s="599"/>
      <c r="AHF26" s="599"/>
      <c r="AHG26" s="599"/>
      <c r="AHH26" s="599"/>
      <c r="AHI26" s="599"/>
      <c r="AHJ26" s="599"/>
      <c r="AHK26" s="599"/>
      <c r="AHL26" s="599"/>
      <c r="AHM26" s="599"/>
      <c r="AHN26" s="599"/>
      <c r="AHO26" s="599"/>
      <c r="AHP26" s="599"/>
      <c r="AHQ26" s="599"/>
      <c r="AHR26" s="599"/>
      <c r="AHS26" s="599"/>
      <c r="AHT26" s="599"/>
      <c r="AHU26" s="599"/>
      <c r="AHV26" s="599"/>
      <c r="AHW26" s="599"/>
      <c r="AHX26" s="599"/>
      <c r="AHY26" s="599"/>
      <c r="AHZ26" s="599"/>
      <c r="AIA26" s="599"/>
      <c r="AIB26" s="599"/>
      <c r="AIC26" s="599"/>
      <c r="AID26" s="599"/>
      <c r="AIE26" s="599"/>
      <c r="AIF26" s="599"/>
      <c r="AIG26" s="599"/>
      <c r="AIH26" s="599"/>
      <c r="AII26" s="599"/>
      <c r="AIJ26" s="599"/>
      <c r="AIK26" s="599"/>
      <c r="AIL26" s="599"/>
      <c r="AIM26" s="599"/>
      <c r="AIN26" s="599"/>
      <c r="AIO26" s="599"/>
      <c r="AIP26" s="599"/>
      <c r="AIQ26" s="599"/>
      <c r="AIR26" s="599"/>
      <c r="AIS26" s="599"/>
      <c r="AIT26" s="599"/>
      <c r="AIU26" s="599"/>
      <c r="AIV26" s="599"/>
      <c r="AIW26" s="599"/>
      <c r="AIX26" s="599"/>
      <c r="AIY26" s="599"/>
      <c r="AIZ26" s="599"/>
      <c r="AJA26" s="599"/>
      <c r="AJB26" s="599"/>
      <c r="AJC26" s="599"/>
      <c r="AJD26" s="599"/>
      <c r="AJE26" s="599"/>
      <c r="AJF26" s="599"/>
      <c r="AJG26" s="599"/>
      <c r="AJH26" s="599"/>
      <c r="AJI26" s="599"/>
      <c r="AJJ26" s="599"/>
      <c r="AJK26" s="599"/>
      <c r="AJL26" s="599"/>
      <c r="AJM26" s="599"/>
      <c r="AJN26" s="599"/>
      <c r="AJO26" s="599"/>
      <c r="AJP26" s="599"/>
      <c r="AJQ26" s="599"/>
      <c r="AJR26" s="599"/>
      <c r="AJS26" s="599"/>
      <c r="AJT26" s="599"/>
      <c r="AJU26" s="599"/>
      <c r="AJV26" s="599"/>
      <c r="AJW26" s="599"/>
      <c r="AJX26" s="599"/>
      <c r="AJY26" s="599"/>
      <c r="AJZ26" s="599"/>
      <c r="AKA26" s="599"/>
      <c r="AKB26" s="599"/>
      <c r="AKC26" s="599"/>
      <c r="AKD26" s="599"/>
      <c r="AKE26" s="599"/>
      <c r="AKF26" s="599"/>
      <c r="AKG26" s="599"/>
      <c r="AKH26" s="599"/>
      <c r="AKI26" s="599"/>
      <c r="AKJ26" s="599"/>
      <c r="AKK26" s="599"/>
      <c r="AKL26" s="599"/>
      <c r="AKM26" s="599"/>
      <c r="AKN26" s="599"/>
      <c r="AKO26" s="599"/>
      <c r="AKP26" s="599"/>
      <c r="AKQ26" s="599"/>
      <c r="AKR26" s="599"/>
      <c r="AKS26" s="599"/>
      <c r="AKT26" s="599"/>
      <c r="AKU26" s="599"/>
      <c r="AKV26" s="599"/>
      <c r="AKW26" s="599"/>
      <c r="AKX26" s="599"/>
      <c r="AKY26" s="599"/>
      <c r="AKZ26" s="599"/>
      <c r="ALA26" s="599"/>
      <c r="ALB26" s="599"/>
      <c r="ALC26" s="599"/>
      <c r="ALD26" s="599"/>
      <c r="ALE26" s="599"/>
      <c r="ALF26" s="599"/>
      <c r="ALG26" s="599"/>
      <c r="ALH26" s="599"/>
      <c r="ALI26" s="599"/>
      <c r="ALJ26" s="599"/>
      <c r="ALK26" s="599"/>
      <c r="ALL26" s="599"/>
      <c r="ALM26" s="599"/>
      <c r="ALN26" s="599"/>
      <c r="ALO26" s="599"/>
      <c r="ALP26" s="599"/>
      <c r="ALQ26" s="599"/>
      <c r="ALR26" s="599"/>
      <c r="ALS26" s="599"/>
      <c r="ALT26" s="599"/>
      <c r="ALU26" s="599"/>
      <c r="ALV26" s="599"/>
      <c r="ALW26" s="599"/>
      <c r="ALX26" s="599"/>
      <c r="ALY26" s="599"/>
      <c r="ALZ26" s="599"/>
      <c r="AMA26" s="599"/>
      <c r="AMB26" s="599"/>
      <c r="AMC26" s="599"/>
      <c r="AMD26" s="599"/>
      <c r="AME26" s="599"/>
      <c r="AMF26" s="599"/>
      <c r="AMG26" s="599"/>
      <c r="AMH26" s="599"/>
      <c r="AMI26" s="599"/>
      <c r="AMJ26" s="599"/>
    </row>
    <row r="27" spans="1:1024" s="623" customFormat="1" ht="26.25" customHeight="1" x14ac:dyDescent="0.35">
      <c r="A27" s="887" t="s">
        <v>526</v>
      </c>
      <c r="B27" s="888"/>
      <c r="C27" s="888"/>
      <c r="D27" s="634" t="s">
        <v>3</v>
      </c>
      <c r="E27" s="643">
        <f>(E25+E26)</f>
        <v>31718</v>
      </c>
      <c r="F27" s="633">
        <f>SUM(G27:R27)</f>
        <v>31718</v>
      </c>
      <c r="G27" s="633">
        <f t="shared" ref="G27:R27" si="2">(G25+G26)</f>
        <v>21873</v>
      </c>
      <c r="H27" s="633">
        <f t="shared" si="2"/>
        <v>5703</v>
      </c>
      <c r="I27" s="633">
        <f t="shared" si="2"/>
        <v>3542</v>
      </c>
      <c r="J27" s="633">
        <f t="shared" si="2"/>
        <v>0</v>
      </c>
      <c r="K27" s="633">
        <f t="shared" si="2"/>
        <v>0</v>
      </c>
      <c r="L27" s="633">
        <f t="shared" si="2"/>
        <v>0</v>
      </c>
      <c r="M27" s="633">
        <f t="shared" si="2"/>
        <v>0</v>
      </c>
      <c r="N27" s="633">
        <f t="shared" si="2"/>
        <v>600</v>
      </c>
      <c r="O27" s="633">
        <f t="shared" si="2"/>
        <v>0</v>
      </c>
      <c r="P27" s="633">
        <f t="shared" si="2"/>
        <v>0</v>
      </c>
      <c r="Q27" s="633">
        <f t="shared" si="2"/>
        <v>0</v>
      </c>
      <c r="R27" s="632">
        <f t="shared" si="2"/>
        <v>0</v>
      </c>
      <c r="S27" s="599"/>
      <c r="T27" s="599"/>
      <c r="U27" s="599"/>
      <c r="V27" s="599"/>
      <c r="W27" s="599"/>
      <c r="X27" s="599"/>
      <c r="Y27" s="599"/>
      <c r="Z27" s="599"/>
      <c r="AA27" s="599"/>
      <c r="AB27" s="599"/>
      <c r="AC27" s="599"/>
      <c r="AD27" s="599"/>
      <c r="AE27" s="599"/>
      <c r="AF27" s="599"/>
      <c r="AG27" s="599"/>
      <c r="AH27" s="599"/>
      <c r="AI27" s="599"/>
      <c r="AJ27" s="599"/>
      <c r="AK27" s="599"/>
      <c r="AL27" s="599"/>
      <c r="AM27" s="599"/>
      <c r="AN27" s="599"/>
      <c r="AO27" s="599"/>
      <c r="AP27" s="599"/>
      <c r="AQ27" s="599"/>
      <c r="AR27" s="599"/>
      <c r="AS27" s="599"/>
      <c r="AT27" s="599"/>
      <c r="AU27" s="599"/>
      <c r="AV27" s="599"/>
      <c r="AW27" s="599"/>
      <c r="AX27" s="599"/>
      <c r="AY27" s="599"/>
      <c r="AZ27" s="599"/>
      <c r="BA27" s="599"/>
      <c r="BB27" s="599"/>
      <c r="BC27" s="599"/>
      <c r="BD27" s="599"/>
      <c r="BE27" s="599"/>
      <c r="BF27" s="599"/>
      <c r="BG27" s="599"/>
      <c r="BH27" s="599"/>
      <c r="BI27" s="599"/>
      <c r="BJ27" s="599"/>
      <c r="BK27" s="599"/>
      <c r="BL27" s="599"/>
      <c r="BM27" s="599"/>
      <c r="BN27" s="599"/>
      <c r="BO27" s="599"/>
      <c r="BP27" s="599"/>
      <c r="BQ27" s="599"/>
      <c r="BR27" s="599"/>
      <c r="BS27" s="599"/>
      <c r="BT27" s="599"/>
      <c r="BU27" s="599"/>
      <c r="BV27" s="599"/>
      <c r="BW27" s="599"/>
      <c r="BX27" s="599"/>
      <c r="BY27" s="599"/>
      <c r="BZ27" s="599"/>
      <c r="CA27" s="599"/>
      <c r="CB27" s="599"/>
      <c r="CC27" s="599"/>
      <c r="CD27" s="599"/>
      <c r="CE27" s="599"/>
      <c r="CF27" s="599"/>
      <c r="CG27" s="599"/>
      <c r="CH27" s="599"/>
      <c r="CI27" s="599"/>
      <c r="CJ27" s="599"/>
      <c r="CK27" s="599"/>
      <c r="CL27" s="599"/>
      <c r="CM27" s="599"/>
      <c r="CN27" s="599"/>
      <c r="CO27" s="599"/>
      <c r="CP27" s="599"/>
      <c r="CQ27" s="599"/>
      <c r="CR27" s="599"/>
      <c r="CS27" s="599"/>
      <c r="CT27" s="599"/>
      <c r="CU27" s="599"/>
      <c r="CV27" s="599"/>
      <c r="CW27" s="599"/>
      <c r="CX27" s="599"/>
      <c r="CY27" s="599"/>
      <c r="CZ27" s="599"/>
      <c r="DA27" s="599"/>
      <c r="DB27" s="599"/>
      <c r="DC27" s="599"/>
      <c r="DD27" s="599"/>
      <c r="DE27" s="599"/>
      <c r="DF27" s="599"/>
      <c r="DG27" s="599"/>
      <c r="DH27" s="599"/>
      <c r="DI27" s="599"/>
      <c r="DJ27" s="599"/>
      <c r="DK27" s="599"/>
      <c r="DL27" s="599"/>
      <c r="DM27" s="599"/>
      <c r="DN27" s="599"/>
      <c r="DO27" s="599"/>
      <c r="DP27" s="599"/>
      <c r="DQ27" s="599"/>
      <c r="DR27" s="599"/>
      <c r="DS27" s="599"/>
      <c r="DT27" s="599"/>
      <c r="DU27" s="599"/>
      <c r="DV27" s="599"/>
      <c r="DW27" s="599"/>
      <c r="DX27" s="599"/>
      <c r="DY27" s="599"/>
      <c r="DZ27" s="599"/>
      <c r="EA27" s="599"/>
      <c r="EB27" s="599"/>
      <c r="EC27" s="599"/>
      <c r="ED27" s="599"/>
      <c r="EE27" s="599"/>
      <c r="EF27" s="599"/>
      <c r="EG27" s="599"/>
      <c r="EH27" s="599"/>
      <c r="EI27" s="599"/>
      <c r="EJ27" s="599"/>
      <c r="EK27" s="599"/>
      <c r="EL27" s="599"/>
      <c r="EM27" s="599"/>
      <c r="EN27" s="599"/>
      <c r="EO27" s="599"/>
      <c r="EP27" s="599"/>
      <c r="EQ27" s="599"/>
      <c r="ER27" s="599"/>
      <c r="ES27" s="599"/>
      <c r="ET27" s="599"/>
      <c r="EU27" s="599"/>
      <c r="EV27" s="599"/>
      <c r="EW27" s="599"/>
      <c r="EX27" s="599"/>
      <c r="EY27" s="599"/>
      <c r="EZ27" s="599"/>
      <c r="FA27" s="599"/>
      <c r="FB27" s="599"/>
      <c r="FC27" s="599"/>
      <c r="FD27" s="599"/>
      <c r="FE27" s="599"/>
      <c r="FF27" s="599"/>
      <c r="FG27" s="599"/>
      <c r="FH27" s="599"/>
      <c r="FI27" s="599"/>
      <c r="FJ27" s="599"/>
      <c r="FK27" s="599"/>
      <c r="FL27" s="599"/>
      <c r="FM27" s="599"/>
      <c r="FN27" s="599"/>
      <c r="FO27" s="599"/>
      <c r="FP27" s="599"/>
      <c r="FQ27" s="599"/>
      <c r="FR27" s="599"/>
      <c r="FS27" s="599"/>
      <c r="FT27" s="599"/>
      <c r="FU27" s="599"/>
      <c r="FV27" s="599"/>
      <c r="FW27" s="599"/>
      <c r="FX27" s="599"/>
      <c r="FY27" s="599"/>
      <c r="FZ27" s="599"/>
      <c r="GA27" s="599"/>
      <c r="GB27" s="599"/>
      <c r="GC27" s="599"/>
      <c r="GD27" s="599"/>
      <c r="GE27" s="599"/>
      <c r="GF27" s="599"/>
      <c r="GG27" s="599"/>
      <c r="GH27" s="599"/>
      <c r="GI27" s="599"/>
      <c r="GJ27" s="599"/>
      <c r="GK27" s="599"/>
      <c r="GL27" s="599"/>
      <c r="GM27" s="599"/>
      <c r="GN27" s="599"/>
      <c r="GO27" s="599"/>
      <c r="GP27" s="599"/>
      <c r="GQ27" s="599"/>
      <c r="GR27" s="599"/>
      <c r="GS27" s="599"/>
      <c r="GT27" s="599"/>
      <c r="GU27" s="599"/>
      <c r="GV27" s="599"/>
      <c r="GW27" s="599"/>
      <c r="GX27" s="599"/>
      <c r="GY27" s="599"/>
      <c r="GZ27" s="599"/>
      <c r="HA27" s="599"/>
      <c r="HB27" s="599"/>
      <c r="HC27" s="599"/>
      <c r="HD27" s="599"/>
      <c r="HE27" s="599"/>
      <c r="HF27" s="599"/>
      <c r="HG27" s="599"/>
      <c r="HH27" s="599"/>
      <c r="HI27" s="599"/>
      <c r="HJ27" s="599"/>
      <c r="HK27" s="599"/>
      <c r="HL27" s="599"/>
      <c r="HM27" s="599"/>
      <c r="HN27" s="599"/>
      <c r="HO27" s="599"/>
      <c r="HP27" s="599"/>
      <c r="HQ27" s="599"/>
      <c r="HR27" s="599"/>
      <c r="HS27" s="599"/>
      <c r="HT27" s="599"/>
      <c r="HU27" s="599"/>
      <c r="HV27" s="599"/>
      <c r="HW27" s="599"/>
      <c r="HX27" s="599"/>
      <c r="HY27" s="599"/>
      <c r="HZ27" s="599"/>
      <c r="IA27" s="599"/>
      <c r="IB27" s="599"/>
      <c r="IC27" s="599"/>
      <c r="ID27" s="599"/>
      <c r="IE27" s="599"/>
      <c r="IF27" s="599"/>
      <c r="IG27" s="599"/>
      <c r="IH27" s="599"/>
      <c r="II27" s="599"/>
      <c r="IJ27" s="599"/>
      <c r="IK27" s="599"/>
      <c r="IL27" s="599"/>
      <c r="IM27" s="599"/>
      <c r="IN27" s="599"/>
      <c r="IO27" s="599"/>
      <c r="IP27" s="599"/>
      <c r="IQ27" s="599"/>
      <c r="IR27" s="599"/>
      <c r="IS27" s="599"/>
      <c r="IT27" s="599"/>
      <c r="IU27" s="599"/>
      <c r="IV27" s="599"/>
      <c r="IW27" s="599"/>
      <c r="IX27" s="599"/>
      <c r="IY27" s="599"/>
      <c r="IZ27" s="599"/>
      <c r="JA27" s="599"/>
      <c r="JB27" s="599"/>
      <c r="JC27" s="599"/>
      <c r="JD27" s="599"/>
      <c r="JE27" s="599"/>
      <c r="JF27" s="599"/>
      <c r="JG27" s="599"/>
      <c r="JH27" s="599"/>
      <c r="JI27" s="599"/>
      <c r="JJ27" s="599"/>
      <c r="JK27" s="599"/>
      <c r="JL27" s="599"/>
      <c r="JM27" s="599"/>
      <c r="JN27" s="599"/>
      <c r="JO27" s="599"/>
      <c r="JP27" s="599"/>
      <c r="JQ27" s="599"/>
      <c r="JR27" s="599"/>
      <c r="JS27" s="599"/>
      <c r="JT27" s="599"/>
      <c r="JU27" s="599"/>
      <c r="JV27" s="599"/>
      <c r="JW27" s="599"/>
      <c r="JX27" s="599"/>
      <c r="JY27" s="599"/>
      <c r="JZ27" s="599"/>
      <c r="KA27" s="599"/>
      <c r="KB27" s="599"/>
      <c r="KC27" s="599"/>
      <c r="KD27" s="599"/>
      <c r="KE27" s="599"/>
      <c r="KF27" s="599"/>
      <c r="KG27" s="599"/>
      <c r="KH27" s="599"/>
      <c r="KI27" s="599"/>
      <c r="KJ27" s="599"/>
      <c r="KK27" s="599"/>
      <c r="KL27" s="599"/>
      <c r="KM27" s="599"/>
      <c r="KN27" s="599"/>
      <c r="KO27" s="599"/>
      <c r="KP27" s="599"/>
      <c r="KQ27" s="599"/>
      <c r="KR27" s="599"/>
      <c r="KS27" s="599"/>
      <c r="KT27" s="599"/>
      <c r="KU27" s="599"/>
      <c r="KV27" s="599"/>
      <c r="KW27" s="599"/>
      <c r="KX27" s="599"/>
      <c r="KY27" s="599"/>
      <c r="KZ27" s="599"/>
      <c r="LA27" s="599"/>
      <c r="LB27" s="599"/>
      <c r="LC27" s="599"/>
      <c r="LD27" s="599"/>
      <c r="LE27" s="599"/>
      <c r="LF27" s="599"/>
      <c r="LG27" s="599"/>
      <c r="LH27" s="599"/>
      <c r="LI27" s="599"/>
      <c r="LJ27" s="599"/>
      <c r="LK27" s="599"/>
      <c r="LL27" s="599"/>
      <c r="LM27" s="599"/>
      <c r="LN27" s="599"/>
      <c r="LO27" s="599"/>
      <c r="LP27" s="599"/>
      <c r="LQ27" s="599"/>
      <c r="LR27" s="599"/>
      <c r="LS27" s="599"/>
      <c r="LT27" s="599"/>
      <c r="LU27" s="599"/>
      <c r="LV27" s="599"/>
      <c r="LW27" s="599"/>
      <c r="LX27" s="599"/>
      <c r="LY27" s="599"/>
      <c r="LZ27" s="599"/>
      <c r="MA27" s="599"/>
      <c r="MB27" s="599"/>
      <c r="MC27" s="599"/>
      <c r="MD27" s="599"/>
      <c r="ME27" s="599"/>
      <c r="MF27" s="599"/>
      <c r="MG27" s="599"/>
      <c r="MH27" s="599"/>
      <c r="MI27" s="599"/>
      <c r="MJ27" s="599"/>
      <c r="MK27" s="599"/>
      <c r="ML27" s="599"/>
      <c r="MM27" s="599"/>
      <c r="MN27" s="599"/>
      <c r="MO27" s="599"/>
      <c r="MP27" s="599"/>
      <c r="MQ27" s="599"/>
      <c r="MR27" s="599"/>
      <c r="MS27" s="599"/>
      <c r="MT27" s="599"/>
      <c r="MU27" s="599"/>
      <c r="MV27" s="599"/>
      <c r="MW27" s="599"/>
      <c r="MX27" s="599"/>
      <c r="MY27" s="599"/>
      <c r="MZ27" s="599"/>
      <c r="NA27" s="599"/>
      <c r="NB27" s="599"/>
      <c r="NC27" s="599"/>
      <c r="ND27" s="599"/>
      <c r="NE27" s="599"/>
      <c r="NF27" s="599"/>
      <c r="NG27" s="599"/>
      <c r="NH27" s="599"/>
      <c r="NI27" s="599"/>
      <c r="NJ27" s="599"/>
      <c r="NK27" s="599"/>
      <c r="NL27" s="599"/>
      <c r="NM27" s="599"/>
      <c r="NN27" s="599"/>
      <c r="NO27" s="599"/>
      <c r="NP27" s="599"/>
      <c r="NQ27" s="599"/>
      <c r="NR27" s="599"/>
      <c r="NS27" s="599"/>
      <c r="NT27" s="599"/>
      <c r="NU27" s="599"/>
      <c r="NV27" s="599"/>
      <c r="NW27" s="599"/>
      <c r="NX27" s="599"/>
      <c r="NY27" s="599"/>
      <c r="NZ27" s="599"/>
      <c r="OA27" s="599"/>
      <c r="OB27" s="599"/>
      <c r="OC27" s="599"/>
      <c r="OD27" s="599"/>
      <c r="OE27" s="599"/>
      <c r="OF27" s="599"/>
      <c r="OG27" s="599"/>
      <c r="OH27" s="599"/>
      <c r="OI27" s="599"/>
      <c r="OJ27" s="599"/>
      <c r="OK27" s="599"/>
      <c r="OL27" s="599"/>
      <c r="OM27" s="599"/>
      <c r="ON27" s="599"/>
      <c r="OO27" s="599"/>
      <c r="OP27" s="599"/>
      <c r="OQ27" s="599"/>
      <c r="OR27" s="599"/>
      <c r="OS27" s="599"/>
      <c r="OT27" s="599"/>
      <c r="OU27" s="599"/>
      <c r="OV27" s="599"/>
      <c r="OW27" s="599"/>
      <c r="OX27" s="599"/>
      <c r="OY27" s="599"/>
      <c r="OZ27" s="599"/>
      <c r="PA27" s="599"/>
      <c r="PB27" s="599"/>
      <c r="PC27" s="599"/>
      <c r="PD27" s="599"/>
      <c r="PE27" s="599"/>
      <c r="PF27" s="599"/>
      <c r="PG27" s="599"/>
      <c r="PH27" s="599"/>
      <c r="PI27" s="599"/>
      <c r="PJ27" s="599"/>
      <c r="PK27" s="599"/>
      <c r="PL27" s="599"/>
      <c r="PM27" s="599"/>
      <c r="PN27" s="599"/>
      <c r="PO27" s="599"/>
      <c r="PP27" s="599"/>
      <c r="PQ27" s="599"/>
      <c r="PR27" s="599"/>
      <c r="PS27" s="599"/>
      <c r="PT27" s="599"/>
      <c r="PU27" s="599"/>
      <c r="PV27" s="599"/>
      <c r="PW27" s="599"/>
      <c r="PX27" s="599"/>
      <c r="PY27" s="599"/>
      <c r="PZ27" s="599"/>
      <c r="QA27" s="599"/>
      <c r="QB27" s="599"/>
      <c r="QC27" s="599"/>
      <c r="QD27" s="599"/>
      <c r="QE27" s="599"/>
      <c r="QF27" s="599"/>
      <c r="QG27" s="599"/>
      <c r="QH27" s="599"/>
      <c r="QI27" s="599"/>
      <c r="QJ27" s="599"/>
      <c r="QK27" s="599"/>
      <c r="QL27" s="599"/>
      <c r="QM27" s="599"/>
      <c r="QN27" s="599"/>
      <c r="QO27" s="599"/>
      <c r="QP27" s="599"/>
      <c r="QQ27" s="599"/>
      <c r="QR27" s="599"/>
      <c r="QS27" s="599"/>
      <c r="QT27" s="599"/>
      <c r="QU27" s="599"/>
      <c r="QV27" s="599"/>
      <c r="QW27" s="599"/>
      <c r="QX27" s="599"/>
      <c r="QY27" s="599"/>
      <c r="QZ27" s="599"/>
      <c r="RA27" s="599"/>
      <c r="RB27" s="599"/>
      <c r="RC27" s="599"/>
      <c r="RD27" s="599"/>
      <c r="RE27" s="599"/>
      <c r="RF27" s="599"/>
      <c r="RG27" s="599"/>
      <c r="RH27" s="599"/>
      <c r="RI27" s="599"/>
      <c r="RJ27" s="599"/>
      <c r="RK27" s="599"/>
      <c r="RL27" s="599"/>
      <c r="RM27" s="599"/>
      <c r="RN27" s="599"/>
      <c r="RO27" s="599"/>
      <c r="RP27" s="599"/>
      <c r="RQ27" s="599"/>
      <c r="RR27" s="599"/>
      <c r="RS27" s="599"/>
      <c r="RT27" s="599"/>
      <c r="RU27" s="599"/>
      <c r="RV27" s="599"/>
      <c r="RW27" s="599"/>
      <c r="RX27" s="599"/>
      <c r="RY27" s="599"/>
      <c r="RZ27" s="599"/>
      <c r="SA27" s="599"/>
      <c r="SB27" s="599"/>
      <c r="SC27" s="599"/>
      <c r="SD27" s="599"/>
      <c r="SE27" s="599"/>
      <c r="SF27" s="599"/>
      <c r="SG27" s="599"/>
      <c r="SH27" s="599"/>
      <c r="SI27" s="599"/>
      <c r="SJ27" s="599"/>
      <c r="SK27" s="599"/>
      <c r="SL27" s="599"/>
      <c r="SM27" s="599"/>
      <c r="SN27" s="599"/>
      <c r="SO27" s="599"/>
      <c r="SP27" s="599"/>
      <c r="SQ27" s="599"/>
      <c r="SR27" s="599"/>
      <c r="SS27" s="599"/>
      <c r="ST27" s="599"/>
      <c r="SU27" s="599"/>
      <c r="SV27" s="599"/>
      <c r="SW27" s="599"/>
      <c r="SX27" s="599"/>
      <c r="SY27" s="599"/>
      <c r="SZ27" s="599"/>
      <c r="TA27" s="599"/>
      <c r="TB27" s="599"/>
      <c r="TC27" s="599"/>
      <c r="TD27" s="599"/>
      <c r="TE27" s="599"/>
      <c r="TF27" s="599"/>
      <c r="TG27" s="599"/>
      <c r="TH27" s="599"/>
      <c r="TI27" s="599"/>
      <c r="TJ27" s="599"/>
      <c r="TK27" s="599"/>
      <c r="TL27" s="599"/>
      <c r="TM27" s="599"/>
      <c r="TN27" s="599"/>
      <c r="TO27" s="599"/>
      <c r="TP27" s="599"/>
      <c r="TQ27" s="599"/>
      <c r="TR27" s="599"/>
      <c r="TS27" s="599"/>
      <c r="TT27" s="599"/>
      <c r="TU27" s="599"/>
      <c r="TV27" s="599"/>
      <c r="TW27" s="599"/>
      <c r="TX27" s="599"/>
      <c r="TY27" s="599"/>
      <c r="TZ27" s="599"/>
      <c r="UA27" s="599"/>
      <c r="UB27" s="599"/>
      <c r="UC27" s="599"/>
      <c r="UD27" s="599"/>
      <c r="UE27" s="599"/>
      <c r="UF27" s="599"/>
      <c r="UG27" s="599"/>
      <c r="UH27" s="599"/>
      <c r="UI27" s="599"/>
      <c r="UJ27" s="599"/>
      <c r="UK27" s="599"/>
      <c r="UL27" s="599"/>
      <c r="UM27" s="599"/>
      <c r="UN27" s="599"/>
      <c r="UO27" s="599"/>
      <c r="UP27" s="599"/>
      <c r="UQ27" s="599"/>
      <c r="UR27" s="599"/>
      <c r="US27" s="599"/>
      <c r="UT27" s="599"/>
      <c r="UU27" s="599"/>
      <c r="UV27" s="599"/>
      <c r="UW27" s="599"/>
      <c r="UX27" s="599"/>
      <c r="UY27" s="599"/>
      <c r="UZ27" s="599"/>
      <c r="VA27" s="599"/>
      <c r="VB27" s="599"/>
      <c r="VC27" s="599"/>
      <c r="VD27" s="599"/>
      <c r="VE27" s="599"/>
      <c r="VF27" s="599"/>
      <c r="VG27" s="599"/>
      <c r="VH27" s="599"/>
      <c r="VI27" s="599"/>
      <c r="VJ27" s="599"/>
      <c r="VK27" s="599"/>
      <c r="VL27" s="599"/>
      <c r="VM27" s="599"/>
      <c r="VN27" s="599"/>
      <c r="VO27" s="599"/>
      <c r="VP27" s="599"/>
      <c r="VQ27" s="599"/>
      <c r="VR27" s="599"/>
      <c r="VS27" s="599"/>
      <c r="VT27" s="599"/>
      <c r="VU27" s="599"/>
      <c r="VV27" s="599"/>
      <c r="VW27" s="599"/>
      <c r="VX27" s="599"/>
      <c r="VY27" s="599"/>
      <c r="VZ27" s="599"/>
      <c r="WA27" s="599"/>
      <c r="WB27" s="599"/>
      <c r="WC27" s="599"/>
      <c r="WD27" s="599"/>
      <c r="WE27" s="599"/>
      <c r="WF27" s="599"/>
      <c r="WG27" s="599"/>
      <c r="WH27" s="599"/>
      <c r="WI27" s="599"/>
      <c r="WJ27" s="599"/>
      <c r="WK27" s="599"/>
      <c r="WL27" s="599"/>
      <c r="WM27" s="599"/>
      <c r="WN27" s="599"/>
      <c r="WO27" s="599"/>
      <c r="WP27" s="599"/>
      <c r="WQ27" s="599"/>
      <c r="WR27" s="599"/>
      <c r="WS27" s="599"/>
      <c r="WT27" s="599"/>
      <c r="WU27" s="599"/>
      <c r="WV27" s="599"/>
      <c r="WW27" s="599"/>
      <c r="WX27" s="599"/>
      <c r="WY27" s="599"/>
      <c r="WZ27" s="599"/>
      <c r="XA27" s="599"/>
      <c r="XB27" s="599"/>
      <c r="XC27" s="599"/>
      <c r="XD27" s="599"/>
      <c r="XE27" s="599"/>
      <c r="XF27" s="599"/>
      <c r="XG27" s="599"/>
      <c r="XH27" s="599"/>
      <c r="XI27" s="599"/>
      <c r="XJ27" s="599"/>
      <c r="XK27" s="599"/>
      <c r="XL27" s="599"/>
      <c r="XM27" s="599"/>
      <c r="XN27" s="599"/>
      <c r="XO27" s="599"/>
      <c r="XP27" s="599"/>
      <c r="XQ27" s="599"/>
      <c r="XR27" s="599"/>
      <c r="XS27" s="599"/>
      <c r="XT27" s="599"/>
      <c r="XU27" s="599"/>
      <c r="XV27" s="599"/>
      <c r="XW27" s="599"/>
      <c r="XX27" s="599"/>
      <c r="XY27" s="599"/>
      <c r="XZ27" s="599"/>
      <c r="YA27" s="599"/>
      <c r="YB27" s="599"/>
      <c r="YC27" s="599"/>
      <c r="YD27" s="599"/>
      <c r="YE27" s="599"/>
      <c r="YF27" s="599"/>
      <c r="YG27" s="599"/>
      <c r="YH27" s="599"/>
      <c r="YI27" s="599"/>
      <c r="YJ27" s="599"/>
      <c r="YK27" s="599"/>
      <c r="YL27" s="599"/>
      <c r="YM27" s="599"/>
      <c r="YN27" s="599"/>
      <c r="YO27" s="599"/>
      <c r="YP27" s="599"/>
      <c r="YQ27" s="599"/>
      <c r="YR27" s="599"/>
      <c r="YS27" s="599"/>
      <c r="YT27" s="599"/>
      <c r="YU27" s="599"/>
      <c r="YV27" s="599"/>
      <c r="YW27" s="599"/>
      <c r="YX27" s="599"/>
      <c r="YY27" s="599"/>
      <c r="YZ27" s="599"/>
      <c r="ZA27" s="599"/>
      <c r="ZB27" s="599"/>
      <c r="ZC27" s="599"/>
      <c r="ZD27" s="599"/>
      <c r="ZE27" s="599"/>
      <c r="ZF27" s="599"/>
      <c r="ZG27" s="599"/>
      <c r="ZH27" s="599"/>
      <c r="ZI27" s="599"/>
      <c r="ZJ27" s="599"/>
      <c r="ZK27" s="599"/>
      <c r="ZL27" s="599"/>
      <c r="ZM27" s="599"/>
      <c r="ZN27" s="599"/>
      <c r="ZO27" s="599"/>
      <c r="ZP27" s="599"/>
      <c r="ZQ27" s="599"/>
      <c r="ZR27" s="599"/>
      <c r="ZS27" s="599"/>
      <c r="ZT27" s="599"/>
      <c r="ZU27" s="599"/>
      <c r="ZV27" s="599"/>
      <c r="ZW27" s="599"/>
      <c r="ZX27" s="599"/>
      <c r="ZY27" s="599"/>
      <c r="ZZ27" s="599"/>
      <c r="AAA27" s="599"/>
      <c r="AAB27" s="599"/>
      <c r="AAC27" s="599"/>
      <c r="AAD27" s="599"/>
      <c r="AAE27" s="599"/>
      <c r="AAF27" s="599"/>
      <c r="AAG27" s="599"/>
      <c r="AAH27" s="599"/>
      <c r="AAI27" s="599"/>
      <c r="AAJ27" s="599"/>
      <c r="AAK27" s="599"/>
      <c r="AAL27" s="599"/>
      <c r="AAM27" s="599"/>
      <c r="AAN27" s="599"/>
      <c r="AAO27" s="599"/>
      <c r="AAP27" s="599"/>
      <c r="AAQ27" s="599"/>
      <c r="AAR27" s="599"/>
      <c r="AAS27" s="599"/>
      <c r="AAT27" s="599"/>
      <c r="AAU27" s="599"/>
      <c r="AAV27" s="599"/>
      <c r="AAW27" s="599"/>
      <c r="AAX27" s="599"/>
      <c r="AAY27" s="599"/>
      <c r="AAZ27" s="599"/>
      <c r="ABA27" s="599"/>
      <c r="ABB27" s="599"/>
      <c r="ABC27" s="599"/>
      <c r="ABD27" s="599"/>
      <c r="ABE27" s="599"/>
      <c r="ABF27" s="599"/>
      <c r="ABG27" s="599"/>
      <c r="ABH27" s="599"/>
      <c r="ABI27" s="599"/>
      <c r="ABJ27" s="599"/>
      <c r="ABK27" s="599"/>
      <c r="ABL27" s="599"/>
      <c r="ABM27" s="599"/>
      <c r="ABN27" s="599"/>
      <c r="ABO27" s="599"/>
      <c r="ABP27" s="599"/>
      <c r="ABQ27" s="599"/>
      <c r="ABR27" s="599"/>
      <c r="ABS27" s="599"/>
      <c r="ABT27" s="599"/>
      <c r="ABU27" s="599"/>
      <c r="ABV27" s="599"/>
      <c r="ABW27" s="599"/>
      <c r="ABX27" s="599"/>
      <c r="ABY27" s="599"/>
      <c r="ABZ27" s="599"/>
      <c r="ACA27" s="599"/>
      <c r="ACB27" s="599"/>
      <c r="ACC27" s="599"/>
      <c r="ACD27" s="599"/>
      <c r="ACE27" s="599"/>
      <c r="ACF27" s="599"/>
      <c r="ACG27" s="599"/>
      <c r="ACH27" s="599"/>
      <c r="ACI27" s="599"/>
      <c r="ACJ27" s="599"/>
      <c r="ACK27" s="599"/>
      <c r="ACL27" s="599"/>
      <c r="ACM27" s="599"/>
      <c r="ACN27" s="599"/>
      <c r="ACO27" s="599"/>
      <c r="ACP27" s="599"/>
      <c r="ACQ27" s="599"/>
      <c r="ACR27" s="599"/>
      <c r="ACS27" s="599"/>
      <c r="ACT27" s="599"/>
      <c r="ACU27" s="599"/>
      <c r="ACV27" s="599"/>
      <c r="ACW27" s="599"/>
      <c r="ACX27" s="599"/>
      <c r="ACY27" s="599"/>
      <c r="ACZ27" s="599"/>
      <c r="ADA27" s="599"/>
      <c r="ADB27" s="599"/>
      <c r="ADC27" s="599"/>
      <c r="ADD27" s="599"/>
      <c r="ADE27" s="599"/>
      <c r="ADF27" s="599"/>
      <c r="ADG27" s="599"/>
      <c r="ADH27" s="599"/>
      <c r="ADI27" s="599"/>
      <c r="ADJ27" s="599"/>
      <c r="ADK27" s="599"/>
      <c r="ADL27" s="599"/>
      <c r="ADM27" s="599"/>
      <c r="ADN27" s="599"/>
      <c r="ADO27" s="599"/>
      <c r="ADP27" s="599"/>
      <c r="ADQ27" s="599"/>
      <c r="ADR27" s="599"/>
      <c r="ADS27" s="599"/>
      <c r="ADT27" s="599"/>
      <c r="ADU27" s="599"/>
      <c r="ADV27" s="599"/>
      <c r="ADW27" s="599"/>
      <c r="ADX27" s="599"/>
      <c r="ADY27" s="599"/>
      <c r="ADZ27" s="599"/>
      <c r="AEA27" s="599"/>
      <c r="AEB27" s="599"/>
      <c r="AEC27" s="599"/>
      <c r="AED27" s="599"/>
      <c r="AEE27" s="599"/>
      <c r="AEF27" s="599"/>
      <c r="AEG27" s="599"/>
      <c r="AEH27" s="599"/>
      <c r="AEI27" s="599"/>
      <c r="AEJ27" s="599"/>
      <c r="AEK27" s="599"/>
      <c r="AEL27" s="599"/>
      <c r="AEM27" s="599"/>
      <c r="AEN27" s="599"/>
      <c r="AEO27" s="599"/>
      <c r="AEP27" s="599"/>
      <c r="AEQ27" s="599"/>
      <c r="AER27" s="599"/>
      <c r="AES27" s="599"/>
      <c r="AET27" s="599"/>
      <c r="AEU27" s="599"/>
      <c r="AEV27" s="599"/>
      <c r="AEW27" s="599"/>
      <c r="AEX27" s="599"/>
      <c r="AEY27" s="599"/>
      <c r="AEZ27" s="599"/>
      <c r="AFA27" s="599"/>
      <c r="AFB27" s="599"/>
      <c r="AFC27" s="599"/>
      <c r="AFD27" s="599"/>
      <c r="AFE27" s="599"/>
      <c r="AFF27" s="599"/>
      <c r="AFG27" s="599"/>
      <c r="AFH27" s="599"/>
      <c r="AFI27" s="599"/>
      <c r="AFJ27" s="599"/>
      <c r="AFK27" s="599"/>
      <c r="AFL27" s="599"/>
      <c r="AFM27" s="599"/>
      <c r="AFN27" s="599"/>
      <c r="AFO27" s="599"/>
      <c r="AFP27" s="599"/>
      <c r="AFQ27" s="599"/>
      <c r="AFR27" s="599"/>
      <c r="AFS27" s="599"/>
      <c r="AFT27" s="599"/>
      <c r="AFU27" s="599"/>
      <c r="AFV27" s="599"/>
      <c r="AFW27" s="599"/>
      <c r="AFX27" s="599"/>
      <c r="AFY27" s="599"/>
      <c r="AFZ27" s="599"/>
      <c r="AGA27" s="599"/>
      <c r="AGB27" s="599"/>
      <c r="AGC27" s="599"/>
      <c r="AGD27" s="599"/>
      <c r="AGE27" s="599"/>
      <c r="AGF27" s="599"/>
      <c r="AGG27" s="599"/>
      <c r="AGH27" s="599"/>
      <c r="AGI27" s="599"/>
      <c r="AGJ27" s="599"/>
      <c r="AGK27" s="599"/>
      <c r="AGL27" s="599"/>
      <c r="AGM27" s="599"/>
      <c r="AGN27" s="599"/>
      <c r="AGO27" s="599"/>
      <c r="AGP27" s="599"/>
      <c r="AGQ27" s="599"/>
      <c r="AGR27" s="599"/>
      <c r="AGS27" s="599"/>
      <c r="AGT27" s="599"/>
      <c r="AGU27" s="599"/>
      <c r="AGV27" s="599"/>
      <c r="AGW27" s="599"/>
      <c r="AGX27" s="599"/>
      <c r="AGY27" s="599"/>
      <c r="AGZ27" s="599"/>
      <c r="AHA27" s="599"/>
      <c r="AHB27" s="599"/>
      <c r="AHC27" s="599"/>
      <c r="AHD27" s="599"/>
      <c r="AHE27" s="599"/>
      <c r="AHF27" s="599"/>
      <c r="AHG27" s="599"/>
      <c r="AHH27" s="599"/>
      <c r="AHI27" s="599"/>
      <c r="AHJ27" s="599"/>
      <c r="AHK27" s="599"/>
      <c r="AHL27" s="599"/>
      <c r="AHM27" s="599"/>
      <c r="AHN27" s="599"/>
      <c r="AHO27" s="599"/>
      <c r="AHP27" s="599"/>
      <c r="AHQ27" s="599"/>
      <c r="AHR27" s="599"/>
      <c r="AHS27" s="599"/>
      <c r="AHT27" s="599"/>
      <c r="AHU27" s="599"/>
      <c r="AHV27" s="599"/>
      <c r="AHW27" s="599"/>
      <c r="AHX27" s="599"/>
      <c r="AHY27" s="599"/>
      <c r="AHZ27" s="599"/>
      <c r="AIA27" s="599"/>
      <c r="AIB27" s="599"/>
      <c r="AIC27" s="599"/>
      <c r="AID27" s="599"/>
      <c r="AIE27" s="599"/>
      <c r="AIF27" s="599"/>
      <c r="AIG27" s="599"/>
      <c r="AIH27" s="599"/>
      <c r="AII27" s="599"/>
      <c r="AIJ27" s="599"/>
      <c r="AIK27" s="599"/>
      <c r="AIL27" s="599"/>
      <c r="AIM27" s="599"/>
      <c r="AIN27" s="599"/>
      <c r="AIO27" s="599"/>
      <c r="AIP27" s="599"/>
      <c r="AIQ27" s="599"/>
      <c r="AIR27" s="599"/>
      <c r="AIS27" s="599"/>
      <c r="AIT27" s="599"/>
      <c r="AIU27" s="599"/>
      <c r="AIV27" s="599"/>
      <c r="AIW27" s="599"/>
      <c r="AIX27" s="599"/>
      <c r="AIY27" s="599"/>
      <c r="AIZ27" s="599"/>
      <c r="AJA27" s="599"/>
      <c r="AJB27" s="599"/>
      <c r="AJC27" s="599"/>
      <c r="AJD27" s="599"/>
      <c r="AJE27" s="599"/>
      <c r="AJF27" s="599"/>
      <c r="AJG27" s="599"/>
      <c r="AJH27" s="599"/>
      <c r="AJI27" s="599"/>
      <c r="AJJ27" s="599"/>
      <c r="AJK27" s="599"/>
      <c r="AJL27" s="599"/>
      <c r="AJM27" s="599"/>
      <c r="AJN27" s="599"/>
      <c r="AJO27" s="599"/>
      <c r="AJP27" s="599"/>
      <c r="AJQ27" s="599"/>
      <c r="AJR27" s="599"/>
      <c r="AJS27" s="599"/>
      <c r="AJT27" s="599"/>
      <c r="AJU27" s="599"/>
      <c r="AJV27" s="599"/>
      <c r="AJW27" s="599"/>
      <c r="AJX27" s="599"/>
      <c r="AJY27" s="599"/>
      <c r="AJZ27" s="599"/>
      <c r="AKA27" s="599"/>
      <c r="AKB27" s="599"/>
      <c r="AKC27" s="599"/>
      <c r="AKD27" s="599"/>
      <c r="AKE27" s="599"/>
      <c r="AKF27" s="599"/>
      <c r="AKG27" s="599"/>
      <c r="AKH27" s="599"/>
      <c r="AKI27" s="599"/>
      <c r="AKJ27" s="599"/>
      <c r="AKK27" s="599"/>
      <c r="AKL27" s="599"/>
      <c r="AKM27" s="599"/>
      <c r="AKN27" s="599"/>
      <c r="AKO27" s="599"/>
      <c r="AKP27" s="599"/>
      <c r="AKQ27" s="599"/>
      <c r="AKR27" s="599"/>
      <c r="AKS27" s="599"/>
      <c r="AKT27" s="599"/>
      <c r="AKU27" s="599"/>
      <c r="AKV27" s="599"/>
      <c r="AKW27" s="599"/>
      <c r="AKX27" s="599"/>
      <c r="AKY27" s="599"/>
      <c r="AKZ27" s="599"/>
      <c r="ALA27" s="599"/>
      <c r="ALB27" s="599"/>
      <c r="ALC27" s="599"/>
      <c r="ALD27" s="599"/>
      <c r="ALE27" s="599"/>
      <c r="ALF27" s="599"/>
      <c r="ALG27" s="599"/>
      <c r="ALH27" s="599"/>
      <c r="ALI27" s="599"/>
      <c r="ALJ27" s="599"/>
      <c r="ALK27" s="599"/>
      <c r="ALL27" s="599"/>
      <c r="ALM27" s="599"/>
      <c r="ALN27" s="599"/>
      <c r="ALO27" s="599"/>
      <c r="ALP27" s="599"/>
      <c r="ALQ27" s="599"/>
      <c r="ALR27" s="599"/>
      <c r="ALS27" s="599"/>
      <c r="ALT27" s="599"/>
      <c r="ALU27" s="599"/>
      <c r="ALV27" s="599"/>
      <c r="ALW27" s="599"/>
      <c r="ALX27" s="599"/>
      <c r="ALY27" s="599"/>
      <c r="ALZ27" s="599"/>
      <c r="AMA27" s="599"/>
      <c r="AMB27" s="599"/>
      <c r="AMC27" s="599"/>
      <c r="AMD27" s="599"/>
      <c r="AME27" s="599"/>
      <c r="AMF27" s="599"/>
      <c r="AMG27" s="599"/>
      <c r="AMH27" s="599"/>
      <c r="AMI27" s="599"/>
      <c r="AMJ27" s="599"/>
    </row>
    <row r="28" spans="1:1024" s="623" customFormat="1" ht="26.25" customHeight="1" x14ac:dyDescent="0.35">
      <c r="A28" s="887" t="s">
        <v>105</v>
      </c>
      <c r="B28" s="888"/>
      <c r="C28" s="888"/>
      <c r="D28" s="634"/>
      <c r="E28" s="633"/>
      <c r="F28" s="633"/>
      <c r="G28" s="642"/>
      <c r="H28" s="642"/>
      <c r="I28" s="642"/>
      <c r="J28" s="642"/>
      <c r="K28" s="642"/>
      <c r="L28" s="642"/>
      <c r="M28" s="642"/>
      <c r="N28" s="642"/>
      <c r="O28" s="642"/>
      <c r="P28" s="642"/>
      <c r="Q28" s="642"/>
      <c r="R28" s="635"/>
      <c r="S28" s="599"/>
      <c r="T28" s="599"/>
      <c r="U28" s="599"/>
      <c r="V28" s="599"/>
      <c r="W28" s="599"/>
      <c r="X28" s="599"/>
      <c r="Y28" s="599"/>
      <c r="Z28" s="599"/>
      <c r="AA28" s="599"/>
      <c r="AB28" s="599"/>
      <c r="AC28" s="599"/>
      <c r="AD28" s="599"/>
      <c r="AE28" s="599"/>
      <c r="AF28" s="599"/>
      <c r="AG28" s="599"/>
      <c r="AH28" s="599"/>
      <c r="AI28" s="599"/>
      <c r="AJ28" s="599"/>
      <c r="AK28" s="599"/>
      <c r="AL28" s="599"/>
      <c r="AM28" s="599"/>
      <c r="AN28" s="599"/>
      <c r="AO28" s="599"/>
      <c r="AP28" s="599"/>
      <c r="AQ28" s="599"/>
      <c r="AR28" s="599"/>
      <c r="AS28" s="599"/>
      <c r="AT28" s="599"/>
      <c r="AU28" s="599"/>
      <c r="AV28" s="599"/>
      <c r="AW28" s="599"/>
      <c r="AX28" s="599"/>
      <c r="AY28" s="599"/>
      <c r="AZ28" s="599"/>
      <c r="BA28" s="599"/>
      <c r="BB28" s="599"/>
      <c r="BC28" s="599"/>
      <c r="BD28" s="599"/>
      <c r="BE28" s="599"/>
      <c r="BF28" s="599"/>
      <c r="BG28" s="599"/>
      <c r="BH28" s="599"/>
      <c r="BI28" s="599"/>
      <c r="BJ28" s="599"/>
      <c r="BK28" s="599"/>
      <c r="BL28" s="599"/>
      <c r="BM28" s="599"/>
      <c r="BN28" s="599"/>
      <c r="BO28" s="599"/>
      <c r="BP28" s="599"/>
      <c r="BQ28" s="599"/>
      <c r="BR28" s="599"/>
      <c r="BS28" s="599"/>
      <c r="BT28" s="599"/>
      <c r="BU28" s="599"/>
      <c r="BV28" s="599"/>
      <c r="BW28" s="599"/>
      <c r="BX28" s="599"/>
      <c r="BY28" s="599"/>
      <c r="BZ28" s="599"/>
      <c r="CA28" s="599"/>
      <c r="CB28" s="599"/>
      <c r="CC28" s="599"/>
      <c r="CD28" s="599"/>
      <c r="CE28" s="599"/>
      <c r="CF28" s="599"/>
      <c r="CG28" s="599"/>
      <c r="CH28" s="599"/>
      <c r="CI28" s="599"/>
      <c r="CJ28" s="599"/>
      <c r="CK28" s="599"/>
      <c r="CL28" s="599"/>
      <c r="CM28" s="599"/>
      <c r="CN28" s="599"/>
      <c r="CO28" s="599"/>
      <c r="CP28" s="599"/>
      <c r="CQ28" s="599"/>
      <c r="CR28" s="599"/>
      <c r="CS28" s="599"/>
      <c r="CT28" s="599"/>
      <c r="CU28" s="599"/>
      <c r="CV28" s="599"/>
      <c r="CW28" s="599"/>
      <c r="CX28" s="599"/>
      <c r="CY28" s="599"/>
      <c r="CZ28" s="599"/>
      <c r="DA28" s="599"/>
      <c r="DB28" s="599"/>
      <c r="DC28" s="599"/>
      <c r="DD28" s="599"/>
      <c r="DE28" s="599"/>
      <c r="DF28" s="599"/>
      <c r="DG28" s="599"/>
      <c r="DH28" s="599"/>
      <c r="DI28" s="599"/>
      <c r="DJ28" s="599"/>
      <c r="DK28" s="599"/>
      <c r="DL28" s="599"/>
      <c r="DM28" s="599"/>
      <c r="DN28" s="599"/>
      <c r="DO28" s="599"/>
      <c r="DP28" s="599"/>
      <c r="DQ28" s="599"/>
      <c r="DR28" s="599"/>
      <c r="DS28" s="599"/>
      <c r="DT28" s="599"/>
      <c r="DU28" s="599"/>
      <c r="DV28" s="599"/>
      <c r="DW28" s="599"/>
      <c r="DX28" s="599"/>
      <c r="DY28" s="599"/>
      <c r="DZ28" s="599"/>
      <c r="EA28" s="599"/>
      <c r="EB28" s="599"/>
      <c r="EC28" s="599"/>
      <c r="ED28" s="599"/>
      <c r="EE28" s="599"/>
      <c r="EF28" s="599"/>
      <c r="EG28" s="599"/>
      <c r="EH28" s="599"/>
      <c r="EI28" s="599"/>
      <c r="EJ28" s="599"/>
      <c r="EK28" s="599"/>
      <c r="EL28" s="599"/>
      <c r="EM28" s="599"/>
      <c r="EN28" s="599"/>
      <c r="EO28" s="599"/>
      <c r="EP28" s="599"/>
      <c r="EQ28" s="599"/>
      <c r="ER28" s="599"/>
      <c r="ES28" s="599"/>
      <c r="ET28" s="599"/>
      <c r="EU28" s="599"/>
      <c r="EV28" s="599"/>
      <c r="EW28" s="599"/>
      <c r="EX28" s="599"/>
      <c r="EY28" s="599"/>
      <c r="EZ28" s="599"/>
      <c r="FA28" s="599"/>
      <c r="FB28" s="599"/>
      <c r="FC28" s="599"/>
      <c r="FD28" s="599"/>
      <c r="FE28" s="599"/>
      <c r="FF28" s="599"/>
      <c r="FG28" s="599"/>
      <c r="FH28" s="599"/>
      <c r="FI28" s="599"/>
      <c r="FJ28" s="599"/>
      <c r="FK28" s="599"/>
      <c r="FL28" s="599"/>
      <c r="FM28" s="599"/>
      <c r="FN28" s="599"/>
      <c r="FO28" s="599"/>
      <c r="FP28" s="599"/>
      <c r="FQ28" s="599"/>
      <c r="FR28" s="599"/>
      <c r="FS28" s="599"/>
      <c r="FT28" s="599"/>
      <c r="FU28" s="599"/>
      <c r="FV28" s="599"/>
      <c r="FW28" s="599"/>
      <c r="FX28" s="599"/>
      <c r="FY28" s="599"/>
      <c r="FZ28" s="599"/>
      <c r="GA28" s="599"/>
      <c r="GB28" s="599"/>
      <c r="GC28" s="599"/>
      <c r="GD28" s="599"/>
      <c r="GE28" s="599"/>
      <c r="GF28" s="599"/>
      <c r="GG28" s="599"/>
      <c r="GH28" s="599"/>
      <c r="GI28" s="599"/>
      <c r="GJ28" s="599"/>
      <c r="GK28" s="599"/>
      <c r="GL28" s="599"/>
      <c r="GM28" s="599"/>
      <c r="GN28" s="599"/>
      <c r="GO28" s="599"/>
      <c r="GP28" s="599"/>
      <c r="GQ28" s="599"/>
      <c r="GR28" s="599"/>
      <c r="GS28" s="599"/>
      <c r="GT28" s="599"/>
      <c r="GU28" s="599"/>
      <c r="GV28" s="599"/>
      <c r="GW28" s="599"/>
      <c r="GX28" s="599"/>
      <c r="GY28" s="599"/>
      <c r="GZ28" s="599"/>
      <c r="HA28" s="599"/>
      <c r="HB28" s="599"/>
      <c r="HC28" s="599"/>
      <c r="HD28" s="599"/>
      <c r="HE28" s="599"/>
      <c r="HF28" s="599"/>
      <c r="HG28" s="599"/>
      <c r="HH28" s="599"/>
      <c r="HI28" s="599"/>
      <c r="HJ28" s="599"/>
      <c r="HK28" s="599"/>
      <c r="HL28" s="599"/>
      <c r="HM28" s="599"/>
      <c r="HN28" s="599"/>
      <c r="HO28" s="599"/>
      <c r="HP28" s="599"/>
      <c r="HQ28" s="599"/>
      <c r="HR28" s="599"/>
      <c r="HS28" s="599"/>
      <c r="HT28" s="599"/>
      <c r="HU28" s="599"/>
      <c r="HV28" s="599"/>
      <c r="HW28" s="599"/>
      <c r="HX28" s="599"/>
      <c r="HY28" s="599"/>
      <c r="HZ28" s="599"/>
      <c r="IA28" s="599"/>
      <c r="IB28" s="599"/>
      <c r="IC28" s="599"/>
      <c r="ID28" s="599"/>
      <c r="IE28" s="599"/>
      <c r="IF28" s="599"/>
      <c r="IG28" s="599"/>
      <c r="IH28" s="599"/>
      <c r="II28" s="599"/>
      <c r="IJ28" s="599"/>
      <c r="IK28" s="599"/>
      <c r="IL28" s="599"/>
      <c r="IM28" s="599"/>
      <c r="IN28" s="599"/>
      <c r="IO28" s="599"/>
      <c r="IP28" s="599"/>
      <c r="IQ28" s="599"/>
      <c r="IR28" s="599"/>
      <c r="IS28" s="599"/>
      <c r="IT28" s="599"/>
      <c r="IU28" s="599"/>
      <c r="IV28" s="599"/>
      <c r="IW28" s="599"/>
      <c r="IX28" s="599"/>
      <c r="IY28" s="599"/>
      <c r="IZ28" s="599"/>
      <c r="JA28" s="599"/>
      <c r="JB28" s="599"/>
      <c r="JC28" s="599"/>
      <c r="JD28" s="599"/>
      <c r="JE28" s="599"/>
      <c r="JF28" s="599"/>
      <c r="JG28" s="599"/>
      <c r="JH28" s="599"/>
      <c r="JI28" s="599"/>
      <c r="JJ28" s="599"/>
      <c r="JK28" s="599"/>
      <c r="JL28" s="599"/>
      <c r="JM28" s="599"/>
      <c r="JN28" s="599"/>
      <c r="JO28" s="599"/>
      <c r="JP28" s="599"/>
      <c r="JQ28" s="599"/>
      <c r="JR28" s="599"/>
      <c r="JS28" s="599"/>
      <c r="JT28" s="599"/>
      <c r="JU28" s="599"/>
      <c r="JV28" s="599"/>
      <c r="JW28" s="599"/>
      <c r="JX28" s="599"/>
      <c r="JY28" s="599"/>
      <c r="JZ28" s="599"/>
      <c r="KA28" s="599"/>
      <c r="KB28" s="599"/>
      <c r="KC28" s="599"/>
      <c r="KD28" s="599"/>
      <c r="KE28" s="599"/>
      <c r="KF28" s="599"/>
      <c r="KG28" s="599"/>
      <c r="KH28" s="599"/>
      <c r="KI28" s="599"/>
      <c r="KJ28" s="599"/>
      <c r="KK28" s="599"/>
      <c r="KL28" s="599"/>
      <c r="KM28" s="599"/>
      <c r="KN28" s="599"/>
      <c r="KO28" s="599"/>
      <c r="KP28" s="599"/>
      <c r="KQ28" s="599"/>
      <c r="KR28" s="599"/>
      <c r="KS28" s="599"/>
      <c r="KT28" s="599"/>
      <c r="KU28" s="599"/>
      <c r="KV28" s="599"/>
      <c r="KW28" s="599"/>
      <c r="KX28" s="599"/>
      <c r="KY28" s="599"/>
      <c r="KZ28" s="599"/>
      <c r="LA28" s="599"/>
      <c r="LB28" s="599"/>
      <c r="LC28" s="599"/>
      <c r="LD28" s="599"/>
      <c r="LE28" s="599"/>
      <c r="LF28" s="599"/>
      <c r="LG28" s="599"/>
      <c r="LH28" s="599"/>
      <c r="LI28" s="599"/>
      <c r="LJ28" s="599"/>
      <c r="LK28" s="599"/>
      <c r="LL28" s="599"/>
      <c r="LM28" s="599"/>
      <c r="LN28" s="599"/>
      <c r="LO28" s="599"/>
      <c r="LP28" s="599"/>
      <c r="LQ28" s="599"/>
      <c r="LR28" s="599"/>
      <c r="LS28" s="599"/>
      <c r="LT28" s="599"/>
      <c r="LU28" s="599"/>
      <c r="LV28" s="599"/>
      <c r="LW28" s="599"/>
      <c r="LX28" s="599"/>
      <c r="LY28" s="599"/>
      <c r="LZ28" s="599"/>
      <c r="MA28" s="599"/>
      <c r="MB28" s="599"/>
      <c r="MC28" s="599"/>
      <c r="MD28" s="599"/>
      <c r="ME28" s="599"/>
      <c r="MF28" s="599"/>
      <c r="MG28" s="599"/>
      <c r="MH28" s="599"/>
      <c r="MI28" s="599"/>
      <c r="MJ28" s="599"/>
      <c r="MK28" s="599"/>
      <c r="ML28" s="599"/>
      <c r="MM28" s="599"/>
      <c r="MN28" s="599"/>
      <c r="MO28" s="599"/>
      <c r="MP28" s="599"/>
      <c r="MQ28" s="599"/>
      <c r="MR28" s="599"/>
      <c r="MS28" s="599"/>
      <c r="MT28" s="599"/>
      <c r="MU28" s="599"/>
      <c r="MV28" s="599"/>
      <c r="MW28" s="599"/>
      <c r="MX28" s="599"/>
      <c r="MY28" s="599"/>
      <c r="MZ28" s="599"/>
      <c r="NA28" s="599"/>
      <c r="NB28" s="599"/>
      <c r="NC28" s="599"/>
      <c r="ND28" s="599"/>
      <c r="NE28" s="599"/>
      <c r="NF28" s="599"/>
      <c r="NG28" s="599"/>
      <c r="NH28" s="599"/>
      <c r="NI28" s="599"/>
      <c r="NJ28" s="599"/>
      <c r="NK28" s="599"/>
      <c r="NL28" s="599"/>
      <c r="NM28" s="599"/>
      <c r="NN28" s="599"/>
      <c r="NO28" s="599"/>
      <c r="NP28" s="599"/>
      <c r="NQ28" s="599"/>
      <c r="NR28" s="599"/>
      <c r="NS28" s="599"/>
      <c r="NT28" s="599"/>
      <c r="NU28" s="599"/>
      <c r="NV28" s="599"/>
      <c r="NW28" s="599"/>
      <c r="NX28" s="599"/>
      <c r="NY28" s="599"/>
      <c r="NZ28" s="599"/>
      <c r="OA28" s="599"/>
      <c r="OB28" s="599"/>
      <c r="OC28" s="599"/>
      <c r="OD28" s="599"/>
      <c r="OE28" s="599"/>
      <c r="OF28" s="599"/>
      <c r="OG28" s="599"/>
      <c r="OH28" s="599"/>
      <c r="OI28" s="599"/>
      <c r="OJ28" s="599"/>
      <c r="OK28" s="599"/>
      <c r="OL28" s="599"/>
      <c r="OM28" s="599"/>
      <c r="ON28" s="599"/>
      <c r="OO28" s="599"/>
      <c r="OP28" s="599"/>
      <c r="OQ28" s="599"/>
      <c r="OR28" s="599"/>
      <c r="OS28" s="599"/>
      <c r="OT28" s="599"/>
      <c r="OU28" s="599"/>
      <c r="OV28" s="599"/>
      <c r="OW28" s="599"/>
      <c r="OX28" s="599"/>
      <c r="OY28" s="599"/>
      <c r="OZ28" s="599"/>
      <c r="PA28" s="599"/>
      <c r="PB28" s="599"/>
      <c r="PC28" s="599"/>
      <c r="PD28" s="599"/>
      <c r="PE28" s="599"/>
      <c r="PF28" s="599"/>
      <c r="PG28" s="599"/>
      <c r="PH28" s="599"/>
      <c r="PI28" s="599"/>
      <c r="PJ28" s="599"/>
      <c r="PK28" s="599"/>
      <c r="PL28" s="599"/>
      <c r="PM28" s="599"/>
      <c r="PN28" s="599"/>
      <c r="PO28" s="599"/>
      <c r="PP28" s="599"/>
      <c r="PQ28" s="599"/>
      <c r="PR28" s="599"/>
      <c r="PS28" s="599"/>
      <c r="PT28" s="599"/>
      <c r="PU28" s="599"/>
      <c r="PV28" s="599"/>
      <c r="PW28" s="599"/>
      <c r="PX28" s="599"/>
      <c r="PY28" s="599"/>
      <c r="PZ28" s="599"/>
      <c r="QA28" s="599"/>
      <c r="QB28" s="599"/>
      <c r="QC28" s="599"/>
      <c r="QD28" s="599"/>
      <c r="QE28" s="599"/>
      <c r="QF28" s="599"/>
      <c r="QG28" s="599"/>
      <c r="QH28" s="599"/>
      <c r="QI28" s="599"/>
      <c r="QJ28" s="599"/>
      <c r="QK28" s="599"/>
      <c r="QL28" s="599"/>
      <c r="QM28" s="599"/>
      <c r="QN28" s="599"/>
      <c r="QO28" s="599"/>
      <c r="QP28" s="599"/>
      <c r="QQ28" s="599"/>
      <c r="QR28" s="599"/>
      <c r="QS28" s="599"/>
      <c r="QT28" s="599"/>
      <c r="QU28" s="599"/>
      <c r="QV28" s="599"/>
      <c r="QW28" s="599"/>
      <c r="QX28" s="599"/>
      <c r="QY28" s="599"/>
      <c r="QZ28" s="599"/>
      <c r="RA28" s="599"/>
      <c r="RB28" s="599"/>
      <c r="RC28" s="599"/>
      <c r="RD28" s="599"/>
      <c r="RE28" s="599"/>
      <c r="RF28" s="599"/>
      <c r="RG28" s="599"/>
      <c r="RH28" s="599"/>
      <c r="RI28" s="599"/>
      <c r="RJ28" s="599"/>
      <c r="RK28" s="599"/>
      <c r="RL28" s="599"/>
      <c r="RM28" s="599"/>
      <c r="RN28" s="599"/>
      <c r="RO28" s="599"/>
      <c r="RP28" s="599"/>
      <c r="RQ28" s="599"/>
      <c r="RR28" s="599"/>
      <c r="RS28" s="599"/>
      <c r="RT28" s="599"/>
      <c r="RU28" s="599"/>
      <c r="RV28" s="599"/>
      <c r="RW28" s="599"/>
      <c r="RX28" s="599"/>
      <c r="RY28" s="599"/>
      <c r="RZ28" s="599"/>
      <c r="SA28" s="599"/>
      <c r="SB28" s="599"/>
      <c r="SC28" s="599"/>
      <c r="SD28" s="599"/>
      <c r="SE28" s="599"/>
      <c r="SF28" s="599"/>
      <c r="SG28" s="599"/>
      <c r="SH28" s="599"/>
      <c r="SI28" s="599"/>
      <c r="SJ28" s="599"/>
      <c r="SK28" s="599"/>
      <c r="SL28" s="599"/>
      <c r="SM28" s="599"/>
      <c r="SN28" s="599"/>
      <c r="SO28" s="599"/>
      <c r="SP28" s="599"/>
      <c r="SQ28" s="599"/>
      <c r="SR28" s="599"/>
      <c r="SS28" s="599"/>
      <c r="ST28" s="599"/>
      <c r="SU28" s="599"/>
      <c r="SV28" s="599"/>
      <c r="SW28" s="599"/>
      <c r="SX28" s="599"/>
      <c r="SY28" s="599"/>
      <c r="SZ28" s="599"/>
      <c r="TA28" s="599"/>
      <c r="TB28" s="599"/>
      <c r="TC28" s="599"/>
      <c r="TD28" s="599"/>
      <c r="TE28" s="599"/>
      <c r="TF28" s="599"/>
      <c r="TG28" s="599"/>
      <c r="TH28" s="599"/>
      <c r="TI28" s="599"/>
      <c r="TJ28" s="599"/>
      <c r="TK28" s="599"/>
      <c r="TL28" s="599"/>
      <c r="TM28" s="599"/>
      <c r="TN28" s="599"/>
      <c r="TO28" s="599"/>
      <c r="TP28" s="599"/>
      <c r="TQ28" s="599"/>
      <c r="TR28" s="599"/>
      <c r="TS28" s="599"/>
      <c r="TT28" s="599"/>
      <c r="TU28" s="599"/>
      <c r="TV28" s="599"/>
      <c r="TW28" s="599"/>
      <c r="TX28" s="599"/>
      <c r="TY28" s="599"/>
      <c r="TZ28" s="599"/>
      <c r="UA28" s="599"/>
      <c r="UB28" s="599"/>
      <c r="UC28" s="599"/>
      <c r="UD28" s="599"/>
      <c r="UE28" s="599"/>
      <c r="UF28" s="599"/>
      <c r="UG28" s="599"/>
      <c r="UH28" s="599"/>
      <c r="UI28" s="599"/>
      <c r="UJ28" s="599"/>
      <c r="UK28" s="599"/>
      <c r="UL28" s="599"/>
      <c r="UM28" s="599"/>
      <c r="UN28" s="599"/>
      <c r="UO28" s="599"/>
      <c r="UP28" s="599"/>
      <c r="UQ28" s="599"/>
      <c r="UR28" s="599"/>
      <c r="US28" s="599"/>
      <c r="UT28" s="599"/>
      <c r="UU28" s="599"/>
      <c r="UV28" s="599"/>
      <c r="UW28" s="599"/>
      <c r="UX28" s="599"/>
      <c r="UY28" s="599"/>
      <c r="UZ28" s="599"/>
      <c r="VA28" s="599"/>
      <c r="VB28" s="599"/>
      <c r="VC28" s="599"/>
      <c r="VD28" s="599"/>
      <c r="VE28" s="599"/>
      <c r="VF28" s="599"/>
      <c r="VG28" s="599"/>
      <c r="VH28" s="599"/>
      <c r="VI28" s="599"/>
      <c r="VJ28" s="599"/>
      <c r="VK28" s="599"/>
      <c r="VL28" s="599"/>
      <c r="VM28" s="599"/>
      <c r="VN28" s="599"/>
      <c r="VO28" s="599"/>
      <c r="VP28" s="599"/>
      <c r="VQ28" s="599"/>
      <c r="VR28" s="599"/>
      <c r="VS28" s="599"/>
      <c r="VT28" s="599"/>
      <c r="VU28" s="599"/>
      <c r="VV28" s="599"/>
      <c r="VW28" s="599"/>
      <c r="VX28" s="599"/>
      <c r="VY28" s="599"/>
      <c r="VZ28" s="599"/>
      <c r="WA28" s="599"/>
      <c r="WB28" s="599"/>
      <c r="WC28" s="599"/>
      <c r="WD28" s="599"/>
      <c r="WE28" s="599"/>
      <c r="WF28" s="599"/>
      <c r="WG28" s="599"/>
      <c r="WH28" s="599"/>
      <c r="WI28" s="599"/>
      <c r="WJ28" s="599"/>
      <c r="WK28" s="599"/>
      <c r="WL28" s="599"/>
      <c r="WM28" s="599"/>
      <c r="WN28" s="599"/>
      <c r="WO28" s="599"/>
      <c r="WP28" s="599"/>
      <c r="WQ28" s="599"/>
      <c r="WR28" s="599"/>
      <c r="WS28" s="599"/>
      <c r="WT28" s="599"/>
      <c r="WU28" s="599"/>
      <c r="WV28" s="599"/>
      <c r="WW28" s="599"/>
      <c r="WX28" s="599"/>
      <c r="WY28" s="599"/>
      <c r="WZ28" s="599"/>
      <c r="XA28" s="599"/>
      <c r="XB28" s="599"/>
      <c r="XC28" s="599"/>
      <c r="XD28" s="599"/>
      <c r="XE28" s="599"/>
      <c r="XF28" s="599"/>
      <c r="XG28" s="599"/>
      <c r="XH28" s="599"/>
      <c r="XI28" s="599"/>
      <c r="XJ28" s="599"/>
      <c r="XK28" s="599"/>
      <c r="XL28" s="599"/>
      <c r="XM28" s="599"/>
      <c r="XN28" s="599"/>
      <c r="XO28" s="599"/>
      <c r="XP28" s="599"/>
      <c r="XQ28" s="599"/>
      <c r="XR28" s="599"/>
      <c r="XS28" s="599"/>
      <c r="XT28" s="599"/>
      <c r="XU28" s="599"/>
      <c r="XV28" s="599"/>
      <c r="XW28" s="599"/>
      <c r="XX28" s="599"/>
      <c r="XY28" s="599"/>
      <c r="XZ28" s="599"/>
      <c r="YA28" s="599"/>
      <c r="YB28" s="599"/>
      <c r="YC28" s="599"/>
      <c r="YD28" s="599"/>
      <c r="YE28" s="599"/>
      <c r="YF28" s="599"/>
      <c r="YG28" s="599"/>
      <c r="YH28" s="599"/>
      <c r="YI28" s="599"/>
      <c r="YJ28" s="599"/>
      <c r="YK28" s="599"/>
      <c r="YL28" s="599"/>
      <c r="YM28" s="599"/>
      <c r="YN28" s="599"/>
      <c r="YO28" s="599"/>
      <c r="YP28" s="599"/>
      <c r="YQ28" s="599"/>
      <c r="YR28" s="599"/>
      <c r="YS28" s="599"/>
      <c r="YT28" s="599"/>
      <c r="YU28" s="599"/>
      <c r="YV28" s="599"/>
      <c r="YW28" s="599"/>
      <c r="YX28" s="599"/>
      <c r="YY28" s="599"/>
      <c r="YZ28" s="599"/>
      <c r="ZA28" s="599"/>
      <c r="ZB28" s="599"/>
      <c r="ZC28" s="599"/>
      <c r="ZD28" s="599"/>
      <c r="ZE28" s="599"/>
      <c r="ZF28" s="599"/>
      <c r="ZG28" s="599"/>
      <c r="ZH28" s="599"/>
      <c r="ZI28" s="599"/>
      <c r="ZJ28" s="599"/>
      <c r="ZK28" s="599"/>
      <c r="ZL28" s="599"/>
      <c r="ZM28" s="599"/>
      <c r="ZN28" s="599"/>
      <c r="ZO28" s="599"/>
      <c r="ZP28" s="599"/>
      <c r="ZQ28" s="599"/>
      <c r="ZR28" s="599"/>
      <c r="ZS28" s="599"/>
      <c r="ZT28" s="599"/>
      <c r="ZU28" s="599"/>
      <c r="ZV28" s="599"/>
      <c r="ZW28" s="599"/>
      <c r="ZX28" s="599"/>
      <c r="ZY28" s="599"/>
      <c r="ZZ28" s="599"/>
      <c r="AAA28" s="599"/>
      <c r="AAB28" s="599"/>
      <c r="AAC28" s="599"/>
      <c r="AAD28" s="599"/>
      <c r="AAE28" s="599"/>
      <c r="AAF28" s="599"/>
      <c r="AAG28" s="599"/>
      <c r="AAH28" s="599"/>
      <c r="AAI28" s="599"/>
      <c r="AAJ28" s="599"/>
      <c r="AAK28" s="599"/>
      <c r="AAL28" s="599"/>
      <c r="AAM28" s="599"/>
      <c r="AAN28" s="599"/>
      <c r="AAO28" s="599"/>
      <c r="AAP28" s="599"/>
      <c r="AAQ28" s="599"/>
      <c r="AAR28" s="599"/>
      <c r="AAS28" s="599"/>
      <c r="AAT28" s="599"/>
      <c r="AAU28" s="599"/>
      <c r="AAV28" s="599"/>
      <c r="AAW28" s="599"/>
      <c r="AAX28" s="599"/>
      <c r="AAY28" s="599"/>
      <c r="AAZ28" s="599"/>
      <c r="ABA28" s="599"/>
      <c r="ABB28" s="599"/>
      <c r="ABC28" s="599"/>
      <c r="ABD28" s="599"/>
      <c r="ABE28" s="599"/>
      <c r="ABF28" s="599"/>
      <c r="ABG28" s="599"/>
      <c r="ABH28" s="599"/>
      <c r="ABI28" s="599"/>
      <c r="ABJ28" s="599"/>
      <c r="ABK28" s="599"/>
      <c r="ABL28" s="599"/>
      <c r="ABM28" s="599"/>
      <c r="ABN28" s="599"/>
      <c r="ABO28" s="599"/>
      <c r="ABP28" s="599"/>
      <c r="ABQ28" s="599"/>
      <c r="ABR28" s="599"/>
      <c r="ABS28" s="599"/>
      <c r="ABT28" s="599"/>
      <c r="ABU28" s="599"/>
      <c r="ABV28" s="599"/>
      <c r="ABW28" s="599"/>
      <c r="ABX28" s="599"/>
      <c r="ABY28" s="599"/>
      <c r="ABZ28" s="599"/>
      <c r="ACA28" s="599"/>
      <c r="ACB28" s="599"/>
      <c r="ACC28" s="599"/>
      <c r="ACD28" s="599"/>
      <c r="ACE28" s="599"/>
      <c r="ACF28" s="599"/>
      <c r="ACG28" s="599"/>
      <c r="ACH28" s="599"/>
      <c r="ACI28" s="599"/>
      <c r="ACJ28" s="599"/>
      <c r="ACK28" s="599"/>
      <c r="ACL28" s="599"/>
      <c r="ACM28" s="599"/>
      <c r="ACN28" s="599"/>
      <c r="ACO28" s="599"/>
      <c r="ACP28" s="599"/>
      <c r="ACQ28" s="599"/>
      <c r="ACR28" s="599"/>
      <c r="ACS28" s="599"/>
      <c r="ACT28" s="599"/>
      <c r="ACU28" s="599"/>
      <c r="ACV28" s="599"/>
      <c r="ACW28" s="599"/>
      <c r="ACX28" s="599"/>
      <c r="ACY28" s="599"/>
      <c r="ACZ28" s="599"/>
      <c r="ADA28" s="599"/>
      <c r="ADB28" s="599"/>
      <c r="ADC28" s="599"/>
      <c r="ADD28" s="599"/>
      <c r="ADE28" s="599"/>
      <c r="ADF28" s="599"/>
      <c r="ADG28" s="599"/>
      <c r="ADH28" s="599"/>
      <c r="ADI28" s="599"/>
      <c r="ADJ28" s="599"/>
      <c r="ADK28" s="599"/>
      <c r="ADL28" s="599"/>
      <c r="ADM28" s="599"/>
      <c r="ADN28" s="599"/>
      <c r="ADO28" s="599"/>
      <c r="ADP28" s="599"/>
      <c r="ADQ28" s="599"/>
      <c r="ADR28" s="599"/>
      <c r="ADS28" s="599"/>
      <c r="ADT28" s="599"/>
      <c r="ADU28" s="599"/>
      <c r="ADV28" s="599"/>
      <c r="ADW28" s="599"/>
      <c r="ADX28" s="599"/>
      <c r="ADY28" s="599"/>
      <c r="ADZ28" s="599"/>
      <c r="AEA28" s="599"/>
      <c r="AEB28" s="599"/>
      <c r="AEC28" s="599"/>
      <c r="AED28" s="599"/>
      <c r="AEE28" s="599"/>
      <c r="AEF28" s="599"/>
      <c r="AEG28" s="599"/>
      <c r="AEH28" s="599"/>
      <c r="AEI28" s="599"/>
      <c r="AEJ28" s="599"/>
      <c r="AEK28" s="599"/>
      <c r="AEL28" s="599"/>
      <c r="AEM28" s="599"/>
      <c r="AEN28" s="599"/>
      <c r="AEO28" s="599"/>
      <c r="AEP28" s="599"/>
      <c r="AEQ28" s="599"/>
      <c r="AER28" s="599"/>
      <c r="AES28" s="599"/>
      <c r="AET28" s="599"/>
      <c r="AEU28" s="599"/>
      <c r="AEV28" s="599"/>
      <c r="AEW28" s="599"/>
      <c r="AEX28" s="599"/>
      <c r="AEY28" s="599"/>
      <c r="AEZ28" s="599"/>
      <c r="AFA28" s="599"/>
      <c r="AFB28" s="599"/>
      <c r="AFC28" s="599"/>
      <c r="AFD28" s="599"/>
      <c r="AFE28" s="599"/>
      <c r="AFF28" s="599"/>
      <c r="AFG28" s="599"/>
      <c r="AFH28" s="599"/>
      <c r="AFI28" s="599"/>
      <c r="AFJ28" s="599"/>
      <c r="AFK28" s="599"/>
      <c r="AFL28" s="599"/>
      <c r="AFM28" s="599"/>
      <c r="AFN28" s="599"/>
      <c r="AFO28" s="599"/>
      <c r="AFP28" s="599"/>
      <c r="AFQ28" s="599"/>
      <c r="AFR28" s="599"/>
      <c r="AFS28" s="599"/>
      <c r="AFT28" s="599"/>
      <c r="AFU28" s="599"/>
      <c r="AFV28" s="599"/>
      <c r="AFW28" s="599"/>
      <c r="AFX28" s="599"/>
      <c r="AFY28" s="599"/>
      <c r="AFZ28" s="599"/>
      <c r="AGA28" s="599"/>
      <c r="AGB28" s="599"/>
      <c r="AGC28" s="599"/>
      <c r="AGD28" s="599"/>
      <c r="AGE28" s="599"/>
      <c r="AGF28" s="599"/>
      <c r="AGG28" s="599"/>
      <c r="AGH28" s="599"/>
      <c r="AGI28" s="599"/>
      <c r="AGJ28" s="599"/>
      <c r="AGK28" s="599"/>
      <c r="AGL28" s="599"/>
      <c r="AGM28" s="599"/>
      <c r="AGN28" s="599"/>
      <c r="AGO28" s="599"/>
      <c r="AGP28" s="599"/>
      <c r="AGQ28" s="599"/>
      <c r="AGR28" s="599"/>
      <c r="AGS28" s="599"/>
      <c r="AGT28" s="599"/>
      <c r="AGU28" s="599"/>
      <c r="AGV28" s="599"/>
      <c r="AGW28" s="599"/>
      <c r="AGX28" s="599"/>
      <c r="AGY28" s="599"/>
      <c r="AGZ28" s="599"/>
      <c r="AHA28" s="599"/>
      <c r="AHB28" s="599"/>
      <c r="AHC28" s="599"/>
      <c r="AHD28" s="599"/>
      <c r="AHE28" s="599"/>
      <c r="AHF28" s="599"/>
      <c r="AHG28" s="599"/>
      <c r="AHH28" s="599"/>
      <c r="AHI28" s="599"/>
      <c r="AHJ28" s="599"/>
      <c r="AHK28" s="599"/>
      <c r="AHL28" s="599"/>
      <c r="AHM28" s="599"/>
      <c r="AHN28" s="599"/>
      <c r="AHO28" s="599"/>
      <c r="AHP28" s="599"/>
      <c r="AHQ28" s="599"/>
      <c r="AHR28" s="599"/>
      <c r="AHS28" s="599"/>
      <c r="AHT28" s="599"/>
      <c r="AHU28" s="599"/>
      <c r="AHV28" s="599"/>
      <c r="AHW28" s="599"/>
      <c r="AHX28" s="599"/>
      <c r="AHY28" s="599"/>
      <c r="AHZ28" s="599"/>
      <c r="AIA28" s="599"/>
      <c r="AIB28" s="599"/>
      <c r="AIC28" s="599"/>
      <c r="AID28" s="599"/>
      <c r="AIE28" s="599"/>
      <c r="AIF28" s="599"/>
      <c r="AIG28" s="599"/>
      <c r="AIH28" s="599"/>
      <c r="AII28" s="599"/>
      <c r="AIJ28" s="599"/>
      <c r="AIK28" s="599"/>
      <c r="AIL28" s="599"/>
      <c r="AIM28" s="599"/>
      <c r="AIN28" s="599"/>
      <c r="AIO28" s="599"/>
      <c r="AIP28" s="599"/>
      <c r="AIQ28" s="599"/>
      <c r="AIR28" s="599"/>
      <c r="AIS28" s="599"/>
      <c r="AIT28" s="599"/>
      <c r="AIU28" s="599"/>
      <c r="AIV28" s="599"/>
      <c r="AIW28" s="599"/>
      <c r="AIX28" s="599"/>
      <c r="AIY28" s="599"/>
      <c r="AIZ28" s="599"/>
      <c r="AJA28" s="599"/>
      <c r="AJB28" s="599"/>
      <c r="AJC28" s="599"/>
      <c r="AJD28" s="599"/>
      <c r="AJE28" s="599"/>
      <c r="AJF28" s="599"/>
      <c r="AJG28" s="599"/>
      <c r="AJH28" s="599"/>
      <c r="AJI28" s="599"/>
      <c r="AJJ28" s="599"/>
      <c r="AJK28" s="599"/>
      <c r="AJL28" s="599"/>
      <c r="AJM28" s="599"/>
      <c r="AJN28" s="599"/>
      <c r="AJO28" s="599"/>
      <c r="AJP28" s="599"/>
      <c r="AJQ28" s="599"/>
      <c r="AJR28" s="599"/>
      <c r="AJS28" s="599"/>
      <c r="AJT28" s="599"/>
      <c r="AJU28" s="599"/>
      <c r="AJV28" s="599"/>
      <c r="AJW28" s="599"/>
      <c r="AJX28" s="599"/>
      <c r="AJY28" s="599"/>
      <c r="AJZ28" s="599"/>
      <c r="AKA28" s="599"/>
      <c r="AKB28" s="599"/>
      <c r="AKC28" s="599"/>
      <c r="AKD28" s="599"/>
      <c r="AKE28" s="599"/>
      <c r="AKF28" s="599"/>
      <c r="AKG28" s="599"/>
      <c r="AKH28" s="599"/>
      <c r="AKI28" s="599"/>
      <c r="AKJ28" s="599"/>
      <c r="AKK28" s="599"/>
      <c r="AKL28" s="599"/>
      <c r="AKM28" s="599"/>
      <c r="AKN28" s="599"/>
      <c r="AKO28" s="599"/>
      <c r="AKP28" s="599"/>
      <c r="AKQ28" s="599"/>
      <c r="AKR28" s="599"/>
      <c r="AKS28" s="599"/>
      <c r="AKT28" s="599"/>
      <c r="AKU28" s="599"/>
      <c r="AKV28" s="599"/>
      <c r="AKW28" s="599"/>
      <c r="AKX28" s="599"/>
      <c r="AKY28" s="599"/>
      <c r="AKZ28" s="599"/>
      <c r="ALA28" s="599"/>
      <c r="ALB28" s="599"/>
      <c r="ALC28" s="599"/>
      <c r="ALD28" s="599"/>
      <c r="ALE28" s="599"/>
      <c r="ALF28" s="599"/>
      <c r="ALG28" s="599"/>
      <c r="ALH28" s="599"/>
      <c r="ALI28" s="599"/>
      <c r="ALJ28" s="599"/>
      <c r="ALK28" s="599"/>
      <c r="ALL28" s="599"/>
      <c r="ALM28" s="599"/>
      <c r="ALN28" s="599"/>
      <c r="ALO28" s="599"/>
      <c r="ALP28" s="599"/>
      <c r="ALQ28" s="599"/>
      <c r="ALR28" s="599"/>
      <c r="ALS28" s="599"/>
      <c r="ALT28" s="599"/>
      <c r="ALU28" s="599"/>
      <c r="ALV28" s="599"/>
      <c r="ALW28" s="599"/>
      <c r="ALX28" s="599"/>
      <c r="ALY28" s="599"/>
      <c r="ALZ28" s="599"/>
      <c r="AMA28" s="599"/>
      <c r="AMB28" s="599"/>
      <c r="AMC28" s="599"/>
      <c r="AMD28" s="599"/>
      <c r="AME28" s="599"/>
      <c r="AMF28" s="599"/>
      <c r="AMG28" s="599"/>
      <c r="AMH28" s="599"/>
      <c r="AMI28" s="599"/>
      <c r="AMJ28" s="599"/>
    </row>
    <row r="29" spans="1:1024" s="623" customFormat="1" ht="26.25" customHeight="1" x14ac:dyDescent="0.35">
      <c r="A29" s="639" t="s">
        <v>436</v>
      </c>
      <c r="B29" s="638" t="s">
        <v>98</v>
      </c>
      <c r="C29" s="637" t="s">
        <v>508</v>
      </c>
      <c r="D29" s="634" t="s">
        <v>3</v>
      </c>
      <c r="E29" s="633">
        <v>9521</v>
      </c>
      <c r="F29" s="633">
        <f>SUM(G29:R29)</f>
        <v>15521</v>
      </c>
      <c r="G29" s="641">
        <v>11301</v>
      </c>
      <c r="H29" s="641">
        <v>2541</v>
      </c>
      <c r="I29" s="636">
        <v>1529</v>
      </c>
      <c r="J29" s="636"/>
      <c r="K29" s="636"/>
      <c r="L29" s="636"/>
      <c r="M29" s="636"/>
      <c r="N29" s="636">
        <v>150</v>
      </c>
      <c r="O29" s="640"/>
      <c r="P29" s="636"/>
      <c r="Q29" s="636"/>
      <c r="R29" s="635"/>
      <c r="S29" s="599"/>
      <c r="T29" s="599"/>
      <c r="U29" s="599"/>
      <c r="V29" s="599"/>
      <c r="W29" s="599"/>
      <c r="X29" s="599"/>
      <c r="Y29" s="599"/>
      <c r="Z29" s="599"/>
      <c r="AA29" s="599"/>
      <c r="AB29" s="599"/>
      <c r="AC29" s="599"/>
      <c r="AD29" s="599"/>
      <c r="AE29" s="599"/>
      <c r="AF29" s="599"/>
      <c r="AG29" s="599"/>
      <c r="AH29" s="599"/>
      <c r="AI29" s="599"/>
      <c r="AJ29" s="599"/>
      <c r="AK29" s="599"/>
      <c r="AL29" s="599"/>
      <c r="AM29" s="599"/>
      <c r="AN29" s="599"/>
      <c r="AO29" s="599"/>
      <c r="AP29" s="599"/>
      <c r="AQ29" s="599"/>
      <c r="AR29" s="599"/>
      <c r="AS29" s="599"/>
      <c r="AT29" s="599"/>
      <c r="AU29" s="599"/>
      <c r="AV29" s="599"/>
      <c r="AW29" s="599"/>
      <c r="AX29" s="599"/>
      <c r="AY29" s="599"/>
      <c r="AZ29" s="599"/>
      <c r="BA29" s="599"/>
      <c r="BB29" s="599"/>
      <c r="BC29" s="599"/>
      <c r="BD29" s="599"/>
      <c r="BE29" s="599"/>
      <c r="BF29" s="599"/>
      <c r="BG29" s="599"/>
      <c r="BH29" s="599"/>
      <c r="BI29" s="599"/>
      <c r="BJ29" s="599"/>
      <c r="BK29" s="599"/>
      <c r="BL29" s="599"/>
      <c r="BM29" s="599"/>
      <c r="BN29" s="599"/>
      <c r="BO29" s="599"/>
      <c r="BP29" s="599"/>
      <c r="BQ29" s="599"/>
      <c r="BR29" s="599"/>
      <c r="BS29" s="599"/>
      <c r="BT29" s="599"/>
      <c r="BU29" s="599"/>
      <c r="BV29" s="599"/>
      <c r="BW29" s="599"/>
      <c r="BX29" s="599"/>
      <c r="BY29" s="599"/>
      <c r="BZ29" s="599"/>
      <c r="CA29" s="599"/>
      <c r="CB29" s="599"/>
      <c r="CC29" s="599"/>
      <c r="CD29" s="599"/>
      <c r="CE29" s="599"/>
      <c r="CF29" s="599"/>
      <c r="CG29" s="599"/>
      <c r="CH29" s="599"/>
      <c r="CI29" s="599"/>
      <c r="CJ29" s="599"/>
      <c r="CK29" s="599"/>
      <c r="CL29" s="599"/>
      <c r="CM29" s="599"/>
      <c r="CN29" s="599"/>
      <c r="CO29" s="599"/>
      <c r="CP29" s="599"/>
      <c r="CQ29" s="599"/>
      <c r="CR29" s="599"/>
      <c r="CS29" s="599"/>
      <c r="CT29" s="599"/>
      <c r="CU29" s="599"/>
      <c r="CV29" s="599"/>
      <c r="CW29" s="599"/>
      <c r="CX29" s="599"/>
      <c r="CY29" s="599"/>
      <c r="CZ29" s="599"/>
      <c r="DA29" s="599"/>
      <c r="DB29" s="599"/>
      <c r="DC29" s="599"/>
      <c r="DD29" s="599"/>
      <c r="DE29" s="599"/>
      <c r="DF29" s="599"/>
      <c r="DG29" s="599"/>
      <c r="DH29" s="599"/>
      <c r="DI29" s="599"/>
      <c r="DJ29" s="599"/>
      <c r="DK29" s="599"/>
      <c r="DL29" s="599"/>
      <c r="DM29" s="599"/>
      <c r="DN29" s="599"/>
      <c r="DO29" s="599"/>
      <c r="DP29" s="599"/>
      <c r="DQ29" s="599"/>
      <c r="DR29" s="599"/>
      <c r="DS29" s="599"/>
      <c r="DT29" s="599"/>
      <c r="DU29" s="599"/>
      <c r="DV29" s="599"/>
      <c r="DW29" s="599"/>
      <c r="DX29" s="599"/>
      <c r="DY29" s="599"/>
      <c r="DZ29" s="599"/>
      <c r="EA29" s="599"/>
      <c r="EB29" s="599"/>
      <c r="EC29" s="599"/>
      <c r="ED29" s="599"/>
      <c r="EE29" s="599"/>
      <c r="EF29" s="599"/>
      <c r="EG29" s="599"/>
      <c r="EH29" s="599"/>
      <c r="EI29" s="599"/>
      <c r="EJ29" s="599"/>
      <c r="EK29" s="599"/>
      <c r="EL29" s="599"/>
      <c r="EM29" s="599"/>
      <c r="EN29" s="599"/>
      <c r="EO29" s="599"/>
      <c r="EP29" s="599"/>
      <c r="EQ29" s="599"/>
      <c r="ER29" s="599"/>
      <c r="ES29" s="599"/>
      <c r="ET29" s="599"/>
      <c r="EU29" s="599"/>
      <c r="EV29" s="599"/>
      <c r="EW29" s="599"/>
      <c r="EX29" s="599"/>
      <c r="EY29" s="599"/>
      <c r="EZ29" s="599"/>
      <c r="FA29" s="599"/>
      <c r="FB29" s="599"/>
      <c r="FC29" s="599"/>
      <c r="FD29" s="599"/>
      <c r="FE29" s="599"/>
      <c r="FF29" s="599"/>
      <c r="FG29" s="599"/>
      <c r="FH29" s="599"/>
      <c r="FI29" s="599"/>
      <c r="FJ29" s="599"/>
      <c r="FK29" s="599"/>
      <c r="FL29" s="599"/>
      <c r="FM29" s="599"/>
      <c r="FN29" s="599"/>
      <c r="FO29" s="599"/>
      <c r="FP29" s="599"/>
      <c r="FQ29" s="599"/>
      <c r="FR29" s="599"/>
      <c r="FS29" s="599"/>
      <c r="FT29" s="599"/>
      <c r="FU29" s="599"/>
      <c r="FV29" s="599"/>
      <c r="FW29" s="599"/>
      <c r="FX29" s="599"/>
      <c r="FY29" s="599"/>
      <c r="FZ29" s="599"/>
      <c r="GA29" s="599"/>
      <c r="GB29" s="599"/>
      <c r="GC29" s="599"/>
      <c r="GD29" s="599"/>
      <c r="GE29" s="599"/>
      <c r="GF29" s="599"/>
      <c r="GG29" s="599"/>
      <c r="GH29" s="599"/>
      <c r="GI29" s="599"/>
      <c r="GJ29" s="599"/>
      <c r="GK29" s="599"/>
      <c r="GL29" s="599"/>
      <c r="GM29" s="599"/>
      <c r="GN29" s="599"/>
      <c r="GO29" s="599"/>
      <c r="GP29" s="599"/>
      <c r="GQ29" s="599"/>
      <c r="GR29" s="599"/>
      <c r="GS29" s="599"/>
      <c r="GT29" s="599"/>
      <c r="GU29" s="599"/>
      <c r="GV29" s="599"/>
      <c r="GW29" s="599"/>
      <c r="GX29" s="599"/>
      <c r="GY29" s="599"/>
      <c r="GZ29" s="599"/>
      <c r="HA29" s="599"/>
      <c r="HB29" s="599"/>
      <c r="HC29" s="599"/>
      <c r="HD29" s="599"/>
      <c r="HE29" s="599"/>
      <c r="HF29" s="599"/>
      <c r="HG29" s="599"/>
      <c r="HH29" s="599"/>
      <c r="HI29" s="599"/>
      <c r="HJ29" s="599"/>
      <c r="HK29" s="599"/>
      <c r="HL29" s="599"/>
      <c r="HM29" s="599"/>
      <c r="HN29" s="599"/>
      <c r="HO29" s="599"/>
      <c r="HP29" s="599"/>
      <c r="HQ29" s="599"/>
      <c r="HR29" s="599"/>
      <c r="HS29" s="599"/>
      <c r="HT29" s="599"/>
      <c r="HU29" s="599"/>
      <c r="HV29" s="599"/>
      <c r="HW29" s="599"/>
      <c r="HX29" s="599"/>
      <c r="HY29" s="599"/>
      <c r="HZ29" s="599"/>
      <c r="IA29" s="599"/>
      <c r="IB29" s="599"/>
      <c r="IC29" s="599"/>
      <c r="ID29" s="599"/>
      <c r="IE29" s="599"/>
      <c r="IF29" s="599"/>
      <c r="IG29" s="599"/>
      <c r="IH29" s="599"/>
      <c r="II29" s="599"/>
      <c r="IJ29" s="599"/>
      <c r="IK29" s="599"/>
      <c r="IL29" s="599"/>
      <c r="IM29" s="599"/>
      <c r="IN29" s="599"/>
      <c r="IO29" s="599"/>
      <c r="IP29" s="599"/>
      <c r="IQ29" s="599"/>
      <c r="IR29" s="599"/>
      <c r="IS29" s="599"/>
      <c r="IT29" s="599"/>
      <c r="IU29" s="599"/>
      <c r="IV29" s="599"/>
      <c r="IW29" s="599"/>
      <c r="IX29" s="599"/>
      <c r="IY29" s="599"/>
      <c r="IZ29" s="599"/>
      <c r="JA29" s="599"/>
      <c r="JB29" s="599"/>
      <c r="JC29" s="599"/>
      <c r="JD29" s="599"/>
      <c r="JE29" s="599"/>
      <c r="JF29" s="599"/>
      <c r="JG29" s="599"/>
      <c r="JH29" s="599"/>
      <c r="JI29" s="599"/>
      <c r="JJ29" s="599"/>
      <c r="JK29" s="599"/>
      <c r="JL29" s="599"/>
      <c r="JM29" s="599"/>
      <c r="JN29" s="599"/>
      <c r="JO29" s="599"/>
      <c r="JP29" s="599"/>
      <c r="JQ29" s="599"/>
      <c r="JR29" s="599"/>
      <c r="JS29" s="599"/>
      <c r="JT29" s="599"/>
      <c r="JU29" s="599"/>
      <c r="JV29" s="599"/>
      <c r="JW29" s="599"/>
      <c r="JX29" s="599"/>
      <c r="JY29" s="599"/>
      <c r="JZ29" s="599"/>
      <c r="KA29" s="599"/>
      <c r="KB29" s="599"/>
      <c r="KC29" s="599"/>
      <c r="KD29" s="599"/>
      <c r="KE29" s="599"/>
      <c r="KF29" s="599"/>
      <c r="KG29" s="599"/>
      <c r="KH29" s="599"/>
      <c r="KI29" s="599"/>
      <c r="KJ29" s="599"/>
      <c r="KK29" s="599"/>
      <c r="KL29" s="599"/>
      <c r="KM29" s="599"/>
      <c r="KN29" s="599"/>
      <c r="KO29" s="599"/>
      <c r="KP29" s="599"/>
      <c r="KQ29" s="599"/>
      <c r="KR29" s="599"/>
      <c r="KS29" s="599"/>
      <c r="KT29" s="599"/>
      <c r="KU29" s="599"/>
      <c r="KV29" s="599"/>
      <c r="KW29" s="599"/>
      <c r="KX29" s="599"/>
      <c r="KY29" s="599"/>
      <c r="KZ29" s="599"/>
      <c r="LA29" s="599"/>
      <c r="LB29" s="599"/>
      <c r="LC29" s="599"/>
      <c r="LD29" s="599"/>
      <c r="LE29" s="599"/>
      <c r="LF29" s="599"/>
      <c r="LG29" s="599"/>
      <c r="LH29" s="599"/>
      <c r="LI29" s="599"/>
      <c r="LJ29" s="599"/>
      <c r="LK29" s="599"/>
      <c r="LL29" s="599"/>
      <c r="LM29" s="599"/>
      <c r="LN29" s="599"/>
      <c r="LO29" s="599"/>
      <c r="LP29" s="599"/>
      <c r="LQ29" s="599"/>
      <c r="LR29" s="599"/>
      <c r="LS29" s="599"/>
      <c r="LT29" s="599"/>
      <c r="LU29" s="599"/>
      <c r="LV29" s="599"/>
      <c r="LW29" s="599"/>
      <c r="LX29" s="599"/>
      <c r="LY29" s="599"/>
      <c r="LZ29" s="599"/>
      <c r="MA29" s="599"/>
      <c r="MB29" s="599"/>
      <c r="MC29" s="599"/>
      <c r="MD29" s="599"/>
      <c r="ME29" s="599"/>
      <c r="MF29" s="599"/>
      <c r="MG29" s="599"/>
      <c r="MH29" s="599"/>
      <c r="MI29" s="599"/>
      <c r="MJ29" s="599"/>
      <c r="MK29" s="599"/>
      <c r="ML29" s="599"/>
      <c r="MM29" s="599"/>
      <c r="MN29" s="599"/>
      <c r="MO29" s="599"/>
      <c r="MP29" s="599"/>
      <c r="MQ29" s="599"/>
      <c r="MR29" s="599"/>
      <c r="MS29" s="599"/>
      <c r="MT29" s="599"/>
      <c r="MU29" s="599"/>
      <c r="MV29" s="599"/>
      <c r="MW29" s="599"/>
      <c r="MX29" s="599"/>
      <c r="MY29" s="599"/>
      <c r="MZ29" s="599"/>
      <c r="NA29" s="599"/>
      <c r="NB29" s="599"/>
      <c r="NC29" s="599"/>
      <c r="ND29" s="599"/>
      <c r="NE29" s="599"/>
      <c r="NF29" s="599"/>
      <c r="NG29" s="599"/>
      <c r="NH29" s="599"/>
      <c r="NI29" s="599"/>
      <c r="NJ29" s="599"/>
      <c r="NK29" s="599"/>
      <c r="NL29" s="599"/>
      <c r="NM29" s="599"/>
      <c r="NN29" s="599"/>
      <c r="NO29" s="599"/>
      <c r="NP29" s="599"/>
      <c r="NQ29" s="599"/>
      <c r="NR29" s="599"/>
      <c r="NS29" s="599"/>
      <c r="NT29" s="599"/>
      <c r="NU29" s="599"/>
      <c r="NV29" s="599"/>
      <c r="NW29" s="599"/>
      <c r="NX29" s="599"/>
      <c r="NY29" s="599"/>
      <c r="NZ29" s="599"/>
      <c r="OA29" s="599"/>
      <c r="OB29" s="599"/>
      <c r="OC29" s="599"/>
      <c r="OD29" s="599"/>
      <c r="OE29" s="599"/>
      <c r="OF29" s="599"/>
      <c r="OG29" s="599"/>
      <c r="OH29" s="599"/>
      <c r="OI29" s="599"/>
      <c r="OJ29" s="599"/>
      <c r="OK29" s="599"/>
      <c r="OL29" s="599"/>
      <c r="OM29" s="599"/>
      <c r="ON29" s="599"/>
      <c r="OO29" s="599"/>
      <c r="OP29" s="599"/>
      <c r="OQ29" s="599"/>
      <c r="OR29" s="599"/>
      <c r="OS29" s="599"/>
      <c r="OT29" s="599"/>
      <c r="OU29" s="599"/>
      <c r="OV29" s="599"/>
      <c r="OW29" s="599"/>
      <c r="OX29" s="599"/>
      <c r="OY29" s="599"/>
      <c r="OZ29" s="599"/>
      <c r="PA29" s="599"/>
      <c r="PB29" s="599"/>
      <c r="PC29" s="599"/>
      <c r="PD29" s="599"/>
      <c r="PE29" s="599"/>
      <c r="PF29" s="599"/>
      <c r="PG29" s="599"/>
      <c r="PH29" s="599"/>
      <c r="PI29" s="599"/>
      <c r="PJ29" s="599"/>
      <c r="PK29" s="599"/>
      <c r="PL29" s="599"/>
      <c r="PM29" s="599"/>
      <c r="PN29" s="599"/>
      <c r="PO29" s="599"/>
      <c r="PP29" s="599"/>
      <c r="PQ29" s="599"/>
      <c r="PR29" s="599"/>
      <c r="PS29" s="599"/>
      <c r="PT29" s="599"/>
      <c r="PU29" s="599"/>
      <c r="PV29" s="599"/>
      <c r="PW29" s="599"/>
      <c r="PX29" s="599"/>
      <c r="PY29" s="599"/>
      <c r="PZ29" s="599"/>
      <c r="QA29" s="599"/>
      <c r="QB29" s="599"/>
      <c r="QC29" s="599"/>
      <c r="QD29" s="599"/>
      <c r="QE29" s="599"/>
      <c r="QF29" s="599"/>
      <c r="QG29" s="599"/>
      <c r="QH29" s="599"/>
      <c r="QI29" s="599"/>
      <c r="QJ29" s="599"/>
      <c r="QK29" s="599"/>
      <c r="QL29" s="599"/>
      <c r="QM29" s="599"/>
      <c r="QN29" s="599"/>
      <c r="QO29" s="599"/>
      <c r="QP29" s="599"/>
      <c r="QQ29" s="599"/>
      <c r="QR29" s="599"/>
      <c r="QS29" s="599"/>
      <c r="QT29" s="599"/>
      <c r="QU29" s="599"/>
      <c r="QV29" s="599"/>
      <c r="QW29" s="599"/>
      <c r="QX29" s="599"/>
      <c r="QY29" s="599"/>
      <c r="QZ29" s="599"/>
      <c r="RA29" s="599"/>
      <c r="RB29" s="599"/>
      <c r="RC29" s="599"/>
      <c r="RD29" s="599"/>
      <c r="RE29" s="599"/>
      <c r="RF29" s="599"/>
      <c r="RG29" s="599"/>
      <c r="RH29" s="599"/>
      <c r="RI29" s="599"/>
      <c r="RJ29" s="599"/>
      <c r="RK29" s="599"/>
      <c r="RL29" s="599"/>
      <c r="RM29" s="599"/>
      <c r="RN29" s="599"/>
      <c r="RO29" s="599"/>
      <c r="RP29" s="599"/>
      <c r="RQ29" s="599"/>
      <c r="RR29" s="599"/>
      <c r="RS29" s="599"/>
      <c r="RT29" s="599"/>
      <c r="RU29" s="599"/>
      <c r="RV29" s="599"/>
      <c r="RW29" s="599"/>
      <c r="RX29" s="599"/>
      <c r="RY29" s="599"/>
      <c r="RZ29" s="599"/>
      <c r="SA29" s="599"/>
      <c r="SB29" s="599"/>
      <c r="SC29" s="599"/>
      <c r="SD29" s="599"/>
      <c r="SE29" s="599"/>
      <c r="SF29" s="599"/>
      <c r="SG29" s="599"/>
      <c r="SH29" s="599"/>
      <c r="SI29" s="599"/>
      <c r="SJ29" s="599"/>
      <c r="SK29" s="599"/>
      <c r="SL29" s="599"/>
      <c r="SM29" s="599"/>
      <c r="SN29" s="599"/>
      <c r="SO29" s="599"/>
      <c r="SP29" s="599"/>
      <c r="SQ29" s="599"/>
      <c r="SR29" s="599"/>
      <c r="SS29" s="599"/>
      <c r="ST29" s="599"/>
      <c r="SU29" s="599"/>
      <c r="SV29" s="599"/>
      <c r="SW29" s="599"/>
      <c r="SX29" s="599"/>
      <c r="SY29" s="599"/>
      <c r="SZ29" s="599"/>
      <c r="TA29" s="599"/>
      <c r="TB29" s="599"/>
      <c r="TC29" s="599"/>
      <c r="TD29" s="599"/>
      <c r="TE29" s="599"/>
      <c r="TF29" s="599"/>
      <c r="TG29" s="599"/>
      <c r="TH29" s="599"/>
      <c r="TI29" s="599"/>
      <c r="TJ29" s="599"/>
      <c r="TK29" s="599"/>
      <c r="TL29" s="599"/>
      <c r="TM29" s="599"/>
      <c r="TN29" s="599"/>
      <c r="TO29" s="599"/>
      <c r="TP29" s="599"/>
      <c r="TQ29" s="599"/>
      <c r="TR29" s="599"/>
      <c r="TS29" s="599"/>
      <c r="TT29" s="599"/>
      <c r="TU29" s="599"/>
      <c r="TV29" s="599"/>
      <c r="TW29" s="599"/>
      <c r="TX29" s="599"/>
      <c r="TY29" s="599"/>
      <c r="TZ29" s="599"/>
      <c r="UA29" s="599"/>
      <c r="UB29" s="599"/>
      <c r="UC29" s="599"/>
      <c r="UD29" s="599"/>
      <c r="UE29" s="599"/>
      <c r="UF29" s="599"/>
      <c r="UG29" s="599"/>
      <c r="UH29" s="599"/>
      <c r="UI29" s="599"/>
      <c r="UJ29" s="599"/>
      <c r="UK29" s="599"/>
      <c r="UL29" s="599"/>
      <c r="UM29" s="599"/>
      <c r="UN29" s="599"/>
      <c r="UO29" s="599"/>
      <c r="UP29" s="599"/>
      <c r="UQ29" s="599"/>
      <c r="UR29" s="599"/>
      <c r="US29" s="599"/>
      <c r="UT29" s="599"/>
      <c r="UU29" s="599"/>
      <c r="UV29" s="599"/>
      <c r="UW29" s="599"/>
      <c r="UX29" s="599"/>
      <c r="UY29" s="599"/>
      <c r="UZ29" s="599"/>
      <c r="VA29" s="599"/>
      <c r="VB29" s="599"/>
      <c r="VC29" s="599"/>
      <c r="VD29" s="599"/>
      <c r="VE29" s="599"/>
      <c r="VF29" s="599"/>
      <c r="VG29" s="599"/>
      <c r="VH29" s="599"/>
      <c r="VI29" s="599"/>
      <c r="VJ29" s="599"/>
      <c r="VK29" s="599"/>
      <c r="VL29" s="599"/>
      <c r="VM29" s="599"/>
      <c r="VN29" s="599"/>
      <c r="VO29" s="599"/>
      <c r="VP29" s="599"/>
      <c r="VQ29" s="599"/>
      <c r="VR29" s="599"/>
      <c r="VS29" s="599"/>
      <c r="VT29" s="599"/>
      <c r="VU29" s="599"/>
      <c r="VV29" s="599"/>
      <c r="VW29" s="599"/>
      <c r="VX29" s="599"/>
      <c r="VY29" s="599"/>
      <c r="VZ29" s="599"/>
      <c r="WA29" s="599"/>
      <c r="WB29" s="599"/>
      <c r="WC29" s="599"/>
      <c r="WD29" s="599"/>
      <c r="WE29" s="599"/>
      <c r="WF29" s="599"/>
      <c r="WG29" s="599"/>
      <c r="WH29" s="599"/>
      <c r="WI29" s="599"/>
      <c r="WJ29" s="599"/>
      <c r="WK29" s="599"/>
      <c r="WL29" s="599"/>
      <c r="WM29" s="599"/>
      <c r="WN29" s="599"/>
      <c r="WO29" s="599"/>
      <c r="WP29" s="599"/>
      <c r="WQ29" s="599"/>
      <c r="WR29" s="599"/>
      <c r="WS29" s="599"/>
      <c r="WT29" s="599"/>
      <c r="WU29" s="599"/>
      <c r="WV29" s="599"/>
      <c r="WW29" s="599"/>
      <c r="WX29" s="599"/>
      <c r="WY29" s="599"/>
      <c r="WZ29" s="599"/>
      <c r="XA29" s="599"/>
      <c r="XB29" s="599"/>
      <c r="XC29" s="599"/>
      <c r="XD29" s="599"/>
      <c r="XE29" s="599"/>
      <c r="XF29" s="599"/>
      <c r="XG29" s="599"/>
      <c r="XH29" s="599"/>
      <c r="XI29" s="599"/>
      <c r="XJ29" s="599"/>
      <c r="XK29" s="599"/>
      <c r="XL29" s="599"/>
      <c r="XM29" s="599"/>
      <c r="XN29" s="599"/>
      <c r="XO29" s="599"/>
      <c r="XP29" s="599"/>
      <c r="XQ29" s="599"/>
      <c r="XR29" s="599"/>
      <c r="XS29" s="599"/>
      <c r="XT29" s="599"/>
      <c r="XU29" s="599"/>
      <c r="XV29" s="599"/>
      <c r="XW29" s="599"/>
      <c r="XX29" s="599"/>
      <c r="XY29" s="599"/>
      <c r="XZ29" s="599"/>
      <c r="YA29" s="599"/>
      <c r="YB29" s="599"/>
      <c r="YC29" s="599"/>
      <c r="YD29" s="599"/>
      <c r="YE29" s="599"/>
      <c r="YF29" s="599"/>
      <c r="YG29" s="599"/>
      <c r="YH29" s="599"/>
      <c r="YI29" s="599"/>
      <c r="YJ29" s="599"/>
      <c r="YK29" s="599"/>
      <c r="YL29" s="599"/>
      <c r="YM29" s="599"/>
      <c r="YN29" s="599"/>
      <c r="YO29" s="599"/>
      <c r="YP29" s="599"/>
      <c r="YQ29" s="599"/>
      <c r="YR29" s="599"/>
      <c r="YS29" s="599"/>
      <c r="YT29" s="599"/>
      <c r="YU29" s="599"/>
      <c r="YV29" s="599"/>
      <c r="YW29" s="599"/>
      <c r="YX29" s="599"/>
      <c r="YY29" s="599"/>
      <c r="YZ29" s="599"/>
      <c r="ZA29" s="599"/>
      <c r="ZB29" s="599"/>
      <c r="ZC29" s="599"/>
      <c r="ZD29" s="599"/>
      <c r="ZE29" s="599"/>
      <c r="ZF29" s="599"/>
      <c r="ZG29" s="599"/>
      <c r="ZH29" s="599"/>
      <c r="ZI29" s="599"/>
      <c r="ZJ29" s="599"/>
      <c r="ZK29" s="599"/>
      <c r="ZL29" s="599"/>
      <c r="ZM29" s="599"/>
      <c r="ZN29" s="599"/>
      <c r="ZO29" s="599"/>
      <c r="ZP29" s="599"/>
      <c r="ZQ29" s="599"/>
      <c r="ZR29" s="599"/>
      <c r="ZS29" s="599"/>
      <c r="ZT29" s="599"/>
      <c r="ZU29" s="599"/>
      <c r="ZV29" s="599"/>
      <c r="ZW29" s="599"/>
      <c r="ZX29" s="599"/>
      <c r="ZY29" s="599"/>
      <c r="ZZ29" s="599"/>
      <c r="AAA29" s="599"/>
      <c r="AAB29" s="599"/>
      <c r="AAC29" s="599"/>
      <c r="AAD29" s="599"/>
      <c r="AAE29" s="599"/>
      <c r="AAF29" s="599"/>
      <c r="AAG29" s="599"/>
      <c r="AAH29" s="599"/>
      <c r="AAI29" s="599"/>
      <c r="AAJ29" s="599"/>
      <c r="AAK29" s="599"/>
      <c r="AAL29" s="599"/>
      <c r="AAM29" s="599"/>
      <c r="AAN29" s="599"/>
      <c r="AAO29" s="599"/>
      <c r="AAP29" s="599"/>
      <c r="AAQ29" s="599"/>
      <c r="AAR29" s="599"/>
      <c r="AAS29" s="599"/>
      <c r="AAT29" s="599"/>
      <c r="AAU29" s="599"/>
      <c r="AAV29" s="599"/>
      <c r="AAW29" s="599"/>
      <c r="AAX29" s="599"/>
      <c r="AAY29" s="599"/>
      <c r="AAZ29" s="599"/>
      <c r="ABA29" s="599"/>
      <c r="ABB29" s="599"/>
      <c r="ABC29" s="599"/>
      <c r="ABD29" s="599"/>
      <c r="ABE29" s="599"/>
      <c r="ABF29" s="599"/>
      <c r="ABG29" s="599"/>
      <c r="ABH29" s="599"/>
      <c r="ABI29" s="599"/>
      <c r="ABJ29" s="599"/>
      <c r="ABK29" s="599"/>
      <c r="ABL29" s="599"/>
      <c r="ABM29" s="599"/>
      <c r="ABN29" s="599"/>
      <c r="ABO29" s="599"/>
      <c r="ABP29" s="599"/>
      <c r="ABQ29" s="599"/>
      <c r="ABR29" s="599"/>
      <c r="ABS29" s="599"/>
      <c r="ABT29" s="599"/>
      <c r="ABU29" s="599"/>
      <c r="ABV29" s="599"/>
      <c r="ABW29" s="599"/>
      <c r="ABX29" s="599"/>
      <c r="ABY29" s="599"/>
      <c r="ABZ29" s="599"/>
      <c r="ACA29" s="599"/>
      <c r="ACB29" s="599"/>
      <c r="ACC29" s="599"/>
      <c r="ACD29" s="599"/>
      <c r="ACE29" s="599"/>
      <c r="ACF29" s="599"/>
      <c r="ACG29" s="599"/>
      <c r="ACH29" s="599"/>
      <c r="ACI29" s="599"/>
      <c r="ACJ29" s="599"/>
      <c r="ACK29" s="599"/>
      <c r="ACL29" s="599"/>
      <c r="ACM29" s="599"/>
      <c r="ACN29" s="599"/>
      <c r="ACO29" s="599"/>
      <c r="ACP29" s="599"/>
      <c r="ACQ29" s="599"/>
      <c r="ACR29" s="599"/>
      <c r="ACS29" s="599"/>
      <c r="ACT29" s="599"/>
      <c r="ACU29" s="599"/>
      <c r="ACV29" s="599"/>
      <c r="ACW29" s="599"/>
      <c r="ACX29" s="599"/>
      <c r="ACY29" s="599"/>
      <c r="ACZ29" s="599"/>
      <c r="ADA29" s="599"/>
      <c r="ADB29" s="599"/>
      <c r="ADC29" s="599"/>
      <c r="ADD29" s="599"/>
      <c r="ADE29" s="599"/>
      <c r="ADF29" s="599"/>
      <c r="ADG29" s="599"/>
      <c r="ADH29" s="599"/>
      <c r="ADI29" s="599"/>
      <c r="ADJ29" s="599"/>
      <c r="ADK29" s="599"/>
      <c r="ADL29" s="599"/>
      <c r="ADM29" s="599"/>
      <c r="ADN29" s="599"/>
      <c r="ADO29" s="599"/>
      <c r="ADP29" s="599"/>
      <c r="ADQ29" s="599"/>
      <c r="ADR29" s="599"/>
      <c r="ADS29" s="599"/>
      <c r="ADT29" s="599"/>
      <c r="ADU29" s="599"/>
      <c r="ADV29" s="599"/>
      <c r="ADW29" s="599"/>
      <c r="ADX29" s="599"/>
      <c r="ADY29" s="599"/>
      <c r="ADZ29" s="599"/>
      <c r="AEA29" s="599"/>
      <c r="AEB29" s="599"/>
      <c r="AEC29" s="599"/>
      <c r="AED29" s="599"/>
      <c r="AEE29" s="599"/>
      <c r="AEF29" s="599"/>
      <c r="AEG29" s="599"/>
      <c r="AEH29" s="599"/>
      <c r="AEI29" s="599"/>
      <c r="AEJ29" s="599"/>
      <c r="AEK29" s="599"/>
      <c r="AEL29" s="599"/>
      <c r="AEM29" s="599"/>
      <c r="AEN29" s="599"/>
      <c r="AEO29" s="599"/>
      <c r="AEP29" s="599"/>
      <c r="AEQ29" s="599"/>
      <c r="AER29" s="599"/>
      <c r="AES29" s="599"/>
      <c r="AET29" s="599"/>
      <c r="AEU29" s="599"/>
      <c r="AEV29" s="599"/>
      <c r="AEW29" s="599"/>
      <c r="AEX29" s="599"/>
      <c r="AEY29" s="599"/>
      <c r="AEZ29" s="599"/>
      <c r="AFA29" s="599"/>
      <c r="AFB29" s="599"/>
      <c r="AFC29" s="599"/>
      <c r="AFD29" s="599"/>
      <c r="AFE29" s="599"/>
      <c r="AFF29" s="599"/>
      <c r="AFG29" s="599"/>
      <c r="AFH29" s="599"/>
      <c r="AFI29" s="599"/>
      <c r="AFJ29" s="599"/>
      <c r="AFK29" s="599"/>
      <c r="AFL29" s="599"/>
      <c r="AFM29" s="599"/>
      <c r="AFN29" s="599"/>
      <c r="AFO29" s="599"/>
      <c r="AFP29" s="599"/>
      <c r="AFQ29" s="599"/>
      <c r="AFR29" s="599"/>
      <c r="AFS29" s="599"/>
      <c r="AFT29" s="599"/>
      <c r="AFU29" s="599"/>
      <c r="AFV29" s="599"/>
      <c r="AFW29" s="599"/>
      <c r="AFX29" s="599"/>
      <c r="AFY29" s="599"/>
      <c r="AFZ29" s="599"/>
      <c r="AGA29" s="599"/>
      <c r="AGB29" s="599"/>
      <c r="AGC29" s="599"/>
      <c r="AGD29" s="599"/>
      <c r="AGE29" s="599"/>
      <c r="AGF29" s="599"/>
      <c r="AGG29" s="599"/>
      <c r="AGH29" s="599"/>
      <c r="AGI29" s="599"/>
      <c r="AGJ29" s="599"/>
      <c r="AGK29" s="599"/>
      <c r="AGL29" s="599"/>
      <c r="AGM29" s="599"/>
      <c r="AGN29" s="599"/>
      <c r="AGO29" s="599"/>
      <c r="AGP29" s="599"/>
      <c r="AGQ29" s="599"/>
      <c r="AGR29" s="599"/>
      <c r="AGS29" s="599"/>
      <c r="AGT29" s="599"/>
      <c r="AGU29" s="599"/>
      <c r="AGV29" s="599"/>
      <c r="AGW29" s="599"/>
      <c r="AGX29" s="599"/>
      <c r="AGY29" s="599"/>
      <c r="AGZ29" s="599"/>
      <c r="AHA29" s="599"/>
      <c r="AHB29" s="599"/>
      <c r="AHC29" s="599"/>
      <c r="AHD29" s="599"/>
      <c r="AHE29" s="599"/>
      <c r="AHF29" s="599"/>
      <c r="AHG29" s="599"/>
      <c r="AHH29" s="599"/>
      <c r="AHI29" s="599"/>
      <c r="AHJ29" s="599"/>
      <c r="AHK29" s="599"/>
      <c r="AHL29" s="599"/>
      <c r="AHM29" s="599"/>
      <c r="AHN29" s="599"/>
      <c r="AHO29" s="599"/>
      <c r="AHP29" s="599"/>
      <c r="AHQ29" s="599"/>
      <c r="AHR29" s="599"/>
      <c r="AHS29" s="599"/>
      <c r="AHT29" s="599"/>
      <c r="AHU29" s="599"/>
      <c r="AHV29" s="599"/>
      <c r="AHW29" s="599"/>
      <c r="AHX29" s="599"/>
      <c r="AHY29" s="599"/>
      <c r="AHZ29" s="599"/>
      <c r="AIA29" s="599"/>
      <c r="AIB29" s="599"/>
      <c r="AIC29" s="599"/>
      <c r="AID29" s="599"/>
      <c r="AIE29" s="599"/>
      <c r="AIF29" s="599"/>
      <c r="AIG29" s="599"/>
      <c r="AIH29" s="599"/>
      <c r="AII29" s="599"/>
      <c r="AIJ29" s="599"/>
      <c r="AIK29" s="599"/>
      <c r="AIL29" s="599"/>
      <c r="AIM29" s="599"/>
      <c r="AIN29" s="599"/>
      <c r="AIO29" s="599"/>
      <c r="AIP29" s="599"/>
      <c r="AIQ29" s="599"/>
      <c r="AIR29" s="599"/>
      <c r="AIS29" s="599"/>
      <c r="AIT29" s="599"/>
      <c r="AIU29" s="599"/>
      <c r="AIV29" s="599"/>
      <c r="AIW29" s="599"/>
      <c r="AIX29" s="599"/>
      <c r="AIY29" s="599"/>
      <c r="AIZ29" s="599"/>
      <c r="AJA29" s="599"/>
      <c r="AJB29" s="599"/>
      <c r="AJC29" s="599"/>
      <c r="AJD29" s="599"/>
      <c r="AJE29" s="599"/>
      <c r="AJF29" s="599"/>
      <c r="AJG29" s="599"/>
      <c r="AJH29" s="599"/>
      <c r="AJI29" s="599"/>
      <c r="AJJ29" s="599"/>
      <c r="AJK29" s="599"/>
      <c r="AJL29" s="599"/>
      <c r="AJM29" s="599"/>
      <c r="AJN29" s="599"/>
      <c r="AJO29" s="599"/>
      <c r="AJP29" s="599"/>
      <c r="AJQ29" s="599"/>
      <c r="AJR29" s="599"/>
      <c r="AJS29" s="599"/>
      <c r="AJT29" s="599"/>
      <c r="AJU29" s="599"/>
      <c r="AJV29" s="599"/>
      <c r="AJW29" s="599"/>
      <c r="AJX29" s="599"/>
      <c r="AJY29" s="599"/>
      <c r="AJZ29" s="599"/>
      <c r="AKA29" s="599"/>
      <c r="AKB29" s="599"/>
      <c r="AKC29" s="599"/>
      <c r="AKD29" s="599"/>
      <c r="AKE29" s="599"/>
      <c r="AKF29" s="599"/>
      <c r="AKG29" s="599"/>
      <c r="AKH29" s="599"/>
      <c r="AKI29" s="599"/>
      <c r="AKJ29" s="599"/>
      <c r="AKK29" s="599"/>
      <c r="AKL29" s="599"/>
      <c r="AKM29" s="599"/>
      <c r="AKN29" s="599"/>
      <c r="AKO29" s="599"/>
      <c r="AKP29" s="599"/>
      <c r="AKQ29" s="599"/>
      <c r="AKR29" s="599"/>
      <c r="AKS29" s="599"/>
      <c r="AKT29" s="599"/>
      <c r="AKU29" s="599"/>
      <c r="AKV29" s="599"/>
      <c r="AKW29" s="599"/>
      <c r="AKX29" s="599"/>
      <c r="AKY29" s="599"/>
      <c r="AKZ29" s="599"/>
      <c r="ALA29" s="599"/>
      <c r="ALB29" s="599"/>
      <c r="ALC29" s="599"/>
      <c r="ALD29" s="599"/>
      <c r="ALE29" s="599"/>
      <c r="ALF29" s="599"/>
      <c r="ALG29" s="599"/>
      <c r="ALH29" s="599"/>
      <c r="ALI29" s="599"/>
      <c r="ALJ29" s="599"/>
      <c r="ALK29" s="599"/>
      <c r="ALL29" s="599"/>
      <c r="ALM29" s="599"/>
      <c r="ALN29" s="599"/>
      <c r="ALO29" s="599"/>
      <c r="ALP29" s="599"/>
      <c r="ALQ29" s="599"/>
      <c r="ALR29" s="599"/>
      <c r="ALS29" s="599"/>
      <c r="ALT29" s="599"/>
      <c r="ALU29" s="599"/>
      <c r="ALV29" s="599"/>
      <c r="ALW29" s="599"/>
      <c r="ALX29" s="599"/>
      <c r="ALY29" s="599"/>
      <c r="ALZ29" s="599"/>
      <c r="AMA29" s="599"/>
      <c r="AMB29" s="599"/>
      <c r="AMC29" s="599"/>
      <c r="AMD29" s="599"/>
      <c r="AME29" s="599"/>
      <c r="AMF29" s="599"/>
      <c r="AMG29" s="599"/>
      <c r="AMH29" s="599"/>
      <c r="AMI29" s="599"/>
      <c r="AMJ29" s="599"/>
    </row>
    <row r="30" spans="1:1024" s="623" customFormat="1" ht="26.25" customHeight="1" x14ac:dyDescent="0.35">
      <c r="A30" s="639" t="s">
        <v>436</v>
      </c>
      <c r="B30" s="638" t="s">
        <v>99</v>
      </c>
      <c r="C30" s="637" t="s">
        <v>491</v>
      </c>
      <c r="D30" s="634" t="s">
        <v>3</v>
      </c>
      <c r="E30" s="633">
        <v>6000</v>
      </c>
      <c r="F30" s="633"/>
      <c r="G30" s="636"/>
      <c r="H30" s="636"/>
      <c r="I30" s="636"/>
      <c r="J30" s="636"/>
      <c r="K30" s="636"/>
      <c r="L30" s="636"/>
      <c r="M30" s="636"/>
      <c r="N30" s="636"/>
      <c r="O30" s="636"/>
      <c r="P30" s="636"/>
      <c r="Q30" s="636"/>
      <c r="R30" s="635"/>
      <c r="S30" s="599"/>
      <c r="T30" s="599"/>
      <c r="U30" s="599"/>
      <c r="V30" s="599"/>
      <c r="W30" s="599"/>
      <c r="X30" s="599"/>
      <c r="Y30" s="599"/>
      <c r="Z30" s="599"/>
      <c r="AA30" s="599"/>
      <c r="AB30" s="599"/>
      <c r="AC30" s="599"/>
      <c r="AD30" s="599"/>
      <c r="AE30" s="599"/>
      <c r="AF30" s="599"/>
      <c r="AG30" s="599"/>
      <c r="AH30" s="599"/>
      <c r="AI30" s="599"/>
      <c r="AJ30" s="599"/>
      <c r="AK30" s="599"/>
      <c r="AL30" s="599"/>
      <c r="AM30" s="599"/>
      <c r="AN30" s="599"/>
      <c r="AO30" s="599"/>
      <c r="AP30" s="599"/>
      <c r="AQ30" s="599"/>
      <c r="AR30" s="599"/>
      <c r="AS30" s="599"/>
      <c r="AT30" s="599"/>
      <c r="AU30" s="599"/>
      <c r="AV30" s="599"/>
      <c r="AW30" s="599"/>
      <c r="AX30" s="599"/>
      <c r="AY30" s="599"/>
      <c r="AZ30" s="599"/>
      <c r="BA30" s="599"/>
      <c r="BB30" s="599"/>
      <c r="BC30" s="599"/>
      <c r="BD30" s="599"/>
      <c r="BE30" s="599"/>
      <c r="BF30" s="599"/>
      <c r="BG30" s="599"/>
      <c r="BH30" s="599"/>
      <c r="BI30" s="599"/>
      <c r="BJ30" s="599"/>
      <c r="BK30" s="599"/>
      <c r="BL30" s="599"/>
      <c r="BM30" s="599"/>
      <c r="BN30" s="599"/>
      <c r="BO30" s="599"/>
      <c r="BP30" s="599"/>
      <c r="BQ30" s="599"/>
      <c r="BR30" s="599"/>
      <c r="BS30" s="599"/>
      <c r="BT30" s="599"/>
      <c r="BU30" s="599"/>
      <c r="BV30" s="599"/>
      <c r="BW30" s="599"/>
      <c r="BX30" s="599"/>
      <c r="BY30" s="599"/>
      <c r="BZ30" s="599"/>
      <c r="CA30" s="599"/>
      <c r="CB30" s="599"/>
      <c r="CC30" s="599"/>
      <c r="CD30" s="599"/>
      <c r="CE30" s="599"/>
      <c r="CF30" s="599"/>
      <c r="CG30" s="599"/>
      <c r="CH30" s="599"/>
      <c r="CI30" s="599"/>
      <c r="CJ30" s="599"/>
      <c r="CK30" s="599"/>
      <c r="CL30" s="599"/>
      <c r="CM30" s="599"/>
      <c r="CN30" s="599"/>
      <c r="CO30" s="599"/>
      <c r="CP30" s="599"/>
      <c r="CQ30" s="599"/>
      <c r="CR30" s="599"/>
      <c r="CS30" s="599"/>
      <c r="CT30" s="599"/>
      <c r="CU30" s="599"/>
      <c r="CV30" s="599"/>
      <c r="CW30" s="599"/>
      <c r="CX30" s="599"/>
      <c r="CY30" s="599"/>
      <c r="CZ30" s="599"/>
      <c r="DA30" s="599"/>
      <c r="DB30" s="599"/>
      <c r="DC30" s="599"/>
      <c r="DD30" s="599"/>
      <c r="DE30" s="599"/>
      <c r="DF30" s="599"/>
      <c r="DG30" s="599"/>
      <c r="DH30" s="599"/>
      <c r="DI30" s="599"/>
      <c r="DJ30" s="599"/>
      <c r="DK30" s="599"/>
      <c r="DL30" s="599"/>
      <c r="DM30" s="599"/>
      <c r="DN30" s="599"/>
      <c r="DO30" s="599"/>
      <c r="DP30" s="599"/>
      <c r="DQ30" s="599"/>
      <c r="DR30" s="599"/>
      <c r="DS30" s="599"/>
      <c r="DT30" s="599"/>
      <c r="DU30" s="599"/>
      <c r="DV30" s="599"/>
      <c r="DW30" s="599"/>
      <c r="DX30" s="599"/>
      <c r="DY30" s="599"/>
      <c r="DZ30" s="599"/>
      <c r="EA30" s="599"/>
      <c r="EB30" s="599"/>
      <c r="EC30" s="599"/>
      <c r="ED30" s="599"/>
      <c r="EE30" s="599"/>
      <c r="EF30" s="599"/>
      <c r="EG30" s="599"/>
      <c r="EH30" s="599"/>
      <c r="EI30" s="599"/>
      <c r="EJ30" s="599"/>
      <c r="EK30" s="599"/>
      <c r="EL30" s="599"/>
      <c r="EM30" s="599"/>
      <c r="EN30" s="599"/>
      <c r="EO30" s="599"/>
      <c r="EP30" s="599"/>
      <c r="EQ30" s="599"/>
      <c r="ER30" s="599"/>
      <c r="ES30" s="599"/>
      <c r="ET30" s="599"/>
      <c r="EU30" s="599"/>
      <c r="EV30" s="599"/>
      <c r="EW30" s="599"/>
      <c r="EX30" s="599"/>
      <c r="EY30" s="599"/>
      <c r="EZ30" s="599"/>
      <c r="FA30" s="599"/>
      <c r="FB30" s="599"/>
      <c r="FC30" s="599"/>
      <c r="FD30" s="599"/>
      <c r="FE30" s="599"/>
      <c r="FF30" s="599"/>
      <c r="FG30" s="599"/>
      <c r="FH30" s="599"/>
      <c r="FI30" s="599"/>
      <c r="FJ30" s="599"/>
      <c r="FK30" s="599"/>
      <c r="FL30" s="599"/>
      <c r="FM30" s="599"/>
      <c r="FN30" s="599"/>
      <c r="FO30" s="599"/>
      <c r="FP30" s="599"/>
      <c r="FQ30" s="599"/>
      <c r="FR30" s="599"/>
      <c r="FS30" s="599"/>
      <c r="FT30" s="599"/>
      <c r="FU30" s="599"/>
      <c r="FV30" s="599"/>
      <c r="FW30" s="599"/>
      <c r="FX30" s="599"/>
      <c r="FY30" s="599"/>
      <c r="FZ30" s="599"/>
      <c r="GA30" s="599"/>
      <c r="GB30" s="599"/>
      <c r="GC30" s="599"/>
      <c r="GD30" s="599"/>
      <c r="GE30" s="599"/>
      <c r="GF30" s="599"/>
      <c r="GG30" s="599"/>
      <c r="GH30" s="599"/>
      <c r="GI30" s="599"/>
      <c r="GJ30" s="599"/>
      <c r="GK30" s="599"/>
      <c r="GL30" s="599"/>
      <c r="GM30" s="599"/>
      <c r="GN30" s="599"/>
      <c r="GO30" s="599"/>
      <c r="GP30" s="599"/>
      <c r="GQ30" s="599"/>
      <c r="GR30" s="599"/>
      <c r="GS30" s="599"/>
      <c r="GT30" s="599"/>
      <c r="GU30" s="599"/>
      <c r="GV30" s="599"/>
      <c r="GW30" s="599"/>
      <c r="GX30" s="599"/>
      <c r="GY30" s="599"/>
      <c r="GZ30" s="599"/>
      <c r="HA30" s="599"/>
      <c r="HB30" s="599"/>
      <c r="HC30" s="599"/>
      <c r="HD30" s="599"/>
      <c r="HE30" s="599"/>
      <c r="HF30" s="599"/>
      <c r="HG30" s="599"/>
      <c r="HH30" s="599"/>
      <c r="HI30" s="599"/>
      <c r="HJ30" s="599"/>
      <c r="HK30" s="599"/>
      <c r="HL30" s="599"/>
      <c r="HM30" s="599"/>
      <c r="HN30" s="599"/>
      <c r="HO30" s="599"/>
      <c r="HP30" s="599"/>
      <c r="HQ30" s="599"/>
      <c r="HR30" s="599"/>
      <c r="HS30" s="599"/>
      <c r="HT30" s="599"/>
      <c r="HU30" s="599"/>
      <c r="HV30" s="599"/>
      <c r="HW30" s="599"/>
      <c r="HX30" s="599"/>
      <c r="HY30" s="599"/>
      <c r="HZ30" s="599"/>
      <c r="IA30" s="599"/>
      <c r="IB30" s="599"/>
      <c r="IC30" s="599"/>
      <c r="ID30" s="599"/>
      <c r="IE30" s="599"/>
      <c r="IF30" s="599"/>
      <c r="IG30" s="599"/>
      <c r="IH30" s="599"/>
      <c r="II30" s="599"/>
      <c r="IJ30" s="599"/>
      <c r="IK30" s="599"/>
      <c r="IL30" s="599"/>
      <c r="IM30" s="599"/>
      <c r="IN30" s="599"/>
      <c r="IO30" s="599"/>
      <c r="IP30" s="599"/>
      <c r="IQ30" s="599"/>
      <c r="IR30" s="599"/>
      <c r="IS30" s="599"/>
      <c r="IT30" s="599"/>
      <c r="IU30" s="599"/>
      <c r="IV30" s="599"/>
      <c r="IW30" s="599"/>
      <c r="IX30" s="599"/>
      <c r="IY30" s="599"/>
      <c r="IZ30" s="599"/>
      <c r="JA30" s="599"/>
      <c r="JB30" s="599"/>
      <c r="JC30" s="599"/>
      <c r="JD30" s="599"/>
      <c r="JE30" s="599"/>
      <c r="JF30" s="599"/>
      <c r="JG30" s="599"/>
      <c r="JH30" s="599"/>
      <c r="JI30" s="599"/>
      <c r="JJ30" s="599"/>
      <c r="JK30" s="599"/>
      <c r="JL30" s="599"/>
      <c r="JM30" s="599"/>
      <c r="JN30" s="599"/>
      <c r="JO30" s="599"/>
      <c r="JP30" s="599"/>
      <c r="JQ30" s="599"/>
      <c r="JR30" s="599"/>
      <c r="JS30" s="599"/>
      <c r="JT30" s="599"/>
      <c r="JU30" s="599"/>
      <c r="JV30" s="599"/>
      <c r="JW30" s="599"/>
      <c r="JX30" s="599"/>
      <c r="JY30" s="599"/>
      <c r="JZ30" s="599"/>
      <c r="KA30" s="599"/>
      <c r="KB30" s="599"/>
      <c r="KC30" s="599"/>
      <c r="KD30" s="599"/>
      <c r="KE30" s="599"/>
      <c r="KF30" s="599"/>
      <c r="KG30" s="599"/>
      <c r="KH30" s="599"/>
      <c r="KI30" s="599"/>
      <c r="KJ30" s="599"/>
      <c r="KK30" s="599"/>
      <c r="KL30" s="599"/>
      <c r="KM30" s="599"/>
      <c r="KN30" s="599"/>
      <c r="KO30" s="599"/>
      <c r="KP30" s="599"/>
      <c r="KQ30" s="599"/>
      <c r="KR30" s="599"/>
      <c r="KS30" s="599"/>
      <c r="KT30" s="599"/>
      <c r="KU30" s="599"/>
      <c r="KV30" s="599"/>
      <c r="KW30" s="599"/>
      <c r="KX30" s="599"/>
      <c r="KY30" s="599"/>
      <c r="KZ30" s="599"/>
      <c r="LA30" s="599"/>
      <c r="LB30" s="599"/>
      <c r="LC30" s="599"/>
      <c r="LD30" s="599"/>
      <c r="LE30" s="599"/>
      <c r="LF30" s="599"/>
      <c r="LG30" s="599"/>
      <c r="LH30" s="599"/>
      <c r="LI30" s="599"/>
      <c r="LJ30" s="599"/>
      <c r="LK30" s="599"/>
      <c r="LL30" s="599"/>
      <c r="LM30" s="599"/>
      <c r="LN30" s="599"/>
      <c r="LO30" s="599"/>
      <c r="LP30" s="599"/>
      <c r="LQ30" s="599"/>
      <c r="LR30" s="599"/>
      <c r="LS30" s="599"/>
      <c r="LT30" s="599"/>
      <c r="LU30" s="599"/>
      <c r="LV30" s="599"/>
      <c r="LW30" s="599"/>
      <c r="LX30" s="599"/>
      <c r="LY30" s="599"/>
      <c r="LZ30" s="599"/>
      <c r="MA30" s="599"/>
      <c r="MB30" s="599"/>
      <c r="MC30" s="599"/>
      <c r="MD30" s="599"/>
      <c r="ME30" s="599"/>
      <c r="MF30" s="599"/>
      <c r="MG30" s="599"/>
      <c r="MH30" s="599"/>
      <c r="MI30" s="599"/>
      <c r="MJ30" s="599"/>
      <c r="MK30" s="599"/>
      <c r="ML30" s="599"/>
      <c r="MM30" s="599"/>
      <c r="MN30" s="599"/>
      <c r="MO30" s="599"/>
      <c r="MP30" s="599"/>
      <c r="MQ30" s="599"/>
      <c r="MR30" s="599"/>
      <c r="MS30" s="599"/>
      <c r="MT30" s="599"/>
      <c r="MU30" s="599"/>
      <c r="MV30" s="599"/>
      <c r="MW30" s="599"/>
      <c r="MX30" s="599"/>
      <c r="MY30" s="599"/>
      <c r="MZ30" s="599"/>
      <c r="NA30" s="599"/>
      <c r="NB30" s="599"/>
      <c r="NC30" s="599"/>
      <c r="ND30" s="599"/>
      <c r="NE30" s="599"/>
      <c r="NF30" s="599"/>
      <c r="NG30" s="599"/>
      <c r="NH30" s="599"/>
      <c r="NI30" s="599"/>
      <c r="NJ30" s="599"/>
      <c r="NK30" s="599"/>
      <c r="NL30" s="599"/>
      <c r="NM30" s="599"/>
      <c r="NN30" s="599"/>
      <c r="NO30" s="599"/>
      <c r="NP30" s="599"/>
      <c r="NQ30" s="599"/>
      <c r="NR30" s="599"/>
      <c r="NS30" s="599"/>
      <c r="NT30" s="599"/>
      <c r="NU30" s="599"/>
      <c r="NV30" s="599"/>
      <c r="NW30" s="599"/>
      <c r="NX30" s="599"/>
      <c r="NY30" s="599"/>
      <c r="NZ30" s="599"/>
      <c r="OA30" s="599"/>
      <c r="OB30" s="599"/>
      <c r="OC30" s="599"/>
      <c r="OD30" s="599"/>
      <c r="OE30" s="599"/>
      <c r="OF30" s="599"/>
      <c r="OG30" s="599"/>
      <c r="OH30" s="599"/>
      <c r="OI30" s="599"/>
      <c r="OJ30" s="599"/>
      <c r="OK30" s="599"/>
      <c r="OL30" s="599"/>
      <c r="OM30" s="599"/>
      <c r="ON30" s="599"/>
      <c r="OO30" s="599"/>
      <c r="OP30" s="599"/>
      <c r="OQ30" s="599"/>
      <c r="OR30" s="599"/>
      <c r="OS30" s="599"/>
      <c r="OT30" s="599"/>
      <c r="OU30" s="599"/>
      <c r="OV30" s="599"/>
      <c r="OW30" s="599"/>
      <c r="OX30" s="599"/>
      <c r="OY30" s="599"/>
      <c r="OZ30" s="599"/>
      <c r="PA30" s="599"/>
      <c r="PB30" s="599"/>
      <c r="PC30" s="599"/>
      <c r="PD30" s="599"/>
      <c r="PE30" s="599"/>
      <c r="PF30" s="599"/>
      <c r="PG30" s="599"/>
      <c r="PH30" s="599"/>
      <c r="PI30" s="599"/>
      <c r="PJ30" s="599"/>
      <c r="PK30" s="599"/>
      <c r="PL30" s="599"/>
      <c r="PM30" s="599"/>
      <c r="PN30" s="599"/>
      <c r="PO30" s="599"/>
      <c r="PP30" s="599"/>
      <c r="PQ30" s="599"/>
      <c r="PR30" s="599"/>
      <c r="PS30" s="599"/>
      <c r="PT30" s="599"/>
      <c r="PU30" s="599"/>
      <c r="PV30" s="599"/>
      <c r="PW30" s="599"/>
      <c r="PX30" s="599"/>
      <c r="PY30" s="599"/>
      <c r="PZ30" s="599"/>
      <c r="QA30" s="599"/>
      <c r="QB30" s="599"/>
      <c r="QC30" s="599"/>
      <c r="QD30" s="599"/>
      <c r="QE30" s="599"/>
      <c r="QF30" s="599"/>
      <c r="QG30" s="599"/>
      <c r="QH30" s="599"/>
      <c r="QI30" s="599"/>
      <c r="QJ30" s="599"/>
      <c r="QK30" s="599"/>
      <c r="QL30" s="599"/>
      <c r="QM30" s="599"/>
      <c r="QN30" s="599"/>
      <c r="QO30" s="599"/>
      <c r="QP30" s="599"/>
      <c r="QQ30" s="599"/>
      <c r="QR30" s="599"/>
      <c r="QS30" s="599"/>
      <c r="QT30" s="599"/>
      <c r="QU30" s="599"/>
      <c r="QV30" s="599"/>
      <c r="QW30" s="599"/>
      <c r="QX30" s="599"/>
      <c r="QY30" s="599"/>
      <c r="QZ30" s="599"/>
      <c r="RA30" s="599"/>
      <c r="RB30" s="599"/>
      <c r="RC30" s="599"/>
      <c r="RD30" s="599"/>
      <c r="RE30" s="599"/>
      <c r="RF30" s="599"/>
      <c r="RG30" s="599"/>
      <c r="RH30" s="599"/>
      <c r="RI30" s="599"/>
      <c r="RJ30" s="599"/>
      <c r="RK30" s="599"/>
      <c r="RL30" s="599"/>
      <c r="RM30" s="599"/>
      <c r="RN30" s="599"/>
      <c r="RO30" s="599"/>
      <c r="RP30" s="599"/>
      <c r="RQ30" s="599"/>
      <c r="RR30" s="599"/>
      <c r="RS30" s="599"/>
      <c r="RT30" s="599"/>
      <c r="RU30" s="599"/>
      <c r="RV30" s="599"/>
      <c r="RW30" s="599"/>
      <c r="RX30" s="599"/>
      <c r="RY30" s="599"/>
      <c r="RZ30" s="599"/>
      <c r="SA30" s="599"/>
      <c r="SB30" s="599"/>
      <c r="SC30" s="599"/>
      <c r="SD30" s="599"/>
      <c r="SE30" s="599"/>
      <c r="SF30" s="599"/>
      <c r="SG30" s="599"/>
      <c r="SH30" s="599"/>
      <c r="SI30" s="599"/>
      <c r="SJ30" s="599"/>
      <c r="SK30" s="599"/>
      <c r="SL30" s="599"/>
      <c r="SM30" s="599"/>
      <c r="SN30" s="599"/>
      <c r="SO30" s="599"/>
      <c r="SP30" s="599"/>
      <c r="SQ30" s="599"/>
      <c r="SR30" s="599"/>
      <c r="SS30" s="599"/>
      <c r="ST30" s="599"/>
      <c r="SU30" s="599"/>
      <c r="SV30" s="599"/>
      <c r="SW30" s="599"/>
      <c r="SX30" s="599"/>
      <c r="SY30" s="599"/>
      <c r="SZ30" s="599"/>
      <c r="TA30" s="599"/>
      <c r="TB30" s="599"/>
      <c r="TC30" s="599"/>
      <c r="TD30" s="599"/>
      <c r="TE30" s="599"/>
      <c r="TF30" s="599"/>
      <c r="TG30" s="599"/>
      <c r="TH30" s="599"/>
      <c r="TI30" s="599"/>
      <c r="TJ30" s="599"/>
      <c r="TK30" s="599"/>
      <c r="TL30" s="599"/>
      <c r="TM30" s="599"/>
      <c r="TN30" s="599"/>
      <c r="TO30" s="599"/>
      <c r="TP30" s="599"/>
      <c r="TQ30" s="599"/>
      <c r="TR30" s="599"/>
      <c r="TS30" s="599"/>
      <c r="TT30" s="599"/>
      <c r="TU30" s="599"/>
      <c r="TV30" s="599"/>
      <c r="TW30" s="599"/>
      <c r="TX30" s="599"/>
      <c r="TY30" s="599"/>
      <c r="TZ30" s="599"/>
      <c r="UA30" s="599"/>
      <c r="UB30" s="599"/>
      <c r="UC30" s="599"/>
      <c r="UD30" s="599"/>
      <c r="UE30" s="599"/>
      <c r="UF30" s="599"/>
      <c r="UG30" s="599"/>
      <c r="UH30" s="599"/>
      <c r="UI30" s="599"/>
      <c r="UJ30" s="599"/>
      <c r="UK30" s="599"/>
      <c r="UL30" s="599"/>
      <c r="UM30" s="599"/>
      <c r="UN30" s="599"/>
      <c r="UO30" s="599"/>
      <c r="UP30" s="599"/>
      <c r="UQ30" s="599"/>
      <c r="UR30" s="599"/>
      <c r="US30" s="599"/>
      <c r="UT30" s="599"/>
      <c r="UU30" s="599"/>
      <c r="UV30" s="599"/>
      <c r="UW30" s="599"/>
      <c r="UX30" s="599"/>
      <c r="UY30" s="599"/>
      <c r="UZ30" s="599"/>
      <c r="VA30" s="599"/>
      <c r="VB30" s="599"/>
      <c r="VC30" s="599"/>
      <c r="VD30" s="599"/>
      <c r="VE30" s="599"/>
      <c r="VF30" s="599"/>
      <c r="VG30" s="599"/>
      <c r="VH30" s="599"/>
      <c r="VI30" s="599"/>
      <c r="VJ30" s="599"/>
      <c r="VK30" s="599"/>
      <c r="VL30" s="599"/>
      <c r="VM30" s="599"/>
      <c r="VN30" s="599"/>
      <c r="VO30" s="599"/>
      <c r="VP30" s="599"/>
      <c r="VQ30" s="599"/>
      <c r="VR30" s="599"/>
      <c r="VS30" s="599"/>
      <c r="VT30" s="599"/>
      <c r="VU30" s="599"/>
      <c r="VV30" s="599"/>
      <c r="VW30" s="599"/>
      <c r="VX30" s="599"/>
      <c r="VY30" s="599"/>
      <c r="VZ30" s="599"/>
      <c r="WA30" s="599"/>
      <c r="WB30" s="599"/>
      <c r="WC30" s="599"/>
      <c r="WD30" s="599"/>
      <c r="WE30" s="599"/>
      <c r="WF30" s="599"/>
      <c r="WG30" s="599"/>
      <c r="WH30" s="599"/>
      <c r="WI30" s="599"/>
      <c r="WJ30" s="599"/>
      <c r="WK30" s="599"/>
      <c r="WL30" s="599"/>
      <c r="WM30" s="599"/>
      <c r="WN30" s="599"/>
      <c r="WO30" s="599"/>
      <c r="WP30" s="599"/>
      <c r="WQ30" s="599"/>
      <c r="WR30" s="599"/>
      <c r="WS30" s="599"/>
      <c r="WT30" s="599"/>
      <c r="WU30" s="599"/>
      <c r="WV30" s="599"/>
      <c r="WW30" s="599"/>
      <c r="WX30" s="599"/>
      <c r="WY30" s="599"/>
      <c r="WZ30" s="599"/>
      <c r="XA30" s="599"/>
      <c r="XB30" s="599"/>
      <c r="XC30" s="599"/>
      <c r="XD30" s="599"/>
      <c r="XE30" s="599"/>
      <c r="XF30" s="599"/>
      <c r="XG30" s="599"/>
      <c r="XH30" s="599"/>
      <c r="XI30" s="599"/>
      <c r="XJ30" s="599"/>
      <c r="XK30" s="599"/>
      <c r="XL30" s="599"/>
      <c r="XM30" s="599"/>
      <c r="XN30" s="599"/>
      <c r="XO30" s="599"/>
      <c r="XP30" s="599"/>
      <c r="XQ30" s="599"/>
      <c r="XR30" s="599"/>
      <c r="XS30" s="599"/>
      <c r="XT30" s="599"/>
      <c r="XU30" s="599"/>
      <c r="XV30" s="599"/>
      <c r="XW30" s="599"/>
      <c r="XX30" s="599"/>
      <c r="XY30" s="599"/>
      <c r="XZ30" s="599"/>
      <c r="YA30" s="599"/>
      <c r="YB30" s="599"/>
      <c r="YC30" s="599"/>
      <c r="YD30" s="599"/>
      <c r="YE30" s="599"/>
      <c r="YF30" s="599"/>
      <c r="YG30" s="599"/>
      <c r="YH30" s="599"/>
      <c r="YI30" s="599"/>
      <c r="YJ30" s="599"/>
      <c r="YK30" s="599"/>
      <c r="YL30" s="599"/>
      <c r="YM30" s="599"/>
      <c r="YN30" s="599"/>
      <c r="YO30" s="599"/>
      <c r="YP30" s="599"/>
      <c r="YQ30" s="599"/>
      <c r="YR30" s="599"/>
      <c r="YS30" s="599"/>
      <c r="YT30" s="599"/>
      <c r="YU30" s="599"/>
      <c r="YV30" s="599"/>
      <c r="YW30" s="599"/>
      <c r="YX30" s="599"/>
      <c r="YY30" s="599"/>
      <c r="YZ30" s="599"/>
      <c r="ZA30" s="599"/>
      <c r="ZB30" s="599"/>
      <c r="ZC30" s="599"/>
      <c r="ZD30" s="599"/>
      <c r="ZE30" s="599"/>
      <c r="ZF30" s="599"/>
      <c r="ZG30" s="599"/>
      <c r="ZH30" s="599"/>
      <c r="ZI30" s="599"/>
      <c r="ZJ30" s="599"/>
      <c r="ZK30" s="599"/>
      <c r="ZL30" s="599"/>
      <c r="ZM30" s="599"/>
      <c r="ZN30" s="599"/>
      <c r="ZO30" s="599"/>
      <c r="ZP30" s="599"/>
      <c r="ZQ30" s="599"/>
      <c r="ZR30" s="599"/>
      <c r="ZS30" s="599"/>
      <c r="ZT30" s="599"/>
      <c r="ZU30" s="599"/>
      <c r="ZV30" s="599"/>
      <c r="ZW30" s="599"/>
      <c r="ZX30" s="599"/>
      <c r="ZY30" s="599"/>
      <c r="ZZ30" s="599"/>
      <c r="AAA30" s="599"/>
      <c r="AAB30" s="599"/>
      <c r="AAC30" s="599"/>
      <c r="AAD30" s="599"/>
      <c r="AAE30" s="599"/>
      <c r="AAF30" s="599"/>
      <c r="AAG30" s="599"/>
      <c r="AAH30" s="599"/>
      <c r="AAI30" s="599"/>
      <c r="AAJ30" s="599"/>
      <c r="AAK30" s="599"/>
      <c r="AAL30" s="599"/>
      <c r="AAM30" s="599"/>
      <c r="AAN30" s="599"/>
      <c r="AAO30" s="599"/>
      <c r="AAP30" s="599"/>
      <c r="AAQ30" s="599"/>
      <c r="AAR30" s="599"/>
      <c r="AAS30" s="599"/>
      <c r="AAT30" s="599"/>
      <c r="AAU30" s="599"/>
      <c r="AAV30" s="599"/>
      <c r="AAW30" s="599"/>
      <c r="AAX30" s="599"/>
      <c r="AAY30" s="599"/>
      <c r="AAZ30" s="599"/>
      <c r="ABA30" s="599"/>
      <c r="ABB30" s="599"/>
      <c r="ABC30" s="599"/>
      <c r="ABD30" s="599"/>
      <c r="ABE30" s="599"/>
      <c r="ABF30" s="599"/>
      <c r="ABG30" s="599"/>
      <c r="ABH30" s="599"/>
      <c r="ABI30" s="599"/>
      <c r="ABJ30" s="599"/>
      <c r="ABK30" s="599"/>
      <c r="ABL30" s="599"/>
      <c r="ABM30" s="599"/>
      <c r="ABN30" s="599"/>
      <c r="ABO30" s="599"/>
      <c r="ABP30" s="599"/>
      <c r="ABQ30" s="599"/>
      <c r="ABR30" s="599"/>
      <c r="ABS30" s="599"/>
      <c r="ABT30" s="599"/>
      <c r="ABU30" s="599"/>
      <c r="ABV30" s="599"/>
      <c r="ABW30" s="599"/>
      <c r="ABX30" s="599"/>
      <c r="ABY30" s="599"/>
      <c r="ABZ30" s="599"/>
      <c r="ACA30" s="599"/>
      <c r="ACB30" s="599"/>
      <c r="ACC30" s="599"/>
      <c r="ACD30" s="599"/>
      <c r="ACE30" s="599"/>
      <c r="ACF30" s="599"/>
      <c r="ACG30" s="599"/>
      <c r="ACH30" s="599"/>
      <c r="ACI30" s="599"/>
      <c r="ACJ30" s="599"/>
      <c r="ACK30" s="599"/>
      <c r="ACL30" s="599"/>
      <c r="ACM30" s="599"/>
      <c r="ACN30" s="599"/>
      <c r="ACO30" s="599"/>
      <c r="ACP30" s="599"/>
      <c r="ACQ30" s="599"/>
      <c r="ACR30" s="599"/>
      <c r="ACS30" s="599"/>
      <c r="ACT30" s="599"/>
      <c r="ACU30" s="599"/>
      <c r="ACV30" s="599"/>
      <c r="ACW30" s="599"/>
      <c r="ACX30" s="599"/>
      <c r="ACY30" s="599"/>
      <c r="ACZ30" s="599"/>
      <c r="ADA30" s="599"/>
      <c r="ADB30" s="599"/>
      <c r="ADC30" s="599"/>
      <c r="ADD30" s="599"/>
      <c r="ADE30" s="599"/>
      <c r="ADF30" s="599"/>
      <c r="ADG30" s="599"/>
      <c r="ADH30" s="599"/>
      <c r="ADI30" s="599"/>
      <c r="ADJ30" s="599"/>
      <c r="ADK30" s="599"/>
      <c r="ADL30" s="599"/>
      <c r="ADM30" s="599"/>
      <c r="ADN30" s="599"/>
      <c r="ADO30" s="599"/>
      <c r="ADP30" s="599"/>
      <c r="ADQ30" s="599"/>
      <c r="ADR30" s="599"/>
      <c r="ADS30" s="599"/>
      <c r="ADT30" s="599"/>
      <c r="ADU30" s="599"/>
      <c r="ADV30" s="599"/>
      <c r="ADW30" s="599"/>
      <c r="ADX30" s="599"/>
      <c r="ADY30" s="599"/>
      <c r="ADZ30" s="599"/>
      <c r="AEA30" s="599"/>
      <c r="AEB30" s="599"/>
      <c r="AEC30" s="599"/>
      <c r="AED30" s="599"/>
      <c r="AEE30" s="599"/>
      <c r="AEF30" s="599"/>
      <c r="AEG30" s="599"/>
      <c r="AEH30" s="599"/>
      <c r="AEI30" s="599"/>
      <c r="AEJ30" s="599"/>
      <c r="AEK30" s="599"/>
      <c r="AEL30" s="599"/>
      <c r="AEM30" s="599"/>
      <c r="AEN30" s="599"/>
      <c r="AEO30" s="599"/>
      <c r="AEP30" s="599"/>
      <c r="AEQ30" s="599"/>
      <c r="AER30" s="599"/>
      <c r="AES30" s="599"/>
      <c r="AET30" s="599"/>
      <c r="AEU30" s="599"/>
      <c r="AEV30" s="599"/>
      <c r="AEW30" s="599"/>
      <c r="AEX30" s="599"/>
      <c r="AEY30" s="599"/>
      <c r="AEZ30" s="599"/>
      <c r="AFA30" s="599"/>
      <c r="AFB30" s="599"/>
      <c r="AFC30" s="599"/>
      <c r="AFD30" s="599"/>
      <c r="AFE30" s="599"/>
      <c r="AFF30" s="599"/>
      <c r="AFG30" s="599"/>
      <c r="AFH30" s="599"/>
      <c r="AFI30" s="599"/>
      <c r="AFJ30" s="599"/>
      <c r="AFK30" s="599"/>
      <c r="AFL30" s="599"/>
      <c r="AFM30" s="599"/>
      <c r="AFN30" s="599"/>
      <c r="AFO30" s="599"/>
      <c r="AFP30" s="599"/>
      <c r="AFQ30" s="599"/>
      <c r="AFR30" s="599"/>
      <c r="AFS30" s="599"/>
      <c r="AFT30" s="599"/>
      <c r="AFU30" s="599"/>
      <c r="AFV30" s="599"/>
      <c r="AFW30" s="599"/>
      <c r="AFX30" s="599"/>
      <c r="AFY30" s="599"/>
      <c r="AFZ30" s="599"/>
      <c r="AGA30" s="599"/>
      <c r="AGB30" s="599"/>
      <c r="AGC30" s="599"/>
      <c r="AGD30" s="599"/>
      <c r="AGE30" s="599"/>
      <c r="AGF30" s="599"/>
      <c r="AGG30" s="599"/>
      <c r="AGH30" s="599"/>
      <c r="AGI30" s="599"/>
      <c r="AGJ30" s="599"/>
      <c r="AGK30" s="599"/>
      <c r="AGL30" s="599"/>
      <c r="AGM30" s="599"/>
      <c r="AGN30" s="599"/>
      <c r="AGO30" s="599"/>
      <c r="AGP30" s="599"/>
      <c r="AGQ30" s="599"/>
      <c r="AGR30" s="599"/>
      <c r="AGS30" s="599"/>
      <c r="AGT30" s="599"/>
      <c r="AGU30" s="599"/>
      <c r="AGV30" s="599"/>
      <c r="AGW30" s="599"/>
      <c r="AGX30" s="599"/>
      <c r="AGY30" s="599"/>
      <c r="AGZ30" s="599"/>
      <c r="AHA30" s="599"/>
      <c r="AHB30" s="599"/>
      <c r="AHC30" s="599"/>
      <c r="AHD30" s="599"/>
      <c r="AHE30" s="599"/>
      <c r="AHF30" s="599"/>
      <c r="AHG30" s="599"/>
      <c r="AHH30" s="599"/>
      <c r="AHI30" s="599"/>
      <c r="AHJ30" s="599"/>
      <c r="AHK30" s="599"/>
      <c r="AHL30" s="599"/>
      <c r="AHM30" s="599"/>
      <c r="AHN30" s="599"/>
      <c r="AHO30" s="599"/>
      <c r="AHP30" s="599"/>
      <c r="AHQ30" s="599"/>
      <c r="AHR30" s="599"/>
      <c r="AHS30" s="599"/>
      <c r="AHT30" s="599"/>
      <c r="AHU30" s="599"/>
      <c r="AHV30" s="599"/>
      <c r="AHW30" s="599"/>
      <c r="AHX30" s="599"/>
      <c r="AHY30" s="599"/>
      <c r="AHZ30" s="599"/>
      <c r="AIA30" s="599"/>
      <c r="AIB30" s="599"/>
      <c r="AIC30" s="599"/>
      <c r="AID30" s="599"/>
      <c r="AIE30" s="599"/>
      <c r="AIF30" s="599"/>
      <c r="AIG30" s="599"/>
      <c r="AIH30" s="599"/>
      <c r="AII30" s="599"/>
      <c r="AIJ30" s="599"/>
      <c r="AIK30" s="599"/>
      <c r="AIL30" s="599"/>
      <c r="AIM30" s="599"/>
      <c r="AIN30" s="599"/>
      <c r="AIO30" s="599"/>
      <c r="AIP30" s="599"/>
      <c r="AIQ30" s="599"/>
      <c r="AIR30" s="599"/>
      <c r="AIS30" s="599"/>
      <c r="AIT30" s="599"/>
      <c r="AIU30" s="599"/>
      <c r="AIV30" s="599"/>
      <c r="AIW30" s="599"/>
      <c r="AIX30" s="599"/>
      <c r="AIY30" s="599"/>
      <c r="AIZ30" s="599"/>
      <c r="AJA30" s="599"/>
      <c r="AJB30" s="599"/>
      <c r="AJC30" s="599"/>
      <c r="AJD30" s="599"/>
      <c r="AJE30" s="599"/>
      <c r="AJF30" s="599"/>
      <c r="AJG30" s="599"/>
      <c r="AJH30" s="599"/>
      <c r="AJI30" s="599"/>
      <c r="AJJ30" s="599"/>
      <c r="AJK30" s="599"/>
      <c r="AJL30" s="599"/>
      <c r="AJM30" s="599"/>
      <c r="AJN30" s="599"/>
      <c r="AJO30" s="599"/>
      <c r="AJP30" s="599"/>
      <c r="AJQ30" s="599"/>
      <c r="AJR30" s="599"/>
      <c r="AJS30" s="599"/>
      <c r="AJT30" s="599"/>
      <c r="AJU30" s="599"/>
      <c r="AJV30" s="599"/>
      <c r="AJW30" s="599"/>
      <c r="AJX30" s="599"/>
      <c r="AJY30" s="599"/>
      <c r="AJZ30" s="599"/>
      <c r="AKA30" s="599"/>
      <c r="AKB30" s="599"/>
      <c r="AKC30" s="599"/>
      <c r="AKD30" s="599"/>
      <c r="AKE30" s="599"/>
      <c r="AKF30" s="599"/>
      <c r="AKG30" s="599"/>
      <c r="AKH30" s="599"/>
      <c r="AKI30" s="599"/>
      <c r="AKJ30" s="599"/>
      <c r="AKK30" s="599"/>
      <c r="AKL30" s="599"/>
      <c r="AKM30" s="599"/>
      <c r="AKN30" s="599"/>
      <c r="AKO30" s="599"/>
      <c r="AKP30" s="599"/>
      <c r="AKQ30" s="599"/>
      <c r="AKR30" s="599"/>
      <c r="AKS30" s="599"/>
      <c r="AKT30" s="599"/>
      <c r="AKU30" s="599"/>
      <c r="AKV30" s="599"/>
      <c r="AKW30" s="599"/>
      <c r="AKX30" s="599"/>
      <c r="AKY30" s="599"/>
      <c r="AKZ30" s="599"/>
      <c r="ALA30" s="599"/>
      <c r="ALB30" s="599"/>
      <c r="ALC30" s="599"/>
      <c r="ALD30" s="599"/>
      <c r="ALE30" s="599"/>
      <c r="ALF30" s="599"/>
      <c r="ALG30" s="599"/>
      <c r="ALH30" s="599"/>
      <c r="ALI30" s="599"/>
      <c r="ALJ30" s="599"/>
      <c r="ALK30" s="599"/>
      <c r="ALL30" s="599"/>
      <c r="ALM30" s="599"/>
      <c r="ALN30" s="599"/>
      <c r="ALO30" s="599"/>
      <c r="ALP30" s="599"/>
      <c r="ALQ30" s="599"/>
      <c r="ALR30" s="599"/>
      <c r="ALS30" s="599"/>
      <c r="ALT30" s="599"/>
      <c r="ALU30" s="599"/>
      <c r="ALV30" s="599"/>
      <c r="ALW30" s="599"/>
      <c r="ALX30" s="599"/>
      <c r="ALY30" s="599"/>
      <c r="ALZ30" s="599"/>
      <c r="AMA30" s="599"/>
      <c r="AMB30" s="599"/>
      <c r="AMC30" s="599"/>
      <c r="AMD30" s="599"/>
      <c r="AME30" s="599"/>
      <c r="AMF30" s="599"/>
      <c r="AMG30" s="599"/>
      <c r="AMH30" s="599"/>
      <c r="AMI30" s="599"/>
      <c r="AMJ30" s="599"/>
    </row>
    <row r="31" spans="1:1024" s="623" customFormat="1" ht="26.25" customHeight="1" x14ac:dyDescent="0.35">
      <c r="A31" s="887" t="s">
        <v>525</v>
      </c>
      <c r="B31" s="888"/>
      <c r="C31" s="888"/>
      <c r="D31" s="634" t="s">
        <v>3</v>
      </c>
      <c r="E31" s="633">
        <f t="shared" ref="E31:R31" si="3">(E29+E30)</f>
        <v>15521</v>
      </c>
      <c r="F31" s="633">
        <f t="shared" si="3"/>
        <v>15521</v>
      </c>
      <c r="G31" s="633">
        <f t="shared" si="3"/>
        <v>11301</v>
      </c>
      <c r="H31" s="633">
        <f t="shared" si="3"/>
        <v>2541</v>
      </c>
      <c r="I31" s="633">
        <f t="shared" si="3"/>
        <v>1529</v>
      </c>
      <c r="J31" s="633">
        <f t="shared" si="3"/>
        <v>0</v>
      </c>
      <c r="K31" s="633">
        <f t="shared" si="3"/>
        <v>0</v>
      </c>
      <c r="L31" s="633">
        <f t="shared" si="3"/>
        <v>0</v>
      </c>
      <c r="M31" s="633">
        <f t="shared" si="3"/>
        <v>0</v>
      </c>
      <c r="N31" s="633">
        <f t="shared" si="3"/>
        <v>150</v>
      </c>
      <c r="O31" s="633">
        <f t="shared" si="3"/>
        <v>0</v>
      </c>
      <c r="P31" s="633">
        <f t="shared" si="3"/>
        <v>0</v>
      </c>
      <c r="Q31" s="633">
        <f t="shared" si="3"/>
        <v>0</v>
      </c>
      <c r="R31" s="632">
        <f t="shared" si="3"/>
        <v>0</v>
      </c>
      <c r="S31" s="599"/>
      <c r="T31" s="599"/>
      <c r="U31" s="599"/>
      <c r="V31" s="599"/>
      <c r="W31" s="599"/>
      <c r="X31" s="599"/>
      <c r="Y31" s="599"/>
      <c r="Z31" s="599"/>
      <c r="AA31" s="599"/>
      <c r="AB31" s="599"/>
      <c r="AC31" s="599"/>
      <c r="AD31" s="599"/>
      <c r="AE31" s="599"/>
      <c r="AF31" s="599"/>
      <c r="AG31" s="599"/>
      <c r="AH31" s="599"/>
      <c r="AI31" s="599"/>
      <c r="AJ31" s="599"/>
      <c r="AK31" s="599"/>
      <c r="AL31" s="599"/>
      <c r="AM31" s="599"/>
      <c r="AN31" s="599"/>
      <c r="AO31" s="599"/>
      <c r="AP31" s="599"/>
      <c r="AQ31" s="599"/>
      <c r="AR31" s="599"/>
      <c r="AS31" s="599"/>
      <c r="AT31" s="599"/>
      <c r="AU31" s="599"/>
      <c r="AV31" s="599"/>
      <c r="AW31" s="599"/>
      <c r="AX31" s="599"/>
      <c r="AY31" s="599"/>
      <c r="AZ31" s="599"/>
      <c r="BA31" s="599"/>
      <c r="BB31" s="599"/>
      <c r="BC31" s="599"/>
      <c r="BD31" s="599"/>
      <c r="BE31" s="599"/>
      <c r="BF31" s="599"/>
      <c r="BG31" s="599"/>
      <c r="BH31" s="599"/>
      <c r="BI31" s="599"/>
      <c r="BJ31" s="599"/>
      <c r="BK31" s="599"/>
      <c r="BL31" s="599"/>
      <c r="BM31" s="599"/>
      <c r="BN31" s="599"/>
      <c r="BO31" s="599"/>
      <c r="BP31" s="599"/>
      <c r="BQ31" s="599"/>
      <c r="BR31" s="599"/>
      <c r="BS31" s="599"/>
      <c r="BT31" s="599"/>
      <c r="BU31" s="599"/>
      <c r="BV31" s="599"/>
      <c r="BW31" s="599"/>
      <c r="BX31" s="599"/>
      <c r="BY31" s="599"/>
      <c r="BZ31" s="599"/>
      <c r="CA31" s="599"/>
      <c r="CB31" s="599"/>
      <c r="CC31" s="599"/>
      <c r="CD31" s="599"/>
      <c r="CE31" s="599"/>
      <c r="CF31" s="599"/>
      <c r="CG31" s="599"/>
      <c r="CH31" s="599"/>
      <c r="CI31" s="599"/>
      <c r="CJ31" s="599"/>
      <c r="CK31" s="599"/>
      <c r="CL31" s="599"/>
      <c r="CM31" s="599"/>
      <c r="CN31" s="599"/>
      <c r="CO31" s="599"/>
      <c r="CP31" s="599"/>
      <c r="CQ31" s="599"/>
      <c r="CR31" s="599"/>
      <c r="CS31" s="599"/>
      <c r="CT31" s="599"/>
      <c r="CU31" s="599"/>
      <c r="CV31" s="599"/>
      <c r="CW31" s="599"/>
      <c r="CX31" s="599"/>
      <c r="CY31" s="599"/>
      <c r="CZ31" s="599"/>
      <c r="DA31" s="599"/>
      <c r="DB31" s="599"/>
      <c r="DC31" s="599"/>
      <c r="DD31" s="599"/>
      <c r="DE31" s="599"/>
      <c r="DF31" s="599"/>
      <c r="DG31" s="599"/>
      <c r="DH31" s="599"/>
      <c r="DI31" s="599"/>
      <c r="DJ31" s="599"/>
      <c r="DK31" s="599"/>
      <c r="DL31" s="599"/>
      <c r="DM31" s="599"/>
      <c r="DN31" s="599"/>
      <c r="DO31" s="599"/>
      <c r="DP31" s="599"/>
      <c r="DQ31" s="599"/>
      <c r="DR31" s="599"/>
      <c r="DS31" s="599"/>
      <c r="DT31" s="599"/>
      <c r="DU31" s="599"/>
      <c r="DV31" s="599"/>
      <c r="DW31" s="599"/>
      <c r="DX31" s="599"/>
      <c r="DY31" s="599"/>
      <c r="DZ31" s="599"/>
      <c r="EA31" s="599"/>
      <c r="EB31" s="599"/>
      <c r="EC31" s="599"/>
      <c r="ED31" s="599"/>
      <c r="EE31" s="599"/>
      <c r="EF31" s="599"/>
      <c r="EG31" s="599"/>
      <c r="EH31" s="599"/>
      <c r="EI31" s="599"/>
      <c r="EJ31" s="599"/>
      <c r="EK31" s="599"/>
      <c r="EL31" s="599"/>
      <c r="EM31" s="599"/>
      <c r="EN31" s="599"/>
      <c r="EO31" s="599"/>
      <c r="EP31" s="599"/>
      <c r="EQ31" s="599"/>
      <c r="ER31" s="599"/>
      <c r="ES31" s="599"/>
      <c r="ET31" s="599"/>
      <c r="EU31" s="599"/>
      <c r="EV31" s="599"/>
      <c r="EW31" s="599"/>
      <c r="EX31" s="599"/>
      <c r="EY31" s="599"/>
      <c r="EZ31" s="599"/>
      <c r="FA31" s="599"/>
      <c r="FB31" s="599"/>
      <c r="FC31" s="599"/>
      <c r="FD31" s="599"/>
      <c r="FE31" s="599"/>
      <c r="FF31" s="599"/>
      <c r="FG31" s="599"/>
      <c r="FH31" s="599"/>
      <c r="FI31" s="599"/>
      <c r="FJ31" s="599"/>
      <c r="FK31" s="599"/>
      <c r="FL31" s="599"/>
      <c r="FM31" s="599"/>
      <c r="FN31" s="599"/>
      <c r="FO31" s="599"/>
      <c r="FP31" s="599"/>
      <c r="FQ31" s="599"/>
      <c r="FR31" s="599"/>
      <c r="FS31" s="599"/>
      <c r="FT31" s="599"/>
      <c r="FU31" s="599"/>
      <c r="FV31" s="599"/>
      <c r="FW31" s="599"/>
      <c r="FX31" s="599"/>
      <c r="FY31" s="599"/>
      <c r="FZ31" s="599"/>
      <c r="GA31" s="599"/>
      <c r="GB31" s="599"/>
      <c r="GC31" s="599"/>
      <c r="GD31" s="599"/>
      <c r="GE31" s="599"/>
      <c r="GF31" s="599"/>
      <c r="GG31" s="599"/>
      <c r="GH31" s="599"/>
      <c r="GI31" s="599"/>
      <c r="GJ31" s="599"/>
      <c r="GK31" s="599"/>
      <c r="GL31" s="599"/>
      <c r="GM31" s="599"/>
      <c r="GN31" s="599"/>
      <c r="GO31" s="599"/>
      <c r="GP31" s="599"/>
      <c r="GQ31" s="599"/>
      <c r="GR31" s="599"/>
      <c r="GS31" s="599"/>
      <c r="GT31" s="599"/>
      <c r="GU31" s="599"/>
      <c r="GV31" s="599"/>
      <c r="GW31" s="599"/>
      <c r="GX31" s="599"/>
      <c r="GY31" s="599"/>
      <c r="GZ31" s="599"/>
      <c r="HA31" s="599"/>
      <c r="HB31" s="599"/>
      <c r="HC31" s="599"/>
      <c r="HD31" s="599"/>
      <c r="HE31" s="599"/>
      <c r="HF31" s="599"/>
      <c r="HG31" s="599"/>
      <c r="HH31" s="599"/>
      <c r="HI31" s="599"/>
      <c r="HJ31" s="599"/>
      <c r="HK31" s="599"/>
      <c r="HL31" s="599"/>
      <c r="HM31" s="599"/>
      <c r="HN31" s="599"/>
      <c r="HO31" s="599"/>
      <c r="HP31" s="599"/>
      <c r="HQ31" s="599"/>
      <c r="HR31" s="599"/>
      <c r="HS31" s="599"/>
      <c r="HT31" s="599"/>
      <c r="HU31" s="599"/>
      <c r="HV31" s="599"/>
      <c r="HW31" s="599"/>
      <c r="HX31" s="599"/>
      <c r="HY31" s="599"/>
      <c r="HZ31" s="599"/>
      <c r="IA31" s="599"/>
      <c r="IB31" s="599"/>
      <c r="IC31" s="599"/>
      <c r="ID31" s="599"/>
      <c r="IE31" s="599"/>
      <c r="IF31" s="599"/>
      <c r="IG31" s="599"/>
      <c r="IH31" s="599"/>
      <c r="II31" s="599"/>
      <c r="IJ31" s="599"/>
      <c r="IK31" s="599"/>
      <c r="IL31" s="599"/>
      <c r="IM31" s="599"/>
      <c r="IN31" s="599"/>
      <c r="IO31" s="599"/>
      <c r="IP31" s="599"/>
      <c r="IQ31" s="599"/>
      <c r="IR31" s="599"/>
      <c r="IS31" s="599"/>
      <c r="IT31" s="599"/>
      <c r="IU31" s="599"/>
      <c r="IV31" s="599"/>
      <c r="IW31" s="599"/>
      <c r="IX31" s="599"/>
      <c r="IY31" s="599"/>
      <c r="IZ31" s="599"/>
      <c r="JA31" s="599"/>
      <c r="JB31" s="599"/>
      <c r="JC31" s="599"/>
      <c r="JD31" s="599"/>
      <c r="JE31" s="599"/>
      <c r="JF31" s="599"/>
      <c r="JG31" s="599"/>
      <c r="JH31" s="599"/>
      <c r="JI31" s="599"/>
      <c r="JJ31" s="599"/>
      <c r="JK31" s="599"/>
      <c r="JL31" s="599"/>
      <c r="JM31" s="599"/>
      <c r="JN31" s="599"/>
      <c r="JO31" s="599"/>
      <c r="JP31" s="599"/>
      <c r="JQ31" s="599"/>
      <c r="JR31" s="599"/>
      <c r="JS31" s="599"/>
      <c r="JT31" s="599"/>
      <c r="JU31" s="599"/>
      <c r="JV31" s="599"/>
      <c r="JW31" s="599"/>
      <c r="JX31" s="599"/>
      <c r="JY31" s="599"/>
      <c r="JZ31" s="599"/>
      <c r="KA31" s="599"/>
      <c r="KB31" s="599"/>
      <c r="KC31" s="599"/>
      <c r="KD31" s="599"/>
      <c r="KE31" s="599"/>
      <c r="KF31" s="599"/>
      <c r="KG31" s="599"/>
      <c r="KH31" s="599"/>
      <c r="KI31" s="599"/>
      <c r="KJ31" s="599"/>
      <c r="KK31" s="599"/>
      <c r="KL31" s="599"/>
      <c r="KM31" s="599"/>
      <c r="KN31" s="599"/>
      <c r="KO31" s="599"/>
      <c r="KP31" s="599"/>
      <c r="KQ31" s="599"/>
      <c r="KR31" s="599"/>
      <c r="KS31" s="599"/>
      <c r="KT31" s="599"/>
      <c r="KU31" s="599"/>
      <c r="KV31" s="599"/>
      <c r="KW31" s="599"/>
      <c r="KX31" s="599"/>
      <c r="KY31" s="599"/>
      <c r="KZ31" s="599"/>
      <c r="LA31" s="599"/>
      <c r="LB31" s="599"/>
      <c r="LC31" s="599"/>
      <c r="LD31" s="599"/>
      <c r="LE31" s="599"/>
      <c r="LF31" s="599"/>
      <c r="LG31" s="599"/>
      <c r="LH31" s="599"/>
      <c r="LI31" s="599"/>
      <c r="LJ31" s="599"/>
      <c r="LK31" s="599"/>
      <c r="LL31" s="599"/>
      <c r="LM31" s="599"/>
      <c r="LN31" s="599"/>
      <c r="LO31" s="599"/>
      <c r="LP31" s="599"/>
      <c r="LQ31" s="599"/>
      <c r="LR31" s="599"/>
      <c r="LS31" s="599"/>
      <c r="LT31" s="599"/>
      <c r="LU31" s="599"/>
      <c r="LV31" s="599"/>
      <c r="LW31" s="599"/>
      <c r="LX31" s="599"/>
      <c r="LY31" s="599"/>
      <c r="LZ31" s="599"/>
      <c r="MA31" s="599"/>
      <c r="MB31" s="599"/>
      <c r="MC31" s="599"/>
      <c r="MD31" s="599"/>
      <c r="ME31" s="599"/>
      <c r="MF31" s="599"/>
      <c r="MG31" s="599"/>
      <c r="MH31" s="599"/>
      <c r="MI31" s="599"/>
      <c r="MJ31" s="599"/>
      <c r="MK31" s="599"/>
      <c r="ML31" s="599"/>
      <c r="MM31" s="599"/>
      <c r="MN31" s="599"/>
      <c r="MO31" s="599"/>
      <c r="MP31" s="599"/>
      <c r="MQ31" s="599"/>
      <c r="MR31" s="599"/>
      <c r="MS31" s="599"/>
      <c r="MT31" s="599"/>
      <c r="MU31" s="599"/>
      <c r="MV31" s="599"/>
      <c r="MW31" s="599"/>
      <c r="MX31" s="599"/>
      <c r="MY31" s="599"/>
      <c r="MZ31" s="599"/>
      <c r="NA31" s="599"/>
      <c r="NB31" s="599"/>
      <c r="NC31" s="599"/>
      <c r="ND31" s="599"/>
      <c r="NE31" s="599"/>
      <c r="NF31" s="599"/>
      <c r="NG31" s="599"/>
      <c r="NH31" s="599"/>
      <c r="NI31" s="599"/>
      <c r="NJ31" s="599"/>
      <c r="NK31" s="599"/>
      <c r="NL31" s="599"/>
      <c r="NM31" s="599"/>
      <c r="NN31" s="599"/>
      <c r="NO31" s="599"/>
      <c r="NP31" s="599"/>
      <c r="NQ31" s="599"/>
      <c r="NR31" s="599"/>
      <c r="NS31" s="599"/>
      <c r="NT31" s="599"/>
      <c r="NU31" s="599"/>
      <c r="NV31" s="599"/>
      <c r="NW31" s="599"/>
      <c r="NX31" s="599"/>
      <c r="NY31" s="599"/>
      <c r="NZ31" s="599"/>
      <c r="OA31" s="599"/>
      <c r="OB31" s="599"/>
      <c r="OC31" s="599"/>
      <c r="OD31" s="599"/>
      <c r="OE31" s="599"/>
      <c r="OF31" s="599"/>
      <c r="OG31" s="599"/>
      <c r="OH31" s="599"/>
      <c r="OI31" s="599"/>
      <c r="OJ31" s="599"/>
      <c r="OK31" s="599"/>
      <c r="OL31" s="599"/>
      <c r="OM31" s="599"/>
      <c r="ON31" s="599"/>
      <c r="OO31" s="599"/>
      <c r="OP31" s="599"/>
      <c r="OQ31" s="599"/>
      <c r="OR31" s="599"/>
      <c r="OS31" s="599"/>
      <c r="OT31" s="599"/>
      <c r="OU31" s="599"/>
      <c r="OV31" s="599"/>
      <c r="OW31" s="599"/>
      <c r="OX31" s="599"/>
      <c r="OY31" s="599"/>
      <c r="OZ31" s="599"/>
      <c r="PA31" s="599"/>
      <c r="PB31" s="599"/>
      <c r="PC31" s="599"/>
      <c r="PD31" s="599"/>
      <c r="PE31" s="599"/>
      <c r="PF31" s="599"/>
      <c r="PG31" s="599"/>
      <c r="PH31" s="599"/>
      <c r="PI31" s="599"/>
      <c r="PJ31" s="599"/>
      <c r="PK31" s="599"/>
      <c r="PL31" s="599"/>
      <c r="PM31" s="599"/>
      <c r="PN31" s="599"/>
      <c r="PO31" s="599"/>
      <c r="PP31" s="599"/>
      <c r="PQ31" s="599"/>
      <c r="PR31" s="599"/>
      <c r="PS31" s="599"/>
      <c r="PT31" s="599"/>
      <c r="PU31" s="599"/>
      <c r="PV31" s="599"/>
      <c r="PW31" s="599"/>
      <c r="PX31" s="599"/>
      <c r="PY31" s="599"/>
      <c r="PZ31" s="599"/>
      <c r="QA31" s="599"/>
      <c r="QB31" s="599"/>
      <c r="QC31" s="599"/>
      <c r="QD31" s="599"/>
      <c r="QE31" s="599"/>
      <c r="QF31" s="599"/>
      <c r="QG31" s="599"/>
      <c r="QH31" s="599"/>
      <c r="QI31" s="599"/>
      <c r="QJ31" s="599"/>
      <c r="QK31" s="599"/>
      <c r="QL31" s="599"/>
      <c r="QM31" s="599"/>
      <c r="QN31" s="599"/>
      <c r="QO31" s="599"/>
      <c r="QP31" s="599"/>
      <c r="QQ31" s="599"/>
      <c r="QR31" s="599"/>
      <c r="QS31" s="599"/>
      <c r="QT31" s="599"/>
      <c r="QU31" s="599"/>
      <c r="QV31" s="599"/>
      <c r="QW31" s="599"/>
      <c r="QX31" s="599"/>
      <c r="QY31" s="599"/>
      <c r="QZ31" s="599"/>
      <c r="RA31" s="599"/>
      <c r="RB31" s="599"/>
      <c r="RC31" s="599"/>
      <c r="RD31" s="599"/>
      <c r="RE31" s="599"/>
      <c r="RF31" s="599"/>
      <c r="RG31" s="599"/>
      <c r="RH31" s="599"/>
      <c r="RI31" s="599"/>
      <c r="RJ31" s="599"/>
      <c r="RK31" s="599"/>
      <c r="RL31" s="599"/>
      <c r="RM31" s="599"/>
      <c r="RN31" s="599"/>
      <c r="RO31" s="599"/>
      <c r="RP31" s="599"/>
      <c r="RQ31" s="599"/>
      <c r="RR31" s="599"/>
      <c r="RS31" s="599"/>
      <c r="RT31" s="599"/>
      <c r="RU31" s="599"/>
      <c r="RV31" s="599"/>
      <c r="RW31" s="599"/>
      <c r="RX31" s="599"/>
      <c r="RY31" s="599"/>
      <c r="RZ31" s="599"/>
      <c r="SA31" s="599"/>
      <c r="SB31" s="599"/>
      <c r="SC31" s="599"/>
      <c r="SD31" s="599"/>
      <c r="SE31" s="599"/>
      <c r="SF31" s="599"/>
      <c r="SG31" s="599"/>
      <c r="SH31" s="599"/>
      <c r="SI31" s="599"/>
      <c r="SJ31" s="599"/>
      <c r="SK31" s="599"/>
      <c r="SL31" s="599"/>
      <c r="SM31" s="599"/>
      <c r="SN31" s="599"/>
      <c r="SO31" s="599"/>
      <c r="SP31" s="599"/>
      <c r="SQ31" s="599"/>
      <c r="SR31" s="599"/>
      <c r="SS31" s="599"/>
      <c r="ST31" s="599"/>
      <c r="SU31" s="599"/>
      <c r="SV31" s="599"/>
      <c r="SW31" s="599"/>
      <c r="SX31" s="599"/>
      <c r="SY31" s="599"/>
      <c r="SZ31" s="599"/>
      <c r="TA31" s="599"/>
      <c r="TB31" s="599"/>
      <c r="TC31" s="599"/>
      <c r="TD31" s="599"/>
      <c r="TE31" s="599"/>
      <c r="TF31" s="599"/>
      <c r="TG31" s="599"/>
      <c r="TH31" s="599"/>
      <c r="TI31" s="599"/>
      <c r="TJ31" s="599"/>
      <c r="TK31" s="599"/>
      <c r="TL31" s="599"/>
      <c r="TM31" s="599"/>
      <c r="TN31" s="599"/>
      <c r="TO31" s="599"/>
      <c r="TP31" s="599"/>
      <c r="TQ31" s="599"/>
      <c r="TR31" s="599"/>
      <c r="TS31" s="599"/>
      <c r="TT31" s="599"/>
      <c r="TU31" s="599"/>
      <c r="TV31" s="599"/>
      <c r="TW31" s="599"/>
      <c r="TX31" s="599"/>
      <c r="TY31" s="599"/>
      <c r="TZ31" s="599"/>
      <c r="UA31" s="599"/>
      <c r="UB31" s="599"/>
      <c r="UC31" s="599"/>
      <c r="UD31" s="599"/>
      <c r="UE31" s="599"/>
      <c r="UF31" s="599"/>
      <c r="UG31" s="599"/>
      <c r="UH31" s="599"/>
      <c r="UI31" s="599"/>
      <c r="UJ31" s="599"/>
      <c r="UK31" s="599"/>
      <c r="UL31" s="599"/>
      <c r="UM31" s="599"/>
      <c r="UN31" s="599"/>
      <c r="UO31" s="599"/>
      <c r="UP31" s="599"/>
      <c r="UQ31" s="599"/>
      <c r="UR31" s="599"/>
      <c r="US31" s="599"/>
      <c r="UT31" s="599"/>
      <c r="UU31" s="599"/>
      <c r="UV31" s="599"/>
      <c r="UW31" s="599"/>
      <c r="UX31" s="599"/>
      <c r="UY31" s="599"/>
      <c r="UZ31" s="599"/>
      <c r="VA31" s="599"/>
      <c r="VB31" s="599"/>
      <c r="VC31" s="599"/>
      <c r="VD31" s="599"/>
      <c r="VE31" s="599"/>
      <c r="VF31" s="599"/>
      <c r="VG31" s="599"/>
      <c r="VH31" s="599"/>
      <c r="VI31" s="599"/>
      <c r="VJ31" s="599"/>
      <c r="VK31" s="599"/>
      <c r="VL31" s="599"/>
      <c r="VM31" s="599"/>
      <c r="VN31" s="599"/>
      <c r="VO31" s="599"/>
      <c r="VP31" s="599"/>
      <c r="VQ31" s="599"/>
      <c r="VR31" s="599"/>
      <c r="VS31" s="599"/>
      <c r="VT31" s="599"/>
      <c r="VU31" s="599"/>
      <c r="VV31" s="599"/>
      <c r="VW31" s="599"/>
      <c r="VX31" s="599"/>
      <c r="VY31" s="599"/>
      <c r="VZ31" s="599"/>
      <c r="WA31" s="599"/>
      <c r="WB31" s="599"/>
      <c r="WC31" s="599"/>
      <c r="WD31" s="599"/>
      <c r="WE31" s="599"/>
      <c r="WF31" s="599"/>
      <c r="WG31" s="599"/>
      <c r="WH31" s="599"/>
      <c r="WI31" s="599"/>
      <c r="WJ31" s="599"/>
      <c r="WK31" s="599"/>
      <c r="WL31" s="599"/>
      <c r="WM31" s="599"/>
      <c r="WN31" s="599"/>
      <c r="WO31" s="599"/>
      <c r="WP31" s="599"/>
      <c r="WQ31" s="599"/>
      <c r="WR31" s="599"/>
      <c r="WS31" s="599"/>
      <c r="WT31" s="599"/>
      <c r="WU31" s="599"/>
      <c r="WV31" s="599"/>
      <c r="WW31" s="599"/>
      <c r="WX31" s="599"/>
      <c r="WY31" s="599"/>
      <c r="WZ31" s="599"/>
      <c r="XA31" s="599"/>
      <c r="XB31" s="599"/>
      <c r="XC31" s="599"/>
      <c r="XD31" s="599"/>
      <c r="XE31" s="599"/>
      <c r="XF31" s="599"/>
      <c r="XG31" s="599"/>
      <c r="XH31" s="599"/>
      <c r="XI31" s="599"/>
      <c r="XJ31" s="599"/>
      <c r="XK31" s="599"/>
      <c r="XL31" s="599"/>
      <c r="XM31" s="599"/>
      <c r="XN31" s="599"/>
      <c r="XO31" s="599"/>
      <c r="XP31" s="599"/>
      <c r="XQ31" s="599"/>
      <c r="XR31" s="599"/>
      <c r="XS31" s="599"/>
      <c r="XT31" s="599"/>
      <c r="XU31" s="599"/>
      <c r="XV31" s="599"/>
      <c r="XW31" s="599"/>
      <c r="XX31" s="599"/>
      <c r="XY31" s="599"/>
      <c r="XZ31" s="599"/>
      <c r="YA31" s="599"/>
      <c r="YB31" s="599"/>
      <c r="YC31" s="599"/>
      <c r="YD31" s="599"/>
      <c r="YE31" s="599"/>
      <c r="YF31" s="599"/>
      <c r="YG31" s="599"/>
      <c r="YH31" s="599"/>
      <c r="YI31" s="599"/>
      <c r="YJ31" s="599"/>
      <c r="YK31" s="599"/>
      <c r="YL31" s="599"/>
      <c r="YM31" s="599"/>
      <c r="YN31" s="599"/>
      <c r="YO31" s="599"/>
      <c r="YP31" s="599"/>
      <c r="YQ31" s="599"/>
      <c r="YR31" s="599"/>
      <c r="YS31" s="599"/>
      <c r="YT31" s="599"/>
      <c r="YU31" s="599"/>
      <c r="YV31" s="599"/>
      <c r="YW31" s="599"/>
      <c r="YX31" s="599"/>
      <c r="YY31" s="599"/>
      <c r="YZ31" s="599"/>
      <c r="ZA31" s="599"/>
      <c r="ZB31" s="599"/>
      <c r="ZC31" s="599"/>
      <c r="ZD31" s="599"/>
      <c r="ZE31" s="599"/>
      <c r="ZF31" s="599"/>
      <c r="ZG31" s="599"/>
      <c r="ZH31" s="599"/>
      <c r="ZI31" s="599"/>
      <c r="ZJ31" s="599"/>
      <c r="ZK31" s="599"/>
      <c r="ZL31" s="599"/>
      <c r="ZM31" s="599"/>
      <c r="ZN31" s="599"/>
      <c r="ZO31" s="599"/>
      <c r="ZP31" s="599"/>
      <c r="ZQ31" s="599"/>
      <c r="ZR31" s="599"/>
      <c r="ZS31" s="599"/>
      <c r="ZT31" s="599"/>
      <c r="ZU31" s="599"/>
      <c r="ZV31" s="599"/>
      <c r="ZW31" s="599"/>
      <c r="ZX31" s="599"/>
      <c r="ZY31" s="599"/>
      <c r="ZZ31" s="599"/>
      <c r="AAA31" s="599"/>
      <c r="AAB31" s="599"/>
      <c r="AAC31" s="599"/>
      <c r="AAD31" s="599"/>
      <c r="AAE31" s="599"/>
      <c r="AAF31" s="599"/>
      <c r="AAG31" s="599"/>
      <c r="AAH31" s="599"/>
      <c r="AAI31" s="599"/>
      <c r="AAJ31" s="599"/>
      <c r="AAK31" s="599"/>
      <c r="AAL31" s="599"/>
      <c r="AAM31" s="599"/>
      <c r="AAN31" s="599"/>
      <c r="AAO31" s="599"/>
      <c r="AAP31" s="599"/>
      <c r="AAQ31" s="599"/>
      <c r="AAR31" s="599"/>
      <c r="AAS31" s="599"/>
      <c r="AAT31" s="599"/>
      <c r="AAU31" s="599"/>
      <c r="AAV31" s="599"/>
      <c r="AAW31" s="599"/>
      <c r="AAX31" s="599"/>
      <c r="AAY31" s="599"/>
      <c r="AAZ31" s="599"/>
      <c r="ABA31" s="599"/>
      <c r="ABB31" s="599"/>
      <c r="ABC31" s="599"/>
      <c r="ABD31" s="599"/>
      <c r="ABE31" s="599"/>
      <c r="ABF31" s="599"/>
      <c r="ABG31" s="599"/>
      <c r="ABH31" s="599"/>
      <c r="ABI31" s="599"/>
      <c r="ABJ31" s="599"/>
      <c r="ABK31" s="599"/>
      <c r="ABL31" s="599"/>
      <c r="ABM31" s="599"/>
      <c r="ABN31" s="599"/>
      <c r="ABO31" s="599"/>
      <c r="ABP31" s="599"/>
      <c r="ABQ31" s="599"/>
      <c r="ABR31" s="599"/>
      <c r="ABS31" s="599"/>
      <c r="ABT31" s="599"/>
      <c r="ABU31" s="599"/>
      <c r="ABV31" s="599"/>
      <c r="ABW31" s="599"/>
      <c r="ABX31" s="599"/>
      <c r="ABY31" s="599"/>
      <c r="ABZ31" s="599"/>
      <c r="ACA31" s="599"/>
      <c r="ACB31" s="599"/>
      <c r="ACC31" s="599"/>
      <c r="ACD31" s="599"/>
      <c r="ACE31" s="599"/>
      <c r="ACF31" s="599"/>
      <c r="ACG31" s="599"/>
      <c r="ACH31" s="599"/>
      <c r="ACI31" s="599"/>
      <c r="ACJ31" s="599"/>
      <c r="ACK31" s="599"/>
      <c r="ACL31" s="599"/>
      <c r="ACM31" s="599"/>
      <c r="ACN31" s="599"/>
      <c r="ACO31" s="599"/>
      <c r="ACP31" s="599"/>
      <c r="ACQ31" s="599"/>
      <c r="ACR31" s="599"/>
      <c r="ACS31" s="599"/>
      <c r="ACT31" s="599"/>
      <c r="ACU31" s="599"/>
      <c r="ACV31" s="599"/>
      <c r="ACW31" s="599"/>
      <c r="ACX31" s="599"/>
      <c r="ACY31" s="599"/>
      <c r="ACZ31" s="599"/>
      <c r="ADA31" s="599"/>
      <c r="ADB31" s="599"/>
      <c r="ADC31" s="599"/>
      <c r="ADD31" s="599"/>
      <c r="ADE31" s="599"/>
      <c r="ADF31" s="599"/>
      <c r="ADG31" s="599"/>
      <c r="ADH31" s="599"/>
      <c r="ADI31" s="599"/>
      <c r="ADJ31" s="599"/>
      <c r="ADK31" s="599"/>
      <c r="ADL31" s="599"/>
      <c r="ADM31" s="599"/>
      <c r="ADN31" s="599"/>
      <c r="ADO31" s="599"/>
      <c r="ADP31" s="599"/>
      <c r="ADQ31" s="599"/>
      <c r="ADR31" s="599"/>
      <c r="ADS31" s="599"/>
      <c r="ADT31" s="599"/>
      <c r="ADU31" s="599"/>
      <c r="ADV31" s="599"/>
      <c r="ADW31" s="599"/>
      <c r="ADX31" s="599"/>
      <c r="ADY31" s="599"/>
      <c r="ADZ31" s="599"/>
      <c r="AEA31" s="599"/>
      <c r="AEB31" s="599"/>
      <c r="AEC31" s="599"/>
      <c r="AED31" s="599"/>
      <c r="AEE31" s="599"/>
      <c r="AEF31" s="599"/>
      <c r="AEG31" s="599"/>
      <c r="AEH31" s="599"/>
      <c r="AEI31" s="599"/>
      <c r="AEJ31" s="599"/>
      <c r="AEK31" s="599"/>
      <c r="AEL31" s="599"/>
      <c r="AEM31" s="599"/>
      <c r="AEN31" s="599"/>
      <c r="AEO31" s="599"/>
      <c r="AEP31" s="599"/>
      <c r="AEQ31" s="599"/>
      <c r="AER31" s="599"/>
      <c r="AES31" s="599"/>
      <c r="AET31" s="599"/>
      <c r="AEU31" s="599"/>
      <c r="AEV31" s="599"/>
      <c r="AEW31" s="599"/>
      <c r="AEX31" s="599"/>
      <c r="AEY31" s="599"/>
      <c r="AEZ31" s="599"/>
      <c r="AFA31" s="599"/>
      <c r="AFB31" s="599"/>
      <c r="AFC31" s="599"/>
      <c r="AFD31" s="599"/>
      <c r="AFE31" s="599"/>
      <c r="AFF31" s="599"/>
      <c r="AFG31" s="599"/>
      <c r="AFH31" s="599"/>
      <c r="AFI31" s="599"/>
      <c r="AFJ31" s="599"/>
      <c r="AFK31" s="599"/>
      <c r="AFL31" s="599"/>
      <c r="AFM31" s="599"/>
      <c r="AFN31" s="599"/>
      <c r="AFO31" s="599"/>
      <c r="AFP31" s="599"/>
      <c r="AFQ31" s="599"/>
      <c r="AFR31" s="599"/>
      <c r="AFS31" s="599"/>
      <c r="AFT31" s="599"/>
      <c r="AFU31" s="599"/>
      <c r="AFV31" s="599"/>
      <c r="AFW31" s="599"/>
      <c r="AFX31" s="599"/>
      <c r="AFY31" s="599"/>
      <c r="AFZ31" s="599"/>
      <c r="AGA31" s="599"/>
      <c r="AGB31" s="599"/>
      <c r="AGC31" s="599"/>
      <c r="AGD31" s="599"/>
      <c r="AGE31" s="599"/>
      <c r="AGF31" s="599"/>
      <c r="AGG31" s="599"/>
      <c r="AGH31" s="599"/>
      <c r="AGI31" s="599"/>
      <c r="AGJ31" s="599"/>
      <c r="AGK31" s="599"/>
      <c r="AGL31" s="599"/>
      <c r="AGM31" s="599"/>
      <c r="AGN31" s="599"/>
      <c r="AGO31" s="599"/>
      <c r="AGP31" s="599"/>
      <c r="AGQ31" s="599"/>
      <c r="AGR31" s="599"/>
      <c r="AGS31" s="599"/>
      <c r="AGT31" s="599"/>
      <c r="AGU31" s="599"/>
      <c r="AGV31" s="599"/>
      <c r="AGW31" s="599"/>
      <c r="AGX31" s="599"/>
      <c r="AGY31" s="599"/>
      <c r="AGZ31" s="599"/>
      <c r="AHA31" s="599"/>
      <c r="AHB31" s="599"/>
      <c r="AHC31" s="599"/>
      <c r="AHD31" s="599"/>
      <c r="AHE31" s="599"/>
      <c r="AHF31" s="599"/>
      <c r="AHG31" s="599"/>
      <c r="AHH31" s="599"/>
      <c r="AHI31" s="599"/>
      <c r="AHJ31" s="599"/>
      <c r="AHK31" s="599"/>
      <c r="AHL31" s="599"/>
      <c r="AHM31" s="599"/>
      <c r="AHN31" s="599"/>
      <c r="AHO31" s="599"/>
      <c r="AHP31" s="599"/>
      <c r="AHQ31" s="599"/>
      <c r="AHR31" s="599"/>
      <c r="AHS31" s="599"/>
      <c r="AHT31" s="599"/>
      <c r="AHU31" s="599"/>
      <c r="AHV31" s="599"/>
      <c r="AHW31" s="599"/>
      <c r="AHX31" s="599"/>
      <c r="AHY31" s="599"/>
      <c r="AHZ31" s="599"/>
      <c r="AIA31" s="599"/>
      <c r="AIB31" s="599"/>
      <c r="AIC31" s="599"/>
      <c r="AID31" s="599"/>
      <c r="AIE31" s="599"/>
      <c r="AIF31" s="599"/>
      <c r="AIG31" s="599"/>
      <c r="AIH31" s="599"/>
      <c r="AII31" s="599"/>
      <c r="AIJ31" s="599"/>
      <c r="AIK31" s="599"/>
      <c r="AIL31" s="599"/>
      <c r="AIM31" s="599"/>
      <c r="AIN31" s="599"/>
      <c r="AIO31" s="599"/>
      <c r="AIP31" s="599"/>
      <c r="AIQ31" s="599"/>
      <c r="AIR31" s="599"/>
      <c r="AIS31" s="599"/>
      <c r="AIT31" s="599"/>
      <c r="AIU31" s="599"/>
      <c r="AIV31" s="599"/>
      <c r="AIW31" s="599"/>
      <c r="AIX31" s="599"/>
      <c r="AIY31" s="599"/>
      <c r="AIZ31" s="599"/>
      <c r="AJA31" s="599"/>
      <c r="AJB31" s="599"/>
      <c r="AJC31" s="599"/>
      <c r="AJD31" s="599"/>
      <c r="AJE31" s="599"/>
      <c r="AJF31" s="599"/>
      <c r="AJG31" s="599"/>
      <c r="AJH31" s="599"/>
      <c r="AJI31" s="599"/>
      <c r="AJJ31" s="599"/>
      <c r="AJK31" s="599"/>
      <c r="AJL31" s="599"/>
      <c r="AJM31" s="599"/>
      <c r="AJN31" s="599"/>
      <c r="AJO31" s="599"/>
      <c r="AJP31" s="599"/>
      <c r="AJQ31" s="599"/>
      <c r="AJR31" s="599"/>
      <c r="AJS31" s="599"/>
      <c r="AJT31" s="599"/>
      <c r="AJU31" s="599"/>
      <c r="AJV31" s="599"/>
      <c r="AJW31" s="599"/>
      <c r="AJX31" s="599"/>
      <c r="AJY31" s="599"/>
      <c r="AJZ31" s="599"/>
      <c r="AKA31" s="599"/>
      <c r="AKB31" s="599"/>
      <c r="AKC31" s="599"/>
      <c r="AKD31" s="599"/>
      <c r="AKE31" s="599"/>
      <c r="AKF31" s="599"/>
      <c r="AKG31" s="599"/>
      <c r="AKH31" s="599"/>
      <c r="AKI31" s="599"/>
      <c r="AKJ31" s="599"/>
      <c r="AKK31" s="599"/>
      <c r="AKL31" s="599"/>
      <c r="AKM31" s="599"/>
      <c r="AKN31" s="599"/>
      <c r="AKO31" s="599"/>
      <c r="AKP31" s="599"/>
      <c r="AKQ31" s="599"/>
      <c r="AKR31" s="599"/>
      <c r="AKS31" s="599"/>
      <c r="AKT31" s="599"/>
      <c r="AKU31" s="599"/>
      <c r="AKV31" s="599"/>
      <c r="AKW31" s="599"/>
      <c r="AKX31" s="599"/>
      <c r="AKY31" s="599"/>
      <c r="AKZ31" s="599"/>
      <c r="ALA31" s="599"/>
      <c r="ALB31" s="599"/>
      <c r="ALC31" s="599"/>
      <c r="ALD31" s="599"/>
      <c r="ALE31" s="599"/>
      <c r="ALF31" s="599"/>
      <c r="ALG31" s="599"/>
      <c r="ALH31" s="599"/>
      <c r="ALI31" s="599"/>
      <c r="ALJ31" s="599"/>
      <c r="ALK31" s="599"/>
      <c r="ALL31" s="599"/>
      <c r="ALM31" s="599"/>
      <c r="ALN31" s="599"/>
      <c r="ALO31" s="599"/>
      <c r="ALP31" s="599"/>
      <c r="ALQ31" s="599"/>
      <c r="ALR31" s="599"/>
      <c r="ALS31" s="599"/>
      <c r="ALT31" s="599"/>
      <c r="ALU31" s="599"/>
      <c r="ALV31" s="599"/>
      <c r="ALW31" s="599"/>
      <c r="ALX31" s="599"/>
      <c r="ALY31" s="599"/>
      <c r="ALZ31" s="599"/>
      <c r="AMA31" s="599"/>
      <c r="AMB31" s="599"/>
      <c r="AMC31" s="599"/>
      <c r="AMD31" s="599"/>
      <c r="AME31" s="599"/>
      <c r="AMF31" s="599"/>
      <c r="AMG31" s="599"/>
      <c r="AMH31" s="599"/>
      <c r="AMI31" s="599"/>
      <c r="AMJ31" s="599"/>
    </row>
    <row r="32" spans="1:1024" s="623" customFormat="1" ht="26.25" customHeight="1" x14ac:dyDescent="0.3">
      <c r="A32" s="887" t="s">
        <v>524</v>
      </c>
      <c r="B32" s="888"/>
      <c r="C32" s="888"/>
      <c r="D32" s="628" t="s">
        <v>3</v>
      </c>
      <c r="E32" s="633">
        <f t="shared" ref="E32:R32" si="4">SUM(E23+E27+E31)</f>
        <v>77037</v>
      </c>
      <c r="F32" s="633">
        <f t="shared" si="4"/>
        <v>77037</v>
      </c>
      <c r="G32" s="633">
        <f t="shared" si="4"/>
        <v>56544</v>
      </c>
      <c r="H32" s="633">
        <f t="shared" si="4"/>
        <v>12745</v>
      </c>
      <c r="I32" s="633">
        <f t="shared" si="4"/>
        <v>6998</v>
      </c>
      <c r="J32" s="633">
        <f t="shared" si="4"/>
        <v>0</v>
      </c>
      <c r="K32" s="633">
        <f t="shared" si="4"/>
        <v>0</v>
      </c>
      <c r="L32" s="633">
        <f t="shared" si="4"/>
        <v>0</v>
      </c>
      <c r="M32" s="633">
        <f t="shared" si="4"/>
        <v>0</v>
      </c>
      <c r="N32" s="633">
        <f t="shared" si="4"/>
        <v>750</v>
      </c>
      <c r="O32" s="633">
        <f t="shared" si="4"/>
        <v>0</v>
      </c>
      <c r="P32" s="633">
        <f t="shared" si="4"/>
        <v>0</v>
      </c>
      <c r="Q32" s="633">
        <f t="shared" si="4"/>
        <v>0</v>
      </c>
      <c r="R32" s="632">
        <f t="shared" si="4"/>
        <v>0</v>
      </c>
      <c r="S32" s="599"/>
      <c r="T32" s="599"/>
      <c r="U32" s="599"/>
      <c r="V32" s="599"/>
      <c r="W32" s="599"/>
      <c r="X32" s="599"/>
      <c r="Y32" s="599"/>
      <c r="Z32" s="599"/>
      <c r="AA32" s="599"/>
      <c r="AB32" s="599"/>
      <c r="AC32" s="599"/>
      <c r="AD32" s="599"/>
      <c r="AE32" s="599"/>
      <c r="AF32" s="599"/>
      <c r="AG32" s="599"/>
      <c r="AH32" s="599"/>
      <c r="AI32" s="599"/>
      <c r="AJ32" s="599"/>
      <c r="AK32" s="599"/>
      <c r="AL32" s="599"/>
      <c r="AM32" s="599"/>
      <c r="AN32" s="599"/>
      <c r="AO32" s="599"/>
      <c r="AP32" s="599"/>
      <c r="AQ32" s="599"/>
      <c r="AR32" s="599"/>
      <c r="AS32" s="599"/>
      <c r="AT32" s="599"/>
      <c r="AU32" s="599"/>
      <c r="AV32" s="599"/>
      <c r="AW32" s="599"/>
      <c r="AX32" s="599"/>
      <c r="AY32" s="599"/>
      <c r="AZ32" s="599"/>
      <c r="BA32" s="599"/>
      <c r="BB32" s="599"/>
      <c r="BC32" s="599"/>
      <c r="BD32" s="599"/>
      <c r="BE32" s="599"/>
      <c r="BF32" s="599"/>
      <c r="BG32" s="599"/>
      <c r="BH32" s="599"/>
      <c r="BI32" s="599"/>
      <c r="BJ32" s="599"/>
      <c r="BK32" s="599"/>
      <c r="BL32" s="599"/>
      <c r="BM32" s="599"/>
      <c r="BN32" s="599"/>
      <c r="BO32" s="599"/>
      <c r="BP32" s="599"/>
      <c r="BQ32" s="599"/>
      <c r="BR32" s="599"/>
      <c r="BS32" s="599"/>
      <c r="BT32" s="599"/>
      <c r="BU32" s="599"/>
      <c r="BV32" s="599"/>
      <c r="BW32" s="599"/>
      <c r="BX32" s="599"/>
      <c r="BY32" s="599"/>
      <c r="BZ32" s="599"/>
      <c r="CA32" s="599"/>
      <c r="CB32" s="599"/>
      <c r="CC32" s="599"/>
      <c r="CD32" s="599"/>
      <c r="CE32" s="599"/>
      <c r="CF32" s="599"/>
      <c r="CG32" s="599"/>
      <c r="CH32" s="599"/>
      <c r="CI32" s="599"/>
      <c r="CJ32" s="599"/>
      <c r="CK32" s="599"/>
      <c r="CL32" s="599"/>
      <c r="CM32" s="599"/>
      <c r="CN32" s="599"/>
      <c r="CO32" s="599"/>
      <c r="CP32" s="599"/>
      <c r="CQ32" s="599"/>
      <c r="CR32" s="599"/>
      <c r="CS32" s="599"/>
      <c r="CT32" s="599"/>
      <c r="CU32" s="599"/>
      <c r="CV32" s="599"/>
      <c r="CW32" s="599"/>
      <c r="CX32" s="599"/>
      <c r="CY32" s="599"/>
      <c r="CZ32" s="599"/>
      <c r="DA32" s="599"/>
      <c r="DB32" s="599"/>
      <c r="DC32" s="599"/>
      <c r="DD32" s="599"/>
      <c r="DE32" s="599"/>
      <c r="DF32" s="599"/>
      <c r="DG32" s="599"/>
      <c r="DH32" s="599"/>
      <c r="DI32" s="599"/>
      <c r="DJ32" s="599"/>
      <c r="DK32" s="599"/>
      <c r="DL32" s="599"/>
      <c r="DM32" s="599"/>
      <c r="DN32" s="599"/>
      <c r="DO32" s="599"/>
      <c r="DP32" s="599"/>
      <c r="DQ32" s="599"/>
      <c r="DR32" s="599"/>
      <c r="DS32" s="599"/>
      <c r="DT32" s="599"/>
      <c r="DU32" s="599"/>
      <c r="DV32" s="599"/>
      <c r="DW32" s="599"/>
      <c r="DX32" s="599"/>
      <c r="DY32" s="599"/>
      <c r="DZ32" s="599"/>
      <c r="EA32" s="599"/>
      <c r="EB32" s="599"/>
      <c r="EC32" s="599"/>
      <c r="ED32" s="599"/>
      <c r="EE32" s="599"/>
      <c r="EF32" s="599"/>
      <c r="EG32" s="599"/>
      <c r="EH32" s="599"/>
      <c r="EI32" s="599"/>
      <c r="EJ32" s="599"/>
      <c r="EK32" s="599"/>
      <c r="EL32" s="599"/>
      <c r="EM32" s="599"/>
      <c r="EN32" s="599"/>
      <c r="EO32" s="599"/>
      <c r="EP32" s="599"/>
      <c r="EQ32" s="599"/>
      <c r="ER32" s="599"/>
      <c r="ES32" s="599"/>
      <c r="ET32" s="599"/>
      <c r="EU32" s="599"/>
      <c r="EV32" s="599"/>
      <c r="EW32" s="599"/>
      <c r="EX32" s="599"/>
      <c r="EY32" s="599"/>
      <c r="EZ32" s="599"/>
      <c r="FA32" s="599"/>
      <c r="FB32" s="599"/>
      <c r="FC32" s="599"/>
      <c r="FD32" s="599"/>
      <c r="FE32" s="599"/>
      <c r="FF32" s="599"/>
      <c r="FG32" s="599"/>
      <c r="FH32" s="599"/>
      <c r="FI32" s="599"/>
      <c r="FJ32" s="599"/>
      <c r="FK32" s="599"/>
      <c r="FL32" s="599"/>
      <c r="FM32" s="599"/>
      <c r="FN32" s="599"/>
      <c r="FO32" s="599"/>
      <c r="FP32" s="599"/>
      <c r="FQ32" s="599"/>
      <c r="FR32" s="599"/>
      <c r="FS32" s="599"/>
      <c r="FT32" s="599"/>
      <c r="FU32" s="599"/>
      <c r="FV32" s="599"/>
      <c r="FW32" s="599"/>
      <c r="FX32" s="599"/>
      <c r="FY32" s="599"/>
      <c r="FZ32" s="599"/>
      <c r="GA32" s="599"/>
      <c r="GB32" s="599"/>
      <c r="GC32" s="599"/>
      <c r="GD32" s="599"/>
      <c r="GE32" s="599"/>
      <c r="GF32" s="599"/>
      <c r="GG32" s="599"/>
      <c r="GH32" s="599"/>
      <c r="GI32" s="599"/>
      <c r="GJ32" s="599"/>
      <c r="GK32" s="599"/>
      <c r="GL32" s="599"/>
      <c r="GM32" s="599"/>
      <c r="GN32" s="599"/>
      <c r="GO32" s="599"/>
      <c r="GP32" s="599"/>
      <c r="GQ32" s="599"/>
      <c r="GR32" s="599"/>
      <c r="GS32" s="599"/>
      <c r="GT32" s="599"/>
      <c r="GU32" s="599"/>
      <c r="GV32" s="599"/>
      <c r="GW32" s="599"/>
      <c r="GX32" s="599"/>
      <c r="GY32" s="599"/>
      <c r="GZ32" s="599"/>
      <c r="HA32" s="599"/>
      <c r="HB32" s="599"/>
      <c r="HC32" s="599"/>
      <c r="HD32" s="599"/>
      <c r="HE32" s="599"/>
      <c r="HF32" s="599"/>
      <c r="HG32" s="599"/>
      <c r="HH32" s="599"/>
      <c r="HI32" s="599"/>
      <c r="HJ32" s="599"/>
      <c r="HK32" s="599"/>
      <c r="HL32" s="599"/>
      <c r="HM32" s="599"/>
      <c r="HN32" s="599"/>
      <c r="HO32" s="599"/>
      <c r="HP32" s="599"/>
      <c r="HQ32" s="599"/>
      <c r="HR32" s="599"/>
      <c r="HS32" s="599"/>
      <c r="HT32" s="599"/>
      <c r="HU32" s="599"/>
      <c r="HV32" s="599"/>
      <c r="HW32" s="599"/>
      <c r="HX32" s="599"/>
      <c r="HY32" s="599"/>
      <c r="HZ32" s="599"/>
      <c r="IA32" s="599"/>
      <c r="IB32" s="599"/>
      <c r="IC32" s="599"/>
      <c r="ID32" s="599"/>
      <c r="IE32" s="599"/>
      <c r="IF32" s="599"/>
      <c r="IG32" s="599"/>
      <c r="IH32" s="599"/>
      <c r="II32" s="599"/>
      <c r="IJ32" s="599"/>
      <c r="IK32" s="599"/>
      <c r="IL32" s="599"/>
      <c r="IM32" s="599"/>
      <c r="IN32" s="599"/>
      <c r="IO32" s="599"/>
      <c r="IP32" s="599"/>
      <c r="IQ32" s="599"/>
      <c r="IR32" s="599"/>
      <c r="IS32" s="599"/>
      <c r="IT32" s="599"/>
      <c r="IU32" s="599"/>
      <c r="IV32" s="599"/>
      <c r="IW32" s="599"/>
      <c r="IX32" s="599"/>
      <c r="IY32" s="599"/>
      <c r="IZ32" s="599"/>
      <c r="JA32" s="599"/>
      <c r="JB32" s="599"/>
      <c r="JC32" s="599"/>
      <c r="JD32" s="599"/>
      <c r="JE32" s="599"/>
      <c r="JF32" s="599"/>
      <c r="JG32" s="599"/>
      <c r="JH32" s="599"/>
      <c r="JI32" s="599"/>
      <c r="JJ32" s="599"/>
      <c r="JK32" s="599"/>
      <c r="JL32" s="599"/>
      <c r="JM32" s="599"/>
      <c r="JN32" s="599"/>
      <c r="JO32" s="599"/>
      <c r="JP32" s="599"/>
      <c r="JQ32" s="599"/>
      <c r="JR32" s="599"/>
      <c r="JS32" s="599"/>
      <c r="JT32" s="599"/>
      <c r="JU32" s="599"/>
      <c r="JV32" s="599"/>
      <c r="JW32" s="599"/>
      <c r="JX32" s="599"/>
      <c r="JY32" s="599"/>
      <c r="JZ32" s="599"/>
      <c r="KA32" s="599"/>
      <c r="KB32" s="599"/>
      <c r="KC32" s="599"/>
      <c r="KD32" s="599"/>
      <c r="KE32" s="599"/>
      <c r="KF32" s="599"/>
      <c r="KG32" s="599"/>
      <c r="KH32" s="599"/>
      <c r="KI32" s="599"/>
      <c r="KJ32" s="599"/>
      <c r="KK32" s="599"/>
      <c r="KL32" s="599"/>
      <c r="KM32" s="599"/>
      <c r="KN32" s="599"/>
      <c r="KO32" s="599"/>
      <c r="KP32" s="599"/>
      <c r="KQ32" s="599"/>
      <c r="KR32" s="599"/>
      <c r="KS32" s="599"/>
      <c r="KT32" s="599"/>
      <c r="KU32" s="599"/>
      <c r="KV32" s="599"/>
      <c r="KW32" s="599"/>
      <c r="KX32" s="599"/>
      <c r="KY32" s="599"/>
      <c r="KZ32" s="599"/>
      <c r="LA32" s="599"/>
      <c r="LB32" s="599"/>
      <c r="LC32" s="599"/>
      <c r="LD32" s="599"/>
      <c r="LE32" s="599"/>
      <c r="LF32" s="599"/>
      <c r="LG32" s="599"/>
      <c r="LH32" s="599"/>
      <c r="LI32" s="599"/>
      <c r="LJ32" s="599"/>
      <c r="LK32" s="599"/>
      <c r="LL32" s="599"/>
      <c r="LM32" s="599"/>
      <c r="LN32" s="599"/>
      <c r="LO32" s="599"/>
      <c r="LP32" s="599"/>
      <c r="LQ32" s="599"/>
      <c r="LR32" s="599"/>
      <c r="LS32" s="599"/>
      <c r="LT32" s="599"/>
      <c r="LU32" s="599"/>
      <c r="LV32" s="599"/>
      <c r="LW32" s="599"/>
      <c r="LX32" s="599"/>
      <c r="LY32" s="599"/>
      <c r="LZ32" s="599"/>
      <c r="MA32" s="599"/>
      <c r="MB32" s="599"/>
      <c r="MC32" s="599"/>
      <c r="MD32" s="599"/>
      <c r="ME32" s="599"/>
      <c r="MF32" s="599"/>
      <c r="MG32" s="599"/>
      <c r="MH32" s="599"/>
      <c r="MI32" s="599"/>
      <c r="MJ32" s="599"/>
      <c r="MK32" s="599"/>
      <c r="ML32" s="599"/>
      <c r="MM32" s="599"/>
      <c r="MN32" s="599"/>
      <c r="MO32" s="599"/>
      <c r="MP32" s="599"/>
      <c r="MQ32" s="599"/>
      <c r="MR32" s="599"/>
      <c r="MS32" s="599"/>
      <c r="MT32" s="599"/>
      <c r="MU32" s="599"/>
      <c r="MV32" s="599"/>
      <c r="MW32" s="599"/>
      <c r="MX32" s="599"/>
      <c r="MY32" s="599"/>
      <c r="MZ32" s="599"/>
      <c r="NA32" s="599"/>
      <c r="NB32" s="599"/>
      <c r="NC32" s="599"/>
      <c r="ND32" s="599"/>
      <c r="NE32" s="599"/>
      <c r="NF32" s="599"/>
      <c r="NG32" s="599"/>
      <c r="NH32" s="599"/>
      <c r="NI32" s="599"/>
      <c r="NJ32" s="599"/>
      <c r="NK32" s="599"/>
      <c r="NL32" s="599"/>
      <c r="NM32" s="599"/>
      <c r="NN32" s="599"/>
      <c r="NO32" s="599"/>
      <c r="NP32" s="599"/>
      <c r="NQ32" s="599"/>
      <c r="NR32" s="599"/>
      <c r="NS32" s="599"/>
      <c r="NT32" s="599"/>
      <c r="NU32" s="599"/>
      <c r="NV32" s="599"/>
      <c r="NW32" s="599"/>
      <c r="NX32" s="599"/>
      <c r="NY32" s="599"/>
      <c r="NZ32" s="599"/>
      <c r="OA32" s="599"/>
      <c r="OB32" s="599"/>
      <c r="OC32" s="599"/>
      <c r="OD32" s="599"/>
      <c r="OE32" s="599"/>
      <c r="OF32" s="599"/>
      <c r="OG32" s="599"/>
      <c r="OH32" s="599"/>
      <c r="OI32" s="599"/>
      <c r="OJ32" s="599"/>
      <c r="OK32" s="599"/>
      <c r="OL32" s="599"/>
      <c r="OM32" s="599"/>
      <c r="ON32" s="599"/>
      <c r="OO32" s="599"/>
      <c r="OP32" s="599"/>
      <c r="OQ32" s="599"/>
      <c r="OR32" s="599"/>
      <c r="OS32" s="599"/>
      <c r="OT32" s="599"/>
      <c r="OU32" s="599"/>
      <c r="OV32" s="599"/>
      <c r="OW32" s="599"/>
      <c r="OX32" s="599"/>
      <c r="OY32" s="599"/>
      <c r="OZ32" s="599"/>
      <c r="PA32" s="599"/>
      <c r="PB32" s="599"/>
      <c r="PC32" s="599"/>
      <c r="PD32" s="599"/>
      <c r="PE32" s="599"/>
      <c r="PF32" s="599"/>
      <c r="PG32" s="599"/>
      <c r="PH32" s="599"/>
      <c r="PI32" s="599"/>
      <c r="PJ32" s="599"/>
      <c r="PK32" s="599"/>
      <c r="PL32" s="599"/>
      <c r="PM32" s="599"/>
      <c r="PN32" s="599"/>
      <c r="PO32" s="599"/>
      <c r="PP32" s="599"/>
      <c r="PQ32" s="599"/>
      <c r="PR32" s="599"/>
      <c r="PS32" s="599"/>
      <c r="PT32" s="599"/>
      <c r="PU32" s="599"/>
      <c r="PV32" s="599"/>
      <c r="PW32" s="599"/>
      <c r="PX32" s="599"/>
      <c r="PY32" s="599"/>
      <c r="PZ32" s="599"/>
      <c r="QA32" s="599"/>
      <c r="QB32" s="599"/>
      <c r="QC32" s="599"/>
      <c r="QD32" s="599"/>
      <c r="QE32" s="599"/>
      <c r="QF32" s="599"/>
      <c r="QG32" s="599"/>
      <c r="QH32" s="599"/>
      <c r="QI32" s="599"/>
      <c r="QJ32" s="599"/>
      <c r="QK32" s="599"/>
      <c r="QL32" s="599"/>
      <c r="QM32" s="599"/>
      <c r="QN32" s="599"/>
      <c r="QO32" s="599"/>
      <c r="QP32" s="599"/>
      <c r="QQ32" s="599"/>
      <c r="QR32" s="599"/>
      <c r="QS32" s="599"/>
      <c r="QT32" s="599"/>
      <c r="QU32" s="599"/>
      <c r="QV32" s="599"/>
      <c r="QW32" s="599"/>
      <c r="QX32" s="599"/>
      <c r="QY32" s="599"/>
      <c r="QZ32" s="599"/>
      <c r="RA32" s="599"/>
      <c r="RB32" s="599"/>
      <c r="RC32" s="599"/>
      <c r="RD32" s="599"/>
      <c r="RE32" s="599"/>
      <c r="RF32" s="599"/>
      <c r="RG32" s="599"/>
      <c r="RH32" s="599"/>
      <c r="RI32" s="599"/>
      <c r="RJ32" s="599"/>
      <c r="RK32" s="599"/>
      <c r="RL32" s="599"/>
      <c r="RM32" s="599"/>
      <c r="RN32" s="599"/>
      <c r="RO32" s="599"/>
      <c r="RP32" s="599"/>
      <c r="RQ32" s="599"/>
      <c r="RR32" s="599"/>
      <c r="RS32" s="599"/>
      <c r="RT32" s="599"/>
      <c r="RU32" s="599"/>
      <c r="RV32" s="599"/>
      <c r="RW32" s="599"/>
      <c r="RX32" s="599"/>
      <c r="RY32" s="599"/>
      <c r="RZ32" s="599"/>
      <c r="SA32" s="599"/>
      <c r="SB32" s="599"/>
      <c r="SC32" s="599"/>
      <c r="SD32" s="599"/>
      <c r="SE32" s="599"/>
      <c r="SF32" s="599"/>
      <c r="SG32" s="599"/>
      <c r="SH32" s="599"/>
      <c r="SI32" s="599"/>
      <c r="SJ32" s="599"/>
      <c r="SK32" s="599"/>
      <c r="SL32" s="599"/>
      <c r="SM32" s="599"/>
      <c r="SN32" s="599"/>
      <c r="SO32" s="599"/>
      <c r="SP32" s="599"/>
      <c r="SQ32" s="599"/>
      <c r="SR32" s="599"/>
      <c r="SS32" s="599"/>
      <c r="ST32" s="599"/>
      <c r="SU32" s="599"/>
      <c r="SV32" s="599"/>
      <c r="SW32" s="599"/>
      <c r="SX32" s="599"/>
      <c r="SY32" s="599"/>
      <c r="SZ32" s="599"/>
      <c r="TA32" s="599"/>
      <c r="TB32" s="599"/>
      <c r="TC32" s="599"/>
      <c r="TD32" s="599"/>
      <c r="TE32" s="599"/>
      <c r="TF32" s="599"/>
      <c r="TG32" s="599"/>
      <c r="TH32" s="599"/>
      <c r="TI32" s="599"/>
      <c r="TJ32" s="599"/>
      <c r="TK32" s="599"/>
      <c r="TL32" s="599"/>
      <c r="TM32" s="599"/>
      <c r="TN32" s="599"/>
      <c r="TO32" s="599"/>
      <c r="TP32" s="599"/>
      <c r="TQ32" s="599"/>
      <c r="TR32" s="599"/>
      <c r="TS32" s="599"/>
      <c r="TT32" s="599"/>
      <c r="TU32" s="599"/>
      <c r="TV32" s="599"/>
      <c r="TW32" s="599"/>
      <c r="TX32" s="599"/>
      <c r="TY32" s="599"/>
      <c r="TZ32" s="599"/>
      <c r="UA32" s="599"/>
      <c r="UB32" s="599"/>
      <c r="UC32" s="599"/>
      <c r="UD32" s="599"/>
      <c r="UE32" s="599"/>
      <c r="UF32" s="599"/>
      <c r="UG32" s="599"/>
      <c r="UH32" s="599"/>
      <c r="UI32" s="599"/>
      <c r="UJ32" s="599"/>
      <c r="UK32" s="599"/>
      <c r="UL32" s="599"/>
      <c r="UM32" s="599"/>
      <c r="UN32" s="599"/>
      <c r="UO32" s="599"/>
      <c r="UP32" s="599"/>
      <c r="UQ32" s="599"/>
      <c r="UR32" s="599"/>
      <c r="US32" s="599"/>
      <c r="UT32" s="599"/>
      <c r="UU32" s="599"/>
      <c r="UV32" s="599"/>
      <c r="UW32" s="599"/>
      <c r="UX32" s="599"/>
      <c r="UY32" s="599"/>
      <c r="UZ32" s="599"/>
      <c r="VA32" s="599"/>
      <c r="VB32" s="599"/>
      <c r="VC32" s="599"/>
      <c r="VD32" s="599"/>
      <c r="VE32" s="599"/>
      <c r="VF32" s="599"/>
      <c r="VG32" s="599"/>
      <c r="VH32" s="599"/>
      <c r="VI32" s="599"/>
      <c r="VJ32" s="599"/>
      <c r="VK32" s="599"/>
      <c r="VL32" s="599"/>
      <c r="VM32" s="599"/>
      <c r="VN32" s="599"/>
      <c r="VO32" s="599"/>
      <c r="VP32" s="599"/>
      <c r="VQ32" s="599"/>
      <c r="VR32" s="599"/>
      <c r="VS32" s="599"/>
      <c r="VT32" s="599"/>
      <c r="VU32" s="599"/>
      <c r="VV32" s="599"/>
      <c r="VW32" s="599"/>
      <c r="VX32" s="599"/>
      <c r="VY32" s="599"/>
      <c r="VZ32" s="599"/>
      <c r="WA32" s="599"/>
      <c r="WB32" s="599"/>
      <c r="WC32" s="599"/>
      <c r="WD32" s="599"/>
      <c r="WE32" s="599"/>
      <c r="WF32" s="599"/>
      <c r="WG32" s="599"/>
      <c r="WH32" s="599"/>
      <c r="WI32" s="599"/>
      <c r="WJ32" s="599"/>
      <c r="WK32" s="599"/>
      <c r="WL32" s="599"/>
      <c r="WM32" s="599"/>
      <c r="WN32" s="599"/>
      <c r="WO32" s="599"/>
      <c r="WP32" s="599"/>
      <c r="WQ32" s="599"/>
      <c r="WR32" s="599"/>
      <c r="WS32" s="599"/>
      <c r="WT32" s="599"/>
      <c r="WU32" s="599"/>
      <c r="WV32" s="599"/>
      <c r="WW32" s="599"/>
      <c r="WX32" s="599"/>
      <c r="WY32" s="599"/>
      <c r="WZ32" s="599"/>
      <c r="XA32" s="599"/>
      <c r="XB32" s="599"/>
      <c r="XC32" s="599"/>
      <c r="XD32" s="599"/>
      <c r="XE32" s="599"/>
      <c r="XF32" s="599"/>
      <c r="XG32" s="599"/>
      <c r="XH32" s="599"/>
      <c r="XI32" s="599"/>
      <c r="XJ32" s="599"/>
      <c r="XK32" s="599"/>
      <c r="XL32" s="599"/>
      <c r="XM32" s="599"/>
      <c r="XN32" s="599"/>
      <c r="XO32" s="599"/>
      <c r="XP32" s="599"/>
      <c r="XQ32" s="599"/>
      <c r="XR32" s="599"/>
      <c r="XS32" s="599"/>
      <c r="XT32" s="599"/>
      <c r="XU32" s="599"/>
      <c r="XV32" s="599"/>
      <c r="XW32" s="599"/>
      <c r="XX32" s="599"/>
      <c r="XY32" s="599"/>
      <c r="XZ32" s="599"/>
      <c r="YA32" s="599"/>
      <c r="YB32" s="599"/>
      <c r="YC32" s="599"/>
      <c r="YD32" s="599"/>
      <c r="YE32" s="599"/>
      <c r="YF32" s="599"/>
      <c r="YG32" s="599"/>
      <c r="YH32" s="599"/>
      <c r="YI32" s="599"/>
      <c r="YJ32" s="599"/>
      <c r="YK32" s="599"/>
      <c r="YL32" s="599"/>
      <c r="YM32" s="599"/>
      <c r="YN32" s="599"/>
      <c r="YO32" s="599"/>
      <c r="YP32" s="599"/>
      <c r="YQ32" s="599"/>
      <c r="YR32" s="599"/>
      <c r="YS32" s="599"/>
      <c r="YT32" s="599"/>
      <c r="YU32" s="599"/>
      <c r="YV32" s="599"/>
      <c r="YW32" s="599"/>
      <c r="YX32" s="599"/>
      <c r="YY32" s="599"/>
      <c r="YZ32" s="599"/>
      <c r="ZA32" s="599"/>
      <c r="ZB32" s="599"/>
      <c r="ZC32" s="599"/>
      <c r="ZD32" s="599"/>
      <c r="ZE32" s="599"/>
      <c r="ZF32" s="599"/>
      <c r="ZG32" s="599"/>
      <c r="ZH32" s="599"/>
      <c r="ZI32" s="599"/>
      <c r="ZJ32" s="599"/>
      <c r="ZK32" s="599"/>
      <c r="ZL32" s="599"/>
      <c r="ZM32" s="599"/>
      <c r="ZN32" s="599"/>
      <c r="ZO32" s="599"/>
      <c r="ZP32" s="599"/>
      <c r="ZQ32" s="599"/>
      <c r="ZR32" s="599"/>
      <c r="ZS32" s="599"/>
      <c r="ZT32" s="599"/>
      <c r="ZU32" s="599"/>
      <c r="ZV32" s="599"/>
      <c r="ZW32" s="599"/>
      <c r="ZX32" s="599"/>
      <c r="ZY32" s="599"/>
      <c r="ZZ32" s="599"/>
      <c r="AAA32" s="599"/>
      <c r="AAB32" s="599"/>
      <c r="AAC32" s="599"/>
      <c r="AAD32" s="599"/>
      <c r="AAE32" s="599"/>
      <c r="AAF32" s="599"/>
      <c r="AAG32" s="599"/>
      <c r="AAH32" s="599"/>
      <c r="AAI32" s="599"/>
      <c r="AAJ32" s="599"/>
      <c r="AAK32" s="599"/>
      <c r="AAL32" s="599"/>
      <c r="AAM32" s="599"/>
      <c r="AAN32" s="599"/>
      <c r="AAO32" s="599"/>
      <c r="AAP32" s="599"/>
      <c r="AAQ32" s="599"/>
      <c r="AAR32" s="599"/>
      <c r="AAS32" s="599"/>
      <c r="AAT32" s="599"/>
      <c r="AAU32" s="599"/>
      <c r="AAV32" s="599"/>
      <c r="AAW32" s="599"/>
      <c r="AAX32" s="599"/>
      <c r="AAY32" s="599"/>
      <c r="AAZ32" s="599"/>
      <c r="ABA32" s="599"/>
      <c r="ABB32" s="599"/>
      <c r="ABC32" s="599"/>
      <c r="ABD32" s="599"/>
      <c r="ABE32" s="599"/>
      <c r="ABF32" s="599"/>
      <c r="ABG32" s="599"/>
      <c r="ABH32" s="599"/>
      <c r="ABI32" s="599"/>
      <c r="ABJ32" s="599"/>
      <c r="ABK32" s="599"/>
      <c r="ABL32" s="599"/>
      <c r="ABM32" s="599"/>
      <c r="ABN32" s="599"/>
      <c r="ABO32" s="599"/>
      <c r="ABP32" s="599"/>
      <c r="ABQ32" s="599"/>
      <c r="ABR32" s="599"/>
      <c r="ABS32" s="599"/>
      <c r="ABT32" s="599"/>
      <c r="ABU32" s="599"/>
      <c r="ABV32" s="599"/>
      <c r="ABW32" s="599"/>
      <c r="ABX32" s="599"/>
      <c r="ABY32" s="599"/>
      <c r="ABZ32" s="599"/>
      <c r="ACA32" s="599"/>
      <c r="ACB32" s="599"/>
      <c r="ACC32" s="599"/>
      <c r="ACD32" s="599"/>
      <c r="ACE32" s="599"/>
      <c r="ACF32" s="599"/>
      <c r="ACG32" s="599"/>
      <c r="ACH32" s="599"/>
      <c r="ACI32" s="599"/>
      <c r="ACJ32" s="599"/>
      <c r="ACK32" s="599"/>
      <c r="ACL32" s="599"/>
      <c r="ACM32" s="599"/>
      <c r="ACN32" s="599"/>
      <c r="ACO32" s="599"/>
      <c r="ACP32" s="599"/>
      <c r="ACQ32" s="599"/>
      <c r="ACR32" s="599"/>
      <c r="ACS32" s="599"/>
      <c r="ACT32" s="599"/>
      <c r="ACU32" s="599"/>
      <c r="ACV32" s="599"/>
      <c r="ACW32" s="599"/>
      <c r="ACX32" s="599"/>
      <c r="ACY32" s="599"/>
      <c r="ACZ32" s="599"/>
      <c r="ADA32" s="599"/>
      <c r="ADB32" s="599"/>
      <c r="ADC32" s="599"/>
      <c r="ADD32" s="599"/>
      <c r="ADE32" s="599"/>
      <c r="ADF32" s="599"/>
      <c r="ADG32" s="599"/>
      <c r="ADH32" s="599"/>
      <c r="ADI32" s="599"/>
      <c r="ADJ32" s="599"/>
      <c r="ADK32" s="599"/>
      <c r="ADL32" s="599"/>
      <c r="ADM32" s="599"/>
      <c r="ADN32" s="599"/>
      <c r="ADO32" s="599"/>
      <c r="ADP32" s="599"/>
      <c r="ADQ32" s="599"/>
      <c r="ADR32" s="599"/>
      <c r="ADS32" s="599"/>
      <c r="ADT32" s="599"/>
      <c r="ADU32" s="599"/>
      <c r="ADV32" s="599"/>
      <c r="ADW32" s="599"/>
      <c r="ADX32" s="599"/>
      <c r="ADY32" s="599"/>
      <c r="ADZ32" s="599"/>
      <c r="AEA32" s="599"/>
      <c r="AEB32" s="599"/>
      <c r="AEC32" s="599"/>
      <c r="AED32" s="599"/>
      <c r="AEE32" s="599"/>
      <c r="AEF32" s="599"/>
      <c r="AEG32" s="599"/>
      <c r="AEH32" s="599"/>
      <c r="AEI32" s="599"/>
      <c r="AEJ32" s="599"/>
      <c r="AEK32" s="599"/>
      <c r="AEL32" s="599"/>
      <c r="AEM32" s="599"/>
      <c r="AEN32" s="599"/>
      <c r="AEO32" s="599"/>
      <c r="AEP32" s="599"/>
      <c r="AEQ32" s="599"/>
      <c r="AER32" s="599"/>
      <c r="AES32" s="599"/>
      <c r="AET32" s="599"/>
      <c r="AEU32" s="599"/>
      <c r="AEV32" s="599"/>
      <c r="AEW32" s="599"/>
      <c r="AEX32" s="599"/>
      <c r="AEY32" s="599"/>
      <c r="AEZ32" s="599"/>
      <c r="AFA32" s="599"/>
      <c r="AFB32" s="599"/>
      <c r="AFC32" s="599"/>
      <c r="AFD32" s="599"/>
      <c r="AFE32" s="599"/>
      <c r="AFF32" s="599"/>
      <c r="AFG32" s="599"/>
      <c r="AFH32" s="599"/>
      <c r="AFI32" s="599"/>
      <c r="AFJ32" s="599"/>
      <c r="AFK32" s="599"/>
      <c r="AFL32" s="599"/>
      <c r="AFM32" s="599"/>
      <c r="AFN32" s="599"/>
      <c r="AFO32" s="599"/>
      <c r="AFP32" s="599"/>
      <c r="AFQ32" s="599"/>
      <c r="AFR32" s="599"/>
      <c r="AFS32" s="599"/>
      <c r="AFT32" s="599"/>
      <c r="AFU32" s="599"/>
      <c r="AFV32" s="599"/>
      <c r="AFW32" s="599"/>
      <c r="AFX32" s="599"/>
      <c r="AFY32" s="599"/>
      <c r="AFZ32" s="599"/>
      <c r="AGA32" s="599"/>
      <c r="AGB32" s="599"/>
      <c r="AGC32" s="599"/>
      <c r="AGD32" s="599"/>
      <c r="AGE32" s="599"/>
      <c r="AGF32" s="599"/>
      <c r="AGG32" s="599"/>
      <c r="AGH32" s="599"/>
      <c r="AGI32" s="599"/>
      <c r="AGJ32" s="599"/>
      <c r="AGK32" s="599"/>
      <c r="AGL32" s="599"/>
      <c r="AGM32" s="599"/>
      <c r="AGN32" s="599"/>
      <c r="AGO32" s="599"/>
      <c r="AGP32" s="599"/>
      <c r="AGQ32" s="599"/>
      <c r="AGR32" s="599"/>
      <c r="AGS32" s="599"/>
      <c r="AGT32" s="599"/>
      <c r="AGU32" s="599"/>
      <c r="AGV32" s="599"/>
      <c r="AGW32" s="599"/>
      <c r="AGX32" s="599"/>
      <c r="AGY32" s="599"/>
      <c r="AGZ32" s="599"/>
      <c r="AHA32" s="599"/>
      <c r="AHB32" s="599"/>
      <c r="AHC32" s="599"/>
      <c r="AHD32" s="599"/>
      <c r="AHE32" s="599"/>
      <c r="AHF32" s="599"/>
      <c r="AHG32" s="599"/>
      <c r="AHH32" s="599"/>
      <c r="AHI32" s="599"/>
      <c r="AHJ32" s="599"/>
      <c r="AHK32" s="599"/>
      <c r="AHL32" s="599"/>
      <c r="AHM32" s="599"/>
      <c r="AHN32" s="599"/>
      <c r="AHO32" s="599"/>
      <c r="AHP32" s="599"/>
      <c r="AHQ32" s="599"/>
      <c r="AHR32" s="599"/>
      <c r="AHS32" s="599"/>
      <c r="AHT32" s="599"/>
      <c r="AHU32" s="599"/>
      <c r="AHV32" s="599"/>
      <c r="AHW32" s="599"/>
      <c r="AHX32" s="599"/>
      <c r="AHY32" s="599"/>
      <c r="AHZ32" s="599"/>
      <c r="AIA32" s="599"/>
      <c r="AIB32" s="599"/>
      <c r="AIC32" s="599"/>
      <c r="AID32" s="599"/>
      <c r="AIE32" s="599"/>
      <c r="AIF32" s="599"/>
      <c r="AIG32" s="599"/>
      <c r="AIH32" s="599"/>
      <c r="AII32" s="599"/>
      <c r="AIJ32" s="599"/>
      <c r="AIK32" s="599"/>
      <c r="AIL32" s="599"/>
      <c r="AIM32" s="599"/>
      <c r="AIN32" s="599"/>
      <c r="AIO32" s="599"/>
      <c r="AIP32" s="599"/>
      <c r="AIQ32" s="599"/>
      <c r="AIR32" s="599"/>
      <c r="AIS32" s="599"/>
      <c r="AIT32" s="599"/>
      <c r="AIU32" s="599"/>
      <c r="AIV32" s="599"/>
      <c r="AIW32" s="599"/>
      <c r="AIX32" s="599"/>
      <c r="AIY32" s="599"/>
      <c r="AIZ32" s="599"/>
      <c r="AJA32" s="599"/>
      <c r="AJB32" s="599"/>
      <c r="AJC32" s="599"/>
      <c r="AJD32" s="599"/>
      <c r="AJE32" s="599"/>
      <c r="AJF32" s="599"/>
      <c r="AJG32" s="599"/>
      <c r="AJH32" s="599"/>
      <c r="AJI32" s="599"/>
      <c r="AJJ32" s="599"/>
      <c r="AJK32" s="599"/>
      <c r="AJL32" s="599"/>
      <c r="AJM32" s="599"/>
      <c r="AJN32" s="599"/>
      <c r="AJO32" s="599"/>
      <c r="AJP32" s="599"/>
      <c r="AJQ32" s="599"/>
      <c r="AJR32" s="599"/>
      <c r="AJS32" s="599"/>
      <c r="AJT32" s="599"/>
      <c r="AJU32" s="599"/>
      <c r="AJV32" s="599"/>
      <c r="AJW32" s="599"/>
      <c r="AJX32" s="599"/>
      <c r="AJY32" s="599"/>
      <c r="AJZ32" s="599"/>
      <c r="AKA32" s="599"/>
      <c r="AKB32" s="599"/>
      <c r="AKC32" s="599"/>
      <c r="AKD32" s="599"/>
      <c r="AKE32" s="599"/>
      <c r="AKF32" s="599"/>
      <c r="AKG32" s="599"/>
      <c r="AKH32" s="599"/>
      <c r="AKI32" s="599"/>
      <c r="AKJ32" s="599"/>
      <c r="AKK32" s="599"/>
      <c r="AKL32" s="599"/>
      <c r="AKM32" s="599"/>
      <c r="AKN32" s="599"/>
      <c r="AKO32" s="599"/>
      <c r="AKP32" s="599"/>
      <c r="AKQ32" s="599"/>
      <c r="AKR32" s="599"/>
      <c r="AKS32" s="599"/>
      <c r="AKT32" s="599"/>
      <c r="AKU32" s="599"/>
      <c r="AKV32" s="599"/>
      <c r="AKW32" s="599"/>
      <c r="AKX32" s="599"/>
      <c r="AKY32" s="599"/>
      <c r="AKZ32" s="599"/>
      <c r="ALA32" s="599"/>
      <c r="ALB32" s="599"/>
      <c r="ALC32" s="599"/>
      <c r="ALD32" s="599"/>
      <c r="ALE32" s="599"/>
      <c r="ALF32" s="599"/>
      <c r="ALG32" s="599"/>
      <c r="ALH32" s="599"/>
      <c r="ALI32" s="599"/>
      <c r="ALJ32" s="599"/>
      <c r="ALK32" s="599"/>
      <c r="ALL32" s="599"/>
      <c r="ALM32" s="599"/>
      <c r="ALN32" s="599"/>
      <c r="ALO32" s="599"/>
      <c r="ALP32" s="599"/>
      <c r="ALQ32" s="599"/>
      <c r="ALR32" s="599"/>
      <c r="ALS32" s="599"/>
      <c r="ALT32" s="599"/>
      <c r="ALU32" s="599"/>
      <c r="ALV32" s="599"/>
      <c r="ALW32" s="599"/>
      <c r="ALX32" s="599"/>
      <c r="ALY32" s="599"/>
      <c r="ALZ32" s="599"/>
      <c r="AMA32" s="599"/>
      <c r="AMB32" s="599"/>
      <c r="AMC32" s="599"/>
      <c r="AMD32" s="599"/>
      <c r="AME32" s="599"/>
      <c r="AMF32" s="599"/>
      <c r="AMG32" s="599"/>
      <c r="AMH32" s="599"/>
      <c r="AMI32" s="599"/>
      <c r="AMJ32" s="599"/>
    </row>
    <row r="33" spans="1:1025" s="623" customFormat="1" ht="26.25" customHeight="1" x14ac:dyDescent="0.3">
      <c r="A33" s="889" t="s">
        <v>523</v>
      </c>
      <c r="B33" s="890"/>
      <c r="C33" s="890"/>
      <c r="D33" s="631" t="s">
        <v>3</v>
      </c>
      <c r="E33" s="630">
        <f t="shared" ref="E33:R33" si="5">SUM(E19+E32)</f>
        <v>820325</v>
      </c>
      <c r="F33" s="630">
        <f t="shared" si="5"/>
        <v>820325</v>
      </c>
      <c r="G33" s="630">
        <f t="shared" si="5"/>
        <v>518371</v>
      </c>
      <c r="H33" s="630">
        <f t="shared" si="5"/>
        <v>119114</v>
      </c>
      <c r="I33" s="630">
        <f t="shared" si="5"/>
        <v>170175</v>
      </c>
      <c r="J33" s="630">
        <f t="shared" si="5"/>
        <v>0</v>
      </c>
      <c r="K33" s="630">
        <f t="shared" si="5"/>
        <v>0</v>
      </c>
      <c r="L33" s="630">
        <f t="shared" si="5"/>
        <v>0</v>
      </c>
      <c r="M33" s="630">
        <f t="shared" si="5"/>
        <v>0</v>
      </c>
      <c r="N33" s="630">
        <f t="shared" si="5"/>
        <v>11465</v>
      </c>
      <c r="O33" s="630">
        <f t="shared" si="5"/>
        <v>1200</v>
      </c>
      <c r="P33" s="630">
        <f t="shared" si="5"/>
        <v>0</v>
      </c>
      <c r="Q33" s="630">
        <f t="shared" si="5"/>
        <v>0</v>
      </c>
      <c r="R33" s="629">
        <f t="shared" si="5"/>
        <v>0</v>
      </c>
      <c r="S33" s="599"/>
      <c r="T33" s="599"/>
      <c r="U33" s="599"/>
      <c r="V33" s="599"/>
      <c r="W33" s="599"/>
      <c r="X33" s="599"/>
      <c r="Y33" s="599"/>
      <c r="Z33" s="599"/>
      <c r="AA33" s="599"/>
      <c r="AB33" s="599"/>
      <c r="AC33" s="599"/>
      <c r="AD33" s="599"/>
      <c r="AE33" s="599"/>
      <c r="AF33" s="599"/>
      <c r="AG33" s="599"/>
      <c r="AH33" s="599"/>
      <c r="AI33" s="599"/>
      <c r="AJ33" s="599"/>
      <c r="AK33" s="599"/>
      <c r="AL33" s="599"/>
      <c r="AM33" s="599"/>
      <c r="AN33" s="599"/>
      <c r="AO33" s="599"/>
      <c r="AP33" s="599"/>
      <c r="AQ33" s="599"/>
      <c r="AR33" s="599"/>
      <c r="AS33" s="599"/>
      <c r="AT33" s="599"/>
      <c r="AU33" s="599"/>
      <c r="AV33" s="599"/>
      <c r="AW33" s="599"/>
      <c r="AX33" s="599"/>
      <c r="AY33" s="599"/>
      <c r="AZ33" s="599"/>
      <c r="BA33" s="599"/>
      <c r="BB33" s="599"/>
      <c r="BC33" s="599"/>
      <c r="BD33" s="599"/>
      <c r="BE33" s="599"/>
      <c r="BF33" s="599"/>
      <c r="BG33" s="599"/>
      <c r="BH33" s="599"/>
      <c r="BI33" s="599"/>
      <c r="BJ33" s="599"/>
      <c r="BK33" s="599"/>
      <c r="BL33" s="599"/>
      <c r="BM33" s="599"/>
      <c r="BN33" s="599"/>
      <c r="BO33" s="599"/>
      <c r="BP33" s="599"/>
      <c r="BQ33" s="599"/>
      <c r="BR33" s="599"/>
      <c r="BS33" s="599"/>
      <c r="BT33" s="599"/>
      <c r="BU33" s="599"/>
      <c r="BV33" s="599"/>
      <c r="BW33" s="599"/>
      <c r="BX33" s="599"/>
      <c r="BY33" s="599"/>
      <c r="BZ33" s="599"/>
      <c r="CA33" s="599"/>
      <c r="CB33" s="599"/>
      <c r="CC33" s="599"/>
      <c r="CD33" s="599"/>
      <c r="CE33" s="599"/>
      <c r="CF33" s="599"/>
      <c r="CG33" s="599"/>
      <c r="CH33" s="599"/>
      <c r="CI33" s="599"/>
      <c r="CJ33" s="599"/>
      <c r="CK33" s="599"/>
      <c r="CL33" s="599"/>
      <c r="CM33" s="599"/>
      <c r="CN33" s="599"/>
      <c r="CO33" s="599"/>
      <c r="CP33" s="599"/>
      <c r="CQ33" s="599"/>
      <c r="CR33" s="599"/>
      <c r="CS33" s="599"/>
      <c r="CT33" s="599"/>
      <c r="CU33" s="599"/>
      <c r="CV33" s="599"/>
      <c r="CW33" s="599"/>
      <c r="CX33" s="599"/>
      <c r="CY33" s="599"/>
      <c r="CZ33" s="599"/>
      <c r="DA33" s="599"/>
      <c r="DB33" s="599"/>
      <c r="DC33" s="599"/>
      <c r="DD33" s="599"/>
      <c r="DE33" s="599"/>
      <c r="DF33" s="599"/>
      <c r="DG33" s="599"/>
      <c r="DH33" s="599"/>
      <c r="DI33" s="599"/>
      <c r="DJ33" s="599"/>
      <c r="DK33" s="599"/>
      <c r="DL33" s="599"/>
      <c r="DM33" s="599"/>
      <c r="DN33" s="599"/>
      <c r="DO33" s="599"/>
      <c r="DP33" s="599"/>
      <c r="DQ33" s="599"/>
      <c r="DR33" s="599"/>
      <c r="DS33" s="599"/>
      <c r="DT33" s="599"/>
      <c r="DU33" s="599"/>
      <c r="DV33" s="599"/>
      <c r="DW33" s="599"/>
      <c r="DX33" s="599"/>
      <c r="DY33" s="599"/>
      <c r="DZ33" s="599"/>
      <c r="EA33" s="599"/>
      <c r="EB33" s="599"/>
      <c r="EC33" s="599"/>
      <c r="ED33" s="599"/>
      <c r="EE33" s="599"/>
      <c r="EF33" s="599"/>
      <c r="EG33" s="599"/>
      <c r="EH33" s="599"/>
      <c r="EI33" s="599"/>
      <c r="EJ33" s="599"/>
      <c r="EK33" s="599"/>
      <c r="EL33" s="599"/>
      <c r="EM33" s="599"/>
      <c r="EN33" s="599"/>
      <c r="EO33" s="599"/>
      <c r="EP33" s="599"/>
      <c r="EQ33" s="599"/>
      <c r="ER33" s="599"/>
      <c r="ES33" s="599"/>
      <c r="ET33" s="599"/>
      <c r="EU33" s="599"/>
      <c r="EV33" s="599"/>
      <c r="EW33" s="599"/>
      <c r="EX33" s="599"/>
      <c r="EY33" s="599"/>
      <c r="EZ33" s="599"/>
      <c r="FA33" s="599"/>
      <c r="FB33" s="599"/>
      <c r="FC33" s="599"/>
      <c r="FD33" s="599"/>
      <c r="FE33" s="599"/>
      <c r="FF33" s="599"/>
      <c r="FG33" s="599"/>
      <c r="FH33" s="599"/>
      <c r="FI33" s="599"/>
      <c r="FJ33" s="599"/>
      <c r="FK33" s="599"/>
      <c r="FL33" s="599"/>
      <c r="FM33" s="599"/>
      <c r="FN33" s="599"/>
      <c r="FO33" s="599"/>
      <c r="FP33" s="599"/>
      <c r="FQ33" s="599"/>
      <c r="FR33" s="599"/>
      <c r="FS33" s="599"/>
      <c r="FT33" s="599"/>
      <c r="FU33" s="599"/>
      <c r="FV33" s="599"/>
      <c r="FW33" s="599"/>
      <c r="FX33" s="599"/>
      <c r="FY33" s="599"/>
      <c r="FZ33" s="599"/>
      <c r="GA33" s="599"/>
      <c r="GB33" s="599"/>
      <c r="GC33" s="599"/>
      <c r="GD33" s="599"/>
      <c r="GE33" s="599"/>
      <c r="GF33" s="599"/>
      <c r="GG33" s="599"/>
      <c r="GH33" s="599"/>
      <c r="GI33" s="599"/>
      <c r="GJ33" s="599"/>
      <c r="GK33" s="599"/>
      <c r="GL33" s="599"/>
      <c r="GM33" s="599"/>
      <c r="GN33" s="599"/>
      <c r="GO33" s="599"/>
      <c r="GP33" s="599"/>
      <c r="GQ33" s="599"/>
      <c r="GR33" s="599"/>
      <c r="GS33" s="599"/>
      <c r="GT33" s="599"/>
      <c r="GU33" s="599"/>
      <c r="GV33" s="599"/>
      <c r="GW33" s="599"/>
      <c r="GX33" s="599"/>
      <c r="GY33" s="599"/>
      <c r="GZ33" s="599"/>
      <c r="HA33" s="599"/>
      <c r="HB33" s="599"/>
      <c r="HC33" s="599"/>
      <c r="HD33" s="599"/>
      <c r="HE33" s="599"/>
      <c r="HF33" s="599"/>
      <c r="HG33" s="599"/>
      <c r="HH33" s="599"/>
      <c r="HI33" s="599"/>
      <c r="HJ33" s="599"/>
      <c r="HK33" s="599"/>
      <c r="HL33" s="599"/>
      <c r="HM33" s="599"/>
      <c r="HN33" s="599"/>
      <c r="HO33" s="599"/>
      <c r="HP33" s="599"/>
      <c r="HQ33" s="599"/>
      <c r="HR33" s="599"/>
      <c r="HS33" s="599"/>
      <c r="HT33" s="599"/>
      <c r="HU33" s="599"/>
      <c r="HV33" s="599"/>
      <c r="HW33" s="599"/>
      <c r="HX33" s="599"/>
      <c r="HY33" s="599"/>
      <c r="HZ33" s="599"/>
      <c r="IA33" s="599"/>
      <c r="IB33" s="599"/>
      <c r="IC33" s="599"/>
      <c r="ID33" s="599"/>
      <c r="IE33" s="599"/>
      <c r="IF33" s="599"/>
      <c r="IG33" s="599"/>
      <c r="IH33" s="599"/>
      <c r="II33" s="599"/>
      <c r="IJ33" s="599"/>
      <c r="IK33" s="599"/>
      <c r="IL33" s="599"/>
      <c r="IM33" s="599"/>
      <c r="IN33" s="599"/>
      <c r="IO33" s="599"/>
      <c r="IP33" s="599"/>
      <c r="IQ33" s="599"/>
      <c r="IR33" s="599"/>
      <c r="IS33" s="599"/>
      <c r="IT33" s="599"/>
      <c r="IU33" s="599"/>
      <c r="IV33" s="599"/>
      <c r="IW33" s="599"/>
      <c r="IX33" s="599"/>
      <c r="IY33" s="599"/>
      <c r="IZ33" s="599"/>
      <c r="JA33" s="599"/>
      <c r="JB33" s="599"/>
      <c r="JC33" s="599"/>
      <c r="JD33" s="599"/>
      <c r="JE33" s="599"/>
      <c r="JF33" s="599"/>
      <c r="JG33" s="599"/>
      <c r="JH33" s="599"/>
      <c r="JI33" s="599"/>
      <c r="JJ33" s="599"/>
      <c r="JK33" s="599"/>
      <c r="JL33" s="599"/>
      <c r="JM33" s="599"/>
      <c r="JN33" s="599"/>
      <c r="JO33" s="599"/>
      <c r="JP33" s="599"/>
      <c r="JQ33" s="599"/>
      <c r="JR33" s="599"/>
      <c r="JS33" s="599"/>
      <c r="JT33" s="599"/>
      <c r="JU33" s="599"/>
      <c r="JV33" s="599"/>
      <c r="JW33" s="599"/>
      <c r="JX33" s="599"/>
      <c r="JY33" s="599"/>
      <c r="JZ33" s="599"/>
      <c r="KA33" s="599"/>
      <c r="KB33" s="599"/>
      <c r="KC33" s="599"/>
      <c r="KD33" s="599"/>
      <c r="KE33" s="599"/>
      <c r="KF33" s="599"/>
      <c r="KG33" s="599"/>
      <c r="KH33" s="599"/>
      <c r="KI33" s="599"/>
      <c r="KJ33" s="599"/>
      <c r="KK33" s="599"/>
      <c r="KL33" s="599"/>
      <c r="KM33" s="599"/>
      <c r="KN33" s="599"/>
      <c r="KO33" s="599"/>
      <c r="KP33" s="599"/>
      <c r="KQ33" s="599"/>
      <c r="KR33" s="599"/>
      <c r="KS33" s="599"/>
      <c r="KT33" s="599"/>
      <c r="KU33" s="599"/>
      <c r="KV33" s="599"/>
      <c r="KW33" s="599"/>
      <c r="KX33" s="599"/>
      <c r="KY33" s="599"/>
      <c r="KZ33" s="599"/>
      <c r="LA33" s="599"/>
      <c r="LB33" s="599"/>
      <c r="LC33" s="599"/>
      <c r="LD33" s="599"/>
      <c r="LE33" s="599"/>
      <c r="LF33" s="599"/>
      <c r="LG33" s="599"/>
      <c r="LH33" s="599"/>
      <c r="LI33" s="599"/>
      <c r="LJ33" s="599"/>
      <c r="LK33" s="599"/>
      <c r="LL33" s="599"/>
      <c r="LM33" s="599"/>
      <c r="LN33" s="599"/>
      <c r="LO33" s="599"/>
      <c r="LP33" s="599"/>
      <c r="LQ33" s="599"/>
      <c r="LR33" s="599"/>
      <c r="LS33" s="599"/>
      <c r="LT33" s="599"/>
      <c r="LU33" s="599"/>
      <c r="LV33" s="599"/>
      <c r="LW33" s="599"/>
      <c r="LX33" s="599"/>
      <c r="LY33" s="599"/>
      <c r="LZ33" s="599"/>
      <c r="MA33" s="599"/>
      <c r="MB33" s="599"/>
      <c r="MC33" s="599"/>
      <c r="MD33" s="599"/>
      <c r="ME33" s="599"/>
      <c r="MF33" s="599"/>
      <c r="MG33" s="599"/>
      <c r="MH33" s="599"/>
      <c r="MI33" s="599"/>
      <c r="MJ33" s="599"/>
      <c r="MK33" s="599"/>
      <c r="ML33" s="599"/>
      <c r="MM33" s="599"/>
      <c r="MN33" s="599"/>
      <c r="MO33" s="599"/>
      <c r="MP33" s="599"/>
      <c r="MQ33" s="599"/>
      <c r="MR33" s="599"/>
      <c r="MS33" s="599"/>
      <c r="MT33" s="599"/>
      <c r="MU33" s="599"/>
      <c r="MV33" s="599"/>
      <c r="MW33" s="599"/>
      <c r="MX33" s="599"/>
      <c r="MY33" s="599"/>
      <c r="MZ33" s="599"/>
      <c r="NA33" s="599"/>
      <c r="NB33" s="599"/>
      <c r="NC33" s="599"/>
      <c r="ND33" s="599"/>
      <c r="NE33" s="599"/>
      <c r="NF33" s="599"/>
      <c r="NG33" s="599"/>
      <c r="NH33" s="599"/>
      <c r="NI33" s="599"/>
      <c r="NJ33" s="599"/>
      <c r="NK33" s="599"/>
      <c r="NL33" s="599"/>
      <c r="NM33" s="599"/>
      <c r="NN33" s="599"/>
      <c r="NO33" s="599"/>
      <c r="NP33" s="599"/>
      <c r="NQ33" s="599"/>
      <c r="NR33" s="599"/>
      <c r="NS33" s="599"/>
      <c r="NT33" s="599"/>
      <c r="NU33" s="599"/>
      <c r="NV33" s="599"/>
      <c r="NW33" s="599"/>
      <c r="NX33" s="599"/>
      <c r="NY33" s="599"/>
      <c r="NZ33" s="599"/>
      <c r="OA33" s="599"/>
      <c r="OB33" s="599"/>
      <c r="OC33" s="599"/>
      <c r="OD33" s="599"/>
      <c r="OE33" s="599"/>
      <c r="OF33" s="599"/>
      <c r="OG33" s="599"/>
      <c r="OH33" s="599"/>
      <c r="OI33" s="599"/>
      <c r="OJ33" s="599"/>
      <c r="OK33" s="599"/>
      <c r="OL33" s="599"/>
      <c r="OM33" s="599"/>
      <c r="ON33" s="599"/>
      <c r="OO33" s="599"/>
      <c r="OP33" s="599"/>
      <c r="OQ33" s="599"/>
      <c r="OR33" s="599"/>
      <c r="OS33" s="599"/>
      <c r="OT33" s="599"/>
      <c r="OU33" s="599"/>
      <c r="OV33" s="599"/>
      <c r="OW33" s="599"/>
      <c r="OX33" s="599"/>
      <c r="OY33" s="599"/>
      <c r="OZ33" s="599"/>
      <c r="PA33" s="599"/>
      <c r="PB33" s="599"/>
      <c r="PC33" s="599"/>
      <c r="PD33" s="599"/>
      <c r="PE33" s="599"/>
      <c r="PF33" s="599"/>
      <c r="PG33" s="599"/>
      <c r="PH33" s="599"/>
      <c r="PI33" s="599"/>
      <c r="PJ33" s="599"/>
      <c r="PK33" s="599"/>
      <c r="PL33" s="599"/>
      <c r="PM33" s="599"/>
      <c r="PN33" s="599"/>
      <c r="PO33" s="599"/>
      <c r="PP33" s="599"/>
      <c r="PQ33" s="599"/>
      <c r="PR33" s="599"/>
      <c r="PS33" s="599"/>
      <c r="PT33" s="599"/>
      <c r="PU33" s="599"/>
      <c r="PV33" s="599"/>
      <c r="PW33" s="599"/>
      <c r="PX33" s="599"/>
      <c r="PY33" s="599"/>
      <c r="PZ33" s="599"/>
      <c r="QA33" s="599"/>
      <c r="QB33" s="599"/>
      <c r="QC33" s="599"/>
      <c r="QD33" s="599"/>
      <c r="QE33" s="599"/>
      <c r="QF33" s="599"/>
      <c r="QG33" s="599"/>
      <c r="QH33" s="599"/>
      <c r="QI33" s="599"/>
      <c r="QJ33" s="599"/>
      <c r="QK33" s="599"/>
      <c r="QL33" s="599"/>
      <c r="QM33" s="599"/>
      <c r="QN33" s="599"/>
      <c r="QO33" s="599"/>
      <c r="QP33" s="599"/>
      <c r="QQ33" s="599"/>
      <c r="QR33" s="599"/>
      <c r="QS33" s="599"/>
      <c r="QT33" s="599"/>
      <c r="QU33" s="599"/>
      <c r="QV33" s="599"/>
      <c r="QW33" s="599"/>
      <c r="QX33" s="599"/>
      <c r="QY33" s="599"/>
      <c r="QZ33" s="599"/>
      <c r="RA33" s="599"/>
      <c r="RB33" s="599"/>
      <c r="RC33" s="599"/>
      <c r="RD33" s="599"/>
      <c r="RE33" s="599"/>
      <c r="RF33" s="599"/>
      <c r="RG33" s="599"/>
      <c r="RH33" s="599"/>
      <c r="RI33" s="599"/>
      <c r="RJ33" s="599"/>
      <c r="RK33" s="599"/>
      <c r="RL33" s="599"/>
      <c r="RM33" s="599"/>
      <c r="RN33" s="599"/>
      <c r="RO33" s="599"/>
      <c r="RP33" s="599"/>
      <c r="RQ33" s="599"/>
      <c r="RR33" s="599"/>
      <c r="RS33" s="599"/>
      <c r="RT33" s="599"/>
      <c r="RU33" s="599"/>
      <c r="RV33" s="599"/>
      <c r="RW33" s="599"/>
      <c r="RX33" s="599"/>
      <c r="RY33" s="599"/>
      <c r="RZ33" s="599"/>
      <c r="SA33" s="599"/>
      <c r="SB33" s="599"/>
      <c r="SC33" s="599"/>
      <c r="SD33" s="599"/>
      <c r="SE33" s="599"/>
      <c r="SF33" s="599"/>
      <c r="SG33" s="599"/>
      <c r="SH33" s="599"/>
      <c r="SI33" s="599"/>
      <c r="SJ33" s="599"/>
      <c r="SK33" s="599"/>
      <c r="SL33" s="599"/>
      <c r="SM33" s="599"/>
      <c r="SN33" s="599"/>
      <c r="SO33" s="599"/>
      <c r="SP33" s="599"/>
      <c r="SQ33" s="599"/>
      <c r="SR33" s="599"/>
      <c r="SS33" s="599"/>
      <c r="ST33" s="599"/>
      <c r="SU33" s="599"/>
      <c r="SV33" s="599"/>
      <c r="SW33" s="599"/>
      <c r="SX33" s="599"/>
      <c r="SY33" s="599"/>
      <c r="SZ33" s="599"/>
      <c r="TA33" s="599"/>
      <c r="TB33" s="599"/>
      <c r="TC33" s="599"/>
      <c r="TD33" s="599"/>
      <c r="TE33" s="599"/>
      <c r="TF33" s="599"/>
      <c r="TG33" s="599"/>
      <c r="TH33" s="599"/>
      <c r="TI33" s="599"/>
      <c r="TJ33" s="599"/>
      <c r="TK33" s="599"/>
      <c r="TL33" s="599"/>
      <c r="TM33" s="599"/>
      <c r="TN33" s="599"/>
      <c r="TO33" s="599"/>
      <c r="TP33" s="599"/>
      <c r="TQ33" s="599"/>
      <c r="TR33" s="599"/>
      <c r="TS33" s="599"/>
      <c r="TT33" s="599"/>
      <c r="TU33" s="599"/>
      <c r="TV33" s="599"/>
      <c r="TW33" s="599"/>
      <c r="TX33" s="599"/>
      <c r="TY33" s="599"/>
      <c r="TZ33" s="599"/>
      <c r="UA33" s="599"/>
      <c r="UB33" s="599"/>
      <c r="UC33" s="599"/>
      <c r="UD33" s="599"/>
      <c r="UE33" s="599"/>
      <c r="UF33" s="599"/>
      <c r="UG33" s="599"/>
      <c r="UH33" s="599"/>
      <c r="UI33" s="599"/>
      <c r="UJ33" s="599"/>
      <c r="UK33" s="599"/>
      <c r="UL33" s="599"/>
      <c r="UM33" s="599"/>
      <c r="UN33" s="599"/>
      <c r="UO33" s="599"/>
      <c r="UP33" s="599"/>
      <c r="UQ33" s="599"/>
      <c r="UR33" s="599"/>
      <c r="US33" s="599"/>
      <c r="UT33" s="599"/>
      <c r="UU33" s="599"/>
      <c r="UV33" s="599"/>
      <c r="UW33" s="599"/>
      <c r="UX33" s="599"/>
      <c r="UY33" s="599"/>
      <c r="UZ33" s="599"/>
      <c r="VA33" s="599"/>
      <c r="VB33" s="599"/>
      <c r="VC33" s="599"/>
      <c r="VD33" s="599"/>
      <c r="VE33" s="599"/>
      <c r="VF33" s="599"/>
      <c r="VG33" s="599"/>
      <c r="VH33" s="599"/>
      <c r="VI33" s="599"/>
      <c r="VJ33" s="599"/>
      <c r="VK33" s="599"/>
      <c r="VL33" s="599"/>
      <c r="VM33" s="599"/>
      <c r="VN33" s="599"/>
      <c r="VO33" s="599"/>
      <c r="VP33" s="599"/>
      <c r="VQ33" s="599"/>
      <c r="VR33" s="599"/>
      <c r="VS33" s="599"/>
      <c r="VT33" s="599"/>
      <c r="VU33" s="599"/>
      <c r="VV33" s="599"/>
      <c r="VW33" s="599"/>
      <c r="VX33" s="599"/>
      <c r="VY33" s="599"/>
      <c r="VZ33" s="599"/>
      <c r="WA33" s="599"/>
      <c r="WB33" s="599"/>
      <c r="WC33" s="599"/>
      <c r="WD33" s="599"/>
      <c r="WE33" s="599"/>
      <c r="WF33" s="599"/>
      <c r="WG33" s="599"/>
      <c r="WH33" s="599"/>
      <c r="WI33" s="599"/>
      <c r="WJ33" s="599"/>
      <c r="WK33" s="599"/>
      <c r="WL33" s="599"/>
      <c r="WM33" s="599"/>
      <c r="WN33" s="599"/>
      <c r="WO33" s="599"/>
      <c r="WP33" s="599"/>
      <c r="WQ33" s="599"/>
      <c r="WR33" s="599"/>
      <c r="WS33" s="599"/>
      <c r="WT33" s="599"/>
      <c r="WU33" s="599"/>
      <c r="WV33" s="599"/>
      <c r="WW33" s="599"/>
      <c r="WX33" s="599"/>
      <c r="WY33" s="599"/>
      <c r="WZ33" s="599"/>
      <c r="XA33" s="599"/>
      <c r="XB33" s="599"/>
      <c r="XC33" s="599"/>
      <c r="XD33" s="599"/>
      <c r="XE33" s="599"/>
      <c r="XF33" s="599"/>
      <c r="XG33" s="599"/>
      <c r="XH33" s="599"/>
      <c r="XI33" s="599"/>
      <c r="XJ33" s="599"/>
      <c r="XK33" s="599"/>
      <c r="XL33" s="599"/>
      <c r="XM33" s="599"/>
      <c r="XN33" s="599"/>
      <c r="XO33" s="599"/>
      <c r="XP33" s="599"/>
      <c r="XQ33" s="599"/>
      <c r="XR33" s="599"/>
      <c r="XS33" s="599"/>
      <c r="XT33" s="599"/>
      <c r="XU33" s="599"/>
      <c r="XV33" s="599"/>
      <c r="XW33" s="599"/>
      <c r="XX33" s="599"/>
      <c r="XY33" s="599"/>
      <c r="XZ33" s="599"/>
      <c r="YA33" s="599"/>
      <c r="YB33" s="599"/>
      <c r="YC33" s="599"/>
      <c r="YD33" s="599"/>
      <c r="YE33" s="599"/>
      <c r="YF33" s="599"/>
      <c r="YG33" s="599"/>
      <c r="YH33" s="599"/>
      <c r="YI33" s="599"/>
      <c r="YJ33" s="599"/>
      <c r="YK33" s="599"/>
      <c r="YL33" s="599"/>
      <c r="YM33" s="599"/>
      <c r="YN33" s="599"/>
      <c r="YO33" s="599"/>
      <c r="YP33" s="599"/>
      <c r="YQ33" s="599"/>
      <c r="YR33" s="599"/>
      <c r="YS33" s="599"/>
      <c r="YT33" s="599"/>
      <c r="YU33" s="599"/>
      <c r="YV33" s="599"/>
      <c r="YW33" s="599"/>
      <c r="YX33" s="599"/>
      <c r="YY33" s="599"/>
      <c r="YZ33" s="599"/>
      <c r="ZA33" s="599"/>
      <c r="ZB33" s="599"/>
      <c r="ZC33" s="599"/>
      <c r="ZD33" s="599"/>
      <c r="ZE33" s="599"/>
      <c r="ZF33" s="599"/>
      <c r="ZG33" s="599"/>
      <c r="ZH33" s="599"/>
      <c r="ZI33" s="599"/>
      <c r="ZJ33" s="599"/>
      <c r="ZK33" s="599"/>
      <c r="ZL33" s="599"/>
      <c r="ZM33" s="599"/>
      <c r="ZN33" s="599"/>
      <c r="ZO33" s="599"/>
      <c r="ZP33" s="599"/>
      <c r="ZQ33" s="599"/>
      <c r="ZR33" s="599"/>
      <c r="ZS33" s="599"/>
      <c r="ZT33" s="599"/>
      <c r="ZU33" s="599"/>
      <c r="ZV33" s="599"/>
      <c r="ZW33" s="599"/>
      <c r="ZX33" s="599"/>
      <c r="ZY33" s="599"/>
      <c r="ZZ33" s="599"/>
      <c r="AAA33" s="599"/>
      <c r="AAB33" s="599"/>
      <c r="AAC33" s="599"/>
      <c r="AAD33" s="599"/>
      <c r="AAE33" s="599"/>
      <c r="AAF33" s="599"/>
      <c r="AAG33" s="599"/>
      <c r="AAH33" s="599"/>
      <c r="AAI33" s="599"/>
      <c r="AAJ33" s="599"/>
      <c r="AAK33" s="599"/>
      <c r="AAL33" s="599"/>
      <c r="AAM33" s="599"/>
      <c r="AAN33" s="599"/>
      <c r="AAO33" s="599"/>
      <c r="AAP33" s="599"/>
      <c r="AAQ33" s="599"/>
      <c r="AAR33" s="599"/>
      <c r="AAS33" s="599"/>
      <c r="AAT33" s="599"/>
      <c r="AAU33" s="599"/>
      <c r="AAV33" s="599"/>
      <c r="AAW33" s="599"/>
      <c r="AAX33" s="599"/>
      <c r="AAY33" s="599"/>
      <c r="AAZ33" s="599"/>
      <c r="ABA33" s="599"/>
      <c r="ABB33" s="599"/>
      <c r="ABC33" s="599"/>
      <c r="ABD33" s="599"/>
      <c r="ABE33" s="599"/>
      <c r="ABF33" s="599"/>
      <c r="ABG33" s="599"/>
      <c r="ABH33" s="599"/>
      <c r="ABI33" s="599"/>
      <c r="ABJ33" s="599"/>
      <c r="ABK33" s="599"/>
      <c r="ABL33" s="599"/>
      <c r="ABM33" s="599"/>
      <c r="ABN33" s="599"/>
      <c r="ABO33" s="599"/>
      <c r="ABP33" s="599"/>
      <c r="ABQ33" s="599"/>
      <c r="ABR33" s="599"/>
      <c r="ABS33" s="599"/>
      <c r="ABT33" s="599"/>
      <c r="ABU33" s="599"/>
      <c r="ABV33" s="599"/>
      <c r="ABW33" s="599"/>
      <c r="ABX33" s="599"/>
      <c r="ABY33" s="599"/>
      <c r="ABZ33" s="599"/>
      <c r="ACA33" s="599"/>
      <c r="ACB33" s="599"/>
      <c r="ACC33" s="599"/>
      <c r="ACD33" s="599"/>
      <c r="ACE33" s="599"/>
      <c r="ACF33" s="599"/>
      <c r="ACG33" s="599"/>
      <c r="ACH33" s="599"/>
      <c r="ACI33" s="599"/>
      <c r="ACJ33" s="599"/>
      <c r="ACK33" s="599"/>
      <c r="ACL33" s="599"/>
      <c r="ACM33" s="599"/>
      <c r="ACN33" s="599"/>
      <c r="ACO33" s="599"/>
      <c r="ACP33" s="599"/>
      <c r="ACQ33" s="599"/>
      <c r="ACR33" s="599"/>
      <c r="ACS33" s="599"/>
      <c r="ACT33" s="599"/>
      <c r="ACU33" s="599"/>
      <c r="ACV33" s="599"/>
      <c r="ACW33" s="599"/>
      <c r="ACX33" s="599"/>
      <c r="ACY33" s="599"/>
      <c r="ACZ33" s="599"/>
      <c r="ADA33" s="599"/>
      <c r="ADB33" s="599"/>
      <c r="ADC33" s="599"/>
      <c r="ADD33" s="599"/>
      <c r="ADE33" s="599"/>
      <c r="ADF33" s="599"/>
      <c r="ADG33" s="599"/>
      <c r="ADH33" s="599"/>
      <c r="ADI33" s="599"/>
      <c r="ADJ33" s="599"/>
      <c r="ADK33" s="599"/>
      <c r="ADL33" s="599"/>
      <c r="ADM33" s="599"/>
      <c r="ADN33" s="599"/>
      <c r="ADO33" s="599"/>
      <c r="ADP33" s="599"/>
      <c r="ADQ33" s="599"/>
      <c r="ADR33" s="599"/>
      <c r="ADS33" s="599"/>
      <c r="ADT33" s="599"/>
      <c r="ADU33" s="599"/>
      <c r="ADV33" s="599"/>
      <c r="ADW33" s="599"/>
      <c r="ADX33" s="599"/>
      <c r="ADY33" s="599"/>
      <c r="ADZ33" s="599"/>
      <c r="AEA33" s="599"/>
      <c r="AEB33" s="599"/>
      <c r="AEC33" s="599"/>
      <c r="AED33" s="599"/>
      <c r="AEE33" s="599"/>
      <c r="AEF33" s="599"/>
      <c r="AEG33" s="599"/>
      <c r="AEH33" s="599"/>
      <c r="AEI33" s="599"/>
      <c r="AEJ33" s="599"/>
      <c r="AEK33" s="599"/>
      <c r="AEL33" s="599"/>
      <c r="AEM33" s="599"/>
      <c r="AEN33" s="599"/>
      <c r="AEO33" s="599"/>
      <c r="AEP33" s="599"/>
      <c r="AEQ33" s="599"/>
      <c r="AER33" s="599"/>
      <c r="AES33" s="599"/>
      <c r="AET33" s="599"/>
      <c r="AEU33" s="599"/>
      <c r="AEV33" s="599"/>
      <c r="AEW33" s="599"/>
      <c r="AEX33" s="599"/>
      <c r="AEY33" s="599"/>
      <c r="AEZ33" s="599"/>
      <c r="AFA33" s="599"/>
      <c r="AFB33" s="599"/>
      <c r="AFC33" s="599"/>
      <c r="AFD33" s="599"/>
      <c r="AFE33" s="599"/>
      <c r="AFF33" s="599"/>
      <c r="AFG33" s="599"/>
      <c r="AFH33" s="599"/>
      <c r="AFI33" s="599"/>
      <c r="AFJ33" s="599"/>
      <c r="AFK33" s="599"/>
      <c r="AFL33" s="599"/>
      <c r="AFM33" s="599"/>
      <c r="AFN33" s="599"/>
      <c r="AFO33" s="599"/>
      <c r="AFP33" s="599"/>
      <c r="AFQ33" s="599"/>
      <c r="AFR33" s="599"/>
      <c r="AFS33" s="599"/>
      <c r="AFT33" s="599"/>
      <c r="AFU33" s="599"/>
      <c r="AFV33" s="599"/>
      <c r="AFW33" s="599"/>
      <c r="AFX33" s="599"/>
      <c r="AFY33" s="599"/>
      <c r="AFZ33" s="599"/>
      <c r="AGA33" s="599"/>
      <c r="AGB33" s="599"/>
      <c r="AGC33" s="599"/>
      <c r="AGD33" s="599"/>
      <c r="AGE33" s="599"/>
      <c r="AGF33" s="599"/>
      <c r="AGG33" s="599"/>
      <c r="AGH33" s="599"/>
      <c r="AGI33" s="599"/>
      <c r="AGJ33" s="599"/>
      <c r="AGK33" s="599"/>
      <c r="AGL33" s="599"/>
      <c r="AGM33" s="599"/>
      <c r="AGN33" s="599"/>
      <c r="AGO33" s="599"/>
      <c r="AGP33" s="599"/>
      <c r="AGQ33" s="599"/>
      <c r="AGR33" s="599"/>
      <c r="AGS33" s="599"/>
      <c r="AGT33" s="599"/>
      <c r="AGU33" s="599"/>
      <c r="AGV33" s="599"/>
      <c r="AGW33" s="599"/>
      <c r="AGX33" s="599"/>
      <c r="AGY33" s="599"/>
      <c r="AGZ33" s="599"/>
      <c r="AHA33" s="599"/>
      <c r="AHB33" s="599"/>
      <c r="AHC33" s="599"/>
      <c r="AHD33" s="599"/>
      <c r="AHE33" s="599"/>
      <c r="AHF33" s="599"/>
      <c r="AHG33" s="599"/>
      <c r="AHH33" s="599"/>
      <c r="AHI33" s="599"/>
      <c r="AHJ33" s="599"/>
      <c r="AHK33" s="599"/>
      <c r="AHL33" s="599"/>
      <c r="AHM33" s="599"/>
      <c r="AHN33" s="599"/>
      <c r="AHO33" s="599"/>
      <c r="AHP33" s="599"/>
      <c r="AHQ33" s="599"/>
      <c r="AHR33" s="599"/>
      <c r="AHS33" s="599"/>
      <c r="AHT33" s="599"/>
      <c r="AHU33" s="599"/>
      <c r="AHV33" s="599"/>
      <c r="AHW33" s="599"/>
      <c r="AHX33" s="599"/>
      <c r="AHY33" s="599"/>
      <c r="AHZ33" s="599"/>
      <c r="AIA33" s="599"/>
      <c r="AIB33" s="599"/>
      <c r="AIC33" s="599"/>
      <c r="AID33" s="599"/>
      <c r="AIE33" s="599"/>
      <c r="AIF33" s="599"/>
      <c r="AIG33" s="599"/>
      <c r="AIH33" s="599"/>
      <c r="AII33" s="599"/>
      <c r="AIJ33" s="599"/>
      <c r="AIK33" s="599"/>
      <c r="AIL33" s="599"/>
      <c r="AIM33" s="599"/>
      <c r="AIN33" s="599"/>
      <c r="AIO33" s="599"/>
      <c r="AIP33" s="599"/>
      <c r="AIQ33" s="599"/>
      <c r="AIR33" s="599"/>
      <c r="AIS33" s="599"/>
      <c r="AIT33" s="599"/>
      <c r="AIU33" s="599"/>
      <c r="AIV33" s="599"/>
      <c r="AIW33" s="599"/>
      <c r="AIX33" s="599"/>
      <c r="AIY33" s="599"/>
      <c r="AIZ33" s="599"/>
      <c r="AJA33" s="599"/>
      <c r="AJB33" s="599"/>
      <c r="AJC33" s="599"/>
      <c r="AJD33" s="599"/>
      <c r="AJE33" s="599"/>
      <c r="AJF33" s="599"/>
      <c r="AJG33" s="599"/>
      <c r="AJH33" s="599"/>
      <c r="AJI33" s="599"/>
      <c r="AJJ33" s="599"/>
      <c r="AJK33" s="599"/>
      <c r="AJL33" s="599"/>
      <c r="AJM33" s="599"/>
      <c r="AJN33" s="599"/>
      <c r="AJO33" s="599"/>
      <c r="AJP33" s="599"/>
      <c r="AJQ33" s="599"/>
      <c r="AJR33" s="599"/>
      <c r="AJS33" s="599"/>
      <c r="AJT33" s="599"/>
      <c r="AJU33" s="599"/>
      <c r="AJV33" s="599"/>
      <c r="AJW33" s="599"/>
      <c r="AJX33" s="599"/>
      <c r="AJY33" s="599"/>
      <c r="AJZ33" s="599"/>
      <c r="AKA33" s="599"/>
      <c r="AKB33" s="599"/>
      <c r="AKC33" s="599"/>
      <c r="AKD33" s="599"/>
      <c r="AKE33" s="599"/>
      <c r="AKF33" s="599"/>
      <c r="AKG33" s="599"/>
      <c r="AKH33" s="599"/>
      <c r="AKI33" s="599"/>
      <c r="AKJ33" s="599"/>
      <c r="AKK33" s="599"/>
      <c r="AKL33" s="599"/>
      <c r="AKM33" s="599"/>
      <c r="AKN33" s="599"/>
      <c r="AKO33" s="599"/>
      <c r="AKP33" s="599"/>
      <c r="AKQ33" s="599"/>
      <c r="AKR33" s="599"/>
      <c r="AKS33" s="599"/>
      <c r="AKT33" s="599"/>
      <c r="AKU33" s="599"/>
      <c r="AKV33" s="599"/>
      <c r="AKW33" s="599"/>
      <c r="AKX33" s="599"/>
      <c r="AKY33" s="599"/>
      <c r="AKZ33" s="599"/>
      <c r="ALA33" s="599"/>
      <c r="ALB33" s="599"/>
      <c r="ALC33" s="599"/>
      <c r="ALD33" s="599"/>
      <c r="ALE33" s="599"/>
      <c r="ALF33" s="599"/>
      <c r="ALG33" s="599"/>
      <c r="ALH33" s="599"/>
      <c r="ALI33" s="599"/>
      <c r="ALJ33" s="599"/>
      <c r="ALK33" s="599"/>
      <c r="ALL33" s="599"/>
      <c r="ALM33" s="599"/>
      <c r="ALN33" s="599"/>
      <c r="ALO33" s="599"/>
      <c r="ALP33" s="599"/>
      <c r="ALQ33" s="599"/>
      <c r="ALR33" s="599"/>
      <c r="ALS33" s="599"/>
      <c r="ALT33" s="599"/>
      <c r="ALU33" s="599"/>
      <c r="ALV33" s="599"/>
      <c r="ALW33" s="599"/>
      <c r="ALX33" s="599"/>
      <c r="ALY33" s="599"/>
      <c r="ALZ33" s="599"/>
      <c r="AMA33" s="599"/>
      <c r="AMB33" s="599"/>
      <c r="AMC33" s="599"/>
      <c r="AMD33" s="599"/>
      <c r="AME33" s="599"/>
      <c r="AMF33" s="599"/>
      <c r="AMG33" s="599"/>
      <c r="AMH33" s="599"/>
      <c r="AMI33" s="599"/>
      <c r="AMJ33" s="599"/>
    </row>
    <row r="34" spans="1:1025" s="623" customFormat="1" ht="26.25" customHeight="1" x14ac:dyDescent="0.3">
      <c r="A34" s="887" t="s">
        <v>433</v>
      </c>
      <c r="B34" s="888"/>
      <c r="C34" s="888"/>
      <c r="D34" s="628" t="s">
        <v>3</v>
      </c>
      <c r="E34" s="627">
        <f t="shared" ref="E34:R34" si="6">E18</f>
        <v>0</v>
      </c>
      <c r="F34" s="627">
        <f t="shared" si="6"/>
        <v>10005</v>
      </c>
      <c r="G34" s="627">
        <f t="shared" si="6"/>
        <v>8077</v>
      </c>
      <c r="H34" s="627">
        <f t="shared" si="6"/>
        <v>1872</v>
      </c>
      <c r="I34" s="627">
        <f t="shared" si="6"/>
        <v>56</v>
      </c>
      <c r="J34" s="627">
        <f t="shared" si="6"/>
        <v>0</v>
      </c>
      <c r="K34" s="627">
        <f t="shared" si="6"/>
        <v>0</v>
      </c>
      <c r="L34" s="627">
        <f t="shared" si="6"/>
        <v>0</v>
      </c>
      <c r="M34" s="627">
        <f t="shared" si="6"/>
        <v>0</v>
      </c>
      <c r="N34" s="627">
        <f t="shared" si="6"/>
        <v>0</v>
      </c>
      <c r="O34" s="627">
        <f t="shared" si="6"/>
        <v>0</v>
      </c>
      <c r="P34" s="627">
        <f t="shared" si="6"/>
        <v>0</v>
      </c>
      <c r="Q34" s="627">
        <f t="shared" si="6"/>
        <v>0</v>
      </c>
      <c r="R34" s="627">
        <f t="shared" si="6"/>
        <v>0</v>
      </c>
      <c r="S34" s="599"/>
      <c r="T34" s="599"/>
      <c r="U34" s="599"/>
      <c r="V34" s="599"/>
      <c r="W34" s="599"/>
      <c r="X34" s="599"/>
      <c r="Y34" s="599"/>
      <c r="Z34" s="599"/>
      <c r="AA34" s="599"/>
      <c r="AB34" s="599"/>
      <c r="AC34" s="599"/>
      <c r="AD34" s="599"/>
      <c r="AE34" s="599"/>
      <c r="AF34" s="599"/>
      <c r="AG34" s="599"/>
      <c r="AH34" s="599"/>
      <c r="AI34" s="599"/>
      <c r="AJ34" s="599"/>
      <c r="AK34" s="599"/>
      <c r="AL34" s="599"/>
      <c r="AM34" s="599"/>
      <c r="AN34" s="599"/>
      <c r="AO34" s="599"/>
      <c r="AP34" s="599"/>
      <c r="AQ34" s="599"/>
      <c r="AR34" s="599"/>
      <c r="AS34" s="599"/>
      <c r="AT34" s="599"/>
      <c r="AU34" s="599"/>
      <c r="AV34" s="599"/>
      <c r="AW34" s="599"/>
      <c r="AX34" s="599"/>
      <c r="AY34" s="599"/>
      <c r="AZ34" s="599"/>
      <c r="BA34" s="599"/>
      <c r="BB34" s="599"/>
      <c r="BC34" s="599"/>
      <c r="BD34" s="599"/>
      <c r="BE34" s="599"/>
      <c r="BF34" s="599"/>
      <c r="BG34" s="599"/>
      <c r="BH34" s="599"/>
      <c r="BI34" s="599"/>
      <c r="BJ34" s="599"/>
      <c r="BK34" s="599"/>
      <c r="BL34" s="599"/>
      <c r="BM34" s="599"/>
      <c r="BN34" s="599"/>
      <c r="BO34" s="599"/>
      <c r="BP34" s="599"/>
      <c r="BQ34" s="599"/>
      <c r="BR34" s="599"/>
      <c r="BS34" s="599"/>
      <c r="BT34" s="599"/>
      <c r="BU34" s="599"/>
      <c r="BV34" s="599"/>
      <c r="BW34" s="599"/>
      <c r="BX34" s="599"/>
      <c r="BY34" s="599"/>
      <c r="BZ34" s="599"/>
      <c r="CA34" s="599"/>
      <c r="CB34" s="599"/>
      <c r="CC34" s="599"/>
      <c r="CD34" s="599"/>
      <c r="CE34" s="599"/>
      <c r="CF34" s="599"/>
      <c r="CG34" s="599"/>
      <c r="CH34" s="599"/>
      <c r="CI34" s="599"/>
      <c r="CJ34" s="599"/>
      <c r="CK34" s="599"/>
      <c r="CL34" s="599"/>
      <c r="CM34" s="599"/>
      <c r="CN34" s="599"/>
      <c r="CO34" s="599"/>
      <c r="CP34" s="599"/>
      <c r="CQ34" s="599"/>
      <c r="CR34" s="599"/>
      <c r="CS34" s="599"/>
      <c r="CT34" s="599"/>
      <c r="CU34" s="599"/>
      <c r="CV34" s="599"/>
      <c r="CW34" s="599"/>
      <c r="CX34" s="599"/>
      <c r="CY34" s="599"/>
      <c r="CZ34" s="599"/>
      <c r="DA34" s="599"/>
      <c r="DB34" s="599"/>
      <c r="DC34" s="599"/>
      <c r="DD34" s="599"/>
      <c r="DE34" s="599"/>
      <c r="DF34" s="599"/>
      <c r="DG34" s="599"/>
      <c r="DH34" s="599"/>
      <c r="DI34" s="599"/>
      <c r="DJ34" s="599"/>
      <c r="DK34" s="599"/>
      <c r="DL34" s="599"/>
      <c r="DM34" s="599"/>
      <c r="DN34" s="599"/>
      <c r="DO34" s="599"/>
      <c r="DP34" s="599"/>
      <c r="DQ34" s="599"/>
      <c r="DR34" s="599"/>
      <c r="DS34" s="599"/>
      <c r="DT34" s="599"/>
      <c r="DU34" s="599"/>
      <c r="DV34" s="599"/>
      <c r="DW34" s="599"/>
      <c r="DX34" s="599"/>
      <c r="DY34" s="599"/>
      <c r="DZ34" s="599"/>
      <c r="EA34" s="599"/>
      <c r="EB34" s="599"/>
      <c r="EC34" s="599"/>
      <c r="ED34" s="599"/>
      <c r="EE34" s="599"/>
      <c r="EF34" s="599"/>
      <c r="EG34" s="599"/>
      <c r="EH34" s="599"/>
      <c r="EI34" s="599"/>
      <c r="EJ34" s="599"/>
      <c r="EK34" s="599"/>
      <c r="EL34" s="599"/>
      <c r="EM34" s="599"/>
      <c r="EN34" s="599"/>
      <c r="EO34" s="599"/>
      <c r="EP34" s="599"/>
      <c r="EQ34" s="599"/>
      <c r="ER34" s="599"/>
      <c r="ES34" s="599"/>
      <c r="ET34" s="599"/>
      <c r="EU34" s="599"/>
      <c r="EV34" s="599"/>
      <c r="EW34" s="599"/>
      <c r="EX34" s="599"/>
      <c r="EY34" s="599"/>
      <c r="EZ34" s="599"/>
      <c r="FA34" s="599"/>
      <c r="FB34" s="599"/>
      <c r="FC34" s="599"/>
      <c r="FD34" s="599"/>
      <c r="FE34" s="599"/>
      <c r="FF34" s="599"/>
      <c r="FG34" s="599"/>
      <c r="FH34" s="599"/>
      <c r="FI34" s="599"/>
      <c r="FJ34" s="599"/>
      <c r="FK34" s="599"/>
      <c r="FL34" s="599"/>
      <c r="FM34" s="599"/>
      <c r="FN34" s="599"/>
      <c r="FO34" s="599"/>
      <c r="FP34" s="599"/>
      <c r="FQ34" s="599"/>
      <c r="FR34" s="599"/>
      <c r="FS34" s="599"/>
      <c r="FT34" s="599"/>
      <c r="FU34" s="599"/>
      <c r="FV34" s="599"/>
      <c r="FW34" s="599"/>
      <c r="FX34" s="599"/>
      <c r="FY34" s="599"/>
      <c r="FZ34" s="599"/>
      <c r="GA34" s="599"/>
      <c r="GB34" s="599"/>
      <c r="GC34" s="599"/>
      <c r="GD34" s="599"/>
      <c r="GE34" s="599"/>
      <c r="GF34" s="599"/>
      <c r="GG34" s="599"/>
      <c r="GH34" s="599"/>
      <c r="GI34" s="599"/>
      <c r="GJ34" s="599"/>
      <c r="GK34" s="599"/>
      <c r="GL34" s="599"/>
      <c r="GM34" s="599"/>
      <c r="GN34" s="599"/>
      <c r="GO34" s="599"/>
      <c r="GP34" s="599"/>
      <c r="GQ34" s="599"/>
      <c r="GR34" s="599"/>
      <c r="GS34" s="599"/>
      <c r="GT34" s="599"/>
      <c r="GU34" s="599"/>
      <c r="GV34" s="599"/>
      <c r="GW34" s="599"/>
      <c r="GX34" s="599"/>
      <c r="GY34" s="599"/>
      <c r="GZ34" s="599"/>
      <c r="HA34" s="599"/>
      <c r="HB34" s="599"/>
      <c r="HC34" s="599"/>
      <c r="HD34" s="599"/>
      <c r="HE34" s="599"/>
      <c r="HF34" s="599"/>
      <c r="HG34" s="599"/>
      <c r="HH34" s="599"/>
      <c r="HI34" s="599"/>
      <c r="HJ34" s="599"/>
      <c r="HK34" s="599"/>
      <c r="HL34" s="599"/>
      <c r="HM34" s="599"/>
      <c r="HN34" s="599"/>
      <c r="HO34" s="599"/>
      <c r="HP34" s="599"/>
      <c r="HQ34" s="599"/>
      <c r="HR34" s="599"/>
      <c r="HS34" s="599"/>
      <c r="HT34" s="599"/>
      <c r="HU34" s="599"/>
      <c r="HV34" s="599"/>
      <c r="HW34" s="599"/>
      <c r="HX34" s="599"/>
      <c r="HY34" s="599"/>
      <c r="HZ34" s="599"/>
      <c r="IA34" s="599"/>
      <c r="IB34" s="599"/>
      <c r="IC34" s="599"/>
      <c r="ID34" s="599"/>
      <c r="IE34" s="599"/>
      <c r="IF34" s="599"/>
      <c r="IG34" s="599"/>
      <c r="IH34" s="599"/>
      <c r="II34" s="599"/>
      <c r="IJ34" s="599"/>
      <c r="IK34" s="599"/>
      <c r="IL34" s="599"/>
      <c r="IM34" s="599"/>
      <c r="IN34" s="599"/>
      <c r="IO34" s="599"/>
      <c r="IP34" s="599"/>
      <c r="IQ34" s="599"/>
      <c r="IR34" s="599"/>
      <c r="IS34" s="599"/>
      <c r="IT34" s="599"/>
      <c r="IU34" s="599"/>
      <c r="IV34" s="599"/>
      <c r="IW34" s="599"/>
      <c r="IX34" s="599"/>
      <c r="IY34" s="599"/>
      <c r="IZ34" s="599"/>
      <c r="JA34" s="599"/>
      <c r="JB34" s="599"/>
      <c r="JC34" s="599"/>
      <c r="JD34" s="599"/>
      <c r="JE34" s="599"/>
      <c r="JF34" s="599"/>
      <c r="JG34" s="599"/>
      <c r="JH34" s="599"/>
      <c r="JI34" s="599"/>
      <c r="JJ34" s="599"/>
      <c r="JK34" s="599"/>
      <c r="JL34" s="599"/>
      <c r="JM34" s="599"/>
      <c r="JN34" s="599"/>
      <c r="JO34" s="599"/>
      <c r="JP34" s="599"/>
      <c r="JQ34" s="599"/>
      <c r="JR34" s="599"/>
      <c r="JS34" s="599"/>
      <c r="JT34" s="599"/>
      <c r="JU34" s="599"/>
      <c r="JV34" s="599"/>
      <c r="JW34" s="599"/>
      <c r="JX34" s="599"/>
      <c r="JY34" s="599"/>
      <c r="JZ34" s="599"/>
      <c r="KA34" s="599"/>
      <c r="KB34" s="599"/>
      <c r="KC34" s="599"/>
      <c r="KD34" s="599"/>
      <c r="KE34" s="599"/>
      <c r="KF34" s="599"/>
      <c r="KG34" s="599"/>
      <c r="KH34" s="599"/>
      <c r="KI34" s="599"/>
      <c r="KJ34" s="599"/>
      <c r="KK34" s="599"/>
      <c r="KL34" s="599"/>
      <c r="KM34" s="599"/>
      <c r="KN34" s="599"/>
      <c r="KO34" s="599"/>
      <c r="KP34" s="599"/>
      <c r="KQ34" s="599"/>
      <c r="KR34" s="599"/>
      <c r="KS34" s="599"/>
      <c r="KT34" s="599"/>
      <c r="KU34" s="599"/>
      <c r="KV34" s="599"/>
      <c r="KW34" s="599"/>
      <c r="KX34" s="599"/>
      <c r="KY34" s="599"/>
      <c r="KZ34" s="599"/>
      <c r="LA34" s="599"/>
      <c r="LB34" s="599"/>
      <c r="LC34" s="599"/>
      <c r="LD34" s="599"/>
      <c r="LE34" s="599"/>
      <c r="LF34" s="599"/>
      <c r="LG34" s="599"/>
      <c r="LH34" s="599"/>
      <c r="LI34" s="599"/>
      <c r="LJ34" s="599"/>
      <c r="LK34" s="599"/>
      <c r="LL34" s="599"/>
      <c r="LM34" s="599"/>
      <c r="LN34" s="599"/>
      <c r="LO34" s="599"/>
      <c r="LP34" s="599"/>
      <c r="LQ34" s="599"/>
      <c r="LR34" s="599"/>
      <c r="LS34" s="599"/>
      <c r="LT34" s="599"/>
      <c r="LU34" s="599"/>
      <c r="LV34" s="599"/>
      <c r="LW34" s="599"/>
      <c r="LX34" s="599"/>
      <c r="LY34" s="599"/>
      <c r="LZ34" s="599"/>
      <c r="MA34" s="599"/>
      <c r="MB34" s="599"/>
      <c r="MC34" s="599"/>
      <c r="MD34" s="599"/>
      <c r="ME34" s="599"/>
      <c r="MF34" s="599"/>
      <c r="MG34" s="599"/>
      <c r="MH34" s="599"/>
      <c r="MI34" s="599"/>
      <c r="MJ34" s="599"/>
      <c r="MK34" s="599"/>
      <c r="ML34" s="599"/>
      <c r="MM34" s="599"/>
      <c r="MN34" s="599"/>
      <c r="MO34" s="599"/>
      <c r="MP34" s="599"/>
      <c r="MQ34" s="599"/>
      <c r="MR34" s="599"/>
      <c r="MS34" s="599"/>
      <c r="MT34" s="599"/>
      <c r="MU34" s="599"/>
      <c r="MV34" s="599"/>
      <c r="MW34" s="599"/>
      <c r="MX34" s="599"/>
      <c r="MY34" s="599"/>
      <c r="MZ34" s="599"/>
      <c r="NA34" s="599"/>
      <c r="NB34" s="599"/>
      <c r="NC34" s="599"/>
      <c r="ND34" s="599"/>
      <c r="NE34" s="599"/>
      <c r="NF34" s="599"/>
      <c r="NG34" s="599"/>
      <c r="NH34" s="599"/>
      <c r="NI34" s="599"/>
      <c r="NJ34" s="599"/>
      <c r="NK34" s="599"/>
      <c r="NL34" s="599"/>
      <c r="NM34" s="599"/>
      <c r="NN34" s="599"/>
      <c r="NO34" s="599"/>
      <c r="NP34" s="599"/>
      <c r="NQ34" s="599"/>
      <c r="NR34" s="599"/>
      <c r="NS34" s="599"/>
      <c r="NT34" s="599"/>
      <c r="NU34" s="599"/>
      <c r="NV34" s="599"/>
      <c r="NW34" s="599"/>
      <c r="NX34" s="599"/>
      <c r="NY34" s="599"/>
      <c r="NZ34" s="599"/>
      <c r="OA34" s="599"/>
      <c r="OB34" s="599"/>
      <c r="OC34" s="599"/>
      <c r="OD34" s="599"/>
      <c r="OE34" s="599"/>
      <c r="OF34" s="599"/>
      <c r="OG34" s="599"/>
      <c r="OH34" s="599"/>
      <c r="OI34" s="599"/>
      <c r="OJ34" s="599"/>
      <c r="OK34" s="599"/>
      <c r="OL34" s="599"/>
      <c r="OM34" s="599"/>
      <c r="ON34" s="599"/>
      <c r="OO34" s="599"/>
      <c r="OP34" s="599"/>
      <c r="OQ34" s="599"/>
      <c r="OR34" s="599"/>
      <c r="OS34" s="599"/>
      <c r="OT34" s="599"/>
      <c r="OU34" s="599"/>
      <c r="OV34" s="599"/>
      <c r="OW34" s="599"/>
      <c r="OX34" s="599"/>
      <c r="OY34" s="599"/>
      <c r="OZ34" s="599"/>
      <c r="PA34" s="599"/>
      <c r="PB34" s="599"/>
      <c r="PC34" s="599"/>
      <c r="PD34" s="599"/>
      <c r="PE34" s="599"/>
      <c r="PF34" s="599"/>
      <c r="PG34" s="599"/>
      <c r="PH34" s="599"/>
      <c r="PI34" s="599"/>
      <c r="PJ34" s="599"/>
      <c r="PK34" s="599"/>
      <c r="PL34" s="599"/>
      <c r="PM34" s="599"/>
      <c r="PN34" s="599"/>
      <c r="PO34" s="599"/>
      <c r="PP34" s="599"/>
      <c r="PQ34" s="599"/>
      <c r="PR34" s="599"/>
      <c r="PS34" s="599"/>
      <c r="PT34" s="599"/>
      <c r="PU34" s="599"/>
      <c r="PV34" s="599"/>
      <c r="PW34" s="599"/>
      <c r="PX34" s="599"/>
      <c r="PY34" s="599"/>
      <c r="PZ34" s="599"/>
      <c r="QA34" s="599"/>
      <c r="QB34" s="599"/>
      <c r="QC34" s="599"/>
      <c r="QD34" s="599"/>
      <c r="QE34" s="599"/>
      <c r="QF34" s="599"/>
      <c r="QG34" s="599"/>
      <c r="QH34" s="599"/>
      <c r="QI34" s="599"/>
      <c r="QJ34" s="599"/>
      <c r="QK34" s="599"/>
      <c r="QL34" s="599"/>
      <c r="QM34" s="599"/>
      <c r="QN34" s="599"/>
      <c r="QO34" s="599"/>
      <c r="QP34" s="599"/>
      <c r="QQ34" s="599"/>
      <c r="QR34" s="599"/>
      <c r="QS34" s="599"/>
      <c r="QT34" s="599"/>
      <c r="QU34" s="599"/>
      <c r="QV34" s="599"/>
      <c r="QW34" s="599"/>
      <c r="QX34" s="599"/>
      <c r="QY34" s="599"/>
      <c r="QZ34" s="599"/>
      <c r="RA34" s="599"/>
      <c r="RB34" s="599"/>
      <c r="RC34" s="599"/>
      <c r="RD34" s="599"/>
      <c r="RE34" s="599"/>
      <c r="RF34" s="599"/>
      <c r="RG34" s="599"/>
      <c r="RH34" s="599"/>
      <c r="RI34" s="599"/>
      <c r="RJ34" s="599"/>
      <c r="RK34" s="599"/>
      <c r="RL34" s="599"/>
      <c r="RM34" s="599"/>
      <c r="RN34" s="599"/>
      <c r="RO34" s="599"/>
      <c r="RP34" s="599"/>
      <c r="RQ34" s="599"/>
      <c r="RR34" s="599"/>
      <c r="RS34" s="599"/>
      <c r="RT34" s="599"/>
      <c r="RU34" s="599"/>
      <c r="RV34" s="599"/>
      <c r="RW34" s="599"/>
      <c r="RX34" s="599"/>
      <c r="RY34" s="599"/>
      <c r="RZ34" s="599"/>
      <c r="SA34" s="599"/>
      <c r="SB34" s="599"/>
      <c r="SC34" s="599"/>
      <c r="SD34" s="599"/>
      <c r="SE34" s="599"/>
      <c r="SF34" s="599"/>
      <c r="SG34" s="599"/>
      <c r="SH34" s="599"/>
      <c r="SI34" s="599"/>
      <c r="SJ34" s="599"/>
      <c r="SK34" s="599"/>
      <c r="SL34" s="599"/>
      <c r="SM34" s="599"/>
      <c r="SN34" s="599"/>
      <c r="SO34" s="599"/>
      <c r="SP34" s="599"/>
      <c r="SQ34" s="599"/>
      <c r="SR34" s="599"/>
      <c r="SS34" s="599"/>
      <c r="ST34" s="599"/>
      <c r="SU34" s="599"/>
      <c r="SV34" s="599"/>
      <c r="SW34" s="599"/>
      <c r="SX34" s="599"/>
      <c r="SY34" s="599"/>
      <c r="SZ34" s="599"/>
      <c r="TA34" s="599"/>
      <c r="TB34" s="599"/>
      <c r="TC34" s="599"/>
      <c r="TD34" s="599"/>
      <c r="TE34" s="599"/>
      <c r="TF34" s="599"/>
      <c r="TG34" s="599"/>
      <c r="TH34" s="599"/>
      <c r="TI34" s="599"/>
      <c r="TJ34" s="599"/>
      <c r="TK34" s="599"/>
      <c r="TL34" s="599"/>
      <c r="TM34" s="599"/>
      <c r="TN34" s="599"/>
      <c r="TO34" s="599"/>
      <c r="TP34" s="599"/>
      <c r="TQ34" s="599"/>
      <c r="TR34" s="599"/>
      <c r="TS34" s="599"/>
      <c r="TT34" s="599"/>
      <c r="TU34" s="599"/>
      <c r="TV34" s="599"/>
      <c r="TW34" s="599"/>
      <c r="TX34" s="599"/>
      <c r="TY34" s="599"/>
      <c r="TZ34" s="599"/>
      <c r="UA34" s="599"/>
      <c r="UB34" s="599"/>
      <c r="UC34" s="599"/>
      <c r="UD34" s="599"/>
      <c r="UE34" s="599"/>
      <c r="UF34" s="599"/>
      <c r="UG34" s="599"/>
      <c r="UH34" s="599"/>
      <c r="UI34" s="599"/>
      <c r="UJ34" s="599"/>
      <c r="UK34" s="599"/>
      <c r="UL34" s="599"/>
      <c r="UM34" s="599"/>
      <c r="UN34" s="599"/>
      <c r="UO34" s="599"/>
      <c r="UP34" s="599"/>
      <c r="UQ34" s="599"/>
      <c r="UR34" s="599"/>
      <c r="US34" s="599"/>
      <c r="UT34" s="599"/>
      <c r="UU34" s="599"/>
      <c r="UV34" s="599"/>
      <c r="UW34" s="599"/>
      <c r="UX34" s="599"/>
      <c r="UY34" s="599"/>
      <c r="UZ34" s="599"/>
      <c r="VA34" s="599"/>
      <c r="VB34" s="599"/>
      <c r="VC34" s="599"/>
      <c r="VD34" s="599"/>
      <c r="VE34" s="599"/>
      <c r="VF34" s="599"/>
      <c r="VG34" s="599"/>
      <c r="VH34" s="599"/>
      <c r="VI34" s="599"/>
      <c r="VJ34" s="599"/>
      <c r="VK34" s="599"/>
      <c r="VL34" s="599"/>
      <c r="VM34" s="599"/>
      <c r="VN34" s="599"/>
      <c r="VO34" s="599"/>
      <c r="VP34" s="599"/>
      <c r="VQ34" s="599"/>
      <c r="VR34" s="599"/>
      <c r="VS34" s="599"/>
      <c r="VT34" s="599"/>
      <c r="VU34" s="599"/>
      <c r="VV34" s="599"/>
      <c r="VW34" s="599"/>
      <c r="VX34" s="599"/>
      <c r="VY34" s="599"/>
      <c r="VZ34" s="599"/>
      <c r="WA34" s="599"/>
      <c r="WB34" s="599"/>
      <c r="WC34" s="599"/>
      <c r="WD34" s="599"/>
      <c r="WE34" s="599"/>
      <c r="WF34" s="599"/>
      <c r="WG34" s="599"/>
      <c r="WH34" s="599"/>
      <c r="WI34" s="599"/>
      <c r="WJ34" s="599"/>
      <c r="WK34" s="599"/>
      <c r="WL34" s="599"/>
      <c r="WM34" s="599"/>
      <c r="WN34" s="599"/>
      <c r="WO34" s="599"/>
      <c r="WP34" s="599"/>
      <c r="WQ34" s="599"/>
      <c r="WR34" s="599"/>
      <c r="WS34" s="599"/>
      <c r="WT34" s="599"/>
      <c r="WU34" s="599"/>
      <c r="WV34" s="599"/>
      <c r="WW34" s="599"/>
      <c r="WX34" s="599"/>
      <c r="WY34" s="599"/>
      <c r="WZ34" s="599"/>
      <c r="XA34" s="599"/>
      <c r="XB34" s="599"/>
      <c r="XC34" s="599"/>
      <c r="XD34" s="599"/>
      <c r="XE34" s="599"/>
      <c r="XF34" s="599"/>
      <c r="XG34" s="599"/>
      <c r="XH34" s="599"/>
      <c r="XI34" s="599"/>
      <c r="XJ34" s="599"/>
      <c r="XK34" s="599"/>
      <c r="XL34" s="599"/>
      <c r="XM34" s="599"/>
      <c r="XN34" s="599"/>
      <c r="XO34" s="599"/>
      <c r="XP34" s="599"/>
      <c r="XQ34" s="599"/>
      <c r="XR34" s="599"/>
      <c r="XS34" s="599"/>
      <c r="XT34" s="599"/>
      <c r="XU34" s="599"/>
      <c r="XV34" s="599"/>
      <c r="XW34" s="599"/>
      <c r="XX34" s="599"/>
      <c r="XY34" s="599"/>
      <c r="XZ34" s="599"/>
      <c r="YA34" s="599"/>
      <c r="YB34" s="599"/>
      <c r="YC34" s="599"/>
      <c r="YD34" s="599"/>
      <c r="YE34" s="599"/>
      <c r="YF34" s="599"/>
      <c r="YG34" s="599"/>
      <c r="YH34" s="599"/>
      <c r="YI34" s="599"/>
      <c r="YJ34" s="599"/>
      <c r="YK34" s="599"/>
      <c r="YL34" s="599"/>
      <c r="YM34" s="599"/>
      <c r="YN34" s="599"/>
      <c r="YO34" s="599"/>
      <c r="YP34" s="599"/>
      <c r="YQ34" s="599"/>
      <c r="YR34" s="599"/>
      <c r="YS34" s="599"/>
      <c r="YT34" s="599"/>
      <c r="YU34" s="599"/>
      <c r="YV34" s="599"/>
      <c r="YW34" s="599"/>
      <c r="YX34" s="599"/>
      <c r="YY34" s="599"/>
      <c r="YZ34" s="599"/>
      <c r="ZA34" s="599"/>
      <c r="ZB34" s="599"/>
      <c r="ZC34" s="599"/>
      <c r="ZD34" s="599"/>
      <c r="ZE34" s="599"/>
      <c r="ZF34" s="599"/>
      <c r="ZG34" s="599"/>
      <c r="ZH34" s="599"/>
      <c r="ZI34" s="599"/>
      <c r="ZJ34" s="599"/>
      <c r="ZK34" s="599"/>
      <c r="ZL34" s="599"/>
      <c r="ZM34" s="599"/>
      <c r="ZN34" s="599"/>
      <c r="ZO34" s="599"/>
      <c r="ZP34" s="599"/>
      <c r="ZQ34" s="599"/>
      <c r="ZR34" s="599"/>
      <c r="ZS34" s="599"/>
      <c r="ZT34" s="599"/>
      <c r="ZU34" s="599"/>
      <c r="ZV34" s="599"/>
      <c r="ZW34" s="599"/>
      <c r="ZX34" s="599"/>
      <c r="ZY34" s="599"/>
      <c r="ZZ34" s="599"/>
      <c r="AAA34" s="599"/>
      <c r="AAB34" s="599"/>
      <c r="AAC34" s="599"/>
      <c r="AAD34" s="599"/>
      <c r="AAE34" s="599"/>
      <c r="AAF34" s="599"/>
      <c r="AAG34" s="599"/>
      <c r="AAH34" s="599"/>
      <c r="AAI34" s="599"/>
      <c r="AAJ34" s="599"/>
      <c r="AAK34" s="599"/>
      <c r="AAL34" s="599"/>
      <c r="AAM34" s="599"/>
      <c r="AAN34" s="599"/>
      <c r="AAO34" s="599"/>
      <c r="AAP34" s="599"/>
      <c r="AAQ34" s="599"/>
      <c r="AAR34" s="599"/>
      <c r="AAS34" s="599"/>
      <c r="AAT34" s="599"/>
      <c r="AAU34" s="599"/>
      <c r="AAV34" s="599"/>
      <c r="AAW34" s="599"/>
      <c r="AAX34" s="599"/>
      <c r="AAY34" s="599"/>
      <c r="AAZ34" s="599"/>
      <c r="ABA34" s="599"/>
      <c r="ABB34" s="599"/>
      <c r="ABC34" s="599"/>
      <c r="ABD34" s="599"/>
      <c r="ABE34" s="599"/>
      <c r="ABF34" s="599"/>
      <c r="ABG34" s="599"/>
      <c r="ABH34" s="599"/>
      <c r="ABI34" s="599"/>
      <c r="ABJ34" s="599"/>
      <c r="ABK34" s="599"/>
      <c r="ABL34" s="599"/>
      <c r="ABM34" s="599"/>
      <c r="ABN34" s="599"/>
      <c r="ABO34" s="599"/>
      <c r="ABP34" s="599"/>
      <c r="ABQ34" s="599"/>
      <c r="ABR34" s="599"/>
      <c r="ABS34" s="599"/>
      <c r="ABT34" s="599"/>
      <c r="ABU34" s="599"/>
      <c r="ABV34" s="599"/>
      <c r="ABW34" s="599"/>
      <c r="ABX34" s="599"/>
      <c r="ABY34" s="599"/>
      <c r="ABZ34" s="599"/>
      <c r="ACA34" s="599"/>
      <c r="ACB34" s="599"/>
      <c r="ACC34" s="599"/>
      <c r="ACD34" s="599"/>
      <c r="ACE34" s="599"/>
      <c r="ACF34" s="599"/>
      <c r="ACG34" s="599"/>
      <c r="ACH34" s="599"/>
      <c r="ACI34" s="599"/>
      <c r="ACJ34" s="599"/>
      <c r="ACK34" s="599"/>
      <c r="ACL34" s="599"/>
      <c r="ACM34" s="599"/>
      <c r="ACN34" s="599"/>
      <c r="ACO34" s="599"/>
      <c r="ACP34" s="599"/>
      <c r="ACQ34" s="599"/>
      <c r="ACR34" s="599"/>
      <c r="ACS34" s="599"/>
      <c r="ACT34" s="599"/>
      <c r="ACU34" s="599"/>
      <c r="ACV34" s="599"/>
      <c r="ACW34" s="599"/>
      <c r="ACX34" s="599"/>
      <c r="ACY34" s="599"/>
      <c r="ACZ34" s="599"/>
      <c r="ADA34" s="599"/>
      <c r="ADB34" s="599"/>
      <c r="ADC34" s="599"/>
      <c r="ADD34" s="599"/>
      <c r="ADE34" s="599"/>
      <c r="ADF34" s="599"/>
      <c r="ADG34" s="599"/>
      <c r="ADH34" s="599"/>
      <c r="ADI34" s="599"/>
      <c r="ADJ34" s="599"/>
      <c r="ADK34" s="599"/>
      <c r="ADL34" s="599"/>
      <c r="ADM34" s="599"/>
      <c r="ADN34" s="599"/>
      <c r="ADO34" s="599"/>
      <c r="ADP34" s="599"/>
      <c r="ADQ34" s="599"/>
      <c r="ADR34" s="599"/>
      <c r="ADS34" s="599"/>
      <c r="ADT34" s="599"/>
      <c r="ADU34" s="599"/>
      <c r="ADV34" s="599"/>
      <c r="ADW34" s="599"/>
      <c r="ADX34" s="599"/>
      <c r="ADY34" s="599"/>
      <c r="ADZ34" s="599"/>
      <c r="AEA34" s="599"/>
      <c r="AEB34" s="599"/>
      <c r="AEC34" s="599"/>
      <c r="AED34" s="599"/>
      <c r="AEE34" s="599"/>
      <c r="AEF34" s="599"/>
      <c r="AEG34" s="599"/>
      <c r="AEH34" s="599"/>
      <c r="AEI34" s="599"/>
      <c r="AEJ34" s="599"/>
      <c r="AEK34" s="599"/>
      <c r="AEL34" s="599"/>
      <c r="AEM34" s="599"/>
      <c r="AEN34" s="599"/>
      <c r="AEO34" s="599"/>
      <c r="AEP34" s="599"/>
      <c r="AEQ34" s="599"/>
      <c r="AER34" s="599"/>
      <c r="AES34" s="599"/>
      <c r="AET34" s="599"/>
      <c r="AEU34" s="599"/>
      <c r="AEV34" s="599"/>
      <c r="AEW34" s="599"/>
      <c r="AEX34" s="599"/>
      <c r="AEY34" s="599"/>
      <c r="AEZ34" s="599"/>
      <c r="AFA34" s="599"/>
      <c r="AFB34" s="599"/>
      <c r="AFC34" s="599"/>
      <c r="AFD34" s="599"/>
      <c r="AFE34" s="599"/>
      <c r="AFF34" s="599"/>
      <c r="AFG34" s="599"/>
      <c r="AFH34" s="599"/>
      <c r="AFI34" s="599"/>
      <c r="AFJ34" s="599"/>
      <c r="AFK34" s="599"/>
      <c r="AFL34" s="599"/>
      <c r="AFM34" s="599"/>
      <c r="AFN34" s="599"/>
      <c r="AFO34" s="599"/>
      <c r="AFP34" s="599"/>
      <c r="AFQ34" s="599"/>
      <c r="AFR34" s="599"/>
      <c r="AFS34" s="599"/>
      <c r="AFT34" s="599"/>
      <c r="AFU34" s="599"/>
      <c r="AFV34" s="599"/>
      <c r="AFW34" s="599"/>
      <c r="AFX34" s="599"/>
      <c r="AFY34" s="599"/>
      <c r="AFZ34" s="599"/>
      <c r="AGA34" s="599"/>
      <c r="AGB34" s="599"/>
      <c r="AGC34" s="599"/>
      <c r="AGD34" s="599"/>
      <c r="AGE34" s="599"/>
      <c r="AGF34" s="599"/>
      <c r="AGG34" s="599"/>
      <c r="AGH34" s="599"/>
      <c r="AGI34" s="599"/>
      <c r="AGJ34" s="599"/>
      <c r="AGK34" s="599"/>
      <c r="AGL34" s="599"/>
      <c r="AGM34" s="599"/>
      <c r="AGN34" s="599"/>
      <c r="AGO34" s="599"/>
      <c r="AGP34" s="599"/>
      <c r="AGQ34" s="599"/>
      <c r="AGR34" s="599"/>
      <c r="AGS34" s="599"/>
      <c r="AGT34" s="599"/>
      <c r="AGU34" s="599"/>
      <c r="AGV34" s="599"/>
      <c r="AGW34" s="599"/>
      <c r="AGX34" s="599"/>
      <c r="AGY34" s="599"/>
      <c r="AGZ34" s="599"/>
      <c r="AHA34" s="599"/>
      <c r="AHB34" s="599"/>
      <c r="AHC34" s="599"/>
      <c r="AHD34" s="599"/>
      <c r="AHE34" s="599"/>
      <c r="AHF34" s="599"/>
      <c r="AHG34" s="599"/>
      <c r="AHH34" s="599"/>
      <c r="AHI34" s="599"/>
      <c r="AHJ34" s="599"/>
      <c r="AHK34" s="599"/>
      <c r="AHL34" s="599"/>
      <c r="AHM34" s="599"/>
      <c r="AHN34" s="599"/>
      <c r="AHO34" s="599"/>
      <c r="AHP34" s="599"/>
      <c r="AHQ34" s="599"/>
      <c r="AHR34" s="599"/>
      <c r="AHS34" s="599"/>
      <c r="AHT34" s="599"/>
      <c r="AHU34" s="599"/>
      <c r="AHV34" s="599"/>
      <c r="AHW34" s="599"/>
      <c r="AHX34" s="599"/>
      <c r="AHY34" s="599"/>
      <c r="AHZ34" s="599"/>
      <c r="AIA34" s="599"/>
      <c r="AIB34" s="599"/>
      <c r="AIC34" s="599"/>
      <c r="AID34" s="599"/>
      <c r="AIE34" s="599"/>
      <c r="AIF34" s="599"/>
      <c r="AIG34" s="599"/>
      <c r="AIH34" s="599"/>
      <c r="AII34" s="599"/>
      <c r="AIJ34" s="599"/>
      <c r="AIK34" s="599"/>
      <c r="AIL34" s="599"/>
      <c r="AIM34" s="599"/>
      <c r="AIN34" s="599"/>
      <c r="AIO34" s="599"/>
      <c r="AIP34" s="599"/>
      <c r="AIQ34" s="599"/>
      <c r="AIR34" s="599"/>
      <c r="AIS34" s="599"/>
      <c r="AIT34" s="599"/>
      <c r="AIU34" s="599"/>
      <c r="AIV34" s="599"/>
      <c r="AIW34" s="599"/>
      <c r="AIX34" s="599"/>
      <c r="AIY34" s="599"/>
      <c r="AIZ34" s="599"/>
      <c r="AJA34" s="599"/>
      <c r="AJB34" s="599"/>
      <c r="AJC34" s="599"/>
      <c r="AJD34" s="599"/>
      <c r="AJE34" s="599"/>
      <c r="AJF34" s="599"/>
      <c r="AJG34" s="599"/>
      <c r="AJH34" s="599"/>
      <c r="AJI34" s="599"/>
      <c r="AJJ34" s="599"/>
      <c r="AJK34" s="599"/>
      <c r="AJL34" s="599"/>
      <c r="AJM34" s="599"/>
      <c r="AJN34" s="599"/>
      <c r="AJO34" s="599"/>
      <c r="AJP34" s="599"/>
      <c r="AJQ34" s="599"/>
      <c r="AJR34" s="599"/>
      <c r="AJS34" s="599"/>
      <c r="AJT34" s="599"/>
      <c r="AJU34" s="599"/>
      <c r="AJV34" s="599"/>
      <c r="AJW34" s="599"/>
      <c r="AJX34" s="599"/>
      <c r="AJY34" s="599"/>
      <c r="AJZ34" s="599"/>
      <c r="AKA34" s="599"/>
      <c r="AKB34" s="599"/>
      <c r="AKC34" s="599"/>
      <c r="AKD34" s="599"/>
      <c r="AKE34" s="599"/>
      <c r="AKF34" s="599"/>
      <c r="AKG34" s="599"/>
      <c r="AKH34" s="599"/>
      <c r="AKI34" s="599"/>
      <c r="AKJ34" s="599"/>
      <c r="AKK34" s="599"/>
      <c r="AKL34" s="599"/>
      <c r="AKM34" s="599"/>
      <c r="AKN34" s="599"/>
      <c r="AKO34" s="599"/>
      <c r="AKP34" s="599"/>
      <c r="AKQ34" s="599"/>
      <c r="AKR34" s="599"/>
      <c r="AKS34" s="599"/>
      <c r="AKT34" s="599"/>
      <c r="AKU34" s="599"/>
      <c r="AKV34" s="599"/>
      <c r="AKW34" s="599"/>
      <c r="AKX34" s="599"/>
      <c r="AKY34" s="599"/>
      <c r="AKZ34" s="599"/>
      <c r="ALA34" s="599"/>
      <c r="ALB34" s="599"/>
      <c r="ALC34" s="599"/>
      <c r="ALD34" s="599"/>
      <c r="ALE34" s="599"/>
      <c r="ALF34" s="599"/>
      <c r="ALG34" s="599"/>
      <c r="ALH34" s="599"/>
      <c r="ALI34" s="599"/>
      <c r="ALJ34" s="599"/>
      <c r="ALK34" s="599"/>
      <c r="ALL34" s="599"/>
      <c r="ALM34" s="599"/>
      <c r="ALN34" s="599"/>
      <c r="ALO34" s="599"/>
      <c r="ALP34" s="599"/>
      <c r="ALQ34" s="599"/>
      <c r="ALR34" s="599"/>
      <c r="ALS34" s="599"/>
      <c r="ALT34" s="599"/>
      <c r="ALU34" s="599"/>
      <c r="ALV34" s="599"/>
      <c r="ALW34" s="599"/>
      <c r="ALX34" s="599"/>
      <c r="ALY34" s="599"/>
      <c r="ALZ34" s="599"/>
      <c r="AMA34" s="599"/>
      <c r="AMB34" s="599"/>
      <c r="AMC34" s="599"/>
      <c r="AMD34" s="599"/>
      <c r="AME34" s="599"/>
      <c r="AMF34" s="599"/>
      <c r="AMG34" s="599"/>
      <c r="AMH34" s="599"/>
      <c r="AMI34" s="599"/>
      <c r="AMJ34" s="599"/>
    </row>
    <row r="35" spans="1:1025" s="623" customFormat="1" ht="26.25" customHeight="1" x14ac:dyDescent="0.3">
      <c r="A35" s="887" t="s">
        <v>432</v>
      </c>
      <c r="B35" s="888"/>
      <c r="C35" s="888"/>
      <c r="D35" s="628" t="s">
        <v>3</v>
      </c>
      <c r="E35" s="627">
        <f t="shared" ref="E35:R35" si="7">E16+E14</f>
        <v>600</v>
      </c>
      <c r="F35" s="627">
        <f t="shared" si="7"/>
        <v>27651</v>
      </c>
      <c r="G35" s="627">
        <f t="shared" si="7"/>
        <v>19206</v>
      </c>
      <c r="H35" s="627">
        <f t="shared" si="7"/>
        <v>4320</v>
      </c>
      <c r="I35" s="627">
        <f t="shared" si="7"/>
        <v>2825</v>
      </c>
      <c r="J35" s="627">
        <f t="shared" si="7"/>
        <v>0</v>
      </c>
      <c r="K35" s="627">
        <f t="shared" si="7"/>
        <v>0</v>
      </c>
      <c r="L35" s="627">
        <f t="shared" si="7"/>
        <v>0</v>
      </c>
      <c r="M35" s="627">
        <f t="shared" si="7"/>
        <v>0</v>
      </c>
      <c r="N35" s="627">
        <f t="shared" si="7"/>
        <v>100</v>
      </c>
      <c r="O35" s="627">
        <f t="shared" si="7"/>
        <v>1200</v>
      </c>
      <c r="P35" s="627">
        <f t="shared" si="7"/>
        <v>0</v>
      </c>
      <c r="Q35" s="627">
        <f t="shared" si="7"/>
        <v>0</v>
      </c>
      <c r="R35" s="627">
        <f t="shared" si="7"/>
        <v>0</v>
      </c>
      <c r="S35" s="599"/>
      <c r="T35" s="599"/>
      <c r="U35" s="599"/>
      <c r="V35" s="599"/>
      <c r="W35" s="599"/>
      <c r="X35" s="599"/>
      <c r="Y35" s="599"/>
      <c r="Z35" s="599"/>
      <c r="AA35" s="599"/>
      <c r="AB35" s="599"/>
      <c r="AC35" s="599"/>
      <c r="AD35" s="599"/>
      <c r="AE35" s="599"/>
      <c r="AF35" s="599"/>
      <c r="AG35" s="599"/>
      <c r="AH35" s="599"/>
      <c r="AI35" s="599"/>
      <c r="AJ35" s="599"/>
      <c r="AK35" s="599"/>
      <c r="AL35" s="599"/>
      <c r="AM35" s="599"/>
      <c r="AN35" s="599"/>
      <c r="AO35" s="599"/>
      <c r="AP35" s="599"/>
      <c r="AQ35" s="599"/>
      <c r="AR35" s="599"/>
      <c r="AS35" s="599"/>
      <c r="AT35" s="599"/>
      <c r="AU35" s="599"/>
      <c r="AV35" s="599"/>
      <c r="AW35" s="599"/>
      <c r="AX35" s="599"/>
      <c r="AY35" s="599"/>
      <c r="AZ35" s="599"/>
      <c r="BA35" s="599"/>
      <c r="BB35" s="599"/>
      <c r="BC35" s="599"/>
      <c r="BD35" s="599"/>
      <c r="BE35" s="599"/>
      <c r="BF35" s="599"/>
      <c r="BG35" s="599"/>
      <c r="BH35" s="599"/>
      <c r="BI35" s="599"/>
      <c r="BJ35" s="599"/>
      <c r="BK35" s="599"/>
      <c r="BL35" s="599"/>
      <c r="BM35" s="599"/>
      <c r="BN35" s="599"/>
      <c r="BO35" s="599"/>
      <c r="BP35" s="599"/>
      <c r="BQ35" s="599"/>
      <c r="BR35" s="599"/>
      <c r="BS35" s="599"/>
      <c r="BT35" s="599"/>
      <c r="BU35" s="599"/>
      <c r="BV35" s="599"/>
      <c r="BW35" s="599"/>
      <c r="BX35" s="599"/>
      <c r="BY35" s="599"/>
      <c r="BZ35" s="599"/>
      <c r="CA35" s="599"/>
      <c r="CB35" s="599"/>
      <c r="CC35" s="599"/>
      <c r="CD35" s="599"/>
      <c r="CE35" s="599"/>
      <c r="CF35" s="599"/>
      <c r="CG35" s="599"/>
      <c r="CH35" s="599"/>
      <c r="CI35" s="599"/>
      <c r="CJ35" s="599"/>
      <c r="CK35" s="599"/>
      <c r="CL35" s="599"/>
      <c r="CM35" s="599"/>
      <c r="CN35" s="599"/>
      <c r="CO35" s="599"/>
      <c r="CP35" s="599"/>
      <c r="CQ35" s="599"/>
      <c r="CR35" s="599"/>
      <c r="CS35" s="599"/>
      <c r="CT35" s="599"/>
      <c r="CU35" s="599"/>
      <c r="CV35" s="599"/>
      <c r="CW35" s="599"/>
      <c r="CX35" s="599"/>
      <c r="CY35" s="599"/>
      <c r="CZ35" s="599"/>
      <c r="DA35" s="599"/>
      <c r="DB35" s="599"/>
      <c r="DC35" s="599"/>
      <c r="DD35" s="599"/>
      <c r="DE35" s="599"/>
      <c r="DF35" s="599"/>
      <c r="DG35" s="599"/>
      <c r="DH35" s="599"/>
      <c r="DI35" s="599"/>
      <c r="DJ35" s="599"/>
      <c r="DK35" s="599"/>
      <c r="DL35" s="599"/>
      <c r="DM35" s="599"/>
      <c r="DN35" s="599"/>
      <c r="DO35" s="599"/>
      <c r="DP35" s="599"/>
      <c r="DQ35" s="599"/>
      <c r="DR35" s="599"/>
      <c r="DS35" s="599"/>
      <c r="DT35" s="599"/>
      <c r="DU35" s="599"/>
      <c r="DV35" s="599"/>
      <c r="DW35" s="599"/>
      <c r="DX35" s="599"/>
      <c r="DY35" s="599"/>
      <c r="DZ35" s="599"/>
      <c r="EA35" s="599"/>
      <c r="EB35" s="599"/>
      <c r="EC35" s="599"/>
      <c r="ED35" s="599"/>
      <c r="EE35" s="599"/>
      <c r="EF35" s="599"/>
      <c r="EG35" s="599"/>
      <c r="EH35" s="599"/>
      <c r="EI35" s="599"/>
      <c r="EJ35" s="599"/>
      <c r="EK35" s="599"/>
      <c r="EL35" s="599"/>
      <c r="EM35" s="599"/>
      <c r="EN35" s="599"/>
      <c r="EO35" s="599"/>
      <c r="EP35" s="599"/>
      <c r="EQ35" s="599"/>
      <c r="ER35" s="599"/>
      <c r="ES35" s="599"/>
      <c r="ET35" s="599"/>
      <c r="EU35" s="599"/>
      <c r="EV35" s="599"/>
      <c r="EW35" s="599"/>
      <c r="EX35" s="599"/>
      <c r="EY35" s="599"/>
      <c r="EZ35" s="599"/>
      <c r="FA35" s="599"/>
      <c r="FB35" s="599"/>
      <c r="FC35" s="599"/>
      <c r="FD35" s="599"/>
      <c r="FE35" s="599"/>
      <c r="FF35" s="599"/>
      <c r="FG35" s="599"/>
      <c r="FH35" s="599"/>
      <c r="FI35" s="599"/>
      <c r="FJ35" s="599"/>
      <c r="FK35" s="599"/>
      <c r="FL35" s="599"/>
      <c r="FM35" s="599"/>
      <c r="FN35" s="599"/>
      <c r="FO35" s="599"/>
      <c r="FP35" s="599"/>
      <c r="FQ35" s="599"/>
      <c r="FR35" s="599"/>
      <c r="FS35" s="599"/>
      <c r="FT35" s="599"/>
      <c r="FU35" s="599"/>
      <c r="FV35" s="599"/>
      <c r="FW35" s="599"/>
      <c r="FX35" s="599"/>
      <c r="FY35" s="599"/>
      <c r="FZ35" s="599"/>
      <c r="GA35" s="599"/>
      <c r="GB35" s="599"/>
      <c r="GC35" s="599"/>
      <c r="GD35" s="599"/>
      <c r="GE35" s="599"/>
      <c r="GF35" s="599"/>
      <c r="GG35" s="599"/>
      <c r="GH35" s="599"/>
      <c r="GI35" s="599"/>
      <c r="GJ35" s="599"/>
      <c r="GK35" s="599"/>
      <c r="GL35" s="599"/>
      <c r="GM35" s="599"/>
      <c r="GN35" s="599"/>
      <c r="GO35" s="599"/>
      <c r="GP35" s="599"/>
      <c r="GQ35" s="599"/>
      <c r="GR35" s="599"/>
      <c r="GS35" s="599"/>
      <c r="GT35" s="599"/>
      <c r="GU35" s="599"/>
      <c r="GV35" s="599"/>
      <c r="GW35" s="599"/>
      <c r="GX35" s="599"/>
      <c r="GY35" s="599"/>
      <c r="GZ35" s="599"/>
      <c r="HA35" s="599"/>
      <c r="HB35" s="599"/>
      <c r="HC35" s="599"/>
      <c r="HD35" s="599"/>
      <c r="HE35" s="599"/>
      <c r="HF35" s="599"/>
      <c r="HG35" s="599"/>
      <c r="HH35" s="599"/>
      <c r="HI35" s="599"/>
      <c r="HJ35" s="599"/>
      <c r="HK35" s="599"/>
      <c r="HL35" s="599"/>
      <c r="HM35" s="599"/>
      <c r="HN35" s="599"/>
      <c r="HO35" s="599"/>
      <c r="HP35" s="599"/>
      <c r="HQ35" s="599"/>
      <c r="HR35" s="599"/>
      <c r="HS35" s="599"/>
      <c r="HT35" s="599"/>
      <c r="HU35" s="599"/>
      <c r="HV35" s="599"/>
      <c r="HW35" s="599"/>
      <c r="HX35" s="599"/>
      <c r="HY35" s="599"/>
      <c r="HZ35" s="599"/>
      <c r="IA35" s="599"/>
      <c r="IB35" s="599"/>
      <c r="IC35" s="599"/>
      <c r="ID35" s="599"/>
      <c r="IE35" s="599"/>
      <c r="IF35" s="599"/>
      <c r="IG35" s="599"/>
      <c r="IH35" s="599"/>
      <c r="II35" s="599"/>
      <c r="IJ35" s="599"/>
      <c r="IK35" s="599"/>
      <c r="IL35" s="599"/>
      <c r="IM35" s="599"/>
      <c r="IN35" s="599"/>
      <c r="IO35" s="599"/>
      <c r="IP35" s="599"/>
      <c r="IQ35" s="599"/>
      <c r="IR35" s="599"/>
      <c r="IS35" s="599"/>
      <c r="IT35" s="599"/>
      <c r="IU35" s="599"/>
      <c r="IV35" s="599"/>
      <c r="IW35" s="599"/>
      <c r="IX35" s="599"/>
      <c r="IY35" s="599"/>
      <c r="IZ35" s="599"/>
      <c r="JA35" s="599"/>
      <c r="JB35" s="599"/>
      <c r="JC35" s="599"/>
      <c r="JD35" s="599"/>
      <c r="JE35" s="599"/>
      <c r="JF35" s="599"/>
      <c r="JG35" s="599"/>
      <c r="JH35" s="599"/>
      <c r="JI35" s="599"/>
      <c r="JJ35" s="599"/>
      <c r="JK35" s="599"/>
      <c r="JL35" s="599"/>
      <c r="JM35" s="599"/>
      <c r="JN35" s="599"/>
      <c r="JO35" s="599"/>
      <c r="JP35" s="599"/>
      <c r="JQ35" s="599"/>
      <c r="JR35" s="599"/>
      <c r="JS35" s="599"/>
      <c r="JT35" s="599"/>
      <c r="JU35" s="599"/>
      <c r="JV35" s="599"/>
      <c r="JW35" s="599"/>
      <c r="JX35" s="599"/>
      <c r="JY35" s="599"/>
      <c r="JZ35" s="599"/>
      <c r="KA35" s="599"/>
      <c r="KB35" s="599"/>
      <c r="KC35" s="599"/>
      <c r="KD35" s="599"/>
      <c r="KE35" s="599"/>
      <c r="KF35" s="599"/>
      <c r="KG35" s="599"/>
      <c r="KH35" s="599"/>
      <c r="KI35" s="599"/>
      <c r="KJ35" s="599"/>
      <c r="KK35" s="599"/>
      <c r="KL35" s="599"/>
      <c r="KM35" s="599"/>
      <c r="KN35" s="599"/>
      <c r="KO35" s="599"/>
      <c r="KP35" s="599"/>
      <c r="KQ35" s="599"/>
      <c r="KR35" s="599"/>
      <c r="KS35" s="599"/>
      <c r="KT35" s="599"/>
      <c r="KU35" s="599"/>
      <c r="KV35" s="599"/>
      <c r="KW35" s="599"/>
      <c r="KX35" s="599"/>
      <c r="KY35" s="599"/>
      <c r="KZ35" s="599"/>
      <c r="LA35" s="599"/>
      <c r="LB35" s="599"/>
      <c r="LC35" s="599"/>
      <c r="LD35" s="599"/>
      <c r="LE35" s="599"/>
      <c r="LF35" s="599"/>
      <c r="LG35" s="599"/>
      <c r="LH35" s="599"/>
      <c r="LI35" s="599"/>
      <c r="LJ35" s="599"/>
      <c r="LK35" s="599"/>
      <c r="LL35" s="599"/>
      <c r="LM35" s="599"/>
      <c r="LN35" s="599"/>
      <c r="LO35" s="599"/>
      <c r="LP35" s="599"/>
      <c r="LQ35" s="599"/>
      <c r="LR35" s="599"/>
      <c r="LS35" s="599"/>
      <c r="LT35" s="599"/>
      <c r="LU35" s="599"/>
      <c r="LV35" s="599"/>
      <c r="LW35" s="599"/>
      <c r="LX35" s="599"/>
      <c r="LY35" s="599"/>
      <c r="LZ35" s="599"/>
      <c r="MA35" s="599"/>
      <c r="MB35" s="599"/>
      <c r="MC35" s="599"/>
      <c r="MD35" s="599"/>
      <c r="ME35" s="599"/>
      <c r="MF35" s="599"/>
      <c r="MG35" s="599"/>
      <c r="MH35" s="599"/>
      <c r="MI35" s="599"/>
      <c r="MJ35" s="599"/>
      <c r="MK35" s="599"/>
      <c r="ML35" s="599"/>
      <c r="MM35" s="599"/>
      <c r="MN35" s="599"/>
      <c r="MO35" s="599"/>
      <c r="MP35" s="599"/>
      <c r="MQ35" s="599"/>
      <c r="MR35" s="599"/>
      <c r="MS35" s="599"/>
      <c r="MT35" s="599"/>
      <c r="MU35" s="599"/>
      <c r="MV35" s="599"/>
      <c r="MW35" s="599"/>
      <c r="MX35" s="599"/>
      <c r="MY35" s="599"/>
      <c r="MZ35" s="599"/>
      <c r="NA35" s="599"/>
      <c r="NB35" s="599"/>
      <c r="NC35" s="599"/>
      <c r="ND35" s="599"/>
      <c r="NE35" s="599"/>
      <c r="NF35" s="599"/>
      <c r="NG35" s="599"/>
      <c r="NH35" s="599"/>
      <c r="NI35" s="599"/>
      <c r="NJ35" s="599"/>
      <c r="NK35" s="599"/>
      <c r="NL35" s="599"/>
      <c r="NM35" s="599"/>
      <c r="NN35" s="599"/>
      <c r="NO35" s="599"/>
      <c r="NP35" s="599"/>
      <c r="NQ35" s="599"/>
      <c r="NR35" s="599"/>
      <c r="NS35" s="599"/>
      <c r="NT35" s="599"/>
      <c r="NU35" s="599"/>
      <c r="NV35" s="599"/>
      <c r="NW35" s="599"/>
      <c r="NX35" s="599"/>
      <c r="NY35" s="599"/>
      <c r="NZ35" s="599"/>
      <c r="OA35" s="599"/>
      <c r="OB35" s="599"/>
      <c r="OC35" s="599"/>
      <c r="OD35" s="599"/>
      <c r="OE35" s="599"/>
      <c r="OF35" s="599"/>
      <c r="OG35" s="599"/>
      <c r="OH35" s="599"/>
      <c r="OI35" s="599"/>
      <c r="OJ35" s="599"/>
      <c r="OK35" s="599"/>
      <c r="OL35" s="599"/>
      <c r="OM35" s="599"/>
      <c r="ON35" s="599"/>
      <c r="OO35" s="599"/>
      <c r="OP35" s="599"/>
      <c r="OQ35" s="599"/>
      <c r="OR35" s="599"/>
      <c r="OS35" s="599"/>
      <c r="OT35" s="599"/>
      <c r="OU35" s="599"/>
      <c r="OV35" s="599"/>
      <c r="OW35" s="599"/>
      <c r="OX35" s="599"/>
      <c r="OY35" s="599"/>
      <c r="OZ35" s="599"/>
      <c r="PA35" s="599"/>
      <c r="PB35" s="599"/>
      <c r="PC35" s="599"/>
      <c r="PD35" s="599"/>
      <c r="PE35" s="599"/>
      <c r="PF35" s="599"/>
      <c r="PG35" s="599"/>
      <c r="PH35" s="599"/>
      <c r="PI35" s="599"/>
      <c r="PJ35" s="599"/>
      <c r="PK35" s="599"/>
      <c r="PL35" s="599"/>
      <c r="PM35" s="599"/>
      <c r="PN35" s="599"/>
      <c r="PO35" s="599"/>
      <c r="PP35" s="599"/>
      <c r="PQ35" s="599"/>
      <c r="PR35" s="599"/>
      <c r="PS35" s="599"/>
      <c r="PT35" s="599"/>
      <c r="PU35" s="599"/>
      <c r="PV35" s="599"/>
      <c r="PW35" s="599"/>
      <c r="PX35" s="599"/>
      <c r="PY35" s="599"/>
      <c r="PZ35" s="599"/>
      <c r="QA35" s="599"/>
      <c r="QB35" s="599"/>
      <c r="QC35" s="599"/>
      <c r="QD35" s="599"/>
      <c r="QE35" s="599"/>
      <c r="QF35" s="599"/>
      <c r="QG35" s="599"/>
      <c r="QH35" s="599"/>
      <c r="QI35" s="599"/>
      <c r="QJ35" s="599"/>
      <c r="QK35" s="599"/>
      <c r="QL35" s="599"/>
      <c r="QM35" s="599"/>
      <c r="QN35" s="599"/>
      <c r="QO35" s="599"/>
      <c r="QP35" s="599"/>
      <c r="QQ35" s="599"/>
      <c r="QR35" s="599"/>
      <c r="QS35" s="599"/>
      <c r="QT35" s="599"/>
      <c r="QU35" s="599"/>
      <c r="QV35" s="599"/>
      <c r="QW35" s="599"/>
      <c r="QX35" s="599"/>
      <c r="QY35" s="599"/>
      <c r="QZ35" s="599"/>
      <c r="RA35" s="599"/>
      <c r="RB35" s="599"/>
      <c r="RC35" s="599"/>
      <c r="RD35" s="599"/>
      <c r="RE35" s="599"/>
      <c r="RF35" s="599"/>
      <c r="RG35" s="599"/>
      <c r="RH35" s="599"/>
      <c r="RI35" s="599"/>
      <c r="RJ35" s="599"/>
      <c r="RK35" s="599"/>
      <c r="RL35" s="599"/>
      <c r="RM35" s="599"/>
      <c r="RN35" s="599"/>
      <c r="RO35" s="599"/>
      <c r="RP35" s="599"/>
      <c r="RQ35" s="599"/>
      <c r="RR35" s="599"/>
      <c r="RS35" s="599"/>
      <c r="RT35" s="599"/>
      <c r="RU35" s="599"/>
      <c r="RV35" s="599"/>
      <c r="RW35" s="599"/>
      <c r="RX35" s="599"/>
      <c r="RY35" s="599"/>
      <c r="RZ35" s="599"/>
      <c r="SA35" s="599"/>
      <c r="SB35" s="599"/>
      <c r="SC35" s="599"/>
      <c r="SD35" s="599"/>
      <c r="SE35" s="599"/>
      <c r="SF35" s="599"/>
      <c r="SG35" s="599"/>
      <c r="SH35" s="599"/>
      <c r="SI35" s="599"/>
      <c r="SJ35" s="599"/>
      <c r="SK35" s="599"/>
      <c r="SL35" s="599"/>
      <c r="SM35" s="599"/>
      <c r="SN35" s="599"/>
      <c r="SO35" s="599"/>
      <c r="SP35" s="599"/>
      <c r="SQ35" s="599"/>
      <c r="SR35" s="599"/>
      <c r="SS35" s="599"/>
      <c r="ST35" s="599"/>
      <c r="SU35" s="599"/>
      <c r="SV35" s="599"/>
      <c r="SW35" s="599"/>
      <c r="SX35" s="599"/>
      <c r="SY35" s="599"/>
      <c r="SZ35" s="599"/>
      <c r="TA35" s="599"/>
      <c r="TB35" s="599"/>
      <c r="TC35" s="599"/>
      <c r="TD35" s="599"/>
      <c r="TE35" s="599"/>
      <c r="TF35" s="599"/>
      <c r="TG35" s="599"/>
      <c r="TH35" s="599"/>
      <c r="TI35" s="599"/>
      <c r="TJ35" s="599"/>
      <c r="TK35" s="599"/>
      <c r="TL35" s="599"/>
      <c r="TM35" s="599"/>
      <c r="TN35" s="599"/>
      <c r="TO35" s="599"/>
      <c r="TP35" s="599"/>
      <c r="TQ35" s="599"/>
      <c r="TR35" s="599"/>
      <c r="TS35" s="599"/>
      <c r="TT35" s="599"/>
      <c r="TU35" s="599"/>
      <c r="TV35" s="599"/>
      <c r="TW35" s="599"/>
      <c r="TX35" s="599"/>
      <c r="TY35" s="599"/>
      <c r="TZ35" s="599"/>
      <c r="UA35" s="599"/>
      <c r="UB35" s="599"/>
      <c r="UC35" s="599"/>
      <c r="UD35" s="599"/>
      <c r="UE35" s="599"/>
      <c r="UF35" s="599"/>
      <c r="UG35" s="599"/>
      <c r="UH35" s="599"/>
      <c r="UI35" s="599"/>
      <c r="UJ35" s="599"/>
      <c r="UK35" s="599"/>
      <c r="UL35" s="599"/>
      <c r="UM35" s="599"/>
      <c r="UN35" s="599"/>
      <c r="UO35" s="599"/>
      <c r="UP35" s="599"/>
      <c r="UQ35" s="599"/>
      <c r="UR35" s="599"/>
      <c r="US35" s="599"/>
      <c r="UT35" s="599"/>
      <c r="UU35" s="599"/>
      <c r="UV35" s="599"/>
      <c r="UW35" s="599"/>
      <c r="UX35" s="599"/>
      <c r="UY35" s="599"/>
      <c r="UZ35" s="599"/>
      <c r="VA35" s="599"/>
      <c r="VB35" s="599"/>
      <c r="VC35" s="599"/>
      <c r="VD35" s="599"/>
      <c r="VE35" s="599"/>
      <c r="VF35" s="599"/>
      <c r="VG35" s="599"/>
      <c r="VH35" s="599"/>
      <c r="VI35" s="599"/>
      <c r="VJ35" s="599"/>
      <c r="VK35" s="599"/>
      <c r="VL35" s="599"/>
      <c r="VM35" s="599"/>
      <c r="VN35" s="599"/>
      <c r="VO35" s="599"/>
      <c r="VP35" s="599"/>
      <c r="VQ35" s="599"/>
      <c r="VR35" s="599"/>
      <c r="VS35" s="599"/>
      <c r="VT35" s="599"/>
      <c r="VU35" s="599"/>
      <c r="VV35" s="599"/>
      <c r="VW35" s="599"/>
      <c r="VX35" s="599"/>
      <c r="VY35" s="599"/>
      <c r="VZ35" s="599"/>
      <c r="WA35" s="599"/>
      <c r="WB35" s="599"/>
      <c r="WC35" s="599"/>
      <c r="WD35" s="599"/>
      <c r="WE35" s="599"/>
      <c r="WF35" s="599"/>
      <c r="WG35" s="599"/>
      <c r="WH35" s="599"/>
      <c r="WI35" s="599"/>
      <c r="WJ35" s="599"/>
      <c r="WK35" s="599"/>
      <c r="WL35" s="599"/>
      <c r="WM35" s="599"/>
      <c r="WN35" s="599"/>
      <c r="WO35" s="599"/>
      <c r="WP35" s="599"/>
      <c r="WQ35" s="599"/>
      <c r="WR35" s="599"/>
      <c r="WS35" s="599"/>
      <c r="WT35" s="599"/>
      <c r="WU35" s="599"/>
      <c r="WV35" s="599"/>
      <c r="WW35" s="599"/>
      <c r="WX35" s="599"/>
      <c r="WY35" s="599"/>
      <c r="WZ35" s="599"/>
      <c r="XA35" s="599"/>
      <c r="XB35" s="599"/>
      <c r="XC35" s="599"/>
      <c r="XD35" s="599"/>
      <c r="XE35" s="599"/>
      <c r="XF35" s="599"/>
      <c r="XG35" s="599"/>
      <c r="XH35" s="599"/>
      <c r="XI35" s="599"/>
      <c r="XJ35" s="599"/>
      <c r="XK35" s="599"/>
      <c r="XL35" s="599"/>
      <c r="XM35" s="599"/>
      <c r="XN35" s="599"/>
      <c r="XO35" s="599"/>
      <c r="XP35" s="599"/>
      <c r="XQ35" s="599"/>
      <c r="XR35" s="599"/>
      <c r="XS35" s="599"/>
      <c r="XT35" s="599"/>
      <c r="XU35" s="599"/>
      <c r="XV35" s="599"/>
      <c r="XW35" s="599"/>
      <c r="XX35" s="599"/>
      <c r="XY35" s="599"/>
      <c r="XZ35" s="599"/>
      <c r="YA35" s="599"/>
      <c r="YB35" s="599"/>
      <c r="YC35" s="599"/>
      <c r="YD35" s="599"/>
      <c r="YE35" s="599"/>
      <c r="YF35" s="599"/>
      <c r="YG35" s="599"/>
      <c r="YH35" s="599"/>
      <c r="YI35" s="599"/>
      <c r="YJ35" s="599"/>
      <c r="YK35" s="599"/>
      <c r="YL35" s="599"/>
      <c r="YM35" s="599"/>
      <c r="YN35" s="599"/>
      <c r="YO35" s="599"/>
      <c r="YP35" s="599"/>
      <c r="YQ35" s="599"/>
      <c r="YR35" s="599"/>
      <c r="YS35" s="599"/>
      <c r="YT35" s="599"/>
      <c r="YU35" s="599"/>
      <c r="YV35" s="599"/>
      <c r="YW35" s="599"/>
      <c r="YX35" s="599"/>
      <c r="YY35" s="599"/>
      <c r="YZ35" s="599"/>
      <c r="ZA35" s="599"/>
      <c r="ZB35" s="599"/>
      <c r="ZC35" s="599"/>
      <c r="ZD35" s="599"/>
      <c r="ZE35" s="599"/>
      <c r="ZF35" s="599"/>
      <c r="ZG35" s="599"/>
      <c r="ZH35" s="599"/>
      <c r="ZI35" s="599"/>
      <c r="ZJ35" s="599"/>
      <c r="ZK35" s="599"/>
      <c r="ZL35" s="599"/>
      <c r="ZM35" s="599"/>
      <c r="ZN35" s="599"/>
      <c r="ZO35" s="599"/>
      <c r="ZP35" s="599"/>
      <c r="ZQ35" s="599"/>
      <c r="ZR35" s="599"/>
      <c r="ZS35" s="599"/>
      <c r="ZT35" s="599"/>
      <c r="ZU35" s="599"/>
      <c r="ZV35" s="599"/>
      <c r="ZW35" s="599"/>
      <c r="ZX35" s="599"/>
      <c r="ZY35" s="599"/>
      <c r="ZZ35" s="599"/>
      <c r="AAA35" s="599"/>
      <c r="AAB35" s="599"/>
      <c r="AAC35" s="599"/>
      <c r="AAD35" s="599"/>
      <c r="AAE35" s="599"/>
      <c r="AAF35" s="599"/>
      <c r="AAG35" s="599"/>
      <c r="AAH35" s="599"/>
      <c r="AAI35" s="599"/>
      <c r="AAJ35" s="599"/>
      <c r="AAK35" s="599"/>
      <c r="AAL35" s="599"/>
      <c r="AAM35" s="599"/>
      <c r="AAN35" s="599"/>
      <c r="AAO35" s="599"/>
      <c r="AAP35" s="599"/>
      <c r="AAQ35" s="599"/>
      <c r="AAR35" s="599"/>
      <c r="AAS35" s="599"/>
      <c r="AAT35" s="599"/>
      <c r="AAU35" s="599"/>
      <c r="AAV35" s="599"/>
      <c r="AAW35" s="599"/>
      <c r="AAX35" s="599"/>
      <c r="AAY35" s="599"/>
      <c r="AAZ35" s="599"/>
      <c r="ABA35" s="599"/>
      <c r="ABB35" s="599"/>
      <c r="ABC35" s="599"/>
      <c r="ABD35" s="599"/>
      <c r="ABE35" s="599"/>
      <c r="ABF35" s="599"/>
      <c r="ABG35" s="599"/>
      <c r="ABH35" s="599"/>
      <c r="ABI35" s="599"/>
      <c r="ABJ35" s="599"/>
      <c r="ABK35" s="599"/>
      <c r="ABL35" s="599"/>
      <c r="ABM35" s="599"/>
      <c r="ABN35" s="599"/>
      <c r="ABO35" s="599"/>
      <c r="ABP35" s="599"/>
      <c r="ABQ35" s="599"/>
      <c r="ABR35" s="599"/>
      <c r="ABS35" s="599"/>
      <c r="ABT35" s="599"/>
      <c r="ABU35" s="599"/>
      <c r="ABV35" s="599"/>
      <c r="ABW35" s="599"/>
      <c r="ABX35" s="599"/>
      <c r="ABY35" s="599"/>
      <c r="ABZ35" s="599"/>
      <c r="ACA35" s="599"/>
      <c r="ACB35" s="599"/>
      <c r="ACC35" s="599"/>
      <c r="ACD35" s="599"/>
      <c r="ACE35" s="599"/>
      <c r="ACF35" s="599"/>
      <c r="ACG35" s="599"/>
      <c r="ACH35" s="599"/>
      <c r="ACI35" s="599"/>
      <c r="ACJ35" s="599"/>
      <c r="ACK35" s="599"/>
      <c r="ACL35" s="599"/>
      <c r="ACM35" s="599"/>
      <c r="ACN35" s="599"/>
      <c r="ACO35" s="599"/>
      <c r="ACP35" s="599"/>
      <c r="ACQ35" s="599"/>
      <c r="ACR35" s="599"/>
      <c r="ACS35" s="599"/>
      <c r="ACT35" s="599"/>
      <c r="ACU35" s="599"/>
      <c r="ACV35" s="599"/>
      <c r="ACW35" s="599"/>
      <c r="ACX35" s="599"/>
      <c r="ACY35" s="599"/>
      <c r="ACZ35" s="599"/>
      <c r="ADA35" s="599"/>
      <c r="ADB35" s="599"/>
      <c r="ADC35" s="599"/>
      <c r="ADD35" s="599"/>
      <c r="ADE35" s="599"/>
      <c r="ADF35" s="599"/>
      <c r="ADG35" s="599"/>
      <c r="ADH35" s="599"/>
      <c r="ADI35" s="599"/>
      <c r="ADJ35" s="599"/>
      <c r="ADK35" s="599"/>
      <c r="ADL35" s="599"/>
      <c r="ADM35" s="599"/>
      <c r="ADN35" s="599"/>
      <c r="ADO35" s="599"/>
      <c r="ADP35" s="599"/>
      <c r="ADQ35" s="599"/>
      <c r="ADR35" s="599"/>
      <c r="ADS35" s="599"/>
      <c r="ADT35" s="599"/>
      <c r="ADU35" s="599"/>
      <c r="ADV35" s="599"/>
      <c r="ADW35" s="599"/>
      <c r="ADX35" s="599"/>
      <c r="ADY35" s="599"/>
      <c r="ADZ35" s="599"/>
      <c r="AEA35" s="599"/>
      <c r="AEB35" s="599"/>
      <c r="AEC35" s="599"/>
      <c r="AED35" s="599"/>
      <c r="AEE35" s="599"/>
      <c r="AEF35" s="599"/>
      <c r="AEG35" s="599"/>
      <c r="AEH35" s="599"/>
      <c r="AEI35" s="599"/>
      <c r="AEJ35" s="599"/>
      <c r="AEK35" s="599"/>
      <c r="AEL35" s="599"/>
      <c r="AEM35" s="599"/>
      <c r="AEN35" s="599"/>
      <c r="AEO35" s="599"/>
      <c r="AEP35" s="599"/>
      <c r="AEQ35" s="599"/>
      <c r="AER35" s="599"/>
      <c r="AES35" s="599"/>
      <c r="AET35" s="599"/>
      <c r="AEU35" s="599"/>
      <c r="AEV35" s="599"/>
      <c r="AEW35" s="599"/>
      <c r="AEX35" s="599"/>
      <c r="AEY35" s="599"/>
      <c r="AEZ35" s="599"/>
      <c r="AFA35" s="599"/>
      <c r="AFB35" s="599"/>
      <c r="AFC35" s="599"/>
      <c r="AFD35" s="599"/>
      <c r="AFE35" s="599"/>
      <c r="AFF35" s="599"/>
      <c r="AFG35" s="599"/>
      <c r="AFH35" s="599"/>
      <c r="AFI35" s="599"/>
      <c r="AFJ35" s="599"/>
      <c r="AFK35" s="599"/>
      <c r="AFL35" s="599"/>
      <c r="AFM35" s="599"/>
      <c r="AFN35" s="599"/>
      <c r="AFO35" s="599"/>
      <c r="AFP35" s="599"/>
      <c r="AFQ35" s="599"/>
      <c r="AFR35" s="599"/>
      <c r="AFS35" s="599"/>
      <c r="AFT35" s="599"/>
      <c r="AFU35" s="599"/>
      <c r="AFV35" s="599"/>
      <c r="AFW35" s="599"/>
      <c r="AFX35" s="599"/>
      <c r="AFY35" s="599"/>
      <c r="AFZ35" s="599"/>
      <c r="AGA35" s="599"/>
      <c r="AGB35" s="599"/>
      <c r="AGC35" s="599"/>
      <c r="AGD35" s="599"/>
      <c r="AGE35" s="599"/>
      <c r="AGF35" s="599"/>
      <c r="AGG35" s="599"/>
      <c r="AGH35" s="599"/>
      <c r="AGI35" s="599"/>
      <c r="AGJ35" s="599"/>
      <c r="AGK35" s="599"/>
      <c r="AGL35" s="599"/>
      <c r="AGM35" s="599"/>
      <c r="AGN35" s="599"/>
      <c r="AGO35" s="599"/>
      <c r="AGP35" s="599"/>
      <c r="AGQ35" s="599"/>
      <c r="AGR35" s="599"/>
      <c r="AGS35" s="599"/>
      <c r="AGT35" s="599"/>
      <c r="AGU35" s="599"/>
      <c r="AGV35" s="599"/>
      <c r="AGW35" s="599"/>
      <c r="AGX35" s="599"/>
      <c r="AGY35" s="599"/>
      <c r="AGZ35" s="599"/>
      <c r="AHA35" s="599"/>
      <c r="AHB35" s="599"/>
      <c r="AHC35" s="599"/>
      <c r="AHD35" s="599"/>
      <c r="AHE35" s="599"/>
      <c r="AHF35" s="599"/>
      <c r="AHG35" s="599"/>
      <c r="AHH35" s="599"/>
      <c r="AHI35" s="599"/>
      <c r="AHJ35" s="599"/>
      <c r="AHK35" s="599"/>
      <c r="AHL35" s="599"/>
      <c r="AHM35" s="599"/>
      <c r="AHN35" s="599"/>
      <c r="AHO35" s="599"/>
      <c r="AHP35" s="599"/>
      <c r="AHQ35" s="599"/>
      <c r="AHR35" s="599"/>
      <c r="AHS35" s="599"/>
      <c r="AHT35" s="599"/>
      <c r="AHU35" s="599"/>
      <c r="AHV35" s="599"/>
      <c r="AHW35" s="599"/>
      <c r="AHX35" s="599"/>
      <c r="AHY35" s="599"/>
      <c r="AHZ35" s="599"/>
      <c r="AIA35" s="599"/>
      <c r="AIB35" s="599"/>
      <c r="AIC35" s="599"/>
      <c r="AID35" s="599"/>
      <c r="AIE35" s="599"/>
      <c r="AIF35" s="599"/>
      <c r="AIG35" s="599"/>
      <c r="AIH35" s="599"/>
      <c r="AII35" s="599"/>
      <c r="AIJ35" s="599"/>
      <c r="AIK35" s="599"/>
      <c r="AIL35" s="599"/>
      <c r="AIM35" s="599"/>
      <c r="AIN35" s="599"/>
      <c r="AIO35" s="599"/>
      <c r="AIP35" s="599"/>
      <c r="AIQ35" s="599"/>
      <c r="AIR35" s="599"/>
      <c r="AIS35" s="599"/>
      <c r="AIT35" s="599"/>
      <c r="AIU35" s="599"/>
      <c r="AIV35" s="599"/>
      <c r="AIW35" s="599"/>
      <c r="AIX35" s="599"/>
      <c r="AIY35" s="599"/>
      <c r="AIZ35" s="599"/>
      <c r="AJA35" s="599"/>
      <c r="AJB35" s="599"/>
      <c r="AJC35" s="599"/>
      <c r="AJD35" s="599"/>
      <c r="AJE35" s="599"/>
      <c r="AJF35" s="599"/>
      <c r="AJG35" s="599"/>
      <c r="AJH35" s="599"/>
      <c r="AJI35" s="599"/>
      <c r="AJJ35" s="599"/>
      <c r="AJK35" s="599"/>
      <c r="AJL35" s="599"/>
      <c r="AJM35" s="599"/>
      <c r="AJN35" s="599"/>
      <c r="AJO35" s="599"/>
      <c r="AJP35" s="599"/>
      <c r="AJQ35" s="599"/>
      <c r="AJR35" s="599"/>
      <c r="AJS35" s="599"/>
      <c r="AJT35" s="599"/>
      <c r="AJU35" s="599"/>
      <c r="AJV35" s="599"/>
      <c r="AJW35" s="599"/>
      <c r="AJX35" s="599"/>
      <c r="AJY35" s="599"/>
      <c r="AJZ35" s="599"/>
      <c r="AKA35" s="599"/>
      <c r="AKB35" s="599"/>
      <c r="AKC35" s="599"/>
      <c r="AKD35" s="599"/>
      <c r="AKE35" s="599"/>
      <c r="AKF35" s="599"/>
      <c r="AKG35" s="599"/>
      <c r="AKH35" s="599"/>
      <c r="AKI35" s="599"/>
      <c r="AKJ35" s="599"/>
      <c r="AKK35" s="599"/>
      <c r="AKL35" s="599"/>
      <c r="AKM35" s="599"/>
      <c r="AKN35" s="599"/>
      <c r="AKO35" s="599"/>
      <c r="AKP35" s="599"/>
      <c r="AKQ35" s="599"/>
      <c r="AKR35" s="599"/>
      <c r="AKS35" s="599"/>
      <c r="AKT35" s="599"/>
      <c r="AKU35" s="599"/>
      <c r="AKV35" s="599"/>
      <c r="AKW35" s="599"/>
      <c r="AKX35" s="599"/>
      <c r="AKY35" s="599"/>
      <c r="AKZ35" s="599"/>
      <c r="ALA35" s="599"/>
      <c r="ALB35" s="599"/>
      <c r="ALC35" s="599"/>
      <c r="ALD35" s="599"/>
      <c r="ALE35" s="599"/>
      <c r="ALF35" s="599"/>
      <c r="ALG35" s="599"/>
      <c r="ALH35" s="599"/>
      <c r="ALI35" s="599"/>
      <c r="ALJ35" s="599"/>
      <c r="ALK35" s="599"/>
      <c r="ALL35" s="599"/>
      <c r="ALM35" s="599"/>
      <c r="ALN35" s="599"/>
      <c r="ALO35" s="599"/>
      <c r="ALP35" s="599"/>
      <c r="ALQ35" s="599"/>
      <c r="ALR35" s="599"/>
      <c r="ALS35" s="599"/>
      <c r="ALT35" s="599"/>
      <c r="ALU35" s="599"/>
      <c r="ALV35" s="599"/>
      <c r="ALW35" s="599"/>
      <c r="ALX35" s="599"/>
      <c r="ALY35" s="599"/>
      <c r="ALZ35" s="599"/>
      <c r="AMA35" s="599"/>
      <c r="AMB35" s="599"/>
      <c r="AMC35" s="599"/>
      <c r="AMD35" s="599"/>
      <c r="AME35" s="599"/>
      <c r="AMF35" s="599"/>
      <c r="AMG35" s="599"/>
      <c r="AMH35" s="599"/>
      <c r="AMI35" s="599"/>
      <c r="AMJ35" s="599"/>
    </row>
    <row r="36" spans="1:1025" s="623" customFormat="1" ht="26.25" customHeight="1" x14ac:dyDescent="0.3">
      <c r="A36" s="885" t="s">
        <v>522</v>
      </c>
      <c r="B36" s="886"/>
      <c r="C36" s="628"/>
      <c r="D36" s="628" t="s">
        <v>3</v>
      </c>
      <c r="E36" s="627">
        <v>819725</v>
      </c>
      <c r="F36" s="627">
        <f>SUM(F10+F11+F12+F13+F15+F17+F21+F22+F25+F26+F29+F30)</f>
        <v>782669</v>
      </c>
      <c r="G36" s="627">
        <v>491088</v>
      </c>
      <c r="H36" s="627">
        <v>112922</v>
      </c>
      <c r="I36" s="627">
        <v>167294</v>
      </c>
      <c r="J36" s="627">
        <v>0</v>
      </c>
      <c r="K36" s="627">
        <v>0</v>
      </c>
      <c r="L36" s="627">
        <v>0</v>
      </c>
      <c r="M36" s="627">
        <v>0</v>
      </c>
      <c r="N36" s="627">
        <v>11365</v>
      </c>
      <c r="O36" s="627">
        <v>0</v>
      </c>
      <c r="P36" s="627">
        <v>0</v>
      </c>
      <c r="Q36" s="627">
        <v>0</v>
      </c>
      <c r="R36" s="627">
        <v>0</v>
      </c>
      <c r="S36" s="599"/>
      <c r="T36" s="599"/>
      <c r="U36" s="599"/>
      <c r="V36" s="599"/>
      <c r="W36" s="599"/>
      <c r="X36" s="599"/>
      <c r="Y36" s="599"/>
      <c r="Z36" s="599"/>
      <c r="AA36" s="599"/>
      <c r="AB36" s="599"/>
      <c r="AC36" s="599"/>
      <c r="AD36" s="599"/>
      <c r="AE36" s="599"/>
      <c r="AF36" s="599"/>
      <c r="AG36" s="599"/>
      <c r="AH36" s="599"/>
      <c r="AI36" s="599"/>
      <c r="AJ36" s="599"/>
      <c r="AK36" s="599"/>
      <c r="AL36" s="599"/>
      <c r="AM36" s="599"/>
      <c r="AN36" s="599"/>
      <c r="AO36" s="599"/>
      <c r="AP36" s="599"/>
      <c r="AQ36" s="599"/>
      <c r="AR36" s="599"/>
      <c r="AS36" s="599"/>
      <c r="AT36" s="599"/>
      <c r="AU36" s="599"/>
      <c r="AV36" s="599"/>
      <c r="AW36" s="599"/>
      <c r="AX36" s="599"/>
      <c r="AY36" s="599"/>
      <c r="AZ36" s="599"/>
      <c r="BA36" s="599"/>
      <c r="BB36" s="599"/>
      <c r="BC36" s="599"/>
      <c r="BD36" s="599"/>
      <c r="BE36" s="599"/>
      <c r="BF36" s="599"/>
      <c r="BG36" s="599"/>
      <c r="BH36" s="599"/>
      <c r="BI36" s="599"/>
      <c r="BJ36" s="599"/>
      <c r="BK36" s="599"/>
      <c r="BL36" s="599"/>
      <c r="BM36" s="599"/>
      <c r="BN36" s="599"/>
      <c r="BO36" s="599"/>
      <c r="BP36" s="599"/>
      <c r="BQ36" s="599"/>
      <c r="BR36" s="599"/>
      <c r="BS36" s="599"/>
      <c r="BT36" s="599"/>
      <c r="BU36" s="599"/>
      <c r="BV36" s="599"/>
      <c r="BW36" s="599"/>
      <c r="BX36" s="599"/>
      <c r="BY36" s="599"/>
      <c r="BZ36" s="599"/>
      <c r="CA36" s="599"/>
      <c r="CB36" s="599"/>
      <c r="CC36" s="599"/>
      <c r="CD36" s="599"/>
      <c r="CE36" s="599"/>
      <c r="CF36" s="599"/>
      <c r="CG36" s="599"/>
      <c r="CH36" s="599"/>
      <c r="CI36" s="599"/>
      <c r="CJ36" s="599"/>
      <c r="CK36" s="599"/>
      <c r="CL36" s="599"/>
      <c r="CM36" s="599"/>
      <c r="CN36" s="599"/>
      <c r="CO36" s="599"/>
      <c r="CP36" s="599"/>
      <c r="CQ36" s="599"/>
      <c r="CR36" s="599"/>
      <c r="CS36" s="599"/>
      <c r="CT36" s="599"/>
      <c r="CU36" s="599"/>
      <c r="CV36" s="599"/>
      <c r="CW36" s="599"/>
      <c r="CX36" s="599"/>
      <c r="CY36" s="599"/>
      <c r="CZ36" s="599"/>
      <c r="DA36" s="599"/>
      <c r="DB36" s="599"/>
      <c r="DC36" s="599"/>
      <c r="DD36" s="599"/>
      <c r="DE36" s="599"/>
      <c r="DF36" s="599"/>
      <c r="DG36" s="599"/>
      <c r="DH36" s="599"/>
      <c r="DI36" s="599"/>
      <c r="DJ36" s="599"/>
      <c r="DK36" s="599"/>
      <c r="DL36" s="599"/>
      <c r="DM36" s="599"/>
      <c r="DN36" s="599"/>
      <c r="DO36" s="599"/>
      <c r="DP36" s="599"/>
      <c r="DQ36" s="599"/>
      <c r="DR36" s="599"/>
      <c r="DS36" s="599"/>
      <c r="DT36" s="599"/>
      <c r="DU36" s="599"/>
      <c r="DV36" s="599"/>
      <c r="DW36" s="599"/>
      <c r="DX36" s="599"/>
      <c r="DY36" s="599"/>
      <c r="DZ36" s="599"/>
      <c r="EA36" s="599"/>
      <c r="EB36" s="599"/>
      <c r="EC36" s="599"/>
      <c r="ED36" s="599"/>
      <c r="EE36" s="599"/>
      <c r="EF36" s="599"/>
      <c r="EG36" s="599"/>
      <c r="EH36" s="599"/>
      <c r="EI36" s="599"/>
      <c r="EJ36" s="599"/>
      <c r="EK36" s="599"/>
      <c r="EL36" s="599"/>
      <c r="EM36" s="599"/>
      <c r="EN36" s="599"/>
      <c r="EO36" s="599"/>
      <c r="EP36" s="599"/>
      <c r="EQ36" s="599"/>
      <c r="ER36" s="599"/>
      <c r="ES36" s="599"/>
      <c r="ET36" s="599"/>
      <c r="EU36" s="599"/>
      <c r="EV36" s="599"/>
      <c r="EW36" s="599"/>
      <c r="EX36" s="599"/>
      <c r="EY36" s="599"/>
      <c r="EZ36" s="599"/>
      <c r="FA36" s="599"/>
      <c r="FB36" s="599"/>
      <c r="FC36" s="599"/>
      <c r="FD36" s="599"/>
      <c r="FE36" s="599"/>
      <c r="FF36" s="599"/>
      <c r="FG36" s="599"/>
      <c r="FH36" s="599"/>
      <c r="FI36" s="599"/>
      <c r="FJ36" s="599"/>
      <c r="FK36" s="599"/>
      <c r="FL36" s="599"/>
      <c r="FM36" s="599"/>
      <c r="FN36" s="599"/>
      <c r="FO36" s="599"/>
      <c r="FP36" s="599"/>
      <c r="FQ36" s="599"/>
      <c r="FR36" s="599"/>
      <c r="FS36" s="599"/>
      <c r="FT36" s="599"/>
      <c r="FU36" s="599"/>
      <c r="FV36" s="599"/>
      <c r="FW36" s="599"/>
      <c r="FX36" s="599"/>
      <c r="FY36" s="599"/>
      <c r="FZ36" s="599"/>
      <c r="GA36" s="599"/>
      <c r="GB36" s="599"/>
      <c r="GC36" s="599"/>
      <c r="GD36" s="599"/>
      <c r="GE36" s="599"/>
      <c r="GF36" s="599"/>
      <c r="GG36" s="599"/>
      <c r="GH36" s="599"/>
      <c r="GI36" s="599"/>
      <c r="GJ36" s="599"/>
      <c r="GK36" s="599"/>
      <c r="GL36" s="599"/>
      <c r="GM36" s="599"/>
      <c r="GN36" s="599"/>
      <c r="GO36" s="599"/>
      <c r="GP36" s="599"/>
      <c r="GQ36" s="599"/>
      <c r="GR36" s="599"/>
      <c r="GS36" s="599"/>
      <c r="GT36" s="599"/>
      <c r="GU36" s="599"/>
      <c r="GV36" s="599"/>
      <c r="GW36" s="599"/>
      <c r="GX36" s="599"/>
      <c r="GY36" s="599"/>
      <c r="GZ36" s="599"/>
      <c r="HA36" s="599"/>
      <c r="HB36" s="599"/>
      <c r="HC36" s="599"/>
      <c r="HD36" s="599"/>
      <c r="HE36" s="599"/>
      <c r="HF36" s="599"/>
      <c r="HG36" s="599"/>
      <c r="HH36" s="599"/>
      <c r="HI36" s="599"/>
      <c r="HJ36" s="599"/>
      <c r="HK36" s="599"/>
      <c r="HL36" s="599"/>
      <c r="HM36" s="599"/>
      <c r="HN36" s="599"/>
      <c r="HO36" s="599"/>
      <c r="HP36" s="599"/>
      <c r="HQ36" s="599"/>
      <c r="HR36" s="599"/>
      <c r="HS36" s="599"/>
      <c r="HT36" s="599"/>
      <c r="HU36" s="599"/>
      <c r="HV36" s="599"/>
      <c r="HW36" s="599"/>
      <c r="HX36" s="599"/>
      <c r="HY36" s="599"/>
      <c r="HZ36" s="599"/>
      <c r="IA36" s="599"/>
      <c r="IB36" s="599"/>
      <c r="IC36" s="599"/>
      <c r="ID36" s="599"/>
      <c r="IE36" s="599"/>
      <c r="IF36" s="599"/>
      <c r="IG36" s="599"/>
      <c r="IH36" s="599"/>
      <c r="II36" s="599"/>
      <c r="IJ36" s="599"/>
      <c r="IK36" s="599"/>
      <c r="IL36" s="599"/>
      <c r="IM36" s="599"/>
      <c r="IN36" s="599"/>
      <c r="IO36" s="599"/>
      <c r="IP36" s="599"/>
      <c r="IQ36" s="599"/>
      <c r="IR36" s="599"/>
      <c r="IS36" s="599"/>
      <c r="IT36" s="599"/>
      <c r="IU36" s="599"/>
      <c r="IV36" s="599"/>
      <c r="IW36" s="599"/>
      <c r="IX36" s="599"/>
      <c r="IY36" s="599"/>
      <c r="IZ36" s="599"/>
      <c r="JA36" s="599"/>
      <c r="JB36" s="599"/>
      <c r="JC36" s="599"/>
      <c r="JD36" s="599"/>
      <c r="JE36" s="599"/>
      <c r="JF36" s="599"/>
      <c r="JG36" s="599"/>
      <c r="JH36" s="599"/>
      <c r="JI36" s="599"/>
      <c r="JJ36" s="599"/>
      <c r="JK36" s="599"/>
      <c r="JL36" s="599"/>
      <c r="JM36" s="599"/>
      <c r="JN36" s="599"/>
      <c r="JO36" s="599"/>
      <c r="JP36" s="599"/>
      <c r="JQ36" s="599"/>
      <c r="JR36" s="599"/>
      <c r="JS36" s="599"/>
      <c r="JT36" s="599"/>
      <c r="JU36" s="599"/>
      <c r="JV36" s="599"/>
      <c r="JW36" s="599"/>
      <c r="JX36" s="599"/>
      <c r="JY36" s="599"/>
      <c r="JZ36" s="599"/>
      <c r="KA36" s="599"/>
      <c r="KB36" s="599"/>
      <c r="KC36" s="599"/>
      <c r="KD36" s="599"/>
      <c r="KE36" s="599"/>
      <c r="KF36" s="599"/>
      <c r="KG36" s="599"/>
      <c r="KH36" s="599"/>
      <c r="KI36" s="599"/>
      <c r="KJ36" s="599"/>
      <c r="KK36" s="599"/>
      <c r="KL36" s="599"/>
      <c r="KM36" s="599"/>
      <c r="KN36" s="599"/>
      <c r="KO36" s="599"/>
      <c r="KP36" s="599"/>
      <c r="KQ36" s="599"/>
      <c r="KR36" s="599"/>
      <c r="KS36" s="599"/>
      <c r="KT36" s="599"/>
      <c r="KU36" s="599"/>
      <c r="KV36" s="599"/>
      <c r="KW36" s="599"/>
      <c r="KX36" s="599"/>
      <c r="KY36" s="599"/>
      <c r="KZ36" s="599"/>
      <c r="LA36" s="599"/>
      <c r="LB36" s="599"/>
      <c r="LC36" s="599"/>
      <c r="LD36" s="599"/>
      <c r="LE36" s="599"/>
      <c r="LF36" s="599"/>
      <c r="LG36" s="599"/>
      <c r="LH36" s="599"/>
      <c r="LI36" s="599"/>
      <c r="LJ36" s="599"/>
      <c r="LK36" s="599"/>
      <c r="LL36" s="599"/>
      <c r="LM36" s="599"/>
      <c r="LN36" s="599"/>
      <c r="LO36" s="599"/>
      <c r="LP36" s="599"/>
      <c r="LQ36" s="599"/>
      <c r="LR36" s="599"/>
      <c r="LS36" s="599"/>
      <c r="LT36" s="599"/>
      <c r="LU36" s="599"/>
      <c r="LV36" s="599"/>
      <c r="LW36" s="599"/>
      <c r="LX36" s="599"/>
      <c r="LY36" s="599"/>
      <c r="LZ36" s="599"/>
      <c r="MA36" s="599"/>
      <c r="MB36" s="599"/>
      <c r="MC36" s="599"/>
      <c r="MD36" s="599"/>
      <c r="ME36" s="599"/>
      <c r="MF36" s="599"/>
      <c r="MG36" s="599"/>
      <c r="MH36" s="599"/>
      <c r="MI36" s="599"/>
      <c r="MJ36" s="599"/>
      <c r="MK36" s="599"/>
      <c r="ML36" s="599"/>
      <c r="MM36" s="599"/>
      <c r="MN36" s="599"/>
      <c r="MO36" s="599"/>
      <c r="MP36" s="599"/>
      <c r="MQ36" s="599"/>
      <c r="MR36" s="599"/>
      <c r="MS36" s="599"/>
      <c r="MT36" s="599"/>
      <c r="MU36" s="599"/>
      <c r="MV36" s="599"/>
      <c r="MW36" s="599"/>
      <c r="MX36" s="599"/>
      <c r="MY36" s="599"/>
      <c r="MZ36" s="599"/>
      <c r="NA36" s="599"/>
      <c r="NB36" s="599"/>
      <c r="NC36" s="599"/>
      <c r="ND36" s="599"/>
      <c r="NE36" s="599"/>
      <c r="NF36" s="599"/>
      <c r="NG36" s="599"/>
      <c r="NH36" s="599"/>
      <c r="NI36" s="599"/>
      <c r="NJ36" s="599"/>
      <c r="NK36" s="599"/>
      <c r="NL36" s="599"/>
      <c r="NM36" s="599"/>
      <c r="NN36" s="599"/>
      <c r="NO36" s="599"/>
      <c r="NP36" s="599"/>
      <c r="NQ36" s="599"/>
      <c r="NR36" s="599"/>
      <c r="NS36" s="599"/>
      <c r="NT36" s="599"/>
      <c r="NU36" s="599"/>
      <c r="NV36" s="599"/>
      <c r="NW36" s="599"/>
      <c r="NX36" s="599"/>
      <c r="NY36" s="599"/>
      <c r="NZ36" s="599"/>
      <c r="OA36" s="599"/>
      <c r="OB36" s="599"/>
      <c r="OC36" s="599"/>
      <c r="OD36" s="599"/>
      <c r="OE36" s="599"/>
      <c r="OF36" s="599"/>
      <c r="OG36" s="599"/>
      <c r="OH36" s="599"/>
      <c r="OI36" s="599"/>
      <c r="OJ36" s="599"/>
      <c r="OK36" s="599"/>
      <c r="OL36" s="599"/>
      <c r="OM36" s="599"/>
      <c r="ON36" s="599"/>
      <c r="OO36" s="599"/>
      <c r="OP36" s="599"/>
      <c r="OQ36" s="599"/>
      <c r="OR36" s="599"/>
      <c r="OS36" s="599"/>
      <c r="OT36" s="599"/>
      <c r="OU36" s="599"/>
      <c r="OV36" s="599"/>
      <c r="OW36" s="599"/>
      <c r="OX36" s="599"/>
      <c r="OY36" s="599"/>
      <c r="OZ36" s="599"/>
      <c r="PA36" s="599"/>
      <c r="PB36" s="599"/>
      <c r="PC36" s="599"/>
      <c r="PD36" s="599"/>
      <c r="PE36" s="599"/>
      <c r="PF36" s="599"/>
      <c r="PG36" s="599"/>
      <c r="PH36" s="599"/>
      <c r="PI36" s="599"/>
      <c r="PJ36" s="599"/>
      <c r="PK36" s="599"/>
      <c r="PL36" s="599"/>
      <c r="PM36" s="599"/>
      <c r="PN36" s="599"/>
      <c r="PO36" s="599"/>
      <c r="PP36" s="599"/>
      <c r="PQ36" s="599"/>
      <c r="PR36" s="599"/>
      <c r="PS36" s="599"/>
      <c r="PT36" s="599"/>
      <c r="PU36" s="599"/>
      <c r="PV36" s="599"/>
      <c r="PW36" s="599"/>
      <c r="PX36" s="599"/>
      <c r="PY36" s="599"/>
      <c r="PZ36" s="599"/>
      <c r="QA36" s="599"/>
      <c r="QB36" s="599"/>
      <c r="QC36" s="599"/>
      <c r="QD36" s="599"/>
      <c r="QE36" s="599"/>
      <c r="QF36" s="599"/>
      <c r="QG36" s="599"/>
      <c r="QH36" s="599"/>
      <c r="QI36" s="599"/>
      <c r="QJ36" s="599"/>
      <c r="QK36" s="599"/>
      <c r="QL36" s="599"/>
      <c r="QM36" s="599"/>
      <c r="QN36" s="599"/>
      <c r="QO36" s="599"/>
      <c r="QP36" s="599"/>
      <c r="QQ36" s="599"/>
      <c r="QR36" s="599"/>
      <c r="QS36" s="599"/>
      <c r="QT36" s="599"/>
      <c r="QU36" s="599"/>
      <c r="QV36" s="599"/>
      <c r="QW36" s="599"/>
      <c r="QX36" s="599"/>
      <c r="QY36" s="599"/>
      <c r="QZ36" s="599"/>
      <c r="RA36" s="599"/>
      <c r="RB36" s="599"/>
      <c r="RC36" s="599"/>
      <c r="RD36" s="599"/>
      <c r="RE36" s="599"/>
      <c r="RF36" s="599"/>
      <c r="RG36" s="599"/>
      <c r="RH36" s="599"/>
      <c r="RI36" s="599"/>
      <c r="RJ36" s="599"/>
      <c r="RK36" s="599"/>
      <c r="RL36" s="599"/>
      <c r="RM36" s="599"/>
      <c r="RN36" s="599"/>
      <c r="RO36" s="599"/>
      <c r="RP36" s="599"/>
      <c r="RQ36" s="599"/>
      <c r="RR36" s="599"/>
      <c r="RS36" s="599"/>
      <c r="RT36" s="599"/>
      <c r="RU36" s="599"/>
      <c r="RV36" s="599"/>
      <c r="RW36" s="599"/>
      <c r="RX36" s="599"/>
      <c r="RY36" s="599"/>
      <c r="RZ36" s="599"/>
      <c r="SA36" s="599"/>
      <c r="SB36" s="599"/>
      <c r="SC36" s="599"/>
      <c r="SD36" s="599"/>
      <c r="SE36" s="599"/>
      <c r="SF36" s="599"/>
      <c r="SG36" s="599"/>
      <c r="SH36" s="599"/>
      <c r="SI36" s="599"/>
      <c r="SJ36" s="599"/>
      <c r="SK36" s="599"/>
      <c r="SL36" s="599"/>
      <c r="SM36" s="599"/>
      <c r="SN36" s="599"/>
      <c r="SO36" s="599"/>
      <c r="SP36" s="599"/>
      <c r="SQ36" s="599"/>
      <c r="SR36" s="599"/>
      <c r="SS36" s="599"/>
      <c r="ST36" s="599"/>
      <c r="SU36" s="599"/>
      <c r="SV36" s="599"/>
      <c r="SW36" s="599"/>
      <c r="SX36" s="599"/>
      <c r="SY36" s="599"/>
      <c r="SZ36" s="599"/>
      <c r="TA36" s="599"/>
      <c r="TB36" s="599"/>
      <c r="TC36" s="599"/>
      <c r="TD36" s="599"/>
      <c r="TE36" s="599"/>
      <c r="TF36" s="599"/>
      <c r="TG36" s="599"/>
      <c r="TH36" s="599"/>
      <c r="TI36" s="599"/>
      <c r="TJ36" s="599"/>
      <c r="TK36" s="599"/>
      <c r="TL36" s="599"/>
      <c r="TM36" s="599"/>
      <c r="TN36" s="599"/>
      <c r="TO36" s="599"/>
      <c r="TP36" s="599"/>
      <c r="TQ36" s="599"/>
      <c r="TR36" s="599"/>
      <c r="TS36" s="599"/>
      <c r="TT36" s="599"/>
      <c r="TU36" s="599"/>
      <c r="TV36" s="599"/>
      <c r="TW36" s="599"/>
      <c r="TX36" s="599"/>
      <c r="TY36" s="599"/>
      <c r="TZ36" s="599"/>
      <c r="UA36" s="599"/>
      <c r="UB36" s="599"/>
      <c r="UC36" s="599"/>
      <c r="UD36" s="599"/>
      <c r="UE36" s="599"/>
      <c r="UF36" s="599"/>
      <c r="UG36" s="599"/>
      <c r="UH36" s="599"/>
      <c r="UI36" s="599"/>
      <c r="UJ36" s="599"/>
      <c r="UK36" s="599"/>
      <c r="UL36" s="599"/>
      <c r="UM36" s="599"/>
      <c r="UN36" s="599"/>
      <c r="UO36" s="599"/>
      <c r="UP36" s="599"/>
      <c r="UQ36" s="599"/>
      <c r="UR36" s="599"/>
      <c r="US36" s="599"/>
      <c r="UT36" s="599"/>
      <c r="UU36" s="599"/>
      <c r="UV36" s="599"/>
      <c r="UW36" s="599"/>
      <c r="UX36" s="599"/>
      <c r="UY36" s="599"/>
      <c r="UZ36" s="599"/>
      <c r="VA36" s="599"/>
      <c r="VB36" s="599"/>
      <c r="VC36" s="599"/>
      <c r="VD36" s="599"/>
      <c r="VE36" s="599"/>
      <c r="VF36" s="599"/>
      <c r="VG36" s="599"/>
      <c r="VH36" s="599"/>
      <c r="VI36" s="599"/>
      <c r="VJ36" s="599"/>
      <c r="VK36" s="599"/>
      <c r="VL36" s="599"/>
      <c r="VM36" s="599"/>
      <c r="VN36" s="599"/>
      <c r="VO36" s="599"/>
      <c r="VP36" s="599"/>
      <c r="VQ36" s="599"/>
      <c r="VR36" s="599"/>
      <c r="VS36" s="599"/>
      <c r="VT36" s="599"/>
      <c r="VU36" s="599"/>
      <c r="VV36" s="599"/>
      <c r="VW36" s="599"/>
      <c r="VX36" s="599"/>
      <c r="VY36" s="599"/>
      <c r="VZ36" s="599"/>
      <c r="WA36" s="599"/>
      <c r="WB36" s="599"/>
      <c r="WC36" s="599"/>
      <c r="WD36" s="599"/>
      <c r="WE36" s="599"/>
      <c r="WF36" s="599"/>
      <c r="WG36" s="599"/>
      <c r="WH36" s="599"/>
      <c r="WI36" s="599"/>
      <c r="WJ36" s="599"/>
      <c r="WK36" s="599"/>
      <c r="WL36" s="599"/>
      <c r="WM36" s="599"/>
      <c r="WN36" s="599"/>
      <c r="WO36" s="599"/>
      <c r="WP36" s="599"/>
      <c r="WQ36" s="599"/>
      <c r="WR36" s="599"/>
      <c r="WS36" s="599"/>
      <c r="WT36" s="599"/>
      <c r="WU36" s="599"/>
      <c r="WV36" s="599"/>
      <c r="WW36" s="599"/>
      <c r="WX36" s="599"/>
      <c r="WY36" s="599"/>
      <c r="WZ36" s="599"/>
      <c r="XA36" s="599"/>
      <c r="XB36" s="599"/>
      <c r="XC36" s="599"/>
      <c r="XD36" s="599"/>
      <c r="XE36" s="599"/>
      <c r="XF36" s="599"/>
      <c r="XG36" s="599"/>
      <c r="XH36" s="599"/>
      <c r="XI36" s="599"/>
      <c r="XJ36" s="599"/>
      <c r="XK36" s="599"/>
      <c r="XL36" s="599"/>
      <c r="XM36" s="599"/>
      <c r="XN36" s="599"/>
      <c r="XO36" s="599"/>
      <c r="XP36" s="599"/>
      <c r="XQ36" s="599"/>
      <c r="XR36" s="599"/>
      <c r="XS36" s="599"/>
      <c r="XT36" s="599"/>
      <c r="XU36" s="599"/>
      <c r="XV36" s="599"/>
      <c r="XW36" s="599"/>
      <c r="XX36" s="599"/>
      <c r="XY36" s="599"/>
      <c r="XZ36" s="599"/>
      <c r="YA36" s="599"/>
      <c r="YB36" s="599"/>
      <c r="YC36" s="599"/>
      <c r="YD36" s="599"/>
      <c r="YE36" s="599"/>
      <c r="YF36" s="599"/>
      <c r="YG36" s="599"/>
      <c r="YH36" s="599"/>
      <c r="YI36" s="599"/>
      <c r="YJ36" s="599"/>
      <c r="YK36" s="599"/>
      <c r="YL36" s="599"/>
      <c r="YM36" s="599"/>
      <c r="YN36" s="599"/>
      <c r="YO36" s="599"/>
      <c r="YP36" s="599"/>
      <c r="YQ36" s="599"/>
      <c r="YR36" s="599"/>
      <c r="YS36" s="599"/>
      <c r="YT36" s="599"/>
      <c r="YU36" s="599"/>
      <c r="YV36" s="599"/>
      <c r="YW36" s="599"/>
      <c r="YX36" s="599"/>
      <c r="YY36" s="599"/>
      <c r="YZ36" s="599"/>
      <c r="ZA36" s="599"/>
      <c r="ZB36" s="599"/>
      <c r="ZC36" s="599"/>
      <c r="ZD36" s="599"/>
      <c r="ZE36" s="599"/>
      <c r="ZF36" s="599"/>
      <c r="ZG36" s="599"/>
      <c r="ZH36" s="599"/>
      <c r="ZI36" s="599"/>
      <c r="ZJ36" s="599"/>
      <c r="ZK36" s="599"/>
      <c r="ZL36" s="599"/>
      <c r="ZM36" s="599"/>
      <c r="ZN36" s="599"/>
      <c r="ZO36" s="599"/>
      <c r="ZP36" s="599"/>
      <c r="ZQ36" s="599"/>
      <c r="ZR36" s="599"/>
      <c r="ZS36" s="599"/>
      <c r="ZT36" s="599"/>
      <c r="ZU36" s="599"/>
      <c r="ZV36" s="599"/>
      <c r="ZW36" s="599"/>
      <c r="ZX36" s="599"/>
      <c r="ZY36" s="599"/>
      <c r="ZZ36" s="599"/>
      <c r="AAA36" s="599"/>
      <c r="AAB36" s="599"/>
      <c r="AAC36" s="599"/>
      <c r="AAD36" s="599"/>
      <c r="AAE36" s="599"/>
      <c r="AAF36" s="599"/>
      <c r="AAG36" s="599"/>
      <c r="AAH36" s="599"/>
      <c r="AAI36" s="599"/>
      <c r="AAJ36" s="599"/>
      <c r="AAK36" s="599"/>
      <c r="AAL36" s="599"/>
      <c r="AAM36" s="599"/>
      <c r="AAN36" s="599"/>
      <c r="AAO36" s="599"/>
      <c r="AAP36" s="599"/>
      <c r="AAQ36" s="599"/>
      <c r="AAR36" s="599"/>
      <c r="AAS36" s="599"/>
      <c r="AAT36" s="599"/>
      <c r="AAU36" s="599"/>
      <c r="AAV36" s="599"/>
      <c r="AAW36" s="599"/>
      <c r="AAX36" s="599"/>
      <c r="AAY36" s="599"/>
      <c r="AAZ36" s="599"/>
      <c r="ABA36" s="599"/>
      <c r="ABB36" s="599"/>
      <c r="ABC36" s="599"/>
      <c r="ABD36" s="599"/>
      <c r="ABE36" s="599"/>
      <c r="ABF36" s="599"/>
      <c r="ABG36" s="599"/>
      <c r="ABH36" s="599"/>
      <c r="ABI36" s="599"/>
      <c r="ABJ36" s="599"/>
      <c r="ABK36" s="599"/>
      <c r="ABL36" s="599"/>
      <c r="ABM36" s="599"/>
      <c r="ABN36" s="599"/>
      <c r="ABO36" s="599"/>
      <c r="ABP36" s="599"/>
      <c r="ABQ36" s="599"/>
      <c r="ABR36" s="599"/>
      <c r="ABS36" s="599"/>
      <c r="ABT36" s="599"/>
      <c r="ABU36" s="599"/>
      <c r="ABV36" s="599"/>
      <c r="ABW36" s="599"/>
      <c r="ABX36" s="599"/>
      <c r="ABY36" s="599"/>
      <c r="ABZ36" s="599"/>
      <c r="ACA36" s="599"/>
      <c r="ACB36" s="599"/>
      <c r="ACC36" s="599"/>
      <c r="ACD36" s="599"/>
      <c r="ACE36" s="599"/>
      <c r="ACF36" s="599"/>
      <c r="ACG36" s="599"/>
      <c r="ACH36" s="599"/>
      <c r="ACI36" s="599"/>
      <c r="ACJ36" s="599"/>
      <c r="ACK36" s="599"/>
      <c r="ACL36" s="599"/>
      <c r="ACM36" s="599"/>
      <c r="ACN36" s="599"/>
      <c r="ACO36" s="599"/>
      <c r="ACP36" s="599"/>
      <c r="ACQ36" s="599"/>
      <c r="ACR36" s="599"/>
      <c r="ACS36" s="599"/>
      <c r="ACT36" s="599"/>
      <c r="ACU36" s="599"/>
      <c r="ACV36" s="599"/>
      <c r="ACW36" s="599"/>
      <c r="ACX36" s="599"/>
      <c r="ACY36" s="599"/>
      <c r="ACZ36" s="599"/>
      <c r="ADA36" s="599"/>
      <c r="ADB36" s="599"/>
      <c r="ADC36" s="599"/>
      <c r="ADD36" s="599"/>
      <c r="ADE36" s="599"/>
      <c r="ADF36" s="599"/>
      <c r="ADG36" s="599"/>
      <c r="ADH36" s="599"/>
      <c r="ADI36" s="599"/>
      <c r="ADJ36" s="599"/>
      <c r="ADK36" s="599"/>
      <c r="ADL36" s="599"/>
      <c r="ADM36" s="599"/>
      <c r="ADN36" s="599"/>
      <c r="ADO36" s="599"/>
      <c r="ADP36" s="599"/>
      <c r="ADQ36" s="599"/>
      <c r="ADR36" s="599"/>
      <c r="ADS36" s="599"/>
      <c r="ADT36" s="599"/>
      <c r="ADU36" s="599"/>
      <c r="ADV36" s="599"/>
      <c r="ADW36" s="599"/>
      <c r="ADX36" s="599"/>
      <c r="ADY36" s="599"/>
      <c r="ADZ36" s="599"/>
      <c r="AEA36" s="599"/>
      <c r="AEB36" s="599"/>
      <c r="AEC36" s="599"/>
      <c r="AED36" s="599"/>
      <c r="AEE36" s="599"/>
      <c r="AEF36" s="599"/>
      <c r="AEG36" s="599"/>
      <c r="AEH36" s="599"/>
      <c r="AEI36" s="599"/>
      <c r="AEJ36" s="599"/>
      <c r="AEK36" s="599"/>
      <c r="AEL36" s="599"/>
      <c r="AEM36" s="599"/>
      <c r="AEN36" s="599"/>
      <c r="AEO36" s="599"/>
      <c r="AEP36" s="599"/>
      <c r="AEQ36" s="599"/>
      <c r="AER36" s="599"/>
      <c r="AES36" s="599"/>
      <c r="AET36" s="599"/>
      <c r="AEU36" s="599"/>
      <c r="AEV36" s="599"/>
      <c r="AEW36" s="599"/>
      <c r="AEX36" s="599"/>
      <c r="AEY36" s="599"/>
      <c r="AEZ36" s="599"/>
      <c r="AFA36" s="599"/>
      <c r="AFB36" s="599"/>
      <c r="AFC36" s="599"/>
      <c r="AFD36" s="599"/>
      <c r="AFE36" s="599"/>
      <c r="AFF36" s="599"/>
      <c r="AFG36" s="599"/>
      <c r="AFH36" s="599"/>
      <c r="AFI36" s="599"/>
      <c r="AFJ36" s="599"/>
      <c r="AFK36" s="599"/>
      <c r="AFL36" s="599"/>
      <c r="AFM36" s="599"/>
      <c r="AFN36" s="599"/>
      <c r="AFO36" s="599"/>
      <c r="AFP36" s="599"/>
      <c r="AFQ36" s="599"/>
      <c r="AFR36" s="599"/>
      <c r="AFS36" s="599"/>
      <c r="AFT36" s="599"/>
      <c r="AFU36" s="599"/>
      <c r="AFV36" s="599"/>
      <c r="AFW36" s="599"/>
      <c r="AFX36" s="599"/>
      <c r="AFY36" s="599"/>
      <c r="AFZ36" s="599"/>
      <c r="AGA36" s="599"/>
      <c r="AGB36" s="599"/>
      <c r="AGC36" s="599"/>
      <c r="AGD36" s="599"/>
      <c r="AGE36" s="599"/>
      <c r="AGF36" s="599"/>
      <c r="AGG36" s="599"/>
      <c r="AGH36" s="599"/>
      <c r="AGI36" s="599"/>
      <c r="AGJ36" s="599"/>
      <c r="AGK36" s="599"/>
      <c r="AGL36" s="599"/>
      <c r="AGM36" s="599"/>
      <c r="AGN36" s="599"/>
      <c r="AGO36" s="599"/>
      <c r="AGP36" s="599"/>
      <c r="AGQ36" s="599"/>
      <c r="AGR36" s="599"/>
      <c r="AGS36" s="599"/>
      <c r="AGT36" s="599"/>
      <c r="AGU36" s="599"/>
      <c r="AGV36" s="599"/>
      <c r="AGW36" s="599"/>
      <c r="AGX36" s="599"/>
      <c r="AGY36" s="599"/>
      <c r="AGZ36" s="599"/>
      <c r="AHA36" s="599"/>
      <c r="AHB36" s="599"/>
      <c r="AHC36" s="599"/>
      <c r="AHD36" s="599"/>
      <c r="AHE36" s="599"/>
      <c r="AHF36" s="599"/>
      <c r="AHG36" s="599"/>
      <c r="AHH36" s="599"/>
      <c r="AHI36" s="599"/>
      <c r="AHJ36" s="599"/>
      <c r="AHK36" s="599"/>
      <c r="AHL36" s="599"/>
      <c r="AHM36" s="599"/>
      <c r="AHN36" s="599"/>
      <c r="AHO36" s="599"/>
      <c r="AHP36" s="599"/>
      <c r="AHQ36" s="599"/>
      <c r="AHR36" s="599"/>
      <c r="AHS36" s="599"/>
      <c r="AHT36" s="599"/>
      <c r="AHU36" s="599"/>
      <c r="AHV36" s="599"/>
      <c r="AHW36" s="599"/>
      <c r="AHX36" s="599"/>
      <c r="AHY36" s="599"/>
      <c r="AHZ36" s="599"/>
      <c r="AIA36" s="599"/>
      <c r="AIB36" s="599"/>
      <c r="AIC36" s="599"/>
      <c r="AID36" s="599"/>
      <c r="AIE36" s="599"/>
      <c r="AIF36" s="599"/>
      <c r="AIG36" s="599"/>
      <c r="AIH36" s="599"/>
      <c r="AII36" s="599"/>
      <c r="AIJ36" s="599"/>
      <c r="AIK36" s="599"/>
      <c r="AIL36" s="599"/>
      <c r="AIM36" s="599"/>
      <c r="AIN36" s="599"/>
      <c r="AIO36" s="599"/>
      <c r="AIP36" s="599"/>
      <c r="AIQ36" s="599"/>
      <c r="AIR36" s="599"/>
      <c r="AIS36" s="599"/>
      <c r="AIT36" s="599"/>
      <c r="AIU36" s="599"/>
      <c r="AIV36" s="599"/>
      <c r="AIW36" s="599"/>
      <c r="AIX36" s="599"/>
      <c r="AIY36" s="599"/>
      <c r="AIZ36" s="599"/>
      <c r="AJA36" s="599"/>
      <c r="AJB36" s="599"/>
      <c r="AJC36" s="599"/>
      <c r="AJD36" s="599"/>
      <c r="AJE36" s="599"/>
      <c r="AJF36" s="599"/>
      <c r="AJG36" s="599"/>
      <c r="AJH36" s="599"/>
      <c r="AJI36" s="599"/>
      <c r="AJJ36" s="599"/>
      <c r="AJK36" s="599"/>
      <c r="AJL36" s="599"/>
      <c r="AJM36" s="599"/>
      <c r="AJN36" s="599"/>
      <c r="AJO36" s="599"/>
      <c r="AJP36" s="599"/>
      <c r="AJQ36" s="599"/>
      <c r="AJR36" s="599"/>
      <c r="AJS36" s="599"/>
      <c r="AJT36" s="599"/>
      <c r="AJU36" s="599"/>
      <c r="AJV36" s="599"/>
      <c r="AJW36" s="599"/>
      <c r="AJX36" s="599"/>
      <c r="AJY36" s="599"/>
      <c r="AJZ36" s="599"/>
      <c r="AKA36" s="599"/>
      <c r="AKB36" s="599"/>
      <c r="AKC36" s="599"/>
      <c r="AKD36" s="599"/>
      <c r="AKE36" s="599"/>
      <c r="AKF36" s="599"/>
      <c r="AKG36" s="599"/>
      <c r="AKH36" s="599"/>
      <c r="AKI36" s="599"/>
      <c r="AKJ36" s="599"/>
      <c r="AKK36" s="599"/>
      <c r="AKL36" s="599"/>
      <c r="AKM36" s="599"/>
      <c r="AKN36" s="599"/>
      <c r="AKO36" s="599"/>
      <c r="AKP36" s="599"/>
      <c r="AKQ36" s="599"/>
      <c r="AKR36" s="599"/>
      <c r="AKS36" s="599"/>
      <c r="AKT36" s="599"/>
      <c r="AKU36" s="599"/>
      <c r="AKV36" s="599"/>
      <c r="AKW36" s="599"/>
      <c r="AKX36" s="599"/>
      <c r="AKY36" s="599"/>
      <c r="AKZ36" s="599"/>
      <c r="ALA36" s="599"/>
      <c r="ALB36" s="599"/>
      <c r="ALC36" s="599"/>
      <c r="ALD36" s="599"/>
      <c r="ALE36" s="599"/>
      <c r="ALF36" s="599"/>
      <c r="ALG36" s="599"/>
      <c r="ALH36" s="599"/>
      <c r="ALI36" s="599"/>
      <c r="ALJ36" s="599"/>
      <c r="ALK36" s="599"/>
      <c r="ALL36" s="599"/>
      <c r="ALM36" s="599"/>
      <c r="ALN36" s="599"/>
      <c r="ALO36" s="599"/>
      <c r="ALP36" s="599"/>
      <c r="ALQ36" s="599"/>
      <c r="ALR36" s="599"/>
      <c r="ALS36" s="599"/>
      <c r="ALT36" s="599"/>
      <c r="ALU36" s="599"/>
      <c r="ALV36" s="599"/>
      <c r="ALW36" s="599"/>
      <c r="ALX36" s="599"/>
      <c r="ALY36" s="599"/>
      <c r="ALZ36" s="599"/>
      <c r="AMA36" s="599"/>
      <c r="AMB36" s="599"/>
      <c r="AMC36" s="599"/>
      <c r="AMD36" s="599"/>
      <c r="AME36" s="599"/>
      <c r="AMF36" s="599"/>
      <c r="AMG36" s="599"/>
      <c r="AMH36" s="599"/>
      <c r="AMI36" s="599"/>
      <c r="AMJ36" s="599"/>
    </row>
    <row r="40" spans="1:1025" s="600" customFormat="1" ht="18.75" x14ac:dyDescent="0.3">
      <c r="A40" s="625"/>
      <c r="B40" s="625"/>
      <c r="C40" s="625"/>
      <c r="D40" s="625"/>
      <c r="E40" s="626"/>
      <c r="F40" s="626"/>
      <c r="G40" s="625"/>
      <c r="H40" s="625"/>
      <c r="I40" s="625"/>
      <c r="J40" s="625"/>
      <c r="K40" s="625"/>
      <c r="L40" s="625"/>
      <c r="M40" s="625"/>
      <c r="N40" s="625"/>
      <c r="O40" s="625"/>
      <c r="P40" s="625"/>
      <c r="Q40" s="625"/>
      <c r="R40" s="625"/>
      <c r="S40" s="625"/>
      <c r="T40" s="625"/>
      <c r="U40" s="625"/>
      <c r="V40" s="625"/>
      <c r="W40" s="625"/>
      <c r="X40" s="625"/>
      <c r="Y40" s="625"/>
      <c r="Z40" s="625"/>
      <c r="AA40" s="625"/>
      <c r="AB40" s="625"/>
      <c r="AC40" s="625"/>
      <c r="AD40" s="625"/>
      <c r="AE40" s="625"/>
      <c r="AF40" s="625"/>
      <c r="AG40" s="625"/>
      <c r="AH40" s="625"/>
      <c r="AI40" s="625"/>
      <c r="AJ40" s="625"/>
      <c r="AK40" s="625"/>
      <c r="AL40" s="625"/>
      <c r="AM40" s="625"/>
      <c r="AN40" s="625"/>
      <c r="AO40" s="625"/>
      <c r="AP40" s="625"/>
      <c r="AQ40" s="625"/>
      <c r="AR40" s="625"/>
      <c r="AS40" s="625"/>
      <c r="AT40" s="625"/>
      <c r="AU40" s="625"/>
      <c r="AV40" s="625"/>
      <c r="AW40" s="625"/>
      <c r="AX40" s="625"/>
      <c r="AY40" s="625"/>
      <c r="AZ40" s="625"/>
      <c r="BA40" s="625"/>
      <c r="BB40" s="625"/>
      <c r="BC40" s="625"/>
      <c r="BD40" s="625"/>
      <c r="BE40" s="625"/>
      <c r="BF40" s="625"/>
      <c r="BG40" s="625"/>
      <c r="BH40" s="625"/>
      <c r="BI40" s="625"/>
      <c r="BJ40" s="625"/>
      <c r="BK40" s="625"/>
      <c r="BL40" s="625"/>
      <c r="BM40" s="625"/>
      <c r="BN40" s="625"/>
      <c r="BO40" s="625"/>
      <c r="BP40" s="625"/>
      <c r="BQ40" s="625"/>
      <c r="BR40" s="625"/>
      <c r="BS40" s="625"/>
      <c r="BT40" s="625"/>
      <c r="BU40" s="625"/>
      <c r="BV40" s="625"/>
      <c r="BW40" s="625"/>
      <c r="BX40" s="625"/>
      <c r="BY40" s="625"/>
      <c r="BZ40" s="625"/>
      <c r="CA40" s="625"/>
      <c r="CB40" s="625"/>
      <c r="CC40" s="625"/>
      <c r="CD40" s="625"/>
      <c r="CE40" s="625"/>
      <c r="CF40" s="625"/>
      <c r="CG40" s="625"/>
      <c r="CH40" s="625"/>
      <c r="CI40" s="625"/>
      <c r="CJ40" s="625"/>
      <c r="CK40" s="625"/>
      <c r="CL40" s="625"/>
      <c r="CM40" s="625"/>
      <c r="CN40" s="625"/>
      <c r="CO40" s="625"/>
      <c r="CP40" s="625"/>
      <c r="CQ40" s="625"/>
      <c r="CR40" s="625"/>
      <c r="CS40" s="625"/>
      <c r="CT40" s="625"/>
      <c r="CU40" s="625"/>
      <c r="CV40" s="625"/>
      <c r="CW40" s="625"/>
      <c r="CX40" s="625"/>
      <c r="CY40" s="625"/>
      <c r="CZ40" s="625"/>
      <c r="DA40" s="625"/>
      <c r="DB40" s="625"/>
      <c r="DC40" s="625"/>
      <c r="DD40" s="625"/>
      <c r="DE40" s="625"/>
      <c r="DF40" s="625"/>
      <c r="DG40" s="625"/>
      <c r="DH40" s="625"/>
      <c r="DI40" s="625"/>
      <c r="DJ40" s="625"/>
      <c r="DK40" s="625"/>
      <c r="DL40" s="625"/>
      <c r="DM40" s="625"/>
      <c r="DN40" s="625"/>
      <c r="DO40" s="625"/>
      <c r="DP40" s="625"/>
      <c r="DQ40" s="625"/>
      <c r="DR40" s="625"/>
      <c r="DS40" s="625"/>
      <c r="DT40" s="625"/>
      <c r="DU40" s="625"/>
      <c r="DV40" s="625"/>
      <c r="DW40" s="625"/>
      <c r="DX40" s="625"/>
      <c r="DY40" s="625"/>
      <c r="DZ40" s="625"/>
      <c r="EA40" s="625"/>
      <c r="EB40" s="625"/>
      <c r="EC40" s="625"/>
      <c r="ED40" s="625"/>
      <c r="EE40" s="625"/>
      <c r="EF40" s="625"/>
      <c r="EG40" s="625"/>
      <c r="EH40" s="625"/>
      <c r="EI40" s="625"/>
      <c r="EJ40" s="625"/>
      <c r="EK40" s="625"/>
      <c r="EL40" s="625"/>
      <c r="EM40" s="625"/>
      <c r="EN40" s="625"/>
      <c r="EO40" s="625"/>
      <c r="EP40" s="625"/>
      <c r="EQ40" s="625"/>
      <c r="ER40" s="625"/>
      <c r="ES40" s="625"/>
      <c r="ET40" s="625"/>
      <c r="EU40" s="625"/>
      <c r="EV40" s="625"/>
      <c r="EW40" s="625"/>
      <c r="EX40" s="625"/>
      <c r="EY40" s="625"/>
      <c r="EZ40" s="625"/>
      <c r="FA40" s="625"/>
      <c r="FB40" s="625"/>
      <c r="FC40" s="625"/>
      <c r="FD40" s="625"/>
      <c r="FE40" s="625"/>
      <c r="FF40" s="625"/>
      <c r="FG40" s="625"/>
      <c r="FH40" s="625"/>
      <c r="FI40" s="625"/>
      <c r="FJ40" s="625"/>
      <c r="FK40" s="625"/>
      <c r="FL40" s="625"/>
      <c r="FM40" s="625"/>
      <c r="FN40" s="625"/>
      <c r="FO40" s="625"/>
      <c r="FP40" s="625"/>
      <c r="FQ40" s="625"/>
      <c r="FR40" s="625"/>
      <c r="FS40" s="625"/>
      <c r="FT40" s="625"/>
      <c r="FU40" s="625"/>
      <c r="FV40" s="625"/>
      <c r="FW40" s="625"/>
      <c r="FX40" s="625"/>
      <c r="FY40" s="625"/>
      <c r="FZ40" s="625"/>
      <c r="GA40" s="625"/>
      <c r="GB40" s="625"/>
      <c r="GC40" s="625"/>
      <c r="GD40" s="625"/>
      <c r="GE40" s="625"/>
      <c r="GF40" s="625"/>
      <c r="GG40" s="625"/>
      <c r="GH40" s="625"/>
      <c r="GI40" s="625"/>
      <c r="GJ40" s="625"/>
      <c r="GK40" s="625"/>
      <c r="GL40" s="625"/>
      <c r="GM40" s="625"/>
      <c r="GN40" s="625"/>
      <c r="GO40" s="625"/>
      <c r="GP40" s="625"/>
      <c r="GQ40" s="625"/>
      <c r="GR40" s="625"/>
      <c r="GS40" s="625"/>
      <c r="GT40" s="625"/>
      <c r="GU40" s="625"/>
      <c r="GV40" s="625"/>
      <c r="GW40" s="625"/>
      <c r="GX40" s="625"/>
      <c r="GY40" s="625"/>
      <c r="GZ40" s="625"/>
      <c r="HA40" s="625"/>
      <c r="HB40" s="625"/>
      <c r="HC40" s="625"/>
      <c r="HD40" s="625"/>
      <c r="HE40" s="625"/>
      <c r="HF40" s="625"/>
      <c r="HG40" s="625"/>
      <c r="HH40" s="625"/>
      <c r="HI40" s="625"/>
      <c r="HJ40" s="625"/>
      <c r="HK40" s="625"/>
      <c r="HL40" s="625"/>
      <c r="HM40" s="625"/>
      <c r="HN40" s="625"/>
      <c r="HO40" s="625"/>
      <c r="HP40" s="625"/>
      <c r="HQ40" s="625"/>
      <c r="HR40" s="625"/>
      <c r="HS40" s="625"/>
      <c r="HT40" s="625"/>
      <c r="HU40" s="625"/>
      <c r="HV40" s="625"/>
      <c r="HW40" s="625"/>
      <c r="HX40" s="625"/>
      <c r="HY40" s="625"/>
      <c r="HZ40" s="625"/>
      <c r="IA40" s="625"/>
      <c r="IB40" s="625"/>
      <c r="IC40" s="625"/>
      <c r="ID40" s="625"/>
      <c r="IE40" s="625"/>
      <c r="IF40" s="625"/>
      <c r="IG40" s="625"/>
      <c r="IH40" s="625"/>
      <c r="II40" s="625"/>
      <c r="IJ40" s="625"/>
      <c r="IK40" s="625"/>
      <c r="IL40" s="625"/>
      <c r="IM40" s="625"/>
      <c r="IN40" s="625"/>
      <c r="IO40" s="625"/>
      <c r="IP40" s="625"/>
      <c r="IQ40" s="625"/>
      <c r="IR40" s="625"/>
      <c r="IS40" s="625"/>
      <c r="IT40" s="625"/>
      <c r="IU40" s="625"/>
      <c r="IV40" s="625"/>
      <c r="IW40" s="625"/>
      <c r="IX40" s="625"/>
      <c r="IY40" s="625"/>
      <c r="IZ40" s="625"/>
      <c r="JA40" s="625"/>
      <c r="JB40" s="625"/>
      <c r="JC40" s="625"/>
      <c r="JD40" s="625"/>
      <c r="JE40" s="625"/>
      <c r="JF40" s="625"/>
      <c r="JG40" s="625"/>
      <c r="JH40" s="625"/>
      <c r="JI40" s="625"/>
      <c r="JJ40" s="625"/>
      <c r="JK40" s="625"/>
      <c r="JL40" s="625"/>
      <c r="JM40" s="625"/>
      <c r="JN40" s="625"/>
      <c r="JO40" s="625"/>
      <c r="JP40" s="625"/>
      <c r="JQ40" s="625"/>
      <c r="JR40" s="625"/>
      <c r="JS40" s="625"/>
      <c r="JT40" s="625"/>
      <c r="JU40" s="625"/>
      <c r="JV40" s="625"/>
      <c r="JW40" s="625"/>
      <c r="JX40" s="625"/>
      <c r="JY40" s="625"/>
      <c r="JZ40" s="625"/>
      <c r="KA40" s="625"/>
      <c r="KB40" s="625"/>
      <c r="KC40" s="625"/>
      <c r="KD40" s="625"/>
      <c r="KE40" s="625"/>
      <c r="KF40" s="625"/>
      <c r="KG40" s="625"/>
      <c r="KH40" s="625"/>
      <c r="KI40" s="625"/>
      <c r="KJ40" s="625"/>
      <c r="KK40" s="625"/>
      <c r="KL40" s="625"/>
      <c r="KM40" s="625"/>
      <c r="KN40" s="625"/>
      <c r="KO40" s="625"/>
      <c r="KP40" s="625"/>
      <c r="KQ40" s="625"/>
      <c r="KR40" s="625"/>
      <c r="KS40" s="625"/>
      <c r="KT40" s="625"/>
      <c r="KU40" s="625"/>
      <c r="KV40" s="625"/>
      <c r="KW40" s="625"/>
      <c r="KX40" s="625"/>
      <c r="KY40" s="625"/>
      <c r="KZ40" s="625"/>
      <c r="LA40" s="625"/>
      <c r="LB40" s="625"/>
      <c r="LC40" s="625"/>
      <c r="LD40" s="625"/>
      <c r="LE40" s="625"/>
      <c r="LF40" s="625"/>
      <c r="LG40" s="625"/>
      <c r="LH40" s="625"/>
      <c r="LI40" s="625"/>
      <c r="LJ40" s="625"/>
      <c r="LK40" s="625"/>
      <c r="LL40" s="625"/>
      <c r="LM40" s="625"/>
      <c r="LN40" s="625"/>
      <c r="LO40" s="625"/>
      <c r="LP40" s="625"/>
      <c r="LQ40" s="625"/>
      <c r="LR40" s="625"/>
      <c r="LS40" s="625"/>
      <c r="LT40" s="625"/>
      <c r="LU40" s="625"/>
      <c r="LV40" s="625"/>
      <c r="LW40" s="625"/>
      <c r="LX40" s="625"/>
      <c r="LY40" s="625"/>
      <c r="LZ40" s="625"/>
      <c r="MA40" s="625"/>
      <c r="MB40" s="625"/>
      <c r="MC40" s="625"/>
      <c r="MD40" s="625"/>
      <c r="ME40" s="625"/>
      <c r="MF40" s="625"/>
      <c r="MG40" s="625"/>
      <c r="MH40" s="625"/>
      <c r="MI40" s="625"/>
      <c r="MJ40" s="625"/>
      <c r="MK40" s="625"/>
      <c r="ML40" s="625"/>
      <c r="MM40" s="625"/>
      <c r="MN40" s="625"/>
      <c r="MO40" s="625"/>
      <c r="MP40" s="625"/>
      <c r="MQ40" s="625"/>
      <c r="MR40" s="625"/>
      <c r="MS40" s="625"/>
      <c r="MT40" s="625"/>
      <c r="MU40" s="625"/>
      <c r="MV40" s="625"/>
      <c r="MW40" s="625"/>
      <c r="MX40" s="625"/>
      <c r="MY40" s="625"/>
      <c r="MZ40" s="625"/>
      <c r="NA40" s="625"/>
      <c r="NB40" s="625"/>
      <c r="NC40" s="625"/>
      <c r="ND40" s="625"/>
      <c r="NE40" s="625"/>
      <c r="NF40" s="625"/>
      <c r="NG40" s="625"/>
      <c r="NH40" s="625"/>
      <c r="NI40" s="625"/>
      <c r="NJ40" s="625"/>
      <c r="NK40" s="625"/>
      <c r="NL40" s="625"/>
      <c r="NM40" s="625"/>
      <c r="NN40" s="625"/>
      <c r="NO40" s="625"/>
      <c r="NP40" s="625"/>
      <c r="NQ40" s="625"/>
      <c r="NR40" s="625"/>
      <c r="NS40" s="625"/>
      <c r="NT40" s="625"/>
      <c r="NU40" s="625"/>
      <c r="NV40" s="625"/>
      <c r="NW40" s="625"/>
      <c r="NX40" s="625"/>
      <c r="NY40" s="625"/>
      <c r="NZ40" s="625"/>
      <c r="OA40" s="625"/>
      <c r="OB40" s="625"/>
      <c r="OC40" s="625"/>
      <c r="OD40" s="625"/>
      <c r="OE40" s="625"/>
      <c r="OF40" s="625"/>
      <c r="OG40" s="625"/>
      <c r="OH40" s="625"/>
      <c r="OI40" s="625"/>
      <c r="OJ40" s="625"/>
      <c r="OK40" s="625"/>
      <c r="OL40" s="625"/>
      <c r="OM40" s="625"/>
      <c r="ON40" s="625"/>
      <c r="OO40" s="625"/>
      <c r="OP40" s="625"/>
      <c r="OQ40" s="625"/>
      <c r="OR40" s="625"/>
      <c r="OS40" s="625"/>
      <c r="OT40" s="625"/>
      <c r="OU40" s="625"/>
      <c r="OV40" s="625"/>
      <c r="OW40" s="625"/>
      <c r="OX40" s="625"/>
      <c r="OY40" s="625"/>
      <c r="OZ40" s="625"/>
      <c r="PA40" s="625"/>
      <c r="PB40" s="625"/>
      <c r="PC40" s="625"/>
      <c r="PD40" s="625"/>
      <c r="PE40" s="625"/>
      <c r="PF40" s="625"/>
      <c r="PG40" s="625"/>
      <c r="PH40" s="625"/>
      <c r="PI40" s="625"/>
      <c r="PJ40" s="625"/>
      <c r="PK40" s="625"/>
      <c r="PL40" s="625"/>
      <c r="PM40" s="625"/>
      <c r="PN40" s="625"/>
      <c r="PO40" s="625"/>
      <c r="PP40" s="625"/>
      <c r="PQ40" s="625"/>
      <c r="PR40" s="625"/>
      <c r="PS40" s="625"/>
      <c r="PT40" s="625"/>
      <c r="PU40" s="625"/>
      <c r="PV40" s="625"/>
      <c r="PW40" s="625"/>
      <c r="PX40" s="625"/>
      <c r="PY40" s="625"/>
      <c r="PZ40" s="625"/>
      <c r="QA40" s="625"/>
      <c r="QB40" s="625"/>
      <c r="QC40" s="625"/>
      <c r="QD40" s="625"/>
      <c r="QE40" s="625"/>
      <c r="QF40" s="625"/>
      <c r="QG40" s="625"/>
      <c r="QH40" s="625"/>
      <c r="QI40" s="625"/>
      <c r="QJ40" s="625"/>
      <c r="QK40" s="625"/>
      <c r="QL40" s="625"/>
      <c r="QM40" s="625"/>
      <c r="QN40" s="625"/>
      <c r="QO40" s="625"/>
      <c r="QP40" s="625"/>
      <c r="QQ40" s="625"/>
      <c r="QR40" s="625"/>
      <c r="QS40" s="625"/>
      <c r="QT40" s="625"/>
      <c r="QU40" s="625"/>
      <c r="QV40" s="625"/>
      <c r="QW40" s="625"/>
      <c r="QX40" s="625"/>
      <c r="QY40" s="625"/>
      <c r="QZ40" s="625"/>
      <c r="RA40" s="625"/>
      <c r="RB40" s="625"/>
      <c r="RC40" s="625"/>
      <c r="RD40" s="625"/>
      <c r="RE40" s="625"/>
      <c r="RF40" s="625"/>
      <c r="RG40" s="625"/>
      <c r="RH40" s="625"/>
      <c r="RI40" s="625"/>
      <c r="RJ40" s="625"/>
      <c r="RK40" s="625"/>
      <c r="RL40" s="625"/>
      <c r="RM40" s="625"/>
      <c r="RN40" s="625"/>
      <c r="RO40" s="625"/>
      <c r="RP40" s="625"/>
      <c r="RQ40" s="625"/>
      <c r="RR40" s="625"/>
      <c r="RS40" s="625"/>
      <c r="RT40" s="625"/>
      <c r="RU40" s="625"/>
      <c r="RV40" s="625"/>
      <c r="RW40" s="625"/>
      <c r="RX40" s="625"/>
      <c r="RY40" s="625"/>
      <c r="RZ40" s="625"/>
      <c r="SA40" s="625"/>
      <c r="SB40" s="625"/>
      <c r="SC40" s="625"/>
      <c r="SD40" s="625"/>
      <c r="SE40" s="625"/>
      <c r="SF40" s="625"/>
      <c r="SG40" s="625"/>
      <c r="SH40" s="625"/>
      <c r="SI40" s="625"/>
      <c r="SJ40" s="625"/>
      <c r="SK40" s="625"/>
      <c r="SL40" s="625"/>
      <c r="SM40" s="625"/>
      <c r="SN40" s="625"/>
      <c r="SO40" s="625"/>
      <c r="SP40" s="625"/>
      <c r="SQ40" s="625"/>
      <c r="SR40" s="625"/>
      <c r="SS40" s="625"/>
      <c r="ST40" s="625"/>
      <c r="SU40" s="625"/>
      <c r="SV40" s="625"/>
      <c r="SW40" s="625"/>
      <c r="SX40" s="625"/>
      <c r="SY40" s="625"/>
      <c r="SZ40" s="625"/>
      <c r="TA40" s="625"/>
      <c r="TB40" s="625"/>
      <c r="TC40" s="625"/>
      <c r="TD40" s="625"/>
      <c r="TE40" s="625"/>
      <c r="TF40" s="625"/>
      <c r="TG40" s="625"/>
      <c r="TH40" s="625"/>
      <c r="TI40" s="625"/>
      <c r="TJ40" s="625"/>
      <c r="TK40" s="625"/>
      <c r="TL40" s="625"/>
      <c r="TM40" s="625"/>
      <c r="TN40" s="625"/>
      <c r="TO40" s="625"/>
      <c r="TP40" s="625"/>
      <c r="TQ40" s="625"/>
      <c r="TR40" s="625"/>
      <c r="TS40" s="625"/>
      <c r="TT40" s="625"/>
      <c r="TU40" s="625"/>
      <c r="TV40" s="625"/>
      <c r="TW40" s="625"/>
      <c r="TX40" s="625"/>
      <c r="TY40" s="625"/>
      <c r="TZ40" s="625"/>
      <c r="UA40" s="625"/>
      <c r="UB40" s="625"/>
      <c r="UC40" s="625"/>
      <c r="UD40" s="625"/>
      <c r="UE40" s="625"/>
      <c r="UF40" s="625"/>
      <c r="UG40" s="625"/>
      <c r="UH40" s="625"/>
      <c r="UI40" s="625"/>
      <c r="UJ40" s="625"/>
      <c r="UK40" s="625"/>
      <c r="UL40" s="625"/>
      <c r="UM40" s="625"/>
      <c r="UN40" s="625"/>
      <c r="UO40" s="625"/>
      <c r="UP40" s="625"/>
      <c r="UQ40" s="625"/>
      <c r="UR40" s="625"/>
      <c r="US40" s="625"/>
      <c r="UT40" s="625"/>
      <c r="UU40" s="625"/>
      <c r="UV40" s="625"/>
      <c r="UW40" s="625"/>
      <c r="UX40" s="625"/>
      <c r="UY40" s="625"/>
      <c r="UZ40" s="625"/>
      <c r="VA40" s="625"/>
      <c r="VB40" s="625"/>
      <c r="VC40" s="625"/>
      <c r="VD40" s="625"/>
      <c r="VE40" s="625"/>
      <c r="VF40" s="625"/>
      <c r="VG40" s="625"/>
      <c r="VH40" s="625"/>
      <c r="VI40" s="625"/>
      <c r="VJ40" s="625"/>
      <c r="VK40" s="625"/>
      <c r="VL40" s="625"/>
      <c r="VM40" s="625"/>
      <c r="VN40" s="625"/>
      <c r="VO40" s="625"/>
      <c r="VP40" s="625"/>
      <c r="VQ40" s="625"/>
      <c r="VR40" s="625"/>
      <c r="VS40" s="625"/>
      <c r="VT40" s="625"/>
      <c r="VU40" s="625"/>
      <c r="VV40" s="625"/>
      <c r="VW40" s="625"/>
      <c r="VX40" s="625"/>
      <c r="VY40" s="625"/>
      <c r="VZ40" s="625"/>
      <c r="WA40" s="625"/>
      <c r="WB40" s="625"/>
      <c r="WC40" s="625"/>
      <c r="WD40" s="625"/>
      <c r="WE40" s="625"/>
      <c r="WF40" s="625"/>
      <c r="WG40" s="625"/>
      <c r="WH40" s="625"/>
      <c r="WI40" s="625"/>
      <c r="WJ40" s="625"/>
      <c r="WK40" s="625"/>
      <c r="WL40" s="625"/>
      <c r="WM40" s="625"/>
      <c r="WN40" s="625"/>
      <c r="WO40" s="625"/>
      <c r="WP40" s="625"/>
      <c r="WQ40" s="625"/>
      <c r="WR40" s="625"/>
      <c r="WS40" s="625"/>
      <c r="WT40" s="625"/>
      <c r="WU40" s="625"/>
      <c r="WV40" s="625"/>
      <c r="WW40" s="625"/>
      <c r="WX40" s="625"/>
      <c r="WY40" s="625"/>
      <c r="WZ40" s="625"/>
      <c r="XA40" s="625"/>
      <c r="XB40" s="625"/>
      <c r="XC40" s="625"/>
      <c r="XD40" s="625"/>
      <c r="XE40" s="625"/>
      <c r="XF40" s="625"/>
      <c r="XG40" s="625"/>
      <c r="XH40" s="625"/>
      <c r="XI40" s="625"/>
      <c r="XJ40" s="625"/>
      <c r="XK40" s="625"/>
      <c r="XL40" s="625"/>
      <c r="XM40" s="625"/>
      <c r="XN40" s="625"/>
      <c r="XO40" s="625"/>
      <c r="XP40" s="625"/>
      <c r="XQ40" s="625"/>
      <c r="XR40" s="625"/>
      <c r="XS40" s="625"/>
      <c r="XT40" s="625"/>
      <c r="XU40" s="625"/>
      <c r="XV40" s="625"/>
      <c r="XW40" s="625"/>
      <c r="XX40" s="625"/>
      <c r="XY40" s="625"/>
      <c r="XZ40" s="625"/>
      <c r="YA40" s="625"/>
      <c r="YB40" s="625"/>
      <c r="YC40" s="625"/>
      <c r="YD40" s="625"/>
      <c r="YE40" s="625"/>
      <c r="YF40" s="625"/>
      <c r="YG40" s="625"/>
      <c r="YH40" s="625"/>
      <c r="YI40" s="625"/>
      <c r="YJ40" s="625"/>
      <c r="YK40" s="625"/>
      <c r="YL40" s="625"/>
      <c r="YM40" s="625"/>
      <c r="YN40" s="625"/>
      <c r="YO40" s="625"/>
      <c r="YP40" s="625"/>
      <c r="YQ40" s="625"/>
      <c r="YR40" s="625"/>
      <c r="YS40" s="625"/>
      <c r="YT40" s="625"/>
      <c r="YU40" s="625"/>
      <c r="YV40" s="625"/>
      <c r="YW40" s="625"/>
      <c r="YX40" s="625"/>
      <c r="YY40" s="625"/>
      <c r="YZ40" s="625"/>
      <c r="ZA40" s="625"/>
      <c r="ZB40" s="625"/>
      <c r="ZC40" s="625"/>
      <c r="ZD40" s="625"/>
      <c r="ZE40" s="625"/>
      <c r="ZF40" s="625"/>
      <c r="ZG40" s="625"/>
      <c r="ZH40" s="625"/>
      <c r="ZI40" s="625"/>
      <c r="ZJ40" s="625"/>
      <c r="ZK40" s="625"/>
      <c r="ZL40" s="625"/>
      <c r="ZM40" s="625"/>
      <c r="ZN40" s="625"/>
      <c r="ZO40" s="625"/>
      <c r="ZP40" s="625"/>
      <c r="ZQ40" s="625"/>
      <c r="ZR40" s="625"/>
      <c r="ZS40" s="625"/>
      <c r="ZT40" s="625"/>
      <c r="ZU40" s="625"/>
      <c r="ZV40" s="625"/>
      <c r="ZW40" s="625"/>
      <c r="ZX40" s="625"/>
      <c r="ZY40" s="625"/>
      <c r="ZZ40" s="625"/>
      <c r="AAA40" s="625"/>
      <c r="AAB40" s="625"/>
      <c r="AAC40" s="625"/>
      <c r="AAD40" s="625"/>
      <c r="AAE40" s="625"/>
      <c r="AAF40" s="625"/>
      <c r="AAG40" s="625"/>
      <c r="AAH40" s="625"/>
      <c r="AAI40" s="625"/>
      <c r="AAJ40" s="625"/>
      <c r="AAK40" s="625"/>
      <c r="AAL40" s="625"/>
      <c r="AAM40" s="625"/>
      <c r="AAN40" s="625"/>
      <c r="AAO40" s="625"/>
      <c r="AAP40" s="625"/>
      <c r="AAQ40" s="625"/>
      <c r="AAR40" s="625"/>
      <c r="AAS40" s="625"/>
      <c r="AAT40" s="625"/>
      <c r="AAU40" s="625"/>
      <c r="AAV40" s="625"/>
      <c r="AAW40" s="625"/>
      <c r="AAX40" s="625"/>
      <c r="AAY40" s="625"/>
      <c r="AAZ40" s="625"/>
      <c r="ABA40" s="625"/>
      <c r="ABB40" s="625"/>
      <c r="ABC40" s="625"/>
      <c r="ABD40" s="625"/>
      <c r="ABE40" s="625"/>
      <c r="ABF40" s="625"/>
      <c r="ABG40" s="625"/>
      <c r="ABH40" s="625"/>
      <c r="ABI40" s="625"/>
      <c r="ABJ40" s="625"/>
      <c r="ABK40" s="625"/>
      <c r="ABL40" s="625"/>
      <c r="ABM40" s="625"/>
      <c r="ABN40" s="625"/>
      <c r="ABO40" s="625"/>
      <c r="ABP40" s="625"/>
      <c r="ABQ40" s="625"/>
      <c r="ABR40" s="625"/>
      <c r="ABS40" s="625"/>
      <c r="ABT40" s="625"/>
      <c r="ABU40" s="625"/>
      <c r="ABV40" s="625"/>
      <c r="ABW40" s="625"/>
      <c r="ABX40" s="625"/>
      <c r="ABY40" s="625"/>
      <c r="ABZ40" s="625"/>
      <c r="ACA40" s="625"/>
      <c r="ACB40" s="625"/>
      <c r="ACC40" s="625"/>
      <c r="ACD40" s="625"/>
      <c r="ACE40" s="625"/>
      <c r="ACF40" s="625"/>
      <c r="ACG40" s="625"/>
      <c r="ACH40" s="625"/>
      <c r="ACI40" s="625"/>
      <c r="ACJ40" s="625"/>
      <c r="ACK40" s="625"/>
      <c r="ACL40" s="625"/>
      <c r="ACM40" s="625"/>
      <c r="ACN40" s="625"/>
      <c r="ACO40" s="625"/>
      <c r="ACP40" s="625"/>
      <c r="ACQ40" s="625"/>
      <c r="ACR40" s="625"/>
      <c r="ACS40" s="625"/>
      <c r="ACT40" s="625"/>
      <c r="ACU40" s="625"/>
      <c r="ACV40" s="625"/>
      <c r="ACW40" s="625"/>
      <c r="ACX40" s="625"/>
      <c r="ACY40" s="625"/>
      <c r="ACZ40" s="625"/>
      <c r="ADA40" s="625"/>
      <c r="ADB40" s="625"/>
      <c r="ADC40" s="625"/>
      <c r="ADD40" s="625"/>
      <c r="ADE40" s="625"/>
      <c r="ADF40" s="625"/>
      <c r="ADG40" s="625"/>
      <c r="ADH40" s="625"/>
      <c r="ADI40" s="625"/>
      <c r="ADJ40" s="625"/>
      <c r="ADK40" s="625"/>
      <c r="ADL40" s="625"/>
      <c r="ADM40" s="625"/>
      <c r="ADN40" s="625"/>
      <c r="ADO40" s="625"/>
      <c r="ADP40" s="625"/>
      <c r="ADQ40" s="625"/>
      <c r="ADR40" s="625"/>
      <c r="ADS40" s="625"/>
      <c r="ADT40" s="625"/>
      <c r="ADU40" s="625"/>
      <c r="ADV40" s="625"/>
      <c r="ADW40" s="625"/>
      <c r="ADX40" s="625"/>
      <c r="ADY40" s="625"/>
      <c r="ADZ40" s="625"/>
      <c r="AEA40" s="625"/>
      <c r="AEB40" s="625"/>
      <c r="AEC40" s="625"/>
      <c r="AED40" s="625"/>
      <c r="AEE40" s="625"/>
      <c r="AEF40" s="625"/>
      <c r="AEG40" s="625"/>
      <c r="AEH40" s="625"/>
      <c r="AEI40" s="625"/>
      <c r="AEJ40" s="625"/>
      <c r="AEK40" s="625"/>
      <c r="AEL40" s="625"/>
      <c r="AEM40" s="625"/>
      <c r="AEN40" s="625"/>
      <c r="AEO40" s="625"/>
      <c r="AEP40" s="625"/>
      <c r="AEQ40" s="625"/>
      <c r="AER40" s="625"/>
      <c r="AES40" s="625"/>
      <c r="AET40" s="625"/>
      <c r="AEU40" s="625"/>
      <c r="AEV40" s="625"/>
      <c r="AEW40" s="625"/>
      <c r="AEX40" s="625"/>
      <c r="AEY40" s="625"/>
      <c r="AEZ40" s="625"/>
      <c r="AFA40" s="625"/>
      <c r="AFB40" s="625"/>
      <c r="AFC40" s="625"/>
      <c r="AFD40" s="625"/>
      <c r="AFE40" s="625"/>
      <c r="AFF40" s="625"/>
      <c r="AFG40" s="625"/>
      <c r="AFH40" s="625"/>
      <c r="AFI40" s="625"/>
      <c r="AFJ40" s="625"/>
      <c r="AFK40" s="625"/>
      <c r="AFL40" s="625"/>
      <c r="AFM40" s="625"/>
      <c r="AFN40" s="625"/>
      <c r="AFO40" s="625"/>
      <c r="AFP40" s="625"/>
      <c r="AFQ40" s="625"/>
      <c r="AFR40" s="625"/>
      <c r="AFS40" s="625"/>
      <c r="AFT40" s="625"/>
      <c r="AFU40" s="625"/>
      <c r="AFV40" s="625"/>
      <c r="AFW40" s="625"/>
      <c r="AFX40" s="625"/>
      <c r="AFY40" s="625"/>
      <c r="AFZ40" s="625"/>
      <c r="AGA40" s="625"/>
      <c r="AGB40" s="625"/>
      <c r="AGC40" s="625"/>
      <c r="AGD40" s="625"/>
      <c r="AGE40" s="625"/>
      <c r="AGF40" s="625"/>
      <c r="AGG40" s="625"/>
      <c r="AGH40" s="625"/>
      <c r="AGI40" s="625"/>
      <c r="AGJ40" s="625"/>
      <c r="AGK40" s="625"/>
      <c r="AGL40" s="625"/>
      <c r="AGM40" s="625"/>
      <c r="AGN40" s="625"/>
      <c r="AGO40" s="625"/>
      <c r="AGP40" s="625"/>
      <c r="AGQ40" s="625"/>
      <c r="AGR40" s="625"/>
      <c r="AGS40" s="625"/>
      <c r="AGT40" s="625"/>
      <c r="AGU40" s="625"/>
      <c r="AGV40" s="625"/>
      <c r="AGW40" s="625"/>
      <c r="AGX40" s="625"/>
      <c r="AGY40" s="625"/>
      <c r="AGZ40" s="625"/>
      <c r="AHA40" s="625"/>
      <c r="AHB40" s="625"/>
      <c r="AHC40" s="625"/>
      <c r="AHD40" s="625"/>
      <c r="AHE40" s="625"/>
      <c r="AHF40" s="625"/>
      <c r="AHG40" s="625"/>
      <c r="AHH40" s="625"/>
      <c r="AHI40" s="625"/>
      <c r="AHJ40" s="625"/>
      <c r="AHK40" s="625"/>
      <c r="AHL40" s="625"/>
      <c r="AHM40" s="625"/>
      <c r="AHN40" s="625"/>
      <c r="AHO40" s="625"/>
      <c r="AHP40" s="625"/>
      <c r="AHQ40" s="625"/>
      <c r="AHR40" s="625"/>
      <c r="AHS40" s="625"/>
      <c r="AHT40" s="625"/>
      <c r="AHU40" s="625"/>
      <c r="AHV40" s="625"/>
      <c r="AHW40" s="625"/>
      <c r="AHX40" s="625"/>
      <c r="AHY40" s="625"/>
      <c r="AHZ40" s="625"/>
      <c r="AIA40" s="625"/>
      <c r="AIB40" s="625"/>
      <c r="AIC40" s="625"/>
      <c r="AID40" s="625"/>
      <c r="AIE40" s="625"/>
      <c r="AIF40" s="625"/>
      <c r="AIG40" s="625"/>
      <c r="AIH40" s="625"/>
      <c r="AII40" s="625"/>
      <c r="AIJ40" s="625"/>
      <c r="AIK40" s="625"/>
      <c r="AIL40" s="625"/>
      <c r="AIM40" s="625"/>
      <c r="AIN40" s="625"/>
      <c r="AIO40" s="625"/>
      <c r="AIP40" s="625"/>
      <c r="AIQ40" s="625"/>
      <c r="AIR40" s="625"/>
      <c r="AIS40" s="625"/>
      <c r="AIT40" s="625"/>
      <c r="AIU40" s="625"/>
      <c r="AIV40" s="625"/>
      <c r="AIW40" s="625"/>
      <c r="AIX40" s="625"/>
      <c r="AIY40" s="625"/>
      <c r="AIZ40" s="625"/>
      <c r="AJA40" s="625"/>
      <c r="AJB40" s="625"/>
      <c r="AJC40" s="625"/>
      <c r="AJD40" s="625"/>
      <c r="AJE40" s="625"/>
      <c r="AJF40" s="625"/>
      <c r="AJG40" s="625"/>
      <c r="AJH40" s="625"/>
      <c r="AJI40" s="625"/>
      <c r="AJJ40" s="625"/>
      <c r="AJK40" s="625"/>
      <c r="AJL40" s="625"/>
      <c r="AJM40" s="625"/>
      <c r="AJN40" s="625"/>
      <c r="AJO40" s="625"/>
      <c r="AJP40" s="625"/>
      <c r="AJQ40" s="625"/>
      <c r="AJR40" s="625"/>
      <c r="AJS40" s="625"/>
      <c r="AJT40" s="625"/>
      <c r="AJU40" s="625"/>
      <c r="AJV40" s="625"/>
      <c r="AJW40" s="625"/>
      <c r="AJX40" s="625"/>
      <c r="AJY40" s="625"/>
      <c r="AJZ40" s="625"/>
      <c r="AKA40" s="625"/>
      <c r="AKB40" s="625"/>
      <c r="AKC40" s="625"/>
      <c r="AKD40" s="625"/>
      <c r="AKE40" s="625"/>
      <c r="AKF40" s="625"/>
      <c r="AKG40" s="625"/>
      <c r="AKH40" s="625"/>
      <c r="AKI40" s="625"/>
      <c r="AKJ40" s="625"/>
      <c r="AKK40" s="625"/>
      <c r="AKL40" s="625"/>
      <c r="AKM40" s="625"/>
      <c r="AKN40" s="625"/>
      <c r="AKO40" s="625"/>
      <c r="AKP40" s="625"/>
      <c r="AKQ40" s="625"/>
      <c r="AKR40" s="625"/>
      <c r="AKS40" s="625"/>
      <c r="AKT40" s="625"/>
      <c r="AKU40" s="625"/>
      <c r="AKV40" s="625"/>
      <c r="AKW40" s="625"/>
      <c r="AKX40" s="625"/>
      <c r="AKY40" s="625"/>
      <c r="AKZ40" s="625"/>
      <c r="ALA40" s="625"/>
      <c r="ALB40" s="625"/>
      <c r="ALC40" s="625"/>
      <c r="ALD40" s="625"/>
      <c r="ALE40" s="625"/>
      <c r="ALF40" s="625"/>
      <c r="ALG40" s="625"/>
      <c r="ALH40" s="625"/>
      <c r="ALI40" s="625"/>
      <c r="ALJ40" s="625"/>
      <c r="ALK40" s="625"/>
      <c r="ALL40" s="625"/>
      <c r="ALM40" s="625"/>
      <c r="ALN40" s="625"/>
      <c r="ALO40" s="625"/>
      <c r="ALP40" s="625"/>
      <c r="ALQ40" s="625"/>
      <c r="ALR40" s="625"/>
      <c r="ALS40" s="625"/>
      <c r="ALT40" s="625"/>
      <c r="ALU40" s="625"/>
      <c r="ALV40" s="625"/>
      <c r="ALW40" s="625"/>
      <c r="ALX40" s="625"/>
      <c r="ALY40" s="625"/>
      <c r="ALZ40" s="625"/>
      <c r="AMA40" s="625"/>
      <c r="AMB40" s="625"/>
      <c r="AMC40" s="625"/>
      <c r="AMD40" s="625"/>
      <c r="AME40" s="625"/>
      <c r="AMF40" s="625"/>
      <c r="AMG40" s="625"/>
      <c r="AMH40" s="625"/>
      <c r="AMI40" s="625"/>
      <c r="AMJ40" s="625"/>
      <c r="AMK40" s="625"/>
    </row>
    <row r="71" spans="1:1024" s="623" customFormat="1" x14ac:dyDescent="0.25">
      <c r="A71" s="599"/>
      <c r="B71" s="599"/>
      <c r="C71" s="599"/>
      <c r="D71" s="599"/>
      <c r="E71" s="599"/>
      <c r="F71" s="599"/>
      <c r="G71" s="599"/>
      <c r="H71" s="599"/>
      <c r="I71" s="599"/>
      <c r="J71" s="599"/>
      <c r="K71" s="599"/>
      <c r="L71" s="599"/>
      <c r="M71" s="599"/>
      <c r="N71" s="599"/>
      <c r="O71" s="599"/>
      <c r="P71" s="599"/>
      <c r="Q71" s="599"/>
      <c r="R71" s="599"/>
      <c r="S71" s="599"/>
      <c r="T71" s="599"/>
      <c r="U71" s="599"/>
      <c r="V71" s="599"/>
      <c r="W71" s="599"/>
      <c r="X71" s="599"/>
      <c r="Y71" s="599"/>
      <c r="Z71" s="599"/>
      <c r="AA71" s="599"/>
      <c r="AB71" s="599"/>
      <c r="AC71" s="599"/>
      <c r="AD71" s="599"/>
      <c r="AE71" s="599"/>
      <c r="AF71" s="599"/>
      <c r="AG71" s="599"/>
      <c r="AH71" s="599"/>
      <c r="AI71" s="599"/>
      <c r="AJ71" s="599"/>
      <c r="AK71" s="599"/>
      <c r="AL71" s="599"/>
      <c r="AM71" s="599"/>
      <c r="AN71" s="599"/>
      <c r="AO71" s="599"/>
      <c r="AP71" s="599"/>
      <c r="AQ71" s="599"/>
      <c r="AR71" s="599"/>
      <c r="AS71" s="599"/>
      <c r="AT71" s="599"/>
      <c r="AU71" s="599"/>
      <c r="AV71" s="599"/>
      <c r="AW71" s="599"/>
      <c r="AX71" s="599"/>
      <c r="AY71" s="599"/>
      <c r="AZ71" s="599"/>
      <c r="BA71" s="599"/>
      <c r="BB71" s="599"/>
      <c r="BC71" s="599"/>
      <c r="BD71" s="599"/>
      <c r="BE71" s="599"/>
      <c r="BF71" s="599"/>
      <c r="BG71" s="599"/>
      <c r="BH71" s="599"/>
      <c r="BI71" s="599"/>
      <c r="BJ71" s="599"/>
      <c r="BK71" s="599"/>
      <c r="BL71" s="599"/>
      <c r="BM71" s="599"/>
      <c r="BN71" s="599"/>
      <c r="BO71" s="599"/>
      <c r="BP71" s="599"/>
      <c r="BQ71" s="599"/>
      <c r="BR71" s="599"/>
      <c r="BS71" s="599"/>
      <c r="BT71" s="599"/>
      <c r="BU71" s="599"/>
      <c r="BV71" s="599"/>
      <c r="BW71" s="599"/>
      <c r="BX71" s="599"/>
      <c r="BY71" s="599"/>
      <c r="BZ71" s="599"/>
      <c r="CA71" s="599"/>
      <c r="CB71" s="599"/>
      <c r="CC71" s="599"/>
      <c r="CD71" s="599"/>
      <c r="CE71" s="599"/>
      <c r="CF71" s="599"/>
      <c r="CG71" s="599"/>
      <c r="CH71" s="599"/>
      <c r="CI71" s="599"/>
      <c r="CJ71" s="599"/>
      <c r="CK71" s="599"/>
      <c r="CL71" s="599"/>
      <c r="CM71" s="599"/>
      <c r="CN71" s="599"/>
      <c r="CO71" s="599"/>
      <c r="CP71" s="599"/>
      <c r="CQ71" s="599"/>
      <c r="CR71" s="599"/>
      <c r="CS71" s="599"/>
      <c r="CT71" s="599"/>
      <c r="CU71" s="599"/>
      <c r="CV71" s="599"/>
      <c r="CW71" s="599"/>
      <c r="CX71" s="599"/>
      <c r="CY71" s="599"/>
      <c r="CZ71" s="599"/>
      <c r="DA71" s="599"/>
      <c r="DB71" s="599"/>
      <c r="DC71" s="599"/>
      <c r="DD71" s="599"/>
      <c r="DE71" s="599"/>
      <c r="DF71" s="599"/>
      <c r="DG71" s="599"/>
      <c r="DH71" s="599"/>
      <c r="DI71" s="599"/>
      <c r="DJ71" s="599"/>
      <c r="DK71" s="599"/>
      <c r="DL71" s="599"/>
      <c r="DM71" s="599"/>
      <c r="DN71" s="599"/>
      <c r="DO71" s="599"/>
      <c r="DP71" s="599"/>
      <c r="DQ71" s="599"/>
      <c r="DR71" s="599"/>
      <c r="DS71" s="599"/>
      <c r="DT71" s="599"/>
      <c r="DU71" s="599"/>
      <c r="DV71" s="599"/>
      <c r="DW71" s="599"/>
      <c r="DX71" s="599"/>
      <c r="DY71" s="599"/>
      <c r="DZ71" s="599"/>
      <c r="EA71" s="599"/>
      <c r="EB71" s="599"/>
      <c r="EC71" s="599"/>
      <c r="ED71" s="599"/>
      <c r="EE71" s="599"/>
      <c r="EF71" s="599"/>
      <c r="EG71" s="599"/>
      <c r="EH71" s="599"/>
      <c r="EI71" s="599"/>
      <c r="EJ71" s="599"/>
      <c r="EK71" s="599"/>
      <c r="EL71" s="599"/>
      <c r="EM71" s="599"/>
      <c r="EN71" s="599"/>
      <c r="EO71" s="599"/>
      <c r="EP71" s="599"/>
      <c r="EQ71" s="599"/>
      <c r="ER71" s="599"/>
      <c r="ES71" s="599"/>
      <c r="ET71" s="599"/>
      <c r="EU71" s="599"/>
      <c r="EV71" s="599"/>
      <c r="EW71" s="599"/>
      <c r="EX71" s="599"/>
      <c r="EY71" s="599"/>
      <c r="EZ71" s="599"/>
      <c r="FA71" s="599"/>
      <c r="FB71" s="599"/>
      <c r="FC71" s="599"/>
      <c r="FD71" s="599"/>
      <c r="FE71" s="599"/>
      <c r="FF71" s="599"/>
      <c r="FG71" s="599"/>
      <c r="FH71" s="599"/>
      <c r="FI71" s="599"/>
      <c r="FJ71" s="599"/>
      <c r="FK71" s="599"/>
      <c r="FL71" s="599"/>
      <c r="FM71" s="599"/>
      <c r="FN71" s="599"/>
      <c r="FO71" s="599"/>
      <c r="FP71" s="599"/>
      <c r="FQ71" s="599"/>
      <c r="FR71" s="599"/>
      <c r="FS71" s="599"/>
      <c r="FT71" s="599"/>
      <c r="FU71" s="599"/>
      <c r="FV71" s="599"/>
      <c r="FW71" s="599"/>
      <c r="FX71" s="599"/>
      <c r="FY71" s="599"/>
      <c r="FZ71" s="599"/>
      <c r="GA71" s="599"/>
      <c r="GB71" s="599"/>
      <c r="GC71" s="599"/>
      <c r="GD71" s="599"/>
      <c r="GE71" s="599"/>
      <c r="GF71" s="599"/>
      <c r="GG71" s="599"/>
      <c r="GH71" s="599"/>
      <c r="GI71" s="599"/>
      <c r="GJ71" s="599"/>
      <c r="GK71" s="599"/>
      <c r="GL71" s="599"/>
      <c r="GM71" s="599"/>
      <c r="GN71" s="599"/>
      <c r="GO71" s="599"/>
      <c r="GP71" s="599"/>
      <c r="GQ71" s="599"/>
      <c r="GR71" s="599"/>
      <c r="GS71" s="599"/>
      <c r="GT71" s="599"/>
      <c r="GU71" s="599"/>
      <c r="GV71" s="599"/>
      <c r="GW71" s="599"/>
      <c r="GX71" s="599"/>
      <c r="GY71" s="599"/>
      <c r="GZ71" s="599"/>
      <c r="HA71" s="599"/>
      <c r="HB71" s="599"/>
      <c r="HC71" s="599"/>
      <c r="HD71" s="599"/>
      <c r="HE71" s="599"/>
      <c r="HF71" s="599"/>
      <c r="HG71" s="599"/>
      <c r="HH71" s="599"/>
      <c r="HI71" s="599"/>
      <c r="HJ71" s="599"/>
      <c r="HK71" s="599"/>
      <c r="HL71" s="599"/>
      <c r="HM71" s="599"/>
      <c r="HN71" s="599"/>
      <c r="HO71" s="599"/>
      <c r="HP71" s="599"/>
      <c r="HQ71" s="599"/>
      <c r="HR71" s="599"/>
      <c r="HS71" s="599"/>
      <c r="HT71" s="599"/>
      <c r="HU71" s="599"/>
      <c r="HV71" s="599"/>
      <c r="HW71" s="599"/>
      <c r="HX71" s="599"/>
      <c r="HY71" s="599"/>
      <c r="HZ71" s="599"/>
      <c r="IA71" s="599"/>
      <c r="IB71" s="599"/>
      <c r="IC71" s="599"/>
      <c r="ID71" s="599"/>
      <c r="IE71" s="599"/>
      <c r="IF71" s="599"/>
      <c r="IG71" s="599"/>
      <c r="IH71" s="599"/>
      <c r="II71" s="599"/>
      <c r="IJ71" s="599"/>
      <c r="IK71" s="599"/>
      <c r="IL71" s="599"/>
      <c r="IM71" s="599"/>
      <c r="IN71" s="599"/>
      <c r="IO71" s="599"/>
      <c r="IP71" s="599"/>
      <c r="IQ71" s="599"/>
      <c r="IR71" s="599"/>
      <c r="IS71" s="599"/>
      <c r="IT71" s="599"/>
      <c r="IU71" s="599"/>
      <c r="IV71" s="599"/>
      <c r="IW71" s="599"/>
      <c r="IX71" s="599"/>
      <c r="IY71" s="599"/>
      <c r="IZ71" s="599"/>
      <c r="JA71" s="599"/>
      <c r="JB71" s="599"/>
      <c r="JC71" s="599"/>
      <c r="JD71" s="599"/>
      <c r="JE71" s="599"/>
      <c r="JF71" s="599"/>
      <c r="JG71" s="599"/>
      <c r="JH71" s="599"/>
      <c r="JI71" s="599"/>
      <c r="JJ71" s="599"/>
      <c r="JK71" s="599"/>
      <c r="JL71" s="599"/>
      <c r="JM71" s="599"/>
      <c r="JN71" s="599"/>
      <c r="JO71" s="599"/>
      <c r="JP71" s="599"/>
      <c r="JQ71" s="599"/>
      <c r="JR71" s="599"/>
      <c r="JS71" s="599"/>
      <c r="JT71" s="599"/>
      <c r="JU71" s="599"/>
      <c r="JV71" s="599"/>
      <c r="JW71" s="599"/>
      <c r="JX71" s="599"/>
      <c r="JY71" s="599"/>
      <c r="JZ71" s="599"/>
      <c r="KA71" s="599"/>
      <c r="KB71" s="599"/>
      <c r="KC71" s="599"/>
      <c r="KD71" s="599"/>
      <c r="KE71" s="599"/>
      <c r="KF71" s="599"/>
      <c r="KG71" s="599"/>
      <c r="KH71" s="599"/>
      <c r="KI71" s="599"/>
      <c r="KJ71" s="599"/>
      <c r="KK71" s="599"/>
      <c r="KL71" s="599"/>
      <c r="KM71" s="599"/>
      <c r="KN71" s="599"/>
      <c r="KO71" s="599"/>
      <c r="KP71" s="599"/>
      <c r="KQ71" s="599"/>
      <c r="KR71" s="599"/>
      <c r="KS71" s="599"/>
      <c r="KT71" s="599"/>
      <c r="KU71" s="599"/>
      <c r="KV71" s="599"/>
      <c r="KW71" s="599"/>
      <c r="KX71" s="599"/>
      <c r="KY71" s="599"/>
      <c r="KZ71" s="599"/>
      <c r="LA71" s="599"/>
      <c r="LB71" s="599"/>
      <c r="LC71" s="599"/>
      <c r="LD71" s="599"/>
      <c r="LE71" s="599"/>
      <c r="LF71" s="599"/>
      <c r="LG71" s="599"/>
      <c r="LH71" s="599"/>
      <c r="LI71" s="599"/>
      <c r="LJ71" s="599"/>
      <c r="LK71" s="599"/>
      <c r="LL71" s="599"/>
      <c r="LM71" s="599"/>
      <c r="LN71" s="599"/>
      <c r="LO71" s="599"/>
      <c r="LP71" s="599"/>
      <c r="LQ71" s="599"/>
      <c r="LR71" s="599"/>
      <c r="LS71" s="599"/>
      <c r="LT71" s="599"/>
      <c r="LU71" s="599"/>
      <c r="LV71" s="599"/>
      <c r="LW71" s="599"/>
      <c r="LX71" s="599"/>
      <c r="LY71" s="599"/>
      <c r="LZ71" s="599"/>
      <c r="MA71" s="599"/>
      <c r="MB71" s="599"/>
      <c r="MC71" s="599"/>
      <c r="MD71" s="599"/>
      <c r="ME71" s="599"/>
      <c r="MF71" s="599"/>
      <c r="MG71" s="599"/>
      <c r="MH71" s="599"/>
      <c r="MI71" s="599"/>
      <c r="MJ71" s="599"/>
      <c r="MK71" s="599"/>
      <c r="ML71" s="599"/>
      <c r="MM71" s="599"/>
      <c r="MN71" s="599"/>
      <c r="MO71" s="599"/>
      <c r="MP71" s="599"/>
      <c r="MQ71" s="599"/>
      <c r="MR71" s="599"/>
      <c r="MS71" s="599"/>
      <c r="MT71" s="599"/>
      <c r="MU71" s="599"/>
      <c r="MV71" s="599"/>
      <c r="MW71" s="599"/>
      <c r="MX71" s="599"/>
      <c r="MY71" s="599"/>
      <c r="MZ71" s="599"/>
      <c r="NA71" s="599"/>
      <c r="NB71" s="599"/>
      <c r="NC71" s="599"/>
      <c r="ND71" s="599"/>
      <c r="NE71" s="599"/>
      <c r="NF71" s="599"/>
      <c r="NG71" s="599"/>
      <c r="NH71" s="599"/>
      <c r="NI71" s="599"/>
      <c r="NJ71" s="599"/>
      <c r="NK71" s="599"/>
      <c r="NL71" s="599"/>
      <c r="NM71" s="599"/>
      <c r="NN71" s="599"/>
      <c r="NO71" s="599"/>
      <c r="NP71" s="599"/>
      <c r="NQ71" s="599"/>
      <c r="NR71" s="599"/>
      <c r="NS71" s="599"/>
      <c r="NT71" s="599"/>
      <c r="NU71" s="599"/>
      <c r="NV71" s="599"/>
      <c r="NW71" s="599"/>
      <c r="NX71" s="599"/>
      <c r="NY71" s="599"/>
      <c r="NZ71" s="599"/>
      <c r="OA71" s="599"/>
      <c r="OB71" s="599"/>
      <c r="OC71" s="599"/>
      <c r="OD71" s="599"/>
      <c r="OE71" s="599"/>
      <c r="OF71" s="599"/>
      <c r="OG71" s="599"/>
      <c r="OH71" s="599"/>
      <c r="OI71" s="599"/>
      <c r="OJ71" s="599"/>
      <c r="OK71" s="599"/>
      <c r="OL71" s="599"/>
      <c r="OM71" s="599"/>
      <c r="ON71" s="599"/>
      <c r="OO71" s="599"/>
      <c r="OP71" s="599"/>
      <c r="OQ71" s="599"/>
      <c r="OR71" s="599"/>
      <c r="OS71" s="599"/>
      <c r="OT71" s="599"/>
      <c r="OU71" s="599"/>
      <c r="OV71" s="599"/>
      <c r="OW71" s="599"/>
      <c r="OX71" s="599"/>
      <c r="OY71" s="599"/>
      <c r="OZ71" s="599"/>
      <c r="PA71" s="599"/>
      <c r="PB71" s="599"/>
      <c r="PC71" s="599"/>
      <c r="PD71" s="599"/>
      <c r="PE71" s="599"/>
      <c r="PF71" s="599"/>
      <c r="PG71" s="599"/>
      <c r="PH71" s="599"/>
      <c r="PI71" s="599"/>
      <c r="PJ71" s="599"/>
      <c r="PK71" s="599"/>
      <c r="PL71" s="599"/>
      <c r="PM71" s="599"/>
      <c r="PN71" s="599"/>
      <c r="PO71" s="599"/>
      <c r="PP71" s="599"/>
      <c r="PQ71" s="599"/>
      <c r="PR71" s="599"/>
      <c r="PS71" s="599"/>
      <c r="PT71" s="599"/>
      <c r="PU71" s="599"/>
      <c r="PV71" s="599"/>
      <c r="PW71" s="599"/>
      <c r="PX71" s="599"/>
      <c r="PY71" s="599"/>
      <c r="PZ71" s="599"/>
      <c r="QA71" s="599"/>
      <c r="QB71" s="599"/>
      <c r="QC71" s="599"/>
      <c r="QD71" s="599"/>
      <c r="QE71" s="599"/>
      <c r="QF71" s="599"/>
      <c r="QG71" s="599"/>
      <c r="QH71" s="599"/>
      <c r="QI71" s="599"/>
      <c r="QJ71" s="599"/>
      <c r="QK71" s="599"/>
      <c r="QL71" s="599"/>
      <c r="QM71" s="599"/>
      <c r="QN71" s="599"/>
      <c r="QO71" s="599"/>
      <c r="QP71" s="599"/>
      <c r="QQ71" s="599"/>
      <c r="QR71" s="599"/>
      <c r="QS71" s="599"/>
      <c r="QT71" s="599"/>
      <c r="QU71" s="599"/>
      <c r="QV71" s="599"/>
      <c r="QW71" s="599"/>
      <c r="QX71" s="599"/>
      <c r="QY71" s="599"/>
      <c r="QZ71" s="599"/>
      <c r="RA71" s="599"/>
      <c r="RB71" s="599"/>
      <c r="RC71" s="599"/>
      <c r="RD71" s="599"/>
      <c r="RE71" s="599"/>
      <c r="RF71" s="599"/>
      <c r="RG71" s="599"/>
      <c r="RH71" s="599"/>
      <c r="RI71" s="599"/>
      <c r="RJ71" s="599"/>
      <c r="RK71" s="599"/>
      <c r="RL71" s="599"/>
      <c r="RM71" s="599"/>
      <c r="RN71" s="599"/>
      <c r="RO71" s="599"/>
      <c r="RP71" s="599"/>
      <c r="RQ71" s="599"/>
      <c r="RR71" s="599"/>
      <c r="RS71" s="599"/>
      <c r="RT71" s="599"/>
      <c r="RU71" s="599"/>
      <c r="RV71" s="599"/>
      <c r="RW71" s="599"/>
      <c r="RX71" s="599"/>
      <c r="RY71" s="599"/>
      <c r="RZ71" s="599"/>
      <c r="SA71" s="599"/>
      <c r="SB71" s="599"/>
      <c r="SC71" s="599"/>
      <c r="SD71" s="599"/>
      <c r="SE71" s="599"/>
      <c r="SF71" s="599"/>
      <c r="SG71" s="599"/>
      <c r="SH71" s="599"/>
      <c r="SI71" s="599"/>
      <c r="SJ71" s="599"/>
      <c r="SK71" s="599"/>
      <c r="SL71" s="599"/>
      <c r="SM71" s="599"/>
      <c r="SN71" s="599"/>
      <c r="SO71" s="599"/>
      <c r="SP71" s="599"/>
      <c r="SQ71" s="599"/>
      <c r="SR71" s="599"/>
      <c r="SS71" s="599"/>
      <c r="ST71" s="599"/>
      <c r="SU71" s="599"/>
      <c r="SV71" s="599"/>
      <c r="SW71" s="599"/>
      <c r="SX71" s="599"/>
      <c r="SY71" s="599"/>
      <c r="SZ71" s="599"/>
      <c r="TA71" s="599"/>
      <c r="TB71" s="599"/>
      <c r="TC71" s="599"/>
      <c r="TD71" s="599"/>
      <c r="TE71" s="599"/>
      <c r="TF71" s="599"/>
      <c r="TG71" s="599"/>
      <c r="TH71" s="599"/>
      <c r="TI71" s="599"/>
      <c r="TJ71" s="599"/>
      <c r="TK71" s="599"/>
      <c r="TL71" s="599"/>
      <c r="TM71" s="599"/>
      <c r="TN71" s="599"/>
      <c r="TO71" s="599"/>
      <c r="TP71" s="599"/>
      <c r="TQ71" s="599"/>
      <c r="TR71" s="599"/>
      <c r="TS71" s="599"/>
      <c r="TT71" s="599"/>
      <c r="TU71" s="599"/>
      <c r="TV71" s="599"/>
      <c r="TW71" s="599"/>
      <c r="TX71" s="599"/>
      <c r="TY71" s="599"/>
      <c r="TZ71" s="599"/>
      <c r="UA71" s="599"/>
      <c r="UB71" s="599"/>
      <c r="UC71" s="599"/>
      <c r="UD71" s="599"/>
      <c r="UE71" s="599"/>
      <c r="UF71" s="599"/>
      <c r="UG71" s="599"/>
      <c r="UH71" s="599"/>
      <c r="UI71" s="599"/>
      <c r="UJ71" s="599"/>
      <c r="UK71" s="599"/>
      <c r="UL71" s="599"/>
      <c r="UM71" s="599"/>
      <c r="UN71" s="599"/>
      <c r="UO71" s="599"/>
      <c r="UP71" s="599"/>
      <c r="UQ71" s="599"/>
      <c r="UR71" s="599"/>
      <c r="US71" s="599"/>
      <c r="UT71" s="599"/>
      <c r="UU71" s="599"/>
      <c r="UV71" s="599"/>
      <c r="UW71" s="599"/>
      <c r="UX71" s="599"/>
      <c r="UY71" s="599"/>
      <c r="UZ71" s="599"/>
      <c r="VA71" s="599"/>
      <c r="VB71" s="599"/>
      <c r="VC71" s="599"/>
      <c r="VD71" s="599"/>
      <c r="VE71" s="599"/>
      <c r="VF71" s="599"/>
      <c r="VG71" s="599"/>
      <c r="VH71" s="599"/>
      <c r="VI71" s="599"/>
      <c r="VJ71" s="599"/>
      <c r="VK71" s="599"/>
      <c r="VL71" s="599"/>
      <c r="VM71" s="599"/>
      <c r="VN71" s="599"/>
      <c r="VO71" s="599"/>
      <c r="VP71" s="599"/>
      <c r="VQ71" s="599"/>
      <c r="VR71" s="599"/>
      <c r="VS71" s="599"/>
      <c r="VT71" s="599"/>
      <c r="VU71" s="599"/>
      <c r="VV71" s="599"/>
      <c r="VW71" s="599"/>
      <c r="VX71" s="599"/>
      <c r="VY71" s="599"/>
      <c r="VZ71" s="599"/>
      <c r="WA71" s="599"/>
      <c r="WB71" s="599"/>
      <c r="WC71" s="599"/>
      <c r="WD71" s="599"/>
      <c r="WE71" s="599"/>
      <c r="WF71" s="599"/>
      <c r="WG71" s="599"/>
      <c r="WH71" s="599"/>
      <c r="WI71" s="599"/>
      <c r="WJ71" s="599"/>
      <c r="WK71" s="599"/>
      <c r="WL71" s="599"/>
      <c r="WM71" s="599"/>
      <c r="WN71" s="599"/>
      <c r="WO71" s="599"/>
      <c r="WP71" s="599"/>
      <c r="WQ71" s="599"/>
      <c r="WR71" s="599"/>
      <c r="WS71" s="599"/>
      <c r="WT71" s="599"/>
      <c r="WU71" s="599"/>
      <c r="WV71" s="599"/>
      <c r="WW71" s="599"/>
      <c r="WX71" s="599"/>
      <c r="WY71" s="599"/>
      <c r="WZ71" s="599"/>
      <c r="XA71" s="599"/>
      <c r="XB71" s="599"/>
      <c r="XC71" s="599"/>
      <c r="XD71" s="599"/>
      <c r="XE71" s="599"/>
      <c r="XF71" s="599"/>
      <c r="XG71" s="599"/>
      <c r="XH71" s="599"/>
      <c r="XI71" s="599"/>
      <c r="XJ71" s="599"/>
      <c r="XK71" s="599"/>
      <c r="XL71" s="599"/>
      <c r="XM71" s="599"/>
      <c r="XN71" s="599"/>
      <c r="XO71" s="599"/>
      <c r="XP71" s="599"/>
      <c r="XQ71" s="599"/>
      <c r="XR71" s="599"/>
      <c r="XS71" s="599"/>
      <c r="XT71" s="599"/>
      <c r="XU71" s="599"/>
      <c r="XV71" s="599"/>
      <c r="XW71" s="599"/>
      <c r="XX71" s="599"/>
      <c r="XY71" s="599"/>
      <c r="XZ71" s="599"/>
      <c r="YA71" s="599"/>
      <c r="YB71" s="599"/>
      <c r="YC71" s="599"/>
      <c r="YD71" s="599"/>
      <c r="YE71" s="599"/>
      <c r="YF71" s="599"/>
      <c r="YG71" s="599"/>
      <c r="YH71" s="599"/>
      <c r="YI71" s="599"/>
      <c r="YJ71" s="599"/>
      <c r="YK71" s="599"/>
      <c r="YL71" s="599"/>
      <c r="YM71" s="599"/>
      <c r="YN71" s="599"/>
      <c r="YO71" s="599"/>
      <c r="YP71" s="599"/>
      <c r="YQ71" s="599"/>
      <c r="YR71" s="599"/>
      <c r="YS71" s="599"/>
      <c r="YT71" s="599"/>
      <c r="YU71" s="599"/>
      <c r="YV71" s="599"/>
      <c r="YW71" s="599"/>
      <c r="YX71" s="599"/>
      <c r="YY71" s="599"/>
      <c r="YZ71" s="599"/>
      <c r="ZA71" s="599"/>
      <c r="ZB71" s="599"/>
      <c r="ZC71" s="599"/>
      <c r="ZD71" s="599"/>
      <c r="ZE71" s="599"/>
      <c r="ZF71" s="599"/>
      <c r="ZG71" s="599"/>
      <c r="ZH71" s="599"/>
      <c r="ZI71" s="599"/>
      <c r="ZJ71" s="599"/>
      <c r="ZK71" s="599"/>
      <c r="ZL71" s="599"/>
      <c r="ZM71" s="599"/>
      <c r="ZN71" s="599"/>
      <c r="ZO71" s="599"/>
      <c r="ZP71" s="599"/>
      <c r="ZQ71" s="599"/>
      <c r="ZR71" s="599"/>
      <c r="ZS71" s="599"/>
      <c r="ZT71" s="599"/>
      <c r="ZU71" s="599"/>
      <c r="ZV71" s="599"/>
      <c r="ZW71" s="599"/>
      <c r="ZX71" s="599"/>
      <c r="ZY71" s="599"/>
      <c r="ZZ71" s="599"/>
      <c r="AAA71" s="599"/>
      <c r="AAB71" s="599"/>
      <c r="AAC71" s="599"/>
      <c r="AAD71" s="599"/>
      <c r="AAE71" s="599"/>
      <c r="AAF71" s="599"/>
      <c r="AAG71" s="599"/>
      <c r="AAH71" s="599"/>
      <c r="AAI71" s="599"/>
      <c r="AAJ71" s="599"/>
      <c r="AAK71" s="599"/>
      <c r="AAL71" s="599"/>
      <c r="AAM71" s="599"/>
      <c r="AAN71" s="599"/>
      <c r="AAO71" s="599"/>
      <c r="AAP71" s="599"/>
      <c r="AAQ71" s="599"/>
      <c r="AAR71" s="599"/>
      <c r="AAS71" s="599"/>
      <c r="AAT71" s="599"/>
      <c r="AAU71" s="599"/>
      <c r="AAV71" s="599"/>
      <c r="AAW71" s="599"/>
      <c r="AAX71" s="599"/>
      <c r="AAY71" s="599"/>
      <c r="AAZ71" s="599"/>
      <c r="ABA71" s="599"/>
      <c r="ABB71" s="599"/>
      <c r="ABC71" s="599"/>
      <c r="ABD71" s="599"/>
      <c r="ABE71" s="599"/>
      <c r="ABF71" s="599"/>
      <c r="ABG71" s="599"/>
      <c r="ABH71" s="599"/>
      <c r="ABI71" s="599"/>
      <c r="ABJ71" s="599"/>
      <c r="ABK71" s="599"/>
      <c r="ABL71" s="599"/>
      <c r="ABM71" s="599"/>
      <c r="ABN71" s="599"/>
      <c r="ABO71" s="599"/>
      <c r="ABP71" s="599"/>
      <c r="ABQ71" s="599"/>
      <c r="ABR71" s="599"/>
      <c r="ABS71" s="599"/>
      <c r="ABT71" s="599"/>
      <c r="ABU71" s="599"/>
      <c r="ABV71" s="599"/>
      <c r="ABW71" s="599"/>
      <c r="ABX71" s="599"/>
      <c r="ABY71" s="599"/>
      <c r="ABZ71" s="599"/>
      <c r="ACA71" s="599"/>
      <c r="ACB71" s="599"/>
      <c r="ACC71" s="599"/>
      <c r="ACD71" s="599"/>
      <c r="ACE71" s="599"/>
      <c r="ACF71" s="599"/>
      <c r="ACG71" s="599"/>
      <c r="ACH71" s="599"/>
      <c r="ACI71" s="599"/>
      <c r="ACJ71" s="599"/>
      <c r="ACK71" s="599"/>
      <c r="ACL71" s="599"/>
      <c r="ACM71" s="599"/>
      <c r="ACN71" s="599"/>
      <c r="ACO71" s="599"/>
      <c r="ACP71" s="599"/>
      <c r="ACQ71" s="599"/>
      <c r="ACR71" s="599"/>
      <c r="ACS71" s="599"/>
      <c r="ACT71" s="599"/>
      <c r="ACU71" s="599"/>
      <c r="ACV71" s="599"/>
      <c r="ACW71" s="599"/>
      <c r="ACX71" s="599"/>
      <c r="ACY71" s="599"/>
      <c r="ACZ71" s="599"/>
      <c r="ADA71" s="599"/>
      <c r="ADB71" s="599"/>
      <c r="ADC71" s="599"/>
      <c r="ADD71" s="599"/>
      <c r="ADE71" s="599"/>
      <c r="ADF71" s="599"/>
      <c r="ADG71" s="599"/>
      <c r="ADH71" s="599"/>
      <c r="ADI71" s="599"/>
      <c r="ADJ71" s="599"/>
      <c r="ADK71" s="599"/>
      <c r="ADL71" s="599"/>
      <c r="ADM71" s="599"/>
      <c r="ADN71" s="599"/>
      <c r="ADO71" s="599"/>
      <c r="ADP71" s="599"/>
      <c r="ADQ71" s="599"/>
      <c r="ADR71" s="599"/>
      <c r="ADS71" s="599"/>
      <c r="ADT71" s="599"/>
      <c r="ADU71" s="599"/>
      <c r="ADV71" s="599"/>
      <c r="ADW71" s="599"/>
      <c r="ADX71" s="599"/>
      <c r="ADY71" s="599"/>
      <c r="ADZ71" s="599"/>
      <c r="AEA71" s="599"/>
      <c r="AEB71" s="599"/>
      <c r="AEC71" s="599"/>
      <c r="AED71" s="599"/>
      <c r="AEE71" s="599"/>
      <c r="AEF71" s="599"/>
      <c r="AEG71" s="599"/>
      <c r="AEH71" s="599"/>
      <c r="AEI71" s="599"/>
      <c r="AEJ71" s="599"/>
      <c r="AEK71" s="599"/>
      <c r="AEL71" s="599"/>
      <c r="AEM71" s="599"/>
      <c r="AEN71" s="599"/>
      <c r="AEO71" s="599"/>
      <c r="AEP71" s="599"/>
      <c r="AEQ71" s="599"/>
      <c r="AER71" s="599"/>
      <c r="AES71" s="599"/>
      <c r="AET71" s="599"/>
      <c r="AEU71" s="599"/>
      <c r="AEV71" s="599"/>
      <c r="AEW71" s="599"/>
      <c r="AEX71" s="599"/>
      <c r="AEY71" s="599"/>
      <c r="AEZ71" s="599"/>
      <c r="AFA71" s="599"/>
      <c r="AFB71" s="599"/>
      <c r="AFC71" s="599"/>
      <c r="AFD71" s="599"/>
      <c r="AFE71" s="599"/>
      <c r="AFF71" s="599"/>
      <c r="AFG71" s="599"/>
      <c r="AFH71" s="599"/>
      <c r="AFI71" s="599"/>
      <c r="AFJ71" s="599"/>
      <c r="AFK71" s="599"/>
      <c r="AFL71" s="599"/>
      <c r="AFM71" s="599"/>
      <c r="AFN71" s="599"/>
      <c r="AFO71" s="599"/>
      <c r="AFP71" s="599"/>
      <c r="AFQ71" s="599"/>
      <c r="AFR71" s="599"/>
      <c r="AFS71" s="599"/>
      <c r="AFT71" s="599"/>
      <c r="AFU71" s="599"/>
      <c r="AFV71" s="599"/>
      <c r="AFW71" s="599"/>
      <c r="AFX71" s="599"/>
      <c r="AFY71" s="599"/>
      <c r="AFZ71" s="599"/>
      <c r="AGA71" s="599"/>
      <c r="AGB71" s="599"/>
      <c r="AGC71" s="599"/>
      <c r="AGD71" s="599"/>
      <c r="AGE71" s="599"/>
      <c r="AGF71" s="599"/>
      <c r="AGG71" s="599"/>
      <c r="AGH71" s="599"/>
      <c r="AGI71" s="599"/>
      <c r="AGJ71" s="599"/>
      <c r="AGK71" s="599"/>
      <c r="AGL71" s="599"/>
      <c r="AGM71" s="599"/>
      <c r="AGN71" s="599"/>
      <c r="AGO71" s="599"/>
      <c r="AGP71" s="599"/>
      <c r="AGQ71" s="599"/>
      <c r="AGR71" s="599"/>
      <c r="AGS71" s="599"/>
      <c r="AGT71" s="599"/>
      <c r="AGU71" s="599"/>
      <c r="AGV71" s="599"/>
      <c r="AGW71" s="599"/>
      <c r="AGX71" s="599"/>
      <c r="AGY71" s="599"/>
      <c r="AGZ71" s="599"/>
      <c r="AHA71" s="599"/>
      <c r="AHB71" s="599"/>
      <c r="AHC71" s="599"/>
      <c r="AHD71" s="599"/>
      <c r="AHE71" s="599"/>
      <c r="AHF71" s="599"/>
      <c r="AHG71" s="599"/>
      <c r="AHH71" s="599"/>
      <c r="AHI71" s="599"/>
      <c r="AHJ71" s="599"/>
      <c r="AHK71" s="599"/>
      <c r="AHL71" s="599"/>
      <c r="AHM71" s="599"/>
      <c r="AHN71" s="599"/>
      <c r="AHO71" s="599"/>
      <c r="AHP71" s="599"/>
      <c r="AHQ71" s="599"/>
      <c r="AHR71" s="599"/>
      <c r="AHS71" s="599"/>
      <c r="AHT71" s="599"/>
      <c r="AHU71" s="599"/>
      <c r="AHV71" s="599"/>
      <c r="AHW71" s="599"/>
      <c r="AHX71" s="599"/>
      <c r="AHY71" s="599"/>
      <c r="AHZ71" s="599"/>
      <c r="AIA71" s="599"/>
      <c r="AIB71" s="599"/>
      <c r="AIC71" s="599"/>
      <c r="AID71" s="599"/>
      <c r="AIE71" s="599"/>
      <c r="AIF71" s="599"/>
      <c r="AIG71" s="599"/>
      <c r="AIH71" s="599"/>
      <c r="AII71" s="599"/>
      <c r="AIJ71" s="599"/>
      <c r="AIK71" s="599"/>
      <c r="AIL71" s="599"/>
      <c r="AIM71" s="599"/>
      <c r="AIN71" s="599"/>
      <c r="AIO71" s="599"/>
      <c r="AIP71" s="599"/>
      <c r="AIQ71" s="599"/>
      <c r="AIR71" s="599"/>
      <c r="AIS71" s="599"/>
      <c r="AIT71" s="599"/>
      <c r="AIU71" s="599"/>
      <c r="AIV71" s="599"/>
      <c r="AIW71" s="599"/>
      <c r="AIX71" s="599"/>
      <c r="AIY71" s="599"/>
      <c r="AIZ71" s="599"/>
      <c r="AJA71" s="599"/>
      <c r="AJB71" s="599"/>
      <c r="AJC71" s="599"/>
      <c r="AJD71" s="599"/>
      <c r="AJE71" s="599"/>
      <c r="AJF71" s="599"/>
      <c r="AJG71" s="599"/>
      <c r="AJH71" s="599"/>
      <c r="AJI71" s="599"/>
      <c r="AJJ71" s="599"/>
      <c r="AJK71" s="599"/>
      <c r="AJL71" s="599"/>
      <c r="AJM71" s="599"/>
      <c r="AJN71" s="599"/>
      <c r="AJO71" s="599"/>
      <c r="AJP71" s="599"/>
      <c r="AJQ71" s="599"/>
      <c r="AJR71" s="599"/>
      <c r="AJS71" s="599"/>
      <c r="AJT71" s="599"/>
      <c r="AJU71" s="599"/>
      <c r="AJV71" s="599"/>
      <c r="AJW71" s="599"/>
      <c r="AJX71" s="599"/>
      <c r="AJY71" s="599"/>
      <c r="AJZ71" s="599"/>
      <c r="AKA71" s="599"/>
      <c r="AKB71" s="599"/>
      <c r="AKC71" s="599"/>
      <c r="AKD71" s="599"/>
      <c r="AKE71" s="599"/>
      <c r="AKF71" s="599"/>
      <c r="AKG71" s="599"/>
      <c r="AKH71" s="599"/>
      <c r="AKI71" s="599"/>
      <c r="AKJ71" s="599"/>
      <c r="AKK71" s="599"/>
      <c r="AKL71" s="599"/>
      <c r="AKM71" s="599"/>
      <c r="AKN71" s="599"/>
      <c r="AKO71" s="599"/>
      <c r="AKP71" s="599"/>
      <c r="AKQ71" s="599"/>
      <c r="AKR71" s="599"/>
      <c r="AKS71" s="599"/>
      <c r="AKT71" s="599"/>
      <c r="AKU71" s="599"/>
      <c r="AKV71" s="599"/>
      <c r="AKW71" s="599"/>
      <c r="AKX71" s="599"/>
      <c r="AKY71" s="599"/>
      <c r="AKZ71" s="599"/>
      <c r="ALA71" s="599"/>
      <c r="ALB71" s="599"/>
      <c r="ALC71" s="599"/>
      <c r="ALD71" s="599"/>
      <c r="ALE71" s="599"/>
      <c r="ALF71" s="599"/>
      <c r="ALG71" s="599"/>
      <c r="ALH71" s="599"/>
      <c r="ALI71" s="599"/>
      <c r="ALJ71" s="599"/>
      <c r="ALK71" s="599"/>
      <c r="ALL71" s="599"/>
      <c r="ALM71" s="599"/>
      <c r="ALN71" s="599"/>
      <c r="ALO71" s="599"/>
      <c r="ALP71" s="599"/>
      <c r="ALQ71" s="599"/>
      <c r="ALR71" s="599"/>
      <c r="ALS71" s="599"/>
      <c r="ALT71" s="599"/>
      <c r="ALU71" s="599"/>
      <c r="ALV71" s="599"/>
      <c r="ALW71" s="599"/>
      <c r="ALX71" s="599"/>
      <c r="ALY71" s="599"/>
      <c r="ALZ71" s="599"/>
      <c r="AMA71" s="599"/>
      <c r="AMB71" s="599"/>
      <c r="AMC71" s="599"/>
      <c r="AMD71" s="599"/>
      <c r="AME71" s="599"/>
      <c r="AMF71" s="599"/>
      <c r="AMG71" s="599"/>
      <c r="AMH71" s="599"/>
      <c r="AMI71" s="599"/>
      <c r="AMJ71" s="599"/>
    </row>
    <row r="72" spans="1:1024" s="624" customFormat="1" ht="18.75" x14ac:dyDescent="0.3">
      <c r="E72" s="624" t="e">
        <f>E34+E35+#REF!</f>
        <v>#REF!</v>
      </c>
      <c r="F72" s="624" t="e">
        <f>F34+F35+#REF!</f>
        <v>#REF!</v>
      </c>
      <c r="G72" s="624" t="e">
        <f>G34+G35+#REF!</f>
        <v>#REF!</v>
      </c>
      <c r="H72" s="624" t="e">
        <f>H34+H35+#REF!</f>
        <v>#REF!</v>
      </c>
      <c r="I72" s="624" t="e">
        <f>I34+I35+#REF!</f>
        <v>#REF!</v>
      </c>
      <c r="J72" s="624" t="e">
        <f>J34+J35+#REF!</f>
        <v>#REF!</v>
      </c>
      <c r="K72" s="624" t="e">
        <f>K34+K35+#REF!</f>
        <v>#REF!</v>
      </c>
      <c r="L72" s="624" t="e">
        <f>L34+L35+#REF!</f>
        <v>#REF!</v>
      </c>
      <c r="M72" s="624" t="e">
        <f>M34+M35+#REF!</f>
        <v>#REF!</v>
      </c>
      <c r="N72" s="624" t="e">
        <f>N34+N35+#REF!</f>
        <v>#REF!</v>
      </c>
      <c r="O72" s="624" t="e">
        <f>O34+O35+#REF!</f>
        <v>#REF!</v>
      </c>
      <c r="P72" s="624" t="e">
        <f>P34+P35+#REF!</f>
        <v>#REF!</v>
      </c>
      <c r="Q72" s="624" t="e">
        <f>Q34+Q35+#REF!</f>
        <v>#REF!</v>
      </c>
      <c r="R72" s="624" t="e">
        <f>R34+R35+#REF!</f>
        <v>#REF!</v>
      </c>
    </row>
    <row r="73" spans="1:1024" s="624" customFormat="1" ht="18.75" x14ac:dyDescent="0.3">
      <c r="E73" s="624" t="e">
        <f>#REF!+#REF!+#REF!</f>
        <v>#REF!</v>
      </c>
      <c r="F73" s="624" t="e">
        <f>#REF!+#REF!+#REF!</f>
        <v>#REF!</v>
      </c>
      <c r="G73" s="624" t="e">
        <f>#REF!+#REF!+#REF!</f>
        <v>#REF!</v>
      </c>
      <c r="H73" s="624" t="e">
        <f>#REF!+#REF!+#REF!</f>
        <v>#REF!</v>
      </c>
      <c r="I73" s="624" t="e">
        <f>#REF!+#REF!+#REF!</f>
        <v>#REF!</v>
      </c>
      <c r="J73" s="624" t="e">
        <f>#REF!+#REF!+#REF!</f>
        <v>#REF!</v>
      </c>
      <c r="K73" s="624" t="e">
        <f>#REF!+#REF!+#REF!</f>
        <v>#REF!</v>
      </c>
      <c r="L73" s="624" t="e">
        <f>#REF!+#REF!+#REF!</f>
        <v>#REF!</v>
      </c>
      <c r="M73" s="624" t="e">
        <f>#REF!+#REF!+#REF!</f>
        <v>#REF!</v>
      </c>
      <c r="N73" s="624" t="e">
        <f>#REF!+#REF!+#REF!</f>
        <v>#REF!</v>
      </c>
      <c r="O73" s="624" t="e">
        <f>#REF!+#REF!+#REF!</f>
        <v>#REF!</v>
      </c>
      <c r="P73" s="624" t="e">
        <f>#REF!+#REF!+#REF!</f>
        <v>#REF!</v>
      </c>
      <c r="Q73" s="624" t="e">
        <f>#REF!+#REF!+#REF!</f>
        <v>#REF!</v>
      </c>
      <c r="R73" s="624" t="e">
        <f>#REF!+#REF!+#REF!</f>
        <v>#REF!</v>
      </c>
    </row>
    <row r="74" spans="1:1024" s="624" customFormat="1" ht="18.75" x14ac:dyDescent="0.3">
      <c r="E74" s="624" t="e">
        <f>#REF!+#REF!+#REF!</f>
        <v>#REF!</v>
      </c>
      <c r="F74" s="624" t="e">
        <f>#REF!+#REF!+#REF!</f>
        <v>#REF!</v>
      </c>
      <c r="G74" s="624" t="e">
        <f>#REF!+#REF!+#REF!</f>
        <v>#REF!</v>
      </c>
      <c r="H74" s="624" t="e">
        <f>#REF!+#REF!+#REF!</f>
        <v>#REF!</v>
      </c>
      <c r="I74" s="624" t="e">
        <f>#REF!+#REF!+#REF!</f>
        <v>#REF!</v>
      </c>
      <c r="J74" s="624" t="e">
        <f>#REF!+#REF!+#REF!</f>
        <v>#REF!</v>
      </c>
      <c r="K74" s="624" t="e">
        <f>#REF!+#REF!+#REF!</f>
        <v>#REF!</v>
      </c>
      <c r="L74" s="624" t="e">
        <f>#REF!+#REF!+#REF!</f>
        <v>#REF!</v>
      </c>
      <c r="M74" s="624" t="e">
        <f>#REF!+#REF!+#REF!</f>
        <v>#REF!</v>
      </c>
      <c r="N74" s="624" t="e">
        <f>#REF!+#REF!+#REF!</f>
        <v>#REF!</v>
      </c>
      <c r="O74" s="624" t="e">
        <f>#REF!+#REF!+#REF!</f>
        <v>#REF!</v>
      </c>
      <c r="P74" s="624" t="e">
        <f>#REF!+#REF!+#REF!</f>
        <v>#REF!</v>
      </c>
      <c r="Q74" s="624" t="e">
        <f>#REF!+#REF!+#REF!</f>
        <v>#REF!</v>
      </c>
      <c r="R74" s="624" t="e">
        <f>#REF!+#REF!+#REF!</f>
        <v>#REF!</v>
      </c>
    </row>
    <row r="75" spans="1:1024" s="624" customFormat="1" ht="18.75" x14ac:dyDescent="0.3">
      <c r="E75" s="599"/>
      <c r="F75" s="599"/>
      <c r="G75" s="599"/>
      <c r="H75" s="599"/>
      <c r="I75" s="599"/>
      <c r="J75" s="599"/>
      <c r="K75" s="599"/>
      <c r="L75" s="599"/>
      <c r="M75" s="599"/>
      <c r="N75" s="599"/>
      <c r="O75" s="599"/>
      <c r="P75" s="599"/>
      <c r="Q75" s="599"/>
      <c r="R75" s="599"/>
    </row>
    <row r="76" spans="1:1024" s="624" customFormat="1" ht="18.75" x14ac:dyDescent="0.3">
      <c r="E76" s="599"/>
      <c r="F76" s="599"/>
      <c r="G76" s="599"/>
      <c r="H76" s="599"/>
      <c r="I76" s="599"/>
      <c r="J76" s="599"/>
      <c r="K76" s="599"/>
      <c r="L76" s="599"/>
      <c r="M76" s="599"/>
      <c r="N76" s="599"/>
      <c r="O76" s="599"/>
      <c r="P76" s="599"/>
      <c r="Q76" s="599"/>
      <c r="R76" s="599"/>
    </row>
    <row r="77" spans="1:1024" s="624" customFormat="1" ht="18.75" x14ac:dyDescent="0.3">
      <c r="E77" s="599"/>
      <c r="F77" s="599"/>
      <c r="G77" s="599"/>
      <c r="H77" s="599"/>
      <c r="I77" s="599"/>
      <c r="J77" s="599"/>
      <c r="K77" s="599"/>
      <c r="L77" s="599"/>
      <c r="M77" s="599"/>
      <c r="N77" s="599"/>
      <c r="O77" s="599"/>
      <c r="P77" s="599"/>
      <c r="Q77" s="599"/>
      <c r="R77" s="599"/>
    </row>
    <row r="78" spans="1:1024" s="624" customFormat="1" ht="18.75" x14ac:dyDescent="0.3">
      <c r="E78" s="624">
        <v>777</v>
      </c>
      <c r="F78" s="624">
        <f t="shared" ref="F78:F89" si="8">SUM(G78:O78)</f>
        <v>494</v>
      </c>
      <c r="G78" s="624">
        <v>399</v>
      </c>
      <c r="H78" s="624">
        <v>95</v>
      </c>
      <c r="I78" s="599"/>
      <c r="J78" s="599"/>
      <c r="K78" s="599"/>
      <c r="L78" s="599"/>
      <c r="M78" s="599"/>
      <c r="N78" s="599"/>
      <c r="O78" s="599"/>
      <c r="P78" s="599"/>
      <c r="Q78" s="599"/>
      <c r="R78" s="599"/>
    </row>
    <row r="79" spans="1:1024" s="624" customFormat="1" ht="18.75" x14ac:dyDescent="0.3">
      <c r="E79" s="599"/>
      <c r="F79" s="624">
        <f t="shared" si="8"/>
        <v>62</v>
      </c>
      <c r="G79" s="624">
        <v>49</v>
      </c>
      <c r="H79" s="624">
        <v>13</v>
      </c>
      <c r="I79" s="599"/>
      <c r="J79" s="599"/>
      <c r="K79" s="599"/>
      <c r="L79" s="599"/>
      <c r="M79" s="599"/>
      <c r="N79" s="599"/>
      <c r="O79" s="599"/>
      <c r="P79" s="599"/>
      <c r="Q79" s="599"/>
      <c r="R79" s="599"/>
    </row>
    <row r="80" spans="1:1024" s="624" customFormat="1" ht="18.75" x14ac:dyDescent="0.3">
      <c r="E80" s="599"/>
      <c r="F80" s="624">
        <f t="shared" si="8"/>
        <v>70</v>
      </c>
      <c r="G80" s="624">
        <v>55</v>
      </c>
      <c r="H80" s="624">
        <v>15</v>
      </c>
      <c r="I80" s="599"/>
      <c r="J80" s="599"/>
      <c r="K80" s="599"/>
      <c r="L80" s="599"/>
      <c r="M80" s="599"/>
      <c r="N80" s="599"/>
      <c r="O80" s="599"/>
      <c r="P80" s="599"/>
      <c r="Q80" s="599"/>
      <c r="R80" s="599"/>
    </row>
    <row r="81" spans="3:18" s="624" customFormat="1" ht="18.75" x14ac:dyDescent="0.3">
      <c r="E81" s="599"/>
      <c r="F81" s="624">
        <f t="shared" si="8"/>
        <v>135</v>
      </c>
      <c r="G81" s="624">
        <v>106</v>
      </c>
      <c r="H81" s="624">
        <v>29</v>
      </c>
      <c r="I81" s="599"/>
      <c r="J81" s="599"/>
      <c r="K81" s="599"/>
      <c r="L81" s="599"/>
      <c r="M81" s="599"/>
      <c r="N81" s="599"/>
      <c r="O81" s="599"/>
      <c r="P81" s="599"/>
      <c r="Q81" s="599"/>
      <c r="R81" s="599"/>
    </row>
    <row r="82" spans="3:18" s="624" customFormat="1" ht="18.75" x14ac:dyDescent="0.3">
      <c r="E82" s="599"/>
      <c r="F82" s="624">
        <f t="shared" si="8"/>
        <v>16</v>
      </c>
      <c r="G82" s="624">
        <v>13</v>
      </c>
      <c r="H82" s="624">
        <v>3</v>
      </c>
      <c r="I82" s="599"/>
      <c r="J82" s="599"/>
      <c r="K82" s="599"/>
      <c r="L82" s="599"/>
      <c r="M82" s="599"/>
      <c r="N82" s="599"/>
      <c r="O82" s="599"/>
      <c r="P82" s="599"/>
      <c r="Q82" s="599"/>
      <c r="R82" s="599"/>
    </row>
    <row r="83" spans="3:18" s="624" customFormat="1" ht="18.75" x14ac:dyDescent="0.3">
      <c r="E83" s="624">
        <v>16</v>
      </c>
      <c r="F83" s="624">
        <f t="shared" si="8"/>
        <v>16</v>
      </c>
      <c r="G83" s="599"/>
      <c r="H83" s="599"/>
      <c r="I83" s="599"/>
      <c r="J83" s="599"/>
      <c r="K83" s="624">
        <v>16</v>
      </c>
      <c r="L83" s="599"/>
      <c r="M83" s="599"/>
      <c r="N83" s="599"/>
      <c r="O83" s="599"/>
      <c r="P83" s="599"/>
      <c r="Q83" s="599"/>
      <c r="R83" s="599"/>
    </row>
    <row r="84" spans="3:18" s="624" customFormat="1" ht="18.75" x14ac:dyDescent="0.3">
      <c r="E84" s="624">
        <v>157</v>
      </c>
      <c r="F84" s="624">
        <f t="shared" si="8"/>
        <v>157</v>
      </c>
      <c r="G84" s="624">
        <v>105</v>
      </c>
      <c r="H84" s="624">
        <v>52</v>
      </c>
      <c r="I84" s="599"/>
      <c r="J84" s="599"/>
      <c r="K84" s="599"/>
      <c r="L84" s="599"/>
      <c r="M84" s="599"/>
      <c r="N84" s="599"/>
      <c r="O84" s="599"/>
      <c r="P84" s="599"/>
      <c r="Q84" s="599"/>
      <c r="R84" s="599"/>
    </row>
    <row r="85" spans="3:18" s="624" customFormat="1" ht="18.75" x14ac:dyDescent="0.3">
      <c r="E85" s="624">
        <v>-2000</v>
      </c>
      <c r="F85" s="624">
        <f t="shared" si="8"/>
        <v>-2000</v>
      </c>
      <c r="G85" s="599"/>
      <c r="H85" s="599"/>
      <c r="I85" s="624">
        <v>-2000</v>
      </c>
      <c r="J85" s="599"/>
      <c r="K85" s="599"/>
      <c r="L85" s="599"/>
      <c r="M85" s="599"/>
      <c r="N85" s="599"/>
      <c r="O85" s="599"/>
      <c r="P85" s="599"/>
      <c r="Q85" s="599"/>
      <c r="R85" s="599"/>
    </row>
    <row r="86" spans="3:18" s="624" customFormat="1" ht="18.75" x14ac:dyDescent="0.3">
      <c r="E86" s="599"/>
      <c r="F86" s="624">
        <f t="shared" si="8"/>
        <v>0</v>
      </c>
      <c r="G86" s="599"/>
      <c r="H86" s="599"/>
      <c r="I86" s="624">
        <v>-32</v>
      </c>
      <c r="J86" s="599"/>
      <c r="K86" s="599"/>
      <c r="L86" s="599"/>
      <c r="M86" s="599"/>
      <c r="N86" s="624">
        <v>32</v>
      </c>
      <c r="O86" s="599"/>
      <c r="P86" s="599"/>
      <c r="Q86" s="599"/>
      <c r="R86" s="599"/>
    </row>
    <row r="87" spans="3:18" s="624" customFormat="1" ht="18.75" x14ac:dyDescent="0.3">
      <c r="E87" s="599"/>
      <c r="F87" s="624">
        <f t="shared" si="8"/>
        <v>0</v>
      </c>
      <c r="G87" s="599"/>
      <c r="H87" s="599"/>
      <c r="I87" s="599"/>
      <c r="J87" s="599"/>
      <c r="K87" s="599"/>
      <c r="L87" s="599"/>
      <c r="M87" s="624">
        <v>185</v>
      </c>
      <c r="N87" s="624">
        <v>-185</v>
      </c>
      <c r="O87" s="599"/>
      <c r="P87" s="599"/>
      <c r="Q87" s="599"/>
      <c r="R87" s="599"/>
    </row>
    <row r="88" spans="3:18" s="624" customFormat="1" ht="18.75" x14ac:dyDescent="0.3">
      <c r="E88" s="624">
        <v>165</v>
      </c>
      <c r="F88" s="624">
        <f t="shared" si="8"/>
        <v>165</v>
      </c>
      <c r="G88" s="599"/>
      <c r="H88" s="599"/>
      <c r="I88" s="624">
        <v>165</v>
      </c>
      <c r="J88" s="599"/>
      <c r="K88" s="599"/>
      <c r="L88" s="599"/>
      <c r="M88" s="599"/>
      <c r="N88" s="599"/>
      <c r="O88" s="599"/>
      <c r="P88" s="599"/>
      <c r="Q88" s="599"/>
      <c r="R88" s="599"/>
    </row>
    <row r="89" spans="3:18" s="624" customFormat="1" ht="18.75" x14ac:dyDescent="0.3">
      <c r="E89" s="624">
        <v>94</v>
      </c>
      <c r="F89" s="624">
        <f t="shared" si="8"/>
        <v>94</v>
      </c>
      <c r="G89" s="599"/>
      <c r="H89" s="599"/>
      <c r="I89" s="624">
        <v>94</v>
      </c>
      <c r="J89" s="599"/>
      <c r="K89" s="599"/>
      <c r="L89" s="599"/>
      <c r="M89" s="599"/>
      <c r="N89" s="599"/>
      <c r="O89" s="599"/>
      <c r="P89" s="599"/>
      <c r="Q89" s="599"/>
      <c r="R89" s="599"/>
    </row>
    <row r="90" spans="3:18" s="624" customFormat="1" ht="18.75" x14ac:dyDescent="0.3">
      <c r="E90" s="624">
        <v>532</v>
      </c>
      <c r="F90" s="624">
        <v>532</v>
      </c>
      <c r="G90" s="599"/>
      <c r="H90" s="599"/>
      <c r="I90" s="624">
        <v>601</v>
      </c>
      <c r="J90" s="599"/>
      <c r="K90" s="599"/>
      <c r="L90" s="599"/>
      <c r="M90" s="599"/>
      <c r="N90" s="599"/>
      <c r="O90" s="599"/>
      <c r="P90" s="599"/>
      <c r="Q90" s="599"/>
      <c r="R90" s="599"/>
    </row>
    <row r="91" spans="3:18" s="624" customFormat="1" ht="18.75" x14ac:dyDescent="0.3">
      <c r="E91" s="624">
        <v>2800</v>
      </c>
      <c r="F91" s="624">
        <f>SUM(G91:O91)</f>
        <v>2800</v>
      </c>
      <c r="G91" s="599"/>
      <c r="H91" s="599"/>
      <c r="I91" s="624">
        <v>2800</v>
      </c>
      <c r="J91" s="599"/>
      <c r="K91" s="599"/>
      <c r="L91" s="599"/>
      <c r="M91" s="599"/>
      <c r="N91" s="599"/>
      <c r="O91" s="599"/>
      <c r="P91" s="599"/>
      <c r="Q91" s="599"/>
      <c r="R91" s="599"/>
    </row>
    <row r="92" spans="3:18" s="624" customFormat="1" ht="18.75" x14ac:dyDescent="0.3">
      <c r="E92" s="624">
        <v>27366</v>
      </c>
      <c r="F92" s="624">
        <f>SUM(G92:O92)</f>
        <v>27366</v>
      </c>
      <c r="G92" s="624">
        <v>9546</v>
      </c>
      <c r="H92" s="624">
        <v>2820</v>
      </c>
      <c r="I92" s="624">
        <v>15000</v>
      </c>
      <c r="J92" s="599"/>
      <c r="K92" s="599"/>
      <c r="L92" s="599"/>
      <c r="M92" s="599"/>
      <c r="N92" s="599"/>
      <c r="O92" s="599"/>
      <c r="P92" s="599"/>
      <c r="Q92" s="599"/>
      <c r="R92" s="599"/>
    </row>
    <row r="93" spans="3:18" s="624" customFormat="1" ht="18.75" x14ac:dyDescent="0.3">
      <c r="E93" s="624">
        <v>2865</v>
      </c>
      <c r="F93" s="624">
        <v>2865</v>
      </c>
      <c r="J93" s="599"/>
      <c r="K93" s="599">
        <v>2865</v>
      </c>
      <c r="L93" s="599"/>
      <c r="M93" s="599"/>
      <c r="N93" s="599"/>
      <c r="O93" s="599"/>
      <c r="P93" s="599"/>
      <c r="Q93" s="599"/>
      <c r="R93" s="599"/>
    </row>
    <row r="94" spans="3:18" s="624" customFormat="1" ht="18.75" x14ac:dyDescent="0.3">
      <c r="E94" s="624">
        <v>-5500</v>
      </c>
      <c r="F94" s="624">
        <v>-5500</v>
      </c>
      <c r="J94" s="599"/>
      <c r="K94" s="599"/>
      <c r="L94" s="599"/>
      <c r="M94" s="599"/>
      <c r="N94" s="599"/>
      <c r="O94" s="599"/>
      <c r="P94" s="599"/>
      <c r="Q94" s="599"/>
      <c r="R94" s="599"/>
    </row>
    <row r="95" spans="3:18" s="624" customFormat="1" ht="18.75" x14ac:dyDescent="0.3">
      <c r="C95" s="624" t="s">
        <v>521</v>
      </c>
      <c r="E95" s="624">
        <f t="shared" ref="E95:R95" si="9">SUM(E78:E94)</f>
        <v>27272</v>
      </c>
      <c r="F95" s="624">
        <f t="shared" si="9"/>
        <v>27272</v>
      </c>
      <c r="G95" s="624">
        <f t="shared" si="9"/>
        <v>10273</v>
      </c>
      <c r="H95" s="624">
        <f t="shared" si="9"/>
        <v>3027</v>
      </c>
      <c r="I95" s="624">
        <f t="shared" si="9"/>
        <v>16628</v>
      </c>
      <c r="J95" s="624">
        <f t="shared" si="9"/>
        <v>0</v>
      </c>
      <c r="K95" s="624">
        <f t="shared" si="9"/>
        <v>2881</v>
      </c>
      <c r="L95" s="624">
        <f t="shared" si="9"/>
        <v>0</v>
      </c>
      <c r="M95" s="624">
        <f t="shared" si="9"/>
        <v>185</v>
      </c>
      <c r="N95" s="624">
        <f t="shared" si="9"/>
        <v>-153</v>
      </c>
      <c r="O95" s="624">
        <f t="shared" si="9"/>
        <v>0</v>
      </c>
      <c r="P95" s="624">
        <f t="shared" si="9"/>
        <v>0</v>
      </c>
      <c r="Q95" s="624">
        <f t="shared" si="9"/>
        <v>0</v>
      </c>
      <c r="R95" s="624">
        <f t="shared" si="9"/>
        <v>0</v>
      </c>
    </row>
    <row r="96" spans="3:18" s="624" customFormat="1" ht="18.75" x14ac:dyDescent="0.3">
      <c r="C96" s="599"/>
      <c r="E96" s="599"/>
      <c r="F96" s="599"/>
      <c r="G96" s="599"/>
      <c r="H96" s="599"/>
      <c r="I96" s="599"/>
      <c r="J96" s="599"/>
      <c r="K96" s="599"/>
      <c r="L96" s="599"/>
      <c r="M96" s="599"/>
      <c r="N96" s="599"/>
      <c r="O96" s="599"/>
      <c r="P96" s="599"/>
      <c r="Q96" s="599"/>
      <c r="R96" s="599"/>
    </row>
    <row r="97" spans="1:18" s="624" customFormat="1" ht="18.75" x14ac:dyDescent="0.3">
      <c r="C97" s="599"/>
      <c r="E97" s="624">
        <v>119</v>
      </c>
      <c r="F97" s="624">
        <f>SUM(G97:O97)</f>
        <v>119</v>
      </c>
      <c r="G97" s="624">
        <v>88</v>
      </c>
      <c r="H97" s="624">
        <v>31</v>
      </c>
      <c r="I97" s="599"/>
      <c r="J97" s="599"/>
      <c r="K97" s="599"/>
      <c r="L97" s="599"/>
      <c r="M97" s="599"/>
      <c r="N97" s="599"/>
      <c r="O97" s="599"/>
      <c r="P97" s="599"/>
      <c r="Q97" s="599"/>
      <c r="R97" s="599"/>
    </row>
    <row r="98" spans="1:18" s="624" customFormat="1" ht="18.75" x14ac:dyDescent="0.3">
      <c r="C98" s="599"/>
      <c r="E98" s="624">
        <v>599</v>
      </c>
      <c r="F98" s="624">
        <f>SUM(G98:O98)</f>
        <v>599</v>
      </c>
      <c r="G98" s="624">
        <v>472</v>
      </c>
      <c r="H98" s="624">
        <v>127</v>
      </c>
      <c r="I98" s="599"/>
      <c r="J98" s="599"/>
      <c r="K98" s="599"/>
      <c r="L98" s="599"/>
      <c r="M98" s="599"/>
      <c r="N98" s="599"/>
      <c r="O98" s="599"/>
      <c r="P98" s="599"/>
      <c r="Q98" s="599"/>
      <c r="R98" s="599"/>
    </row>
    <row r="99" spans="1:18" s="624" customFormat="1" ht="18.75" x14ac:dyDescent="0.3">
      <c r="C99" s="599"/>
      <c r="E99" s="624">
        <v>381</v>
      </c>
      <c r="F99" s="624">
        <f>SUM(G99:O99)</f>
        <v>381</v>
      </c>
      <c r="G99" s="624">
        <v>300</v>
      </c>
      <c r="H99" s="624">
        <v>81</v>
      </c>
      <c r="I99" s="599"/>
      <c r="J99" s="599"/>
      <c r="K99" s="599"/>
      <c r="L99" s="599"/>
      <c r="M99" s="599"/>
      <c r="N99" s="599"/>
      <c r="O99" s="599"/>
      <c r="P99" s="599"/>
      <c r="Q99" s="599"/>
      <c r="R99" s="599"/>
    </row>
    <row r="100" spans="1:18" s="624" customFormat="1" ht="18.75" x14ac:dyDescent="0.3">
      <c r="C100" s="599"/>
      <c r="E100" s="624">
        <v>75</v>
      </c>
      <c r="F100" s="624">
        <f>SUM(G100:O100)</f>
        <v>75</v>
      </c>
      <c r="G100" s="624">
        <v>57</v>
      </c>
      <c r="H100" s="624">
        <v>18</v>
      </c>
      <c r="I100" s="599"/>
      <c r="J100" s="599"/>
      <c r="K100" s="599"/>
      <c r="L100" s="599"/>
      <c r="M100" s="599"/>
      <c r="N100" s="599"/>
      <c r="O100" s="599"/>
      <c r="P100" s="599"/>
      <c r="Q100" s="599"/>
      <c r="R100" s="599"/>
    </row>
    <row r="101" spans="1:18" s="624" customFormat="1" ht="18.75" x14ac:dyDescent="0.3">
      <c r="C101" s="599"/>
      <c r="E101" s="624">
        <v>38</v>
      </c>
      <c r="F101" s="624">
        <v>38</v>
      </c>
      <c r="G101" s="599"/>
      <c r="H101" s="599"/>
      <c r="I101" s="624">
        <v>32</v>
      </c>
      <c r="J101" s="599"/>
      <c r="K101" s="599"/>
      <c r="L101" s="599"/>
      <c r="M101" s="599"/>
      <c r="N101" s="599"/>
      <c r="O101" s="599"/>
      <c r="P101" s="599"/>
      <c r="Q101" s="599"/>
      <c r="R101" s="599"/>
    </row>
    <row r="102" spans="1:18" s="624" customFormat="1" ht="18.75" x14ac:dyDescent="0.3">
      <c r="C102" s="599"/>
      <c r="E102" s="624">
        <v>62</v>
      </c>
      <c r="F102" s="624">
        <f>SUM(G102:O102)</f>
        <v>62</v>
      </c>
      <c r="G102" s="624">
        <v>47</v>
      </c>
      <c r="H102" s="624">
        <v>15</v>
      </c>
      <c r="I102" s="599"/>
      <c r="J102" s="599"/>
      <c r="K102" s="599"/>
      <c r="L102" s="599"/>
      <c r="M102" s="599"/>
      <c r="N102" s="599"/>
      <c r="O102" s="599"/>
      <c r="P102" s="599"/>
      <c r="Q102" s="599"/>
      <c r="R102" s="599"/>
    </row>
    <row r="103" spans="1:18" s="624" customFormat="1" ht="18.75" x14ac:dyDescent="0.3">
      <c r="C103" s="599"/>
      <c r="E103" s="624">
        <v>124</v>
      </c>
      <c r="F103" s="624">
        <f>SUM(G103:O103)</f>
        <v>124</v>
      </c>
      <c r="G103" s="599"/>
      <c r="H103" s="624">
        <v>124</v>
      </c>
      <c r="I103" s="599"/>
      <c r="J103" s="599"/>
      <c r="K103" s="599"/>
      <c r="L103" s="599"/>
      <c r="M103" s="599"/>
      <c r="N103" s="599"/>
      <c r="O103" s="599"/>
      <c r="P103" s="599"/>
      <c r="Q103" s="599"/>
      <c r="R103" s="599"/>
    </row>
    <row r="104" spans="1:18" s="624" customFormat="1" ht="18.75" x14ac:dyDescent="0.3">
      <c r="C104" s="599"/>
      <c r="E104" s="624">
        <f t="shared" ref="E104:R104" si="10">SUM(E95:E103)</f>
        <v>28670</v>
      </c>
      <c r="F104" s="624">
        <f t="shared" si="10"/>
        <v>28670</v>
      </c>
      <c r="G104" s="624">
        <f t="shared" si="10"/>
        <v>11237</v>
      </c>
      <c r="H104" s="624">
        <f t="shared" si="10"/>
        <v>3423</v>
      </c>
      <c r="I104" s="624">
        <f t="shared" si="10"/>
        <v>16660</v>
      </c>
      <c r="J104" s="624">
        <f t="shared" si="10"/>
        <v>0</v>
      </c>
      <c r="K104" s="624">
        <f t="shared" si="10"/>
        <v>2881</v>
      </c>
      <c r="L104" s="624">
        <f t="shared" si="10"/>
        <v>0</v>
      </c>
      <c r="M104" s="624">
        <f t="shared" si="10"/>
        <v>185</v>
      </c>
      <c r="N104" s="624">
        <f t="shared" si="10"/>
        <v>-153</v>
      </c>
      <c r="O104" s="624">
        <f t="shared" si="10"/>
        <v>0</v>
      </c>
      <c r="P104" s="624">
        <f t="shared" si="10"/>
        <v>0</v>
      </c>
      <c r="Q104" s="624">
        <f t="shared" si="10"/>
        <v>0</v>
      </c>
      <c r="R104" s="624">
        <f t="shared" si="10"/>
        <v>0</v>
      </c>
    </row>
    <row r="105" spans="1:18" s="624" customFormat="1" ht="18.75" x14ac:dyDescent="0.3">
      <c r="C105" s="599"/>
      <c r="E105" s="599"/>
      <c r="F105" s="599"/>
      <c r="G105" s="599"/>
      <c r="H105" s="599"/>
      <c r="I105" s="599"/>
      <c r="J105" s="599"/>
      <c r="K105" s="599"/>
      <c r="L105" s="599"/>
      <c r="M105" s="599"/>
      <c r="N105" s="599"/>
      <c r="O105" s="599"/>
      <c r="P105" s="599"/>
      <c r="Q105" s="599"/>
      <c r="R105" s="599"/>
    </row>
    <row r="106" spans="1:18" s="623" customFormat="1" ht="18.75" x14ac:dyDescent="0.3">
      <c r="A106" s="624"/>
      <c r="B106" s="624"/>
      <c r="C106" s="624" t="s">
        <v>520</v>
      </c>
      <c r="E106" s="624" t="e">
        <f>#REF!+E104</f>
        <v>#REF!</v>
      </c>
      <c r="F106" s="624" t="e">
        <f>#REF!+F104</f>
        <v>#REF!</v>
      </c>
      <c r="G106" s="624" t="e">
        <f>#REF!+G104</f>
        <v>#REF!</v>
      </c>
      <c r="H106" s="624" t="e">
        <f>#REF!+H104</f>
        <v>#REF!</v>
      </c>
      <c r="I106" s="624" t="e">
        <f>#REF!+I104</f>
        <v>#REF!</v>
      </c>
      <c r="J106" s="624" t="e">
        <f>#REF!+J104</f>
        <v>#REF!</v>
      </c>
      <c r="K106" s="624" t="e">
        <f>#REF!+K104</f>
        <v>#REF!</v>
      </c>
      <c r="L106" s="624" t="e">
        <f>#REF!+L104</f>
        <v>#REF!</v>
      </c>
      <c r="M106" s="624" t="e">
        <f>#REF!+M104</f>
        <v>#REF!</v>
      </c>
      <c r="N106" s="624" t="e">
        <f>#REF!+N104</f>
        <v>#REF!</v>
      </c>
      <c r="O106" s="624" t="e">
        <f>#REF!+O104</f>
        <v>#REF!</v>
      </c>
      <c r="P106" s="624" t="e">
        <f>#REF!+P104</f>
        <v>#REF!</v>
      </c>
      <c r="Q106" s="624" t="e">
        <f>#REF!+Q104</f>
        <v>#REF!</v>
      </c>
      <c r="R106" s="624" t="e">
        <f>#REF!+R104</f>
        <v>#REF!</v>
      </c>
    </row>
  </sheetData>
  <mergeCells count="33">
    <mergeCell ref="B1:C1"/>
    <mergeCell ref="B3:R3"/>
    <mergeCell ref="A6:D8"/>
    <mergeCell ref="E6:E8"/>
    <mergeCell ref="F6:F8"/>
    <mergeCell ref="G6:L6"/>
    <mergeCell ref="M6:P6"/>
    <mergeCell ref="Q6:R6"/>
    <mergeCell ref="G7:G8"/>
    <mergeCell ref="H7:H8"/>
    <mergeCell ref="O7:O8"/>
    <mergeCell ref="P7:P8"/>
    <mergeCell ref="Q7:Q8"/>
    <mergeCell ref="R7:R8"/>
    <mergeCell ref="M7:M8"/>
    <mergeCell ref="N7:N8"/>
    <mergeCell ref="A19:C19"/>
    <mergeCell ref="I7:I8"/>
    <mergeCell ref="J7:J8"/>
    <mergeCell ref="K7:K8"/>
    <mergeCell ref="L7:L8"/>
    <mergeCell ref="A9:C9"/>
    <mergeCell ref="A31:C31"/>
    <mergeCell ref="A20:C20"/>
    <mergeCell ref="A23:C23"/>
    <mergeCell ref="A24:C24"/>
    <mergeCell ref="A27:C27"/>
    <mergeCell ref="A28:C28"/>
    <mergeCell ref="A36:B36"/>
    <mergeCell ref="A35:C35"/>
    <mergeCell ref="A32:C32"/>
    <mergeCell ref="A33:C33"/>
    <mergeCell ref="A34:C34"/>
  </mergeCells>
  <printOptions horizontalCentered="1"/>
  <pageMargins left="0.19685039370078741" right="0.23622047244094491" top="0.59055118110236227" bottom="0.23622047244094491" header="0.15748031496062992" footer="0.51181102362204722"/>
  <pageSetup paperSize="9" scale="31" firstPageNumber="0" fitToHeight="0" orientation="landscape" r:id="rId1"/>
  <headerFooter alignWithMargins="0">
    <oddHeader xml:space="preserve">&amp;L&amp;18 5. melléklet a 27/2017.(XII.21.) önkormányzati rendelethez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2"/>
  <sheetViews>
    <sheetView topLeftCell="A4" workbookViewId="0">
      <selection activeCell="R17" sqref="R17"/>
    </sheetView>
  </sheetViews>
  <sheetFormatPr defaultRowHeight="12.75" x14ac:dyDescent="0.2"/>
  <cols>
    <col min="1" max="1" width="25.7109375" style="657" customWidth="1"/>
    <col min="2" max="2" width="10" style="657" customWidth="1"/>
    <col min="3" max="4" width="6.7109375" style="657" customWidth="1"/>
    <col min="5" max="8" width="9.140625" style="657"/>
    <col min="9" max="9" width="10" style="657" customWidth="1"/>
    <col min="10" max="10" width="5.5703125" style="657" customWidth="1"/>
    <col min="11" max="13" width="9.140625" style="657"/>
    <col min="14" max="14" width="7.28515625" style="657" customWidth="1"/>
    <col min="15" max="16" width="9" style="657" customWidth="1"/>
    <col min="17" max="17" width="9.140625" style="657"/>
    <col min="18" max="18" width="12.28515625" style="657" customWidth="1"/>
    <col min="19" max="20" width="10" style="657" bestFit="1" customWidth="1"/>
    <col min="21" max="22" width="9.140625" style="657"/>
    <col min="23" max="23" width="11" style="657" bestFit="1" customWidth="1"/>
    <col min="24" max="25" width="9.140625" style="657" hidden="1" customWidth="1"/>
    <col min="26" max="253" width="9.140625" style="657"/>
    <col min="254" max="254" width="25.7109375" style="657" customWidth="1"/>
    <col min="255" max="255" width="10" style="657" customWidth="1"/>
    <col min="256" max="257" width="6.7109375" style="657" customWidth="1"/>
    <col min="258" max="261" width="9.140625" style="657"/>
    <col min="262" max="262" width="7.140625" style="657" customWidth="1"/>
    <col min="263" max="263" width="5.5703125" style="657" customWidth="1"/>
    <col min="264" max="266" width="9.140625" style="657"/>
    <col min="267" max="267" width="7.28515625" style="657" customWidth="1"/>
    <col min="268" max="269" width="9" style="657" customWidth="1"/>
    <col min="270" max="270" width="9.140625" style="657"/>
    <col min="271" max="271" width="12.28515625" style="657" customWidth="1"/>
    <col min="272" max="273" width="10" style="657" bestFit="1" customWidth="1"/>
    <col min="274" max="275" width="9.140625" style="657"/>
    <col min="276" max="276" width="11" style="657" bestFit="1" customWidth="1"/>
    <col min="277" max="278" width="0" style="657" hidden="1" customWidth="1"/>
    <col min="279" max="279" width="9.140625" style="657"/>
    <col min="280" max="280" width="0" style="657" hidden="1" customWidth="1"/>
    <col min="281" max="509" width="9.140625" style="657"/>
    <col min="510" max="510" width="25.7109375" style="657" customWidth="1"/>
    <col min="511" max="511" width="10" style="657" customWidth="1"/>
    <col min="512" max="513" width="6.7109375" style="657" customWidth="1"/>
    <col min="514" max="517" width="9.140625" style="657"/>
    <col min="518" max="518" width="7.140625" style="657" customWidth="1"/>
    <col min="519" max="519" width="5.5703125" style="657" customWidth="1"/>
    <col min="520" max="522" width="9.140625" style="657"/>
    <col min="523" max="523" width="7.28515625" style="657" customWidth="1"/>
    <col min="524" max="525" width="9" style="657" customWidth="1"/>
    <col min="526" max="526" width="9.140625" style="657"/>
    <col min="527" max="527" width="12.28515625" style="657" customWidth="1"/>
    <col min="528" max="529" width="10" style="657" bestFit="1" customWidth="1"/>
    <col min="530" max="531" width="9.140625" style="657"/>
    <col min="532" max="532" width="11" style="657" bestFit="1" customWidth="1"/>
    <col min="533" max="534" width="0" style="657" hidden="1" customWidth="1"/>
    <col min="535" max="535" width="9.140625" style="657"/>
    <col min="536" max="536" width="0" style="657" hidden="1" customWidth="1"/>
    <col min="537" max="765" width="9.140625" style="657"/>
    <col min="766" max="766" width="25.7109375" style="657" customWidth="1"/>
    <col min="767" max="767" width="10" style="657" customWidth="1"/>
    <col min="768" max="769" width="6.7109375" style="657" customWidth="1"/>
    <col min="770" max="773" width="9.140625" style="657"/>
    <col min="774" max="774" width="7.140625" style="657" customWidth="1"/>
    <col min="775" max="775" width="5.5703125" style="657" customWidth="1"/>
    <col min="776" max="778" width="9.140625" style="657"/>
    <col min="779" max="779" width="7.28515625" style="657" customWidth="1"/>
    <col min="780" max="781" width="9" style="657" customWidth="1"/>
    <col min="782" max="782" width="9.140625" style="657"/>
    <col min="783" max="783" width="12.28515625" style="657" customWidth="1"/>
    <col min="784" max="785" width="10" style="657" bestFit="1" customWidth="1"/>
    <col min="786" max="787" width="9.140625" style="657"/>
    <col min="788" max="788" width="11" style="657" bestFit="1" customWidth="1"/>
    <col min="789" max="790" width="0" style="657" hidden="1" customWidth="1"/>
    <col min="791" max="791" width="9.140625" style="657"/>
    <col min="792" max="792" width="0" style="657" hidden="1" customWidth="1"/>
    <col min="793" max="1021" width="9.140625" style="657"/>
    <col min="1022" max="1022" width="25.7109375" style="657" customWidth="1"/>
    <col min="1023" max="1023" width="10" style="657" customWidth="1"/>
    <col min="1024" max="1025" width="6.7109375" style="657" customWidth="1"/>
    <col min="1026" max="1029" width="9.140625" style="657"/>
    <col min="1030" max="1030" width="7.140625" style="657" customWidth="1"/>
    <col min="1031" max="1031" width="5.5703125" style="657" customWidth="1"/>
    <col min="1032" max="1034" width="9.140625" style="657"/>
    <col min="1035" max="1035" width="7.28515625" style="657" customWidth="1"/>
    <col min="1036" max="1037" width="9" style="657" customWidth="1"/>
    <col min="1038" max="1038" width="9.140625" style="657"/>
    <col min="1039" max="1039" width="12.28515625" style="657" customWidth="1"/>
    <col min="1040" max="1041" width="10" style="657" bestFit="1" customWidth="1"/>
    <col min="1042" max="1043" width="9.140625" style="657"/>
    <col min="1044" max="1044" width="11" style="657" bestFit="1" customWidth="1"/>
    <col min="1045" max="1046" width="0" style="657" hidden="1" customWidth="1"/>
    <col min="1047" max="1047" width="9.140625" style="657"/>
    <col min="1048" max="1048" width="0" style="657" hidden="1" customWidth="1"/>
    <col min="1049" max="1277" width="9.140625" style="657"/>
    <col min="1278" max="1278" width="25.7109375" style="657" customWidth="1"/>
    <col min="1279" max="1279" width="10" style="657" customWidth="1"/>
    <col min="1280" max="1281" width="6.7109375" style="657" customWidth="1"/>
    <col min="1282" max="1285" width="9.140625" style="657"/>
    <col min="1286" max="1286" width="7.140625" style="657" customWidth="1"/>
    <col min="1287" max="1287" width="5.5703125" style="657" customWidth="1"/>
    <col min="1288" max="1290" width="9.140625" style="657"/>
    <col min="1291" max="1291" width="7.28515625" style="657" customWidth="1"/>
    <col min="1292" max="1293" width="9" style="657" customWidth="1"/>
    <col min="1294" max="1294" width="9.140625" style="657"/>
    <col min="1295" max="1295" width="12.28515625" style="657" customWidth="1"/>
    <col min="1296" max="1297" width="10" style="657" bestFit="1" customWidth="1"/>
    <col min="1298" max="1299" width="9.140625" style="657"/>
    <col min="1300" max="1300" width="11" style="657" bestFit="1" customWidth="1"/>
    <col min="1301" max="1302" width="0" style="657" hidden="1" customWidth="1"/>
    <col min="1303" max="1303" width="9.140625" style="657"/>
    <col min="1304" max="1304" width="0" style="657" hidden="1" customWidth="1"/>
    <col min="1305" max="1533" width="9.140625" style="657"/>
    <col min="1534" max="1534" width="25.7109375" style="657" customWidth="1"/>
    <col min="1535" max="1535" width="10" style="657" customWidth="1"/>
    <col min="1536" max="1537" width="6.7109375" style="657" customWidth="1"/>
    <col min="1538" max="1541" width="9.140625" style="657"/>
    <col min="1542" max="1542" width="7.140625" style="657" customWidth="1"/>
    <col min="1543" max="1543" width="5.5703125" style="657" customWidth="1"/>
    <col min="1544" max="1546" width="9.140625" style="657"/>
    <col min="1547" max="1547" width="7.28515625" style="657" customWidth="1"/>
    <col min="1548" max="1549" width="9" style="657" customWidth="1"/>
    <col min="1550" max="1550" width="9.140625" style="657"/>
    <col min="1551" max="1551" width="12.28515625" style="657" customWidth="1"/>
    <col min="1552" max="1553" width="10" style="657" bestFit="1" customWidth="1"/>
    <col min="1554" max="1555" width="9.140625" style="657"/>
    <col min="1556" max="1556" width="11" style="657" bestFit="1" customWidth="1"/>
    <col min="1557" max="1558" width="0" style="657" hidden="1" customWidth="1"/>
    <col min="1559" max="1559" width="9.140625" style="657"/>
    <col min="1560" max="1560" width="0" style="657" hidden="1" customWidth="1"/>
    <col min="1561" max="1789" width="9.140625" style="657"/>
    <col min="1790" max="1790" width="25.7109375" style="657" customWidth="1"/>
    <col min="1791" max="1791" width="10" style="657" customWidth="1"/>
    <col min="1792" max="1793" width="6.7109375" style="657" customWidth="1"/>
    <col min="1794" max="1797" width="9.140625" style="657"/>
    <col min="1798" max="1798" width="7.140625" style="657" customWidth="1"/>
    <col min="1799" max="1799" width="5.5703125" style="657" customWidth="1"/>
    <col min="1800" max="1802" width="9.140625" style="657"/>
    <col min="1803" max="1803" width="7.28515625" style="657" customWidth="1"/>
    <col min="1804" max="1805" width="9" style="657" customWidth="1"/>
    <col min="1806" max="1806" width="9.140625" style="657"/>
    <col min="1807" max="1807" width="12.28515625" style="657" customWidth="1"/>
    <col min="1808" max="1809" width="10" style="657" bestFit="1" customWidth="1"/>
    <col min="1810" max="1811" width="9.140625" style="657"/>
    <col min="1812" max="1812" width="11" style="657" bestFit="1" customWidth="1"/>
    <col min="1813" max="1814" width="0" style="657" hidden="1" customWidth="1"/>
    <col min="1815" max="1815" width="9.140625" style="657"/>
    <col min="1816" max="1816" width="0" style="657" hidden="1" customWidth="1"/>
    <col min="1817" max="2045" width="9.140625" style="657"/>
    <col min="2046" max="2046" width="25.7109375" style="657" customWidth="1"/>
    <col min="2047" max="2047" width="10" style="657" customWidth="1"/>
    <col min="2048" max="2049" width="6.7109375" style="657" customWidth="1"/>
    <col min="2050" max="2053" width="9.140625" style="657"/>
    <col min="2054" max="2054" width="7.140625" style="657" customWidth="1"/>
    <col min="2055" max="2055" width="5.5703125" style="657" customWidth="1"/>
    <col min="2056" max="2058" width="9.140625" style="657"/>
    <col min="2059" max="2059" width="7.28515625" style="657" customWidth="1"/>
    <col min="2060" max="2061" width="9" style="657" customWidth="1"/>
    <col min="2062" max="2062" width="9.140625" style="657"/>
    <col min="2063" max="2063" width="12.28515625" style="657" customWidth="1"/>
    <col min="2064" max="2065" width="10" style="657" bestFit="1" customWidth="1"/>
    <col min="2066" max="2067" width="9.140625" style="657"/>
    <col min="2068" max="2068" width="11" style="657" bestFit="1" customWidth="1"/>
    <col min="2069" max="2070" width="0" style="657" hidden="1" customWidth="1"/>
    <col min="2071" max="2071" width="9.140625" style="657"/>
    <col min="2072" max="2072" width="0" style="657" hidden="1" customWidth="1"/>
    <col min="2073" max="2301" width="9.140625" style="657"/>
    <col min="2302" max="2302" width="25.7109375" style="657" customWidth="1"/>
    <col min="2303" max="2303" width="10" style="657" customWidth="1"/>
    <col min="2304" max="2305" width="6.7109375" style="657" customWidth="1"/>
    <col min="2306" max="2309" width="9.140625" style="657"/>
    <col min="2310" max="2310" width="7.140625" style="657" customWidth="1"/>
    <col min="2311" max="2311" width="5.5703125" style="657" customWidth="1"/>
    <col min="2312" max="2314" width="9.140625" style="657"/>
    <col min="2315" max="2315" width="7.28515625" style="657" customWidth="1"/>
    <col min="2316" max="2317" width="9" style="657" customWidth="1"/>
    <col min="2318" max="2318" width="9.140625" style="657"/>
    <col min="2319" max="2319" width="12.28515625" style="657" customWidth="1"/>
    <col min="2320" max="2321" width="10" style="657" bestFit="1" customWidth="1"/>
    <col min="2322" max="2323" width="9.140625" style="657"/>
    <col min="2324" max="2324" width="11" style="657" bestFit="1" customWidth="1"/>
    <col min="2325" max="2326" width="0" style="657" hidden="1" customWidth="1"/>
    <col min="2327" max="2327" width="9.140625" style="657"/>
    <col min="2328" max="2328" width="0" style="657" hidden="1" customWidth="1"/>
    <col min="2329" max="2557" width="9.140625" style="657"/>
    <col min="2558" max="2558" width="25.7109375" style="657" customWidth="1"/>
    <col min="2559" max="2559" width="10" style="657" customWidth="1"/>
    <col min="2560" max="2561" width="6.7109375" style="657" customWidth="1"/>
    <col min="2562" max="2565" width="9.140625" style="657"/>
    <col min="2566" max="2566" width="7.140625" style="657" customWidth="1"/>
    <col min="2567" max="2567" width="5.5703125" style="657" customWidth="1"/>
    <col min="2568" max="2570" width="9.140625" style="657"/>
    <col min="2571" max="2571" width="7.28515625" style="657" customWidth="1"/>
    <col min="2572" max="2573" width="9" style="657" customWidth="1"/>
    <col min="2574" max="2574" width="9.140625" style="657"/>
    <col min="2575" max="2575" width="12.28515625" style="657" customWidth="1"/>
    <col min="2576" max="2577" width="10" style="657" bestFit="1" customWidth="1"/>
    <col min="2578" max="2579" width="9.140625" style="657"/>
    <col min="2580" max="2580" width="11" style="657" bestFit="1" customWidth="1"/>
    <col min="2581" max="2582" width="0" style="657" hidden="1" customWidth="1"/>
    <col min="2583" max="2583" width="9.140625" style="657"/>
    <col min="2584" max="2584" width="0" style="657" hidden="1" customWidth="1"/>
    <col min="2585" max="2813" width="9.140625" style="657"/>
    <col min="2814" max="2814" width="25.7109375" style="657" customWidth="1"/>
    <col min="2815" max="2815" width="10" style="657" customWidth="1"/>
    <col min="2816" max="2817" width="6.7109375" style="657" customWidth="1"/>
    <col min="2818" max="2821" width="9.140625" style="657"/>
    <col min="2822" max="2822" width="7.140625" style="657" customWidth="1"/>
    <col min="2823" max="2823" width="5.5703125" style="657" customWidth="1"/>
    <col min="2824" max="2826" width="9.140625" style="657"/>
    <col min="2827" max="2827" width="7.28515625" style="657" customWidth="1"/>
    <col min="2828" max="2829" width="9" style="657" customWidth="1"/>
    <col min="2830" max="2830" width="9.140625" style="657"/>
    <col min="2831" max="2831" width="12.28515625" style="657" customWidth="1"/>
    <col min="2832" max="2833" width="10" style="657" bestFit="1" customWidth="1"/>
    <col min="2834" max="2835" width="9.140625" style="657"/>
    <col min="2836" max="2836" width="11" style="657" bestFit="1" customWidth="1"/>
    <col min="2837" max="2838" width="0" style="657" hidden="1" customWidth="1"/>
    <col min="2839" max="2839" width="9.140625" style="657"/>
    <col min="2840" max="2840" width="0" style="657" hidden="1" customWidth="1"/>
    <col min="2841" max="3069" width="9.140625" style="657"/>
    <col min="3070" max="3070" width="25.7109375" style="657" customWidth="1"/>
    <col min="3071" max="3071" width="10" style="657" customWidth="1"/>
    <col min="3072" max="3073" width="6.7109375" style="657" customWidth="1"/>
    <col min="3074" max="3077" width="9.140625" style="657"/>
    <col min="3078" max="3078" width="7.140625" style="657" customWidth="1"/>
    <col min="3079" max="3079" width="5.5703125" style="657" customWidth="1"/>
    <col min="3080" max="3082" width="9.140625" style="657"/>
    <col min="3083" max="3083" width="7.28515625" style="657" customWidth="1"/>
    <col min="3084" max="3085" width="9" style="657" customWidth="1"/>
    <col min="3086" max="3086" width="9.140625" style="657"/>
    <col min="3087" max="3087" width="12.28515625" style="657" customWidth="1"/>
    <col min="3088" max="3089" width="10" style="657" bestFit="1" customWidth="1"/>
    <col min="3090" max="3091" width="9.140625" style="657"/>
    <col min="3092" max="3092" width="11" style="657" bestFit="1" customWidth="1"/>
    <col min="3093" max="3094" width="0" style="657" hidden="1" customWidth="1"/>
    <col min="3095" max="3095" width="9.140625" style="657"/>
    <col min="3096" max="3096" width="0" style="657" hidden="1" customWidth="1"/>
    <col min="3097" max="3325" width="9.140625" style="657"/>
    <col min="3326" max="3326" width="25.7109375" style="657" customWidth="1"/>
    <col min="3327" max="3327" width="10" style="657" customWidth="1"/>
    <col min="3328" max="3329" width="6.7109375" style="657" customWidth="1"/>
    <col min="3330" max="3333" width="9.140625" style="657"/>
    <col min="3334" max="3334" width="7.140625" style="657" customWidth="1"/>
    <col min="3335" max="3335" width="5.5703125" style="657" customWidth="1"/>
    <col min="3336" max="3338" width="9.140625" style="657"/>
    <col min="3339" max="3339" width="7.28515625" style="657" customWidth="1"/>
    <col min="3340" max="3341" width="9" style="657" customWidth="1"/>
    <col min="3342" max="3342" width="9.140625" style="657"/>
    <col min="3343" max="3343" width="12.28515625" style="657" customWidth="1"/>
    <col min="3344" max="3345" width="10" style="657" bestFit="1" customWidth="1"/>
    <col min="3346" max="3347" width="9.140625" style="657"/>
    <col min="3348" max="3348" width="11" style="657" bestFit="1" customWidth="1"/>
    <col min="3349" max="3350" width="0" style="657" hidden="1" customWidth="1"/>
    <col min="3351" max="3351" width="9.140625" style="657"/>
    <col min="3352" max="3352" width="0" style="657" hidden="1" customWidth="1"/>
    <col min="3353" max="3581" width="9.140625" style="657"/>
    <col min="3582" max="3582" width="25.7109375" style="657" customWidth="1"/>
    <col min="3583" max="3583" width="10" style="657" customWidth="1"/>
    <col min="3584" max="3585" width="6.7109375" style="657" customWidth="1"/>
    <col min="3586" max="3589" width="9.140625" style="657"/>
    <col min="3590" max="3590" width="7.140625" style="657" customWidth="1"/>
    <col min="3591" max="3591" width="5.5703125" style="657" customWidth="1"/>
    <col min="3592" max="3594" width="9.140625" style="657"/>
    <col min="3595" max="3595" width="7.28515625" style="657" customWidth="1"/>
    <col min="3596" max="3597" width="9" style="657" customWidth="1"/>
    <col min="3598" max="3598" width="9.140625" style="657"/>
    <col min="3599" max="3599" width="12.28515625" style="657" customWidth="1"/>
    <col min="3600" max="3601" width="10" style="657" bestFit="1" customWidth="1"/>
    <col min="3602" max="3603" width="9.140625" style="657"/>
    <col min="3604" max="3604" width="11" style="657" bestFit="1" customWidth="1"/>
    <col min="3605" max="3606" width="0" style="657" hidden="1" customWidth="1"/>
    <col min="3607" max="3607" width="9.140625" style="657"/>
    <col min="3608" max="3608" width="0" style="657" hidden="1" customWidth="1"/>
    <col min="3609" max="3837" width="9.140625" style="657"/>
    <col min="3838" max="3838" width="25.7109375" style="657" customWidth="1"/>
    <col min="3839" max="3839" width="10" style="657" customWidth="1"/>
    <col min="3840" max="3841" width="6.7109375" style="657" customWidth="1"/>
    <col min="3842" max="3845" width="9.140625" style="657"/>
    <col min="3846" max="3846" width="7.140625" style="657" customWidth="1"/>
    <col min="3847" max="3847" width="5.5703125" style="657" customWidth="1"/>
    <col min="3848" max="3850" width="9.140625" style="657"/>
    <col min="3851" max="3851" width="7.28515625" style="657" customWidth="1"/>
    <col min="3852" max="3853" width="9" style="657" customWidth="1"/>
    <col min="3854" max="3854" width="9.140625" style="657"/>
    <col min="3855" max="3855" width="12.28515625" style="657" customWidth="1"/>
    <col min="3856" max="3857" width="10" style="657" bestFit="1" customWidth="1"/>
    <col min="3858" max="3859" width="9.140625" style="657"/>
    <col min="3860" max="3860" width="11" style="657" bestFit="1" customWidth="1"/>
    <col min="3861" max="3862" width="0" style="657" hidden="1" customWidth="1"/>
    <col min="3863" max="3863" width="9.140625" style="657"/>
    <col min="3864" max="3864" width="0" style="657" hidden="1" customWidth="1"/>
    <col min="3865" max="4093" width="9.140625" style="657"/>
    <col min="4094" max="4094" width="25.7109375" style="657" customWidth="1"/>
    <col min="4095" max="4095" width="10" style="657" customWidth="1"/>
    <col min="4096" max="4097" width="6.7109375" style="657" customWidth="1"/>
    <col min="4098" max="4101" width="9.140625" style="657"/>
    <col min="4102" max="4102" width="7.140625" style="657" customWidth="1"/>
    <col min="4103" max="4103" width="5.5703125" style="657" customWidth="1"/>
    <col min="4104" max="4106" width="9.140625" style="657"/>
    <col min="4107" max="4107" width="7.28515625" style="657" customWidth="1"/>
    <col min="4108" max="4109" width="9" style="657" customWidth="1"/>
    <col min="4110" max="4110" width="9.140625" style="657"/>
    <col min="4111" max="4111" width="12.28515625" style="657" customWidth="1"/>
    <col min="4112" max="4113" width="10" style="657" bestFit="1" customWidth="1"/>
    <col min="4114" max="4115" width="9.140625" style="657"/>
    <col min="4116" max="4116" width="11" style="657" bestFit="1" customWidth="1"/>
    <col min="4117" max="4118" width="0" style="657" hidden="1" customWidth="1"/>
    <col min="4119" max="4119" width="9.140625" style="657"/>
    <col min="4120" max="4120" width="0" style="657" hidden="1" customWidth="1"/>
    <col min="4121" max="4349" width="9.140625" style="657"/>
    <col min="4350" max="4350" width="25.7109375" style="657" customWidth="1"/>
    <col min="4351" max="4351" width="10" style="657" customWidth="1"/>
    <col min="4352" max="4353" width="6.7109375" style="657" customWidth="1"/>
    <col min="4354" max="4357" width="9.140625" style="657"/>
    <col min="4358" max="4358" width="7.140625" style="657" customWidth="1"/>
    <col min="4359" max="4359" width="5.5703125" style="657" customWidth="1"/>
    <col min="4360" max="4362" width="9.140625" style="657"/>
    <col min="4363" max="4363" width="7.28515625" style="657" customWidth="1"/>
    <col min="4364" max="4365" width="9" style="657" customWidth="1"/>
    <col min="4366" max="4366" width="9.140625" style="657"/>
    <col min="4367" max="4367" width="12.28515625" style="657" customWidth="1"/>
    <col min="4368" max="4369" width="10" style="657" bestFit="1" customWidth="1"/>
    <col min="4370" max="4371" width="9.140625" style="657"/>
    <col min="4372" max="4372" width="11" style="657" bestFit="1" customWidth="1"/>
    <col min="4373" max="4374" width="0" style="657" hidden="1" customWidth="1"/>
    <col min="4375" max="4375" width="9.140625" style="657"/>
    <col min="4376" max="4376" width="0" style="657" hidden="1" customWidth="1"/>
    <col min="4377" max="4605" width="9.140625" style="657"/>
    <col min="4606" max="4606" width="25.7109375" style="657" customWidth="1"/>
    <col min="4607" max="4607" width="10" style="657" customWidth="1"/>
    <col min="4608" max="4609" width="6.7109375" style="657" customWidth="1"/>
    <col min="4610" max="4613" width="9.140625" style="657"/>
    <col min="4614" max="4614" width="7.140625" style="657" customWidth="1"/>
    <col min="4615" max="4615" width="5.5703125" style="657" customWidth="1"/>
    <col min="4616" max="4618" width="9.140625" style="657"/>
    <col min="4619" max="4619" width="7.28515625" style="657" customWidth="1"/>
    <col min="4620" max="4621" width="9" style="657" customWidth="1"/>
    <col min="4622" max="4622" width="9.140625" style="657"/>
    <col min="4623" max="4623" width="12.28515625" style="657" customWidth="1"/>
    <col min="4624" max="4625" width="10" style="657" bestFit="1" customWidth="1"/>
    <col min="4626" max="4627" width="9.140625" style="657"/>
    <col min="4628" max="4628" width="11" style="657" bestFit="1" customWidth="1"/>
    <col min="4629" max="4630" width="0" style="657" hidden="1" customWidth="1"/>
    <col min="4631" max="4631" width="9.140625" style="657"/>
    <col min="4632" max="4632" width="0" style="657" hidden="1" customWidth="1"/>
    <col min="4633" max="4861" width="9.140625" style="657"/>
    <col min="4862" max="4862" width="25.7109375" style="657" customWidth="1"/>
    <col min="4863" max="4863" width="10" style="657" customWidth="1"/>
    <col min="4864" max="4865" width="6.7109375" style="657" customWidth="1"/>
    <col min="4866" max="4869" width="9.140625" style="657"/>
    <col min="4870" max="4870" width="7.140625" style="657" customWidth="1"/>
    <col min="4871" max="4871" width="5.5703125" style="657" customWidth="1"/>
    <col min="4872" max="4874" width="9.140625" style="657"/>
    <col min="4875" max="4875" width="7.28515625" style="657" customWidth="1"/>
    <col min="4876" max="4877" width="9" style="657" customWidth="1"/>
    <col min="4878" max="4878" width="9.140625" style="657"/>
    <col min="4879" max="4879" width="12.28515625" style="657" customWidth="1"/>
    <col min="4880" max="4881" width="10" style="657" bestFit="1" customWidth="1"/>
    <col min="4882" max="4883" width="9.140625" style="657"/>
    <col min="4884" max="4884" width="11" style="657" bestFit="1" customWidth="1"/>
    <col min="4885" max="4886" width="0" style="657" hidden="1" customWidth="1"/>
    <col min="4887" max="4887" width="9.140625" style="657"/>
    <col min="4888" max="4888" width="0" style="657" hidden="1" customWidth="1"/>
    <col min="4889" max="5117" width="9.140625" style="657"/>
    <col min="5118" max="5118" width="25.7109375" style="657" customWidth="1"/>
    <col min="5119" max="5119" width="10" style="657" customWidth="1"/>
    <col min="5120" max="5121" width="6.7109375" style="657" customWidth="1"/>
    <col min="5122" max="5125" width="9.140625" style="657"/>
    <col min="5126" max="5126" width="7.140625" style="657" customWidth="1"/>
    <col min="5127" max="5127" width="5.5703125" style="657" customWidth="1"/>
    <col min="5128" max="5130" width="9.140625" style="657"/>
    <col min="5131" max="5131" width="7.28515625" style="657" customWidth="1"/>
    <col min="5132" max="5133" width="9" style="657" customWidth="1"/>
    <col min="5134" max="5134" width="9.140625" style="657"/>
    <col min="5135" max="5135" width="12.28515625" style="657" customWidth="1"/>
    <col min="5136" max="5137" width="10" style="657" bestFit="1" customWidth="1"/>
    <col min="5138" max="5139" width="9.140625" style="657"/>
    <col min="5140" max="5140" width="11" style="657" bestFit="1" customWidth="1"/>
    <col min="5141" max="5142" width="0" style="657" hidden="1" customWidth="1"/>
    <col min="5143" max="5143" width="9.140625" style="657"/>
    <col min="5144" max="5144" width="0" style="657" hidden="1" customWidth="1"/>
    <col min="5145" max="5373" width="9.140625" style="657"/>
    <col min="5374" max="5374" width="25.7109375" style="657" customWidth="1"/>
    <col min="5375" max="5375" width="10" style="657" customWidth="1"/>
    <col min="5376" max="5377" width="6.7109375" style="657" customWidth="1"/>
    <col min="5378" max="5381" width="9.140625" style="657"/>
    <col min="5382" max="5382" width="7.140625" style="657" customWidth="1"/>
    <col min="5383" max="5383" width="5.5703125" style="657" customWidth="1"/>
    <col min="5384" max="5386" width="9.140625" style="657"/>
    <col min="5387" max="5387" width="7.28515625" style="657" customWidth="1"/>
    <col min="5388" max="5389" width="9" style="657" customWidth="1"/>
    <col min="5390" max="5390" width="9.140625" style="657"/>
    <col min="5391" max="5391" width="12.28515625" style="657" customWidth="1"/>
    <col min="5392" max="5393" width="10" style="657" bestFit="1" customWidth="1"/>
    <col min="5394" max="5395" width="9.140625" style="657"/>
    <col min="5396" max="5396" width="11" style="657" bestFit="1" customWidth="1"/>
    <col min="5397" max="5398" width="0" style="657" hidden="1" customWidth="1"/>
    <col min="5399" max="5399" width="9.140625" style="657"/>
    <col min="5400" max="5400" width="0" style="657" hidden="1" customWidth="1"/>
    <col min="5401" max="5629" width="9.140625" style="657"/>
    <col min="5630" max="5630" width="25.7109375" style="657" customWidth="1"/>
    <col min="5631" max="5631" width="10" style="657" customWidth="1"/>
    <col min="5632" max="5633" width="6.7109375" style="657" customWidth="1"/>
    <col min="5634" max="5637" width="9.140625" style="657"/>
    <col min="5638" max="5638" width="7.140625" style="657" customWidth="1"/>
    <col min="5639" max="5639" width="5.5703125" style="657" customWidth="1"/>
    <col min="5640" max="5642" width="9.140625" style="657"/>
    <col min="5643" max="5643" width="7.28515625" style="657" customWidth="1"/>
    <col min="5644" max="5645" width="9" style="657" customWidth="1"/>
    <col min="5646" max="5646" width="9.140625" style="657"/>
    <col min="5647" max="5647" width="12.28515625" style="657" customWidth="1"/>
    <col min="5648" max="5649" width="10" style="657" bestFit="1" customWidth="1"/>
    <col min="5650" max="5651" width="9.140625" style="657"/>
    <col min="5652" max="5652" width="11" style="657" bestFit="1" customWidth="1"/>
    <col min="5653" max="5654" width="0" style="657" hidden="1" customWidth="1"/>
    <col min="5655" max="5655" width="9.140625" style="657"/>
    <col min="5656" max="5656" width="0" style="657" hidden="1" customWidth="1"/>
    <col min="5657" max="5885" width="9.140625" style="657"/>
    <col min="5886" max="5886" width="25.7109375" style="657" customWidth="1"/>
    <col min="5887" max="5887" width="10" style="657" customWidth="1"/>
    <col min="5888" max="5889" width="6.7109375" style="657" customWidth="1"/>
    <col min="5890" max="5893" width="9.140625" style="657"/>
    <col min="5894" max="5894" width="7.140625" style="657" customWidth="1"/>
    <col min="5895" max="5895" width="5.5703125" style="657" customWidth="1"/>
    <col min="5896" max="5898" width="9.140625" style="657"/>
    <col min="5899" max="5899" width="7.28515625" style="657" customWidth="1"/>
    <col min="5900" max="5901" width="9" style="657" customWidth="1"/>
    <col min="5902" max="5902" width="9.140625" style="657"/>
    <col min="5903" max="5903" width="12.28515625" style="657" customWidth="1"/>
    <col min="5904" max="5905" width="10" style="657" bestFit="1" customWidth="1"/>
    <col min="5906" max="5907" width="9.140625" style="657"/>
    <col min="5908" max="5908" width="11" style="657" bestFit="1" customWidth="1"/>
    <col min="5909" max="5910" width="0" style="657" hidden="1" customWidth="1"/>
    <col min="5911" max="5911" width="9.140625" style="657"/>
    <col min="5912" max="5912" width="0" style="657" hidden="1" customWidth="1"/>
    <col min="5913" max="6141" width="9.140625" style="657"/>
    <col min="6142" max="6142" width="25.7109375" style="657" customWidth="1"/>
    <col min="6143" max="6143" width="10" style="657" customWidth="1"/>
    <col min="6144" max="6145" width="6.7109375" style="657" customWidth="1"/>
    <col min="6146" max="6149" width="9.140625" style="657"/>
    <col min="6150" max="6150" width="7.140625" style="657" customWidth="1"/>
    <col min="6151" max="6151" width="5.5703125" style="657" customWidth="1"/>
    <col min="6152" max="6154" width="9.140625" style="657"/>
    <col min="6155" max="6155" width="7.28515625" style="657" customWidth="1"/>
    <col min="6156" max="6157" width="9" style="657" customWidth="1"/>
    <col min="6158" max="6158" width="9.140625" style="657"/>
    <col min="6159" max="6159" width="12.28515625" style="657" customWidth="1"/>
    <col min="6160" max="6161" width="10" style="657" bestFit="1" customWidth="1"/>
    <col min="6162" max="6163" width="9.140625" style="657"/>
    <col min="6164" max="6164" width="11" style="657" bestFit="1" customWidth="1"/>
    <col min="6165" max="6166" width="0" style="657" hidden="1" customWidth="1"/>
    <col min="6167" max="6167" width="9.140625" style="657"/>
    <col min="6168" max="6168" width="0" style="657" hidden="1" customWidth="1"/>
    <col min="6169" max="6397" width="9.140625" style="657"/>
    <col min="6398" max="6398" width="25.7109375" style="657" customWidth="1"/>
    <col min="6399" max="6399" width="10" style="657" customWidth="1"/>
    <col min="6400" max="6401" width="6.7109375" style="657" customWidth="1"/>
    <col min="6402" max="6405" width="9.140625" style="657"/>
    <col min="6406" max="6406" width="7.140625" style="657" customWidth="1"/>
    <col min="6407" max="6407" width="5.5703125" style="657" customWidth="1"/>
    <col min="6408" max="6410" width="9.140625" style="657"/>
    <col min="6411" max="6411" width="7.28515625" style="657" customWidth="1"/>
    <col min="6412" max="6413" width="9" style="657" customWidth="1"/>
    <col min="6414" max="6414" width="9.140625" style="657"/>
    <col min="6415" max="6415" width="12.28515625" style="657" customWidth="1"/>
    <col min="6416" max="6417" width="10" style="657" bestFit="1" customWidth="1"/>
    <col min="6418" max="6419" width="9.140625" style="657"/>
    <col min="6420" max="6420" width="11" style="657" bestFit="1" customWidth="1"/>
    <col min="6421" max="6422" width="0" style="657" hidden="1" customWidth="1"/>
    <col min="6423" max="6423" width="9.140625" style="657"/>
    <col min="6424" max="6424" width="0" style="657" hidden="1" customWidth="1"/>
    <col min="6425" max="6653" width="9.140625" style="657"/>
    <col min="6654" max="6654" width="25.7109375" style="657" customWidth="1"/>
    <col min="6655" max="6655" width="10" style="657" customWidth="1"/>
    <col min="6656" max="6657" width="6.7109375" style="657" customWidth="1"/>
    <col min="6658" max="6661" width="9.140625" style="657"/>
    <col min="6662" max="6662" width="7.140625" style="657" customWidth="1"/>
    <col min="6663" max="6663" width="5.5703125" style="657" customWidth="1"/>
    <col min="6664" max="6666" width="9.140625" style="657"/>
    <col min="6667" max="6667" width="7.28515625" style="657" customWidth="1"/>
    <col min="6668" max="6669" width="9" style="657" customWidth="1"/>
    <col min="6670" max="6670" width="9.140625" style="657"/>
    <col min="6671" max="6671" width="12.28515625" style="657" customWidth="1"/>
    <col min="6672" max="6673" width="10" style="657" bestFit="1" customWidth="1"/>
    <col min="6674" max="6675" width="9.140625" style="657"/>
    <col min="6676" max="6676" width="11" style="657" bestFit="1" customWidth="1"/>
    <col min="6677" max="6678" width="0" style="657" hidden="1" customWidth="1"/>
    <col min="6679" max="6679" width="9.140625" style="657"/>
    <col min="6680" max="6680" width="0" style="657" hidden="1" customWidth="1"/>
    <col min="6681" max="6909" width="9.140625" style="657"/>
    <col min="6910" max="6910" width="25.7109375" style="657" customWidth="1"/>
    <col min="6911" max="6911" width="10" style="657" customWidth="1"/>
    <col min="6912" max="6913" width="6.7109375" style="657" customWidth="1"/>
    <col min="6914" max="6917" width="9.140625" style="657"/>
    <col min="6918" max="6918" width="7.140625" style="657" customWidth="1"/>
    <col min="6919" max="6919" width="5.5703125" style="657" customWidth="1"/>
    <col min="6920" max="6922" width="9.140625" style="657"/>
    <col min="6923" max="6923" width="7.28515625" style="657" customWidth="1"/>
    <col min="6924" max="6925" width="9" style="657" customWidth="1"/>
    <col min="6926" max="6926" width="9.140625" style="657"/>
    <col min="6927" max="6927" width="12.28515625" style="657" customWidth="1"/>
    <col min="6928" max="6929" width="10" style="657" bestFit="1" customWidth="1"/>
    <col min="6930" max="6931" width="9.140625" style="657"/>
    <col min="6932" max="6932" width="11" style="657" bestFit="1" customWidth="1"/>
    <col min="6933" max="6934" width="0" style="657" hidden="1" customWidth="1"/>
    <col min="6935" max="6935" width="9.140625" style="657"/>
    <col min="6936" max="6936" width="0" style="657" hidden="1" customWidth="1"/>
    <col min="6937" max="7165" width="9.140625" style="657"/>
    <col min="7166" max="7166" width="25.7109375" style="657" customWidth="1"/>
    <col min="7167" max="7167" width="10" style="657" customWidth="1"/>
    <col min="7168" max="7169" width="6.7109375" style="657" customWidth="1"/>
    <col min="7170" max="7173" width="9.140625" style="657"/>
    <col min="7174" max="7174" width="7.140625" style="657" customWidth="1"/>
    <col min="7175" max="7175" width="5.5703125" style="657" customWidth="1"/>
    <col min="7176" max="7178" width="9.140625" style="657"/>
    <col min="7179" max="7179" width="7.28515625" style="657" customWidth="1"/>
    <col min="7180" max="7181" width="9" style="657" customWidth="1"/>
    <col min="7182" max="7182" width="9.140625" style="657"/>
    <col min="7183" max="7183" width="12.28515625" style="657" customWidth="1"/>
    <col min="7184" max="7185" width="10" style="657" bestFit="1" customWidth="1"/>
    <col min="7186" max="7187" width="9.140625" style="657"/>
    <col min="7188" max="7188" width="11" style="657" bestFit="1" customWidth="1"/>
    <col min="7189" max="7190" width="0" style="657" hidden="1" customWidth="1"/>
    <col min="7191" max="7191" width="9.140625" style="657"/>
    <col min="7192" max="7192" width="0" style="657" hidden="1" customWidth="1"/>
    <col min="7193" max="7421" width="9.140625" style="657"/>
    <col min="7422" max="7422" width="25.7109375" style="657" customWidth="1"/>
    <col min="7423" max="7423" width="10" style="657" customWidth="1"/>
    <col min="7424" max="7425" width="6.7109375" style="657" customWidth="1"/>
    <col min="7426" max="7429" width="9.140625" style="657"/>
    <col min="7430" max="7430" width="7.140625" style="657" customWidth="1"/>
    <col min="7431" max="7431" width="5.5703125" style="657" customWidth="1"/>
    <col min="7432" max="7434" width="9.140625" style="657"/>
    <col min="7435" max="7435" width="7.28515625" style="657" customWidth="1"/>
    <col min="7436" max="7437" width="9" style="657" customWidth="1"/>
    <col min="7438" max="7438" width="9.140625" style="657"/>
    <col min="7439" max="7439" width="12.28515625" style="657" customWidth="1"/>
    <col min="7440" max="7441" width="10" style="657" bestFit="1" customWidth="1"/>
    <col min="7442" max="7443" width="9.140625" style="657"/>
    <col min="7444" max="7444" width="11" style="657" bestFit="1" customWidth="1"/>
    <col min="7445" max="7446" width="0" style="657" hidden="1" customWidth="1"/>
    <col min="7447" max="7447" width="9.140625" style="657"/>
    <col min="7448" max="7448" width="0" style="657" hidden="1" customWidth="1"/>
    <col min="7449" max="7677" width="9.140625" style="657"/>
    <col min="7678" max="7678" width="25.7109375" style="657" customWidth="1"/>
    <col min="7679" max="7679" width="10" style="657" customWidth="1"/>
    <col min="7680" max="7681" width="6.7109375" style="657" customWidth="1"/>
    <col min="7682" max="7685" width="9.140625" style="657"/>
    <col min="7686" max="7686" width="7.140625" style="657" customWidth="1"/>
    <col min="7687" max="7687" width="5.5703125" style="657" customWidth="1"/>
    <col min="7688" max="7690" width="9.140625" style="657"/>
    <col min="7691" max="7691" width="7.28515625" style="657" customWidth="1"/>
    <col min="7692" max="7693" width="9" style="657" customWidth="1"/>
    <col min="7694" max="7694" width="9.140625" style="657"/>
    <col min="7695" max="7695" width="12.28515625" style="657" customWidth="1"/>
    <col min="7696" max="7697" width="10" style="657" bestFit="1" customWidth="1"/>
    <col min="7698" max="7699" width="9.140625" style="657"/>
    <col min="7700" max="7700" width="11" style="657" bestFit="1" customWidth="1"/>
    <col min="7701" max="7702" width="0" style="657" hidden="1" customWidth="1"/>
    <col min="7703" max="7703" width="9.140625" style="657"/>
    <col min="7704" max="7704" width="0" style="657" hidden="1" customWidth="1"/>
    <col min="7705" max="7933" width="9.140625" style="657"/>
    <col min="7934" max="7934" width="25.7109375" style="657" customWidth="1"/>
    <col min="7935" max="7935" width="10" style="657" customWidth="1"/>
    <col min="7936" max="7937" width="6.7109375" style="657" customWidth="1"/>
    <col min="7938" max="7941" width="9.140625" style="657"/>
    <col min="7942" max="7942" width="7.140625" style="657" customWidth="1"/>
    <col min="7943" max="7943" width="5.5703125" style="657" customWidth="1"/>
    <col min="7944" max="7946" width="9.140625" style="657"/>
    <col min="7947" max="7947" width="7.28515625" style="657" customWidth="1"/>
    <col min="7948" max="7949" width="9" style="657" customWidth="1"/>
    <col min="7950" max="7950" width="9.140625" style="657"/>
    <col min="7951" max="7951" width="12.28515625" style="657" customWidth="1"/>
    <col min="7952" max="7953" width="10" style="657" bestFit="1" customWidth="1"/>
    <col min="7954" max="7955" width="9.140625" style="657"/>
    <col min="7956" max="7956" width="11" style="657" bestFit="1" customWidth="1"/>
    <col min="7957" max="7958" width="0" style="657" hidden="1" customWidth="1"/>
    <col min="7959" max="7959" width="9.140625" style="657"/>
    <col min="7960" max="7960" width="0" style="657" hidden="1" customWidth="1"/>
    <col min="7961" max="8189" width="9.140625" style="657"/>
    <col min="8190" max="8190" width="25.7109375" style="657" customWidth="1"/>
    <col min="8191" max="8191" width="10" style="657" customWidth="1"/>
    <col min="8192" max="8193" width="6.7109375" style="657" customWidth="1"/>
    <col min="8194" max="8197" width="9.140625" style="657"/>
    <col min="8198" max="8198" width="7.140625" style="657" customWidth="1"/>
    <col min="8199" max="8199" width="5.5703125" style="657" customWidth="1"/>
    <col min="8200" max="8202" width="9.140625" style="657"/>
    <col min="8203" max="8203" width="7.28515625" style="657" customWidth="1"/>
    <col min="8204" max="8205" width="9" style="657" customWidth="1"/>
    <col min="8206" max="8206" width="9.140625" style="657"/>
    <col min="8207" max="8207" width="12.28515625" style="657" customWidth="1"/>
    <col min="8208" max="8209" width="10" style="657" bestFit="1" customWidth="1"/>
    <col min="8210" max="8211" width="9.140625" style="657"/>
    <col min="8212" max="8212" width="11" style="657" bestFit="1" customWidth="1"/>
    <col min="8213" max="8214" width="0" style="657" hidden="1" customWidth="1"/>
    <col min="8215" max="8215" width="9.140625" style="657"/>
    <col min="8216" max="8216" width="0" style="657" hidden="1" customWidth="1"/>
    <col min="8217" max="8445" width="9.140625" style="657"/>
    <col min="8446" max="8446" width="25.7109375" style="657" customWidth="1"/>
    <col min="8447" max="8447" width="10" style="657" customWidth="1"/>
    <col min="8448" max="8449" width="6.7109375" style="657" customWidth="1"/>
    <col min="8450" max="8453" width="9.140625" style="657"/>
    <col min="8454" max="8454" width="7.140625" style="657" customWidth="1"/>
    <col min="8455" max="8455" width="5.5703125" style="657" customWidth="1"/>
    <col min="8456" max="8458" width="9.140625" style="657"/>
    <col min="8459" max="8459" width="7.28515625" style="657" customWidth="1"/>
    <col min="8460" max="8461" width="9" style="657" customWidth="1"/>
    <col min="8462" max="8462" width="9.140625" style="657"/>
    <col min="8463" max="8463" width="12.28515625" style="657" customWidth="1"/>
    <col min="8464" max="8465" width="10" style="657" bestFit="1" customWidth="1"/>
    <col min="8466" max="8467" width="9.140625" style="657"/>
    <col min="8468" max="8468" width="11" style="657" bestFit="1" customWidth="1"/>
    <col min="8469" max="8470" width="0" style="657" hidden="1" customWidth="1"/>
    <col min="8471" max="8471" width="9.140625" style="657"/>
    <col min="8472" max="8472" width="0" style="657" hidden="1" customWidth="1"/>
    <col min="8473" max="8701" width="9.140625" style="657"/>
    <col min="8702" max="8702" width="25.7109375" style="657" customWidth="1"/>
    <col min="8703" max="8703" width="10" style="657" customWidth="1"/>
    <col min="8704" max="8705" width="6.7109375" style="657" customWidth="1"/>
    <col min="8706" max="8709" width="9.140625" style="657"/>
    <col min="8710" max="8710" width="7.140625" style="657" customWidth="1"/>
    <col min="8711" max="8711" width="5.5703125" style="657" customWidth="1"/>
    <col min="8712" max="8714" width="9.140625" style="657"/>
    <col min="8715" max="8715" width="7.28515625" style="657" customWidth="1"/>
    <col min="8716" max="8717" width="9" style="657" customWidth="1"/>
    <col min="8718" max="8718" width="9.140625" style="657"/>
    <col min="8719" max="8719" width="12.28515625" style="657" customWidth="1"/>
    <col min="8720" max="8721" width="10" style="657" bestFit="1" customWidth="1"/>
    <col min="8722" max="8723" width="9.140625" style="657"/>
    <col min="8724" max="8724" width="11" style="657" bestFit="1" customWidth="1"/>
    <col min="8725" max="8726" width="0" style="657" hidden="1" customWidth="1"/>
    <col min="8727" max="8727" width="9.140625" style="657"/>
    <col min="8728" max="8728" width="0" style="657" hidden="1" customWidth="1"/>
    <col min="8729" max="8957" width="9.140625" style="657"/>
    <col min="8958" max="8958" width="25.7109375" style="657" customWidth="1"/>
    <col min="8959" max="8959" width="10" style="657" customWidth="1"/>
    <col min="8960" max="8961" width="6.7109375" style="657" customWidth="1"/>
    <col min="8962" max="8965" width="9.140625" style="657"/>
    <col min="8966" max="8966" width="7.140625" style="657" customWidth="1"/>
    <col min="8967" max="8967" width="5.5703125" style="657" customWidth="1"/>
    <col min="8968" max="8970" width="9.140625" style="657"/>
    <col min="8971" max="8971" width="7.28515625" style="657" customWidth="1"/>
    <col min="8972" max="8973" width="9" style="657" customWidth="1"/>
    <col min="8974" max="8974" width="9.140625" style="657"/>
    <col min="8975" max="8975" width="12.28515625" style="657" customWidth="1"/>
    <col min="8976" max="8977" width="10" style="657" bestFit="1" customWidth="1"/>
    <col min="8978" max="8979" width="9.140625" style="657"/>
    <col min="8980" max="8980" width="11" style="657" bestFit="1" customWidth="1"/>
    <col min="8981" max="8982" width="0" style="657" hidden="1" customWidth="1"/>
    <col min="8983" max="8983" width="9.140625" style="657"/>
    <col min="8984" max="8984" width="0" style="657" hidden="1" customWidth="1"/>
    <col min="8985" max="9213" width="9.140625" style="657"/>
    <col min="9214" max="9214" width="25.7109375" style="657" customWidth="1"/>
    <col min="9215" max="9215" width="10" style="657" customWidth="1"/>
    <col min="9216" max="9217" width="6.7109375" style="657" customWidth="1"/>
    <col min="9218" max="9221" width="9.140625" style="657"/>
    <col min="9222" max="9222" width="7.140625" style="657" customWidth="1"/>
    <col min="9223" max="9223" width="5.5703125" style="657" customWidth="1"/>
    <col min="9224" max="9226" width="9.140625" style="657"/>
    <col min="9227" max="9227" width="7.28515625" style="657" customWidth="1"/>
    <col min="9228" max="9229" width="9" style="657" customWidth="1"/>
    <col min="9230" max="9230" width="9.140625" style="657"/>
    <col min="9231" max="9231" width="12.28515625" style="657" customWidth="1"/>
    <col min="9232" max="9233" width="10" style="657" bestFit="1" customWidth="1"/>
    <col min="9234" max="9235" width="9.140625" style="657"/>
    <col min="9236" max="9236" width="11" style="657" bestFit="1" customWidth="1"/>
    <col min="9237" max="9238" width="0" style="657" hidden="1" customWidth="1"/>
    <col min="9239" max="9239" width="9.140625" style="657"/>
    <col min="9240" max="9240" width="0" style="657" hidden="1" customWidth="1"/>
    <col min="9241" max="9469" width="9.140625" style="657"/>
    <col min="9470" max="9470" width="25.7109375" style="657" customWidth="1"/>
    <col min="9471" max="9471" width="10" style="657" customWidth="1"/>
    <col min="9472" max="9473" width="6.7109375" style="657" customWidth="1"/>
    <col min="9474" max="9477" width="9.140625" style="657"/>
    <col min="9478" max="9478" width="7.140625" style="657" customWidth="1"/>
    <col min="9479" max="9479" width="5.5703125" style="657" customWidth="1"/>
    <col min="9480" max="9482" width="9.140625" style="657"/>
    <col min="9483" max="9483" width="7.28515625" style="657" customWidth="1"/>
    <col min="9484" max="9485" width="9" style="657" customWidth="1"/>
    <col min="9486" max="9486" width="9.140625" style="657"/>
    <col min="9487" max="9487" width="12.28515625" style="657" customWidth="1"/>
    <col min="9488" max="9489" width="10" style="657" bestFit="1" customWidth="1"/>
    <col min="9490" max="9491" width="9.140625" style="657"/>
    <col min="9492" max="9492" width="11" style="657" bestFit="1" customWidth="1"/>
    <col min="9493" max="9494" width="0" style="657" hidden="1" customWidth="1"/>
    <col min="9495" max="9495" width="9.140625" style="657"/>
    <col min="9496" max="9496" width="0" style="657" hidden="1" customWidth="1"/>
    <col min="9497" max="9725" width="9.140625" style="657"/>
    <col min="9726" max="9726" width="25.7109375" style="657" customWidth="1"/>
    <col min="9727" max="9727" width="10" style="657" customWidth="1"/>
    <col min="9728" max="9729" width="6.7109375" style="657" customWidth="1"/>
    <col min="9730" max="9733" width="9.140625" style="657"/>
    <col min="9734" max="9734" width="7.140625" style="657" customWidth="1"/>
    <col min="9735" max="9735" width="5.5703125" style="657" customWidth="1"/>
    <col min="9736" max="9738" width="9.140625" style="657"/>
    <col min="9739" max="9739" width="7.28515625" style="657" customWidth="1"/>
    <col min="9740" max="9741" width="9" style="657" customWidth="1"/>
    <col min="9742" max="9742" width="9.140625" style="657"/>
    <col min="9743" max="9743" width="12.28515625" style="657" customWidth="1"/>
    <col min="9744" max="9745" width="10" style="657" bestFit="1" customWidth="1"/>
    <col min="9746" max="9747" width="9.140625" style="657"/>
    <col min="9748" max="9748" width="11" style="657" bestFit="1" customWidth="1"/>
    <col min="9749" max="9750" width="0" style="657" hidden="1" customWidth="1"/>
    <col min="9751" max="9751" width="9.140625" style="657"/>
    <col min="9752" max="9752" width="0" style="657" hidden="1" customWidth="1"/>
    <col min="9753" max="9981" width="9.140625" style="657"/>
    <col min="9982" max="9982" width="25.7109375" style="657" customWidth="1"/>
    <col min="9983" max="9983" width="10" style="657" customWidth="1"/>
    <col min="9984" max="9985" width="6.7109375" style="657" customWidth="1"/>
    <col min="9986" max="9989" width="9.140625" style="657"/>
    <col min="9990" max="9990" width="7.140625" style="657" customWidth="1"/>
    <col min="9991" max="9991" width="5.5703125" style="657" customWidth="1"/>
    <col min="9992" max="9994" width="9.140625" style="657"/>
    <col min="9995" max="9995" width="7.28515625" style="657" customWidth="1"/>
    <col min="9996" max="9997" width="9" style="657" customWidth="1"/>
    <col min="9998" max="9998" width="9.140625" style="657"/>
    <col min="9999" max="9999" width="12.28515625" style="657" customWidth="1"/>
    <col min="10000" max="10001" width="10" style="657" bestFit="1" customWidth="1"/>
    <col min="10002" max="10003" width="9.140625" style="657"/>
    <col min="10004" max="10004" width="11" style="657" bestFit="1" customWidth="1"/>
    <col min="10005" max="10006" width="0" style="657" hidden="1" customWidth="1"/>
    <col min="10007" max="10007" width="9.140625" style="657"/>
    <col min="10008" max="10008" width="0" style="657" hidden="1" customWidth="1"/>
    <col min="10009" max="10237" width="9.140625" style="657"/>
    <col min="10238" max="10238" width="25.7109375" style="657" customWidth="1"/>
    <col min="10239" max="10239" width="10" style="657" customWidth="1"/>
    <col min="10240" max="10241" width="6.7109375" style="657" customWidth="1"/>
    <col min="10242" max="10245" width="9.140625" style="657"/>
    <col min="10246" max="10246" width="7.140625" style="657" customWidth="1"/>
    <col min="10247" max="10247" width="5.5703125" style="657" customWidth="1"/>
    <col min="10248" max="10250" width="9.140625" style="657"/>
    <col min="10251" max="10251" width="7.28515625" style="657" customWidth="1"/>
    <col min="10252" max="10253" width="9" style="657" customWidth="1"/>
    <col min="10254" max="10254" width="9.140625" style="657"/>
    <col min="10255" max="10255" width="12.28515625" style="657" customWidth="1"/>
    <col min="10256" max="10257" width="10" style="657" bestFit="1" customWidth="1"/>
    <col min="10258" max="10259" width="9.140625" style="657"/>
    <col min="10260" max="10260" width="11" style="657" bestFit="1" customWidth="1"/>
    <col min="10261" max="10262" width="0" style="657" hidden="1" customWidth="1"/>
    <col min="10263" max="10263" width="9.140625" style="657"/>
    <col min="10264" max="10264" width="0" style="657" hidden="1" customWidth="1"/>
    <col min="10265" max="10493" width="9.140625" style="657"/>
    <col min="10494" max="10494" width="25.7109375" style="657" customWidth="1"/>
    <col min="10495" max="10495" width="10" style="657" customWidth="1"/>
    <col min="10496" max="10497" width="6.7109375" style="657" customWidth="1"/>
    <col min="10498" max="10501" width="9.140625" style="657"/>
    <col min="10502" max="10502" width="7.140625" style="657" customWidth="1"/>
    <col min="10503" max="10503" width="5.5703125" style="657" customWidth="1"/>
    <col min="10504" max="10506" width="9.140625" style="657"/>
    <col min="10507" max="10507" width="7.28515625" style="657" customWidth="1"/>
    <col min="10508" max="10509" width="9" style="657" customWidth="1"/>
    <col min="10510" max="10510" width="9.140625" style="657"/>
    <col min="10511" max="10511" width="12.28515625" style="657" customWidth="1"/>
    <col min="10512" max="10513" width="10" style="657" bestFit="1" customWidth="1"/>
    <col min="10514" max="10515" width="9.140625" style="657"/>
    <col min="10516" max="10516" width="11" style="657" bestFit="1" customWidth="1"/>
    <col min="10517" max="10518" width="0" style="657" hidden="1" customWidth="1"/>
    <col min="10519" max="10519" width="9.140625" style="657"/>
    <col min="10520" max="10520" width="0" style="657" hidden="1" customWidth="1"/>
    <col min="10521" max="10749" width="9.140625" style="657"/>
    <col min="10750" max="10750" width="25.7109375" style="657" customWidth="1"/>
    <col min="10751" max="10751" width="10" style="657" customWidth="1"/>
    <col min="10752" max="10753" width="6.7109375" style="657" customWidth="1"/>
    <col min="10754" max="10757" width="9.140625" style="657"/>
    <col min="10758" max="10758" width="7.140625" style="657" customWidth="1"/>
    <col min="10759" max="10759" width="5.5703125" style="657" customWidth="1"/>
    <col min="10760" max="10762" width="9.140625" style="657"/>
    <col min="10763" max="10763" width="7.28515625" style="657" customWidth="1"/>
    <col min="10764" max="10765" width="9" style="657" customWidth="1"/>
    <col min="10766" max="10766" width="9.140625" style="657"/>
    <col min="10767" max="10767" width="12.28515625" style="657" customWidth="1"/>
    <col min="10768" max="10769" width="10" style="657" bestFit="1" customWidth="1"/>
    <col min="10770" max="10771" width="9.140625" style="657"/>
    <col min="10772" max="10772" width="11" style="657" bestFit="1" customWidth="1"/>
    <col min="10773" max="10774" width="0" style="657" hidden="1" customWidth="1"/>
    <col min="10775" max="10775" width="9.140625" style="657"/>
    <col min="10776" max="10776" width="0" style="657" hidden="1" customWidth="1"/>
    <col min="10777" max="11005" width="9.140625" style="657"/>
    <col min="11006" max="11006" width="25.7109375" style="657" customWidth="1"/>
    <col min="11007" max="11007" width="10" style="657" customWidth="1"/>
    <col min="11008" max="11009" width="6.7109375" style="657" customWidth="1"/>
    <col min="11010" max="11013" width="9.140625" style="657"/>
    <col min="11014" max="11014" width="7.140625" style="657" customWidth="1"/>
    <col min="11015" max="11015" width="5.5703125" style="657" customWidth="1"/>
    <col min="11016" max="11018" width="9.140625" style="657"/>
    <col min="11019" max="11019" width="7.28515625" style="657" customWidth="1"/>
    <col min="11020" max="11021" width="9" style="657" customWidth="1"/>
    <col min="11022" max="11022" width="9.140625" style="657"/>
    <col min="11023" max="11023" width="12.28515625" style="657" customWidth="1"/>
    <col min="11024" max="11025" width="10" style="657" bestFit="1" customWidth="1"/>
    <col min="11026" max="11027" width="9.140625" style="657"/>
    <col min="11028" max="11028" width="11" style="657" bestFit="1" customWidth="1"/>
    <col min="11029" max="11030" width="0" style="657" hidden="1" customWidth="1"/>
    <col min="11031" max="11031" width="9.140625" style="657"/>
    <col min="11032" max="11032" width="0" style="657" hidden="1" customWidth="1"/>
    <col min="11033" max="11261" width="9.140625" style="657"/>
    <col min="11262" max="11262" width="25.7109375" style="657" customWidth="1"/>
    <col min="11263" max="11263" width="10" style="657" customWidth="1"/>
    <col min="11264" max="11265" width="6.7109375" style="657" customWidth="1"/>
    <col min="11266" max="11269" width="9.140625" style="657"/>
    <col min="11270" max="11270" width="7.140625" style="657" customWidth="1"/>
    <col min="11271" max="11271" width="5.5703125" style="657" customWidth="1"/>
    <col min="11272" max="11274" width="9.140625" style="657"/>
    <col min="11275" max="11275" width="7.28515625" style="657" customWidth="1"/>
    <col min="11276" max="11277" width="9" style="657" customWidth="1"/>
    <col min="11278" max="11278" width="9.140625" style="657"/>
    <col min="11279" max="11279" width="12.28515625" style="657" customWidth="1"/>
    <col min="11280" max="11281" width="10" style="657" bestFit="1" customWidth="1"/>
    <col min="11282" max="11283" width="9.140625" style="657"/>
    <col min="11284" max="11284" width="11" style="657" bestFit="1" customWidth="1"/>
    <col min="11285" max="11286" width="0" style="657" hidden="1" customWidth="1"/>
    <col min="11287" max="11287" width="9.140625" style="657"/>
    <col min="11288" max="11288" width="0" style="657" hidden="1" customWidth="1"/>
    <col min="11289" max="11517" width="9.140625" style="657"/>
    <col min="11518" max="11518" width="25.7109375" style="657" customWidth="1"/>
    <col min="11519" max="11519" width="10" style="657" customWidth="1"/>
    <col min="11520" max="11521" width="6.7109375" style="657" customWidth="1"/>
    <col min="11522" max="11525" width="9.140625" style="657"/>
    <col min="11526" max="11526" width="7.140625" style="657" customWidth="1"/>
    <col min="11527" max="11527" width="5.5703125" style="657" customWidth="1"/>
    <col min="11528" max="11530" width="9.140625" style="657"/>
    <col min="11531" max="11531" width="7.28515625" style="657" customWidth="1"/>
    <col min="11532" max="11533" width="9" style="657" customWidth="1"/>
    <col min="11534" max="11534" width="9.140625" style="657"/>
    <col min="11535" max="11535" width="12.28515625" style="657" customWidth="1"/>
    <col min="11536" max="11537" width="10" style="657" bestFit="1" customWidth="1"/>
    <col min="11538" max="11539" width="9.140625" style="657"/>
    <col min="11540" max="11540" width="11" style="657" bestFit="1" customWidth="1"/>
    <col min="11541" max="11542" width="0" style="657" hidden="1" customWidth="1"/>
    <col min="11543" max="11543" width="9.140625" style="657"/>
    <col min="11544" max="11544" width="0" style="657" hidden="1" customWidth="1"/>
    <col min="11545" max="11773" width="9.140625" style="657"/>
    <col min="11774" max="11774" width="25.7109375" style="657" customWidth="1"/>
    <col min="11775" max="11775" width="10" style="657" customWidth="1"/>
    <col min="11776" max="11777" width="6.7109375" style="657" customWidth="1"/>
    <col min="11778" max="11781" width="9.140625" style="657"/>
    <col min="11782" max="11782" width="7.140625" style="657" customWidth="1"/>
    <col min="11783" max="11783" width="5.5703125" style="657" customWidth="1"/>
    <col min="11784" max="11786" width="9.140625" style="657"/>
    <col min="11787" max="11787" width="7.28515625" style="657" customWidth="1"/>
    <col min="11788" max="11789" width="9" style="657" customWidth="1"/>
    <col min="11790" max="11790" width="9.140625" style="657"/>
    <col min="11791" max="11791" width="12.28515625" style="657" customWidth="1"/>
    <col min="11792" max="11793" width="10" style="657" bestFit="1" customWidth="1"/>
    <col min="11794" max="11795" width="9.140625" style="657"/>
    <col min="11796" max="11796" width="11" style="657" bestFit="1" customWidth="1"/>
    <col min="11797" max="11798" width="0" style="657" hidden="1" customWidth="1"/>
    <col min="11799" max="11799" width="9.140625" style="657"/>
    <col min="11800" max="11800" width="0" style="657" hidden="1" customWidth="1"/>
    <col min="11801" max="12029" width="9.140625" style="657"/>
    <col min="12030" max="12030" width="25.7109375" style="657" customWidth="1"/>
    <col min="12031" max="12031" width="10" style="657" customWidth="1"/>
    <col min="12032" max="12033" width="6.7109375" style="657" customWidth="1"/>
    <col min="12034" max="12037" width="9.140625" style="657"/>
    <col min="12038" max="12038" width="7.140625" style="657" customWidth="1"/>
    <col min="12039" max="12039" width="5.5703125" style="657" customWidth="1"/>
    <col min="12040" max="12042" width="9.140625" style="657"/>
    <col min="12043" max="12043" width="7.28515625" style="657" customWidth="1"/>
    <col min="12044" max="12045" width="9" style="657" customWidth="1"/>
    <col min="12046" max="12046" width="9.140625" style="657"/>
    <col min="12047" max="12047" width="12.28515625" style="657" customWidth="1"/>
    <col min="12048" max="12049" width="10" style="657" bestFit="1" customWidth="1"/>
    <col min="12050" max="12051" width="9.140625" style="657"/>
    <col min="12052" max="12052" width="11" style="657" bestFit="1" customWidth="1"/>
    <col min="12053" max="12054" width="0" style="657" hidden="1" customWidth="1"/>
    <col min="12055" max="12055" width="9.140625" style="657"/>
    <col min="12056" max="12056" width="0" style="657" hidden="1" customWidth="1"/>
    <col min="12057" max="12285" width="9.140625" style="657"/>
    <col min="12286" max="12286" width="25.7109375" style="657" customWidth="1"/>
    <col min="12287" max="12287" width="10" style="657" customWidth="1"/>
    <col min="12288" max="12289" width="6.7109375" style="657" customWidth="1"/>
    <col min="12290" max="12293" width="9.140625" style="657"/>
    <col min="12294" max="12294" width="7.140625" style="657" customWidth="1"/>
    <col min="12295" max="12295" width="5.5703125" style="657" customWidth="1"/>
    <col min="12296" max="12298" width="9.140625" style="657"/>
    <col min="12299" max="12299" width="7.28515625" style="657" customWidth="1"/>
    <col min="12300" max="12301" width="9" style="657" customWidth="1"/>
    <col min="12302" max="12302" width="9.140625" style="657"/>
    <col min="12303" max="12303" width="12.28515625" style="657" customWidth="1"/>
    <col min="12304" max="12305" width="10" style="657" bestFit="1" customWidth="1"/>
    <col min="12306" max="12307" width="9.140625" style="657"/>
    <col min="12308" max="12308" width="11" style="657" bestFit="1" customWidth="1"/>
    <col min="12309" max="12310" width="0" style="657" hidden="1" customWidth="1"/>
    <col min="12311" max="12311" width="9.140625" style="657"/>
    <col min="12312" max="12312" width="0" style="657" hidden="1" customWidth="1"/>
    <col min="12313" max="12541" width="9.140625" style="657"/>
    <col min="12542" max="12542" width="25.7109375" style="657" customWidth="1"/>
    <col min="12543" max="12543" width="10" style="657" customWidth="1"/>
    <col min="12544" max="12545" width="6.7109375" style="657" customWidth="1"/>
    <col min="12546" max="12549" width="9.140625" style="657"/>
    <col min="12550" max="12550" width="7.140625" style="657" customWidth="1"/>
    <col min="12551" max="12551" width="5.5703125" style="657" customWidth="1"/>
    <col min="12552" max="12554" width="9.140625" style="657"/>
    <col min="12555" max="12555" width="7.28515625" style="657" customWidth="1"/>
    <col min="12556" max="12557" width="9" style="657" customWidth="1"/>
    <col min="12558" max="12558" width="9.140625" style="657"/>
    <col min="12559" max="12559" width="12.28515625" style="657" customWidth="1"/>
    <col min="12560" max="12561" width="10" style="657" bestFit="1" customWidth="1"/>
    <col min="12562" max="12563" width="9.140625" style="657"/>
    <col min="12564" max="12564" width="11" style="657" bestFit="1" customWidth="1"/>
    <col min="12565" max="12566" width="0" style="657" hidden="1" customWidth="1"/>
    <col min="12567" max="12567" width="9.140625" style="657"/>
    <col min="12568" max="12568" width="0" style="657" hidden="1" customWidth="1"/>
    <col min="12569" max="12797" width="9.140625" style="657"/>
    <col min="12798" max="12798" width="25.7109375" style="657" customWidth="1"/>
    <col min="12799" max="12799" width="10" style="657" customWidth="1"/>
    <col min="12800" max="12801" width="6.7109375" style="657" customWidth="1"/>
    <col min="12802" max="12805" width="9.140625" style="657"/>
    <col min="12806" max="12806" width="7.140625" style="657" customWidth="1"/>
    <col min="12807" max="12807" width="5.5703125" style="657" customWidth="1"/>
    <col min="12808" max="12810" width="9.140625" style="657"/>
    <col min="12811" max="12811" width="7.28515625" style="657" customWidth="1"/>
    <col min="12812" max="12813" width="9" style="657" customWidth="1"/>
    <col min="12814" max="12814" width="9.140625" style="657"/>
    <col min="12815" max="12815" width="12.28515625" style="657" customWidth="1"/>
    <col min="12816" max="12817" width="10" style="657" bestFit="1" customWidth="1"/>
    <col min="12818" max="12819" width="9.140625" style="657"/>
    <col min="12820" max="12820" width="11" style="657" bestFit="1" customWidth="1"/>
    <col min="12821" max="12822" width="0" style="657" hidden="1" customWidth="1"/>
    <col min="12823" max="12823" width="9.140625" style="657"/>
    <col min="12824" max="12824" width="0" style="657" hidden="1" customWidth="1"/>
    <col min="12825" max="13053" width="9.140625" style="657"/>
    <col min="13054" max="13054" width="25.7109375" style="657" customWidth="1"/>
    <col min="13055" max="13055" width="10" style="657" customWidth="1"/>
    <col min="13056" max="13057" width="6.7109375" style="657" customWidth="1"/>
    <col min="13058" max="13061" width="9.140625" style="657"/>
    <col min="13062" max="13062" width="7.140625" style="657" customWidth="1"/>
    <col min="13063" max="13063" width="5.5703125" style="657" customWidth="1"/>
    <col min="13064" max="13066" width="9.140625" style="657"/>
    <col min="13067" max="13067" width="7.28515625" style="657" customWidth="1"/>
    <col min="13068" max="13069" width="9" style="657" customWidth="1"/>
    <col min="13070" max="13070" width="9.140625" style="657"/>
    <col min="13071" max="13071" width="12.28515625" style="657" customWidth="1"/>
    <col min="13072" max="13073" width="10" style="657" bestFit="1" customWidth="1"/>
    <col min="13074" max="13075" width="9.140625" style="657"/>
    <col min="13076" max="13076" width="11" style="657" bestFit="1" customWidth="1"/>
    <col min="13077" max="13078" width="0" style="657" hidden="1" customWidth="1"/>
    <col min="13079" max="13079" width="9.140625" style="657"/>
    <col min="13080" max="13080" width="0" style="657" hidden="1" customWidth="1"/>
    <col min="13081" max="13309" width="9.140625" style="657"/>
    <col min="13310" max="13310" width="25.7109375" style="657" customWidth="1"/>
    <col min="13311" max="13311" width="10" style="657" customWidth="1"/>
    <col min="13312" max="13313" width="6.7109375" style="657" customWidth="1"/>
    <col min="13314" max="13317" width="9.140625" style="657"/>
    <col min="13318" max="13318" width="7.140625" style="657" customWidth="1"/>
    <col min="13319" max="13319" width="5.5703125" style="657" customWidth="1"/>
    <col min="13320" max="13322" width="9.140625" style="657"/>
    <col min="13323" max="13323" width="7.28515625" style="657" customWidth="1"/>
    <col min="13324" max="13325" width="9" style="657" customWidth="1"/>
    <col min="13326" max="13326" width="9.140625" style="657"/>
    <col min="13327" max="13327" width="12.28515625" style="657" customWidth="1"/>
    <col min="13328" max="13329" width="10" style="657" bestFit="1" customWidth="1"/>
    <col min="13330" max="13331" width="9.140625" style="657"/>
    <col min="13332" max="13332" width="11" style="657" bestFit="1" customWidth="1"/>
    <col min="13333" max="13334" width="0" style="657" hidden="1" customWidth="1"/>
    <col min="13335" max="13335" width="9.140625" style="657"/>
    <col min="13336" max="13336" width="0" style="657" hidden="1" customWidth="1"/>
    <col min="13337" max="13565" width="9.140625" style="657"/>
    <col min="13566" max="13566" width="25.7109375" style="657" customWidth="1"/>
    <col min="13567" max="13567" width="10" style="657" customWidth="1"/>
    <col min="13568" max="13569" width="6.7109375" style="657" customWidth="1"/>
    <col min="13570" max="13573" width="9.140625" style="657"/>
    <col min="13574" max="13574" width="7.140625" style="657" customWidth="1"/>
    <col min="13575" max="13575" width="5.5703125" style="657" customWidth="1"/>
    <col min="13576" max="13578" width="9.140625" style="657"/>
    <col min="13579" max="13579" width="7.28515625" style="657" customWidth="1"/>
    <col min="13580" max="13581" width="9" style="657" customWidth="1"/>
    <col min="13582" max="13582" width="9.140625" style="657"/>
    <col min="13583" max="13583" width="12.28515625" style="657" customWidth="1"/>
    <col min="13584" max="13585" width="10" style="657" bestFit="1" customWidth="1"/>
    <col min="13586" max="13587" width="9.140625" style="657"/>
    <col min="13588" max="13588" width="11" style="657" bestFit="1" customWidth="1"/>
    <col min="13589" max="13590" width="0" style="657" hidden="1" customWidth="1"/>
    <col min="13591" max="13591" width="9.140625" style="657"/>
    <col min="13592" max="13592" width="0" style="657" hidden="1" customWidth="1"/>
    <col min="13593" max="13821" width="9.140625" style="657"/>
    <col min="13822" max="13822" width="25.7109375" style="657" customWidth="1"/>
    <col min="13823" max="13823" width="10" style="657" customWidth="1"/>
    <col min="13824" max="13825" width="6.7109375" style="657" customWidth="1"/>
    <col min="13826" max="13829" width="9.140625" style="657"/>
    <col min="13830" max="13830" width="7.140625" style="657" customWidth="1"/>
    <col min="13831" max="13831" width="5.5703125" style="657" customWidth="1"/>
    <col min="13832" max="13834" width="9.140625" style="657"/>
    <col min="13835" max="13835" width="7.28515625" style="657" customWidth="1"/>
    <col min="13836" max="13837" width="9" style="657" customWidth="1"/>
    <col min="13838" max="13838" width="9.140625" style="657"/>
    <col min="13839" max="13839" width="12.28515625" style="657" customWidth="1"/>
    <col min="13840" max="13841" width="10" style="657" bestFit="1" customWidth="1"/>
    <col min="13842" max="13843" width="9.140625" style="657"/>
    <col min="13844" max="13844" width="11" style="657" bestFit="1" customWidth="1"/>
    <col min="13845" max="13846" width="0" style="657" hidden="1" customWidth="1"/>
    <col min="13847" max="13847" width="9.140625" style="657"/>
    <col min="13848" max="13848" width="0" style="657" hidden="1" customWidth="1"/>
    <col min="13849" max="14077" width="9.140625" style="657"/>
    <col min="14078" max="14078" width="25.7109375" style="657" customWidth="1"/>
    <col min="14079" max="14079" width="10" style="657" customWidth="1"/>
    <col min="14080" max="14081" width="6.7109375" style="657" customWidth="1"/>
    <col min="14082" max="14085" width="9.140625" style="657"/>
    <col min="14086" max="14086" width="7.140625" style="657" customWidth="1"/>
    <col min="14087" max="14087" width="5.5703125" style="657" customWidth="1"/>
    <col min="14088" max="14090" width="9.140625" style="657"/>
    <col min="14091" max="14091" width="7.28515625" style="657" customWidth="1"/>
    <col min="14092" max="14093" width="9" style="657" customWidth="1"/>
    <col min="14094" max="14094" width="9.140625" style="657"/>
    <col min="14095" max="14095" width="12.28515625" style="657" customWidth="1"/>
    <col min="14096" max="14097" width="10" style="657" bestFit="1" customWidth="1"/>
    <col min="14098" max="14099" width="9.140625" style="657"/>
    <col min="14100" max="14100" width="11" style="657" bestFit="1" customWidth="1"/>
    <col min="14101" max="14102" width="0" style="657" hidden="1" customWidth="1"/>
    <col min="14103" max="14103" width="9.140625" style="657"/>
    <col min="14104" max="14104" width="0" style="657" hidden="1" customWidth="1"/>
    <col min="14105" max="14333" width="9.140625" style="657"/>
    <col min="14334" max="14334" width="25.7109375" style="657" customWidth="1"/>
    <col min="14335" max="14335" width="10" style="657" customWidth="1"/>
    <col min="14336" max="14337" width="6.7109375" style="657" customWidth="1"/>
    <col min="14338" max="14341" width="9.140625" style="657"/>
    <col min="14342" max="14342" width="7.140625" style="657" customWidth="1"/>
    <col min="14343" max="14343" width="5.5703125" style="657" customWidth="1"/>
    <col min="14344" max="14346" width="9.140625" style="657"/>
    <col min="14347" max="14347" width="7.28515625" style="657" customWidth="1"/>
    <col min="14348" max="14349" width="9" style="657" customWidth="1"/>
    <col min="14350" max="14350" width="9.140625" style="657"/>
    <col min="14351" max="14351" width="12.28515625" style="657" customWidth="1"/>
    <col min="14352" max="14353" width="10" style="657" bestFit="1" customWidth="1"/>
    <col min="14354" max="14355" width="9.140625" style="657"/>
    <col min="14356" max="14356" width="11" style="657" bestFit="1" customWidth="1"/>
    <col min="14357" max="14358" width="0" style="657" hidden="1" customWidth="1"/>
    <col min="14359" max="14359" width="9.140625" style="657"/>
    <col min="14360" max="14360" width="0" style="657" hidden="1" customWidth="1"/>
    <col min="14361" max="14589" width="9.140625" style="657"/>
    <col min="14590" max="14590" width="25.7109375" style="657" customWidth="1"/>
    <col min="14591" max="14591" width="10" style="657" customWidth="1"/>
    <col min="14592" max="14593" width="6.7109375" style="657" customWidth="1"/>
    <col min="14594" max="14597" width="9.140625" style="657"/>
    <col min="14598" max="14598" width="7.140625" style="657" customWidth="1"/>
    <col min="14599" max="14599" width="5.5703125" style="657" customWidth="1"/>
    <col min="14600" max="14602" width="9.140625" style="657"/>
    <col min="14603" max="14603" width="7.28515625" style="657" customWidth="1"/>
    <col min="14604" max="14605" width="9" style="657" customWidth="1"/>
    <col min="14606" max="14606" width="9.140625" style="657"/>
    <col min="14607" max="14607" width="12.28515625" style="657" customWidth="1"/>
    <col min="14608" max="14609" width="10" style="657" bestFit="1" customWidth="1"/>
    <col min="14610" max="14611" width="9.140625" style="657"/>
    <col min="14612" max="14612" width="11" style="657" bestFit="1" customWidth="1"/>
    <col min="14613" max="14614" width="0" style="657" hidden="1" customWidth="1"/>
    <col min="14615" max="14615" width="9.140625" style="657"/>
    <col min="14616" max="14616" width="0" style="657" hidden="1" customWidth="1"/>
    <col min="14617" max="14845" width="9.140625" style="657"/>
    <col min="14846" max="14846" width="25.7109375" style="657" customWidth="1"/>
    <col min="14847" max="14847" width="10" style="657" customWidth="1"/>
    <col min="14848" max="14849" width="6.7109375" style="657" customWidth="1"/>
    <col min="14850" max="14853" width="9.140625" style="657"/>
    <col min="14854" max="14854" width="7.140625" style="657" customWidth="1"/>
    <col min="14855" max="14855" width="5.5703125" style="657" customWidth="1"/>
    <col min="14856" max="14858" width="9.140625" style="657"/>
    <col min="14859" max="14859" width="7.28515625" style="657" customWidth="1"/>
    <col min="14860" max="14861" width="9" style="657" customWidth="1"/>
    <col min="14862" max="14862" width="9.140625" style="657"/>
    <col min="14863" max="14863" width="12.28515625" style="657" customWidth="1"/>
    <col min="14864" max="14865" width="10" style="657" bestFit="1" customWidth="1"/>
    <col min="14866" max="14867" width="9.140625" style="657"/>
    <col min="14868" max="14868" width="11" style="657" bestFit="1" customWidth="1"/>
    <col min="14869" max="14870" width="0" style="657" hidden="1" customWidth="1"/>
    <col min="14871" max="14871" width="9.140625" style="657"/>
    <col min="14872" max="14872" width="0" style="657" hidden="1" customWidth="1"/>
    <col min="14873" max="15101" width="9.140625" style="657"/>
    <col min="15102" max="15102" width="25.7109375" style="657" customWidth="1"/>
    <col min="15103" max="15103" width="10" style="657" customWidth="1"/>
    <col min="15104" max="15105" width="6.7109375" style="657" customWidth="1"/>
    <col min="15106" max="15109" width="9.140625" style="657"/>
    <col min="15110" max="15110" width="7.140625" style="657" customWidth="1"/>
    <col min="15111" max="15111" width="5.5703125" style="657" customWidth="1"/>
    <col min="15112" max="15114" width="9.140625" style="657"/>
    <col min="15115" max="15115" width="7.28515625" style="657" customWidth="1"/>
    <col min="15116" max="15117" width="9" style="657" customWidth="1"/>
    <col min="15118" max="15118" width="9.140625" style="657"/>
    <col min="15119" max="15119" width="12.28515625" style="657" customWidth="1"/>
    <col min="15120" max="15121" width="10" style="657" bestFit="1" customWidth="1"/>
    <col min="15122" max="15123" width="9.140625" style="657"/>
    <col min="15124" max="15124" width="11" style="657" bestFit="1" customWidth="1"/>
    <col min="15125" max="15126" width="0" style="657" hidden="1" customWidth="1"/>
    <col min="15127" max="15127" width="9.140625" style="657"/>
    <col min="15128" max="15128" width="0" style="657" hidden="1" customWidth="1"/>
    <col min="15129" max="15357" width="9.140625" style="657"/>
    <col min="15358" max="15358" width="25.7109375" style="657" customWidth="1"/>
    <col min="15359" max="15359" width="10" style="657" customWidth="1"/>
    <col min="15360" max="15361" width="6.7109375" style="657" customWidth="1"/>
    <col min="15362" max="15365" width="9.140625" style="657"/>
    <col min="15366" max="15366" width="7.140625" style="657" customWidth="1"/>
    <col min="15367" max="15367" width="5.5703125" style="657" customWidth="1"/>
    <col min="15368" max="15370" width="9.140625" style="657"/>
    <col min="15371" max="15371" width="7.28515625" style="657" customWidth="1"/>
    <col min="15372" max="15373" width="9" style="657" customWidth="1"/>
    <col min="15374" max="15374" width="9.140625" style="657"/>
    <col min="15375" max="15375" width="12.28515625" style="657" customWidth="1"/>
    <col min="15376" max="15377" width="10" style="657" bestFit="1" customWidth="1"/>
    <col min="15378" max="15379" width="9.140625" style="657"/>
    <col min="15380" max="15380" width="11" style="657" bestFit="1" customWidth="1"/>
    <col min="15381" max="15382" width="0" style="657" hidden="1" customWidth="1"/>
    <col min="15383" max="15383" width="9.140625" style="657"/>
    <col min="15384" max="15384" width="0" style="657" hidden="1" customWidth="1"/>
    <col min="15385" max="15613" width="9.140625" style="657"/>
    <col min="15614" max="15614" width="25.7109375" style="657" customWidth="1"/>
    <col min="15615" max="15615" width="10" style="657" customWidth="1"/>
    <col min="15616" max="15617" width="6.7109375" style="657" customWidth="1"/>
    <col min="15618" max="15621" width="9.140625" style="657"/>
    <col min="15622" max="15622" width="7.140625" style="657" customWidth="1"/>
    <col min="15623" max="15623" width="5.5703125" style="657" customWidth="1"/>
    <col min="15624" max="15626" width="9.140625" style="657"/>
    <col min="15627" max="15627" width="7.28515625" style="657" customWidth="1"/>
    <col min="15628" max="15629" width="9" style="657" customWidth="1"/>
    <col min="15630" max="15630" width="9.140625" style="657"/>
    <col min="15631" max="15631" width="12.28515625" style="657" customWidth="1"/>
    <col min="15632" max="15633" width="10" style="657" bestFit="1" customWidth="1"/>
    <col min="15634" max="15635" width="9.140625" style="657"/>
    <col min="15636" max="15636" width="11" style="657" bestFit="1" customWidth="1"/>
    <col min="15637" max="15638" width="0" style="657" hidden="1" customWidth="1"/>
    <col min="15639" max="15639" width="9.140625" style="657"/>
    <col min="15640" max="15640" width="0" style="657" hidden="1" customWidth="1"/>
    <col min="15641" max="15869" width="9.140625" style="657"/>
    <col min="15870" max="15870" width="25.7109375" style="657" customWidth="1"/>
    <col min="15871" max="15871" width="10" style="657" customWidth="1"/>
    <col min="15872" max="15873" width="6.7109375" style="657" customWidth="1"/>
    <col min="15874" max="15877" width="9.140625" style="657"/>
    <col min="15878" max="15878" width="7.140625" style="657" customWidth="1"/>
    <col min="15879" max="15879" width="5.5703125" style="657" customWidth="1"/>
    <col min="15880" max="15882" width="9.140625" style="657"/>
    <col min="15883" max="15883" width="7.28515625" style="657" customWidth="1"/>
    <col min="15884" max="15885" width="9" style="657" customWidth="1"/>
    <col min="15886" max="15886" width="9.140625" style="657"/>
    <col min="15887" max="15887" width="12.28515625" style="657" customWidth="1"/>
    <col min="15888" max="15889" width="10" style="657" bestFit="1" customWidth="1"/>
    <col min="15890" max="15891" width="9.140625" style="657"/>
    <col min="15892" max="15892" width="11" style="657" bestFit="1" customWidth="1"/>
    <col min="15893" max="15894" width="0" style="657" hidden="1" customWidth="1"/>
    <col min="15895" max="15895" width="9.140625" style="657"/>
    <col min="15896" max="15896" width="0" style="657" hidden="1" customWidth="1"/>
    <col min="15897" max="16125" width="9.140625" style="657"/>
    <col min="16126" max="16126" width="25.7109375" style="657" customWidth="1"/>
    <col min="16127" max="16127" width="10" style="657" customWidth="1"/>
    <col min="16128" max="16129" width="6.7109375" style="657" customWidth="1"/>
    <col min="16130" max="16133" width="9.140625" style="657"/>
    <col min="16134" max="16134" width="7.140625" style="657" customWidth="1"/>
    <col min="16135" max="16135" width="5.5703125" style="657" customWidth="1"/>
    <col min="16136" max="16138" width="9.140625" style="657"/>
    <col min="16139" max="16139" width="7.28515625" style="657" customWidth="1"/>
    <col min="16140" max="16141" width="9" style="657" customWidth="1"/>
    <col min="16142" max="16142" width="9.140625" style="657"/>
    <col min="16143" max="16143" width="12.28515625" style="657" customWidth="1"/>
    <col min="16144" max="16145" width="10" style="657" bestFit="1" customWidth="1"/>
    <col min="16146" max="16147" width="9.140625" style="657"/>
    <col min="16148" max="16148" width="11" style="657" bestFit="1" customWidth="1"/>
    <col min="16149" max="16150" width="0" style="657" hidden="1" customWidth="1"/>
    <col min="16151" max="16151" width="9.140625" style="657"/>
    <col min="16152" max="16152" width="0" style="657" hidden="1" customWidth="1"/>
    <col min="16153" max="16384" width="9.140625" style="657"/>
  </cols>
  <sheetData>
    <row r="1" spans="1:25" x14ac:dyDescent="0.2">
      <c r="A1" s="911" t="s">
        <v>585</v>
      </c>
      <c r="B1" s="911"/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  <c r="N1" s="911"/>
      <c r="O1" s="911"/>
      <c r="P1" s="911"/>
      <c r="Q1" s="911"/>
      <c r="R1" s="912"/>
      <c r="S1" s="912"/>
      <c r="T1" s="912"/>
      <c r="U1" s="912"/>
      <c r="V1" s="912"/>
      <c r="W1" s="912"/>
    </row>
    <row r="2" spans="1:25" ht="15.75" thickBot="1" x14ac:dyDescent="0.25">
      <c r="A2" s="909" t="s">
        <v>584</v>
      </c>
      <c r="B2" s="910"/>
      <c r="C2" s="910"/>
      <c r="D2" s="910"/>
      <c r="E2" s="910"/>
      <c r="F2" s="910"/>
      <c r="G2" s="910"/>
      <c r="H2" s="910"/>
      <c r="I2" s="910"/>
      <c r="J2" s="910"/>
      <c r="K2" s="910"/>
      <c r="L2" s="910"/>
      <c r="M2" s="910"/>
      <c r="N2" s="910"/>
      <c r="O2" s="910"/>
      <c r="P2" s="910"/>
      <c r="Q2" s="910"/>
      <c r="R2" s="684"/>
      <c r="S2" s="684"/>
      <c r="T2" s="684"/>
      <c r="U2" s="684"/>
      <c r="V2" s="684"/>
      <c r="W2" s="684"/>
    </row>
    <row r="3" spans="1:25" ht="12.75" customHeight="1" x14ac:dyDescent="0.2">
      <c r="A3" s="913" t="s">
        <v>583</v>
      </c>
      <c r="B3" s="905" t="s">
        <v>582</v>
      </c>
      <c r="C3" s="689"/>
      <c r="D3" s="905" t="s">
        <v>581</v>
      </c>
      <c r="E3" s="906" t="s">
        <v>580</v>
      </c>
      <c r="F3" s="905" t="s">
        <v>579</v>
      </c>
      <c r="G3" s="906" t="s">
        <v>27</v>
      </c>
      <c r="H3" s="906" t="s">
        <v>578</v>
      </c>
      <c r="I3" s="906" t="s">
        <v>577</v>
      </c>
      <c r="J3" s="906"/>
      <c r="K3" s="906" t="s">
        <v>576</v>
      </c>
      <c r="L3" s="906"/>
      <c r="M3" s="906" t="s">
        <v>32</v>
      </c>
      <c r="N3" s="905" t="s">
        <v>575</v>
      </c>
      <c r="O3" s="905" t="s">
        <v>574</v>
      </c>
      <c r="P3" s="905" t="s">
        <v>573</v>
      </c>
      <c r="Q3" s="907" t="s">
        <v>572</v>
      </c>
      <c r="R3" s="904"/>
      <c r="S3" s="904"/>
      <c r="T3" s="904"/>
      <c r="U3" s="904"/>
      <c r="V3" s="904"/>
      <c r="W3" s="917"/>
    </row>
    <row r="4" spans="1:25" ht="36" customHeight="1" x14ac:dyDescent="0.2">
      <c r="A4" s="914"/>
      <c r="B4" s="915"/>
      <c r="C4" s="683"/>
      <c r="D4" s="915"/>
      <c r="E4" s="916"/>
      <c r="F4" s="906"/>
      <c r="G4" s="916"/>
      <c r="H4" s="916"/>
      <c r="I4" s="683" t="s">
        <v>571</v>
      </c>
      <c r="J4" s="683" t="s">
        <v>570</v>
      </c>
      <c r="K4" s="683" t="s">
        <v>571</v>
      </c>
      <c r="L4" s="683" t="s">
        <v>570</v>
      </c>
      <c r="M4" s="916"/>
      <c r="N4" s="906"/>
      <c r="O4" s="906"/>
      <c r="P4" s="906"/>
      <c r="Q4" s="908"/>
      <c r="R4" s="682"/>
      <c r="S4" s="682"/>
      <c r="T4" s="682"/>
      <c r="U4" s="682"/>
      <c r="V4" s="682"/>
      <c r="W4" s="917"/>
      <c r="Y4" s="681" t="s">
        <v>142</v>
      </c>
    </row>
    <row r="5" spans="1:25" x14ac:dyDescent="0.2">
      <c r="A5" s="680" t="s">
        <v>569</v>
      </c>
      <c r="B5" s="675" t="s">
        <v>435</v>
      </c>
      <c r="C5" s="679" t="s">
        <v>3</v>
      </c>
      <c r="D5" s="679"/>
      <c r="E5" s="666">
        <v>521</v>
      </c>
      <c r="F5" s="666"/>
      <c r="G5" s="666">
        <v>1655</v>
      </c>
      <c r="H5" s="666">
        <v>588</v>
      </c>
      <c r="I5" s="666">
        <v>0</v>
      </c>
      <c r="J5" s="666">
        <v>0</v>
      </c>
      <c r="K5" s="666">
        <v>0</v>
      </c>
      <c r="L5" s="666">
        <v>0</v>
      </c>
      <c r="M5" s="666">
        <v>0</v>
      </c>
      <c r="N5" s="666">
        <v>0</v>
      </c>
      <c r="O5" s="666">
        <v>99474</v>
      </c>
      <c r="P5" s="666">
        <v>2764</v>
      </c>
      <c r="Q5" s="665">
        <v>102238</v>
      </c>
      <c r="R5" s="678"/>
      <c r="S5" s="678"/>
      <c r="T5" s="678"/>
      <c r="U5" s="678"/>
      <c r="V5" s="678"/>
      <c r="W5" s="678"/>
      <c r="Y5" s="672" t="e">
        <v>#REF!</v>
      </c>
    </row>
    <row r="6" spans="1:25" hidden="1" x14ac:dyDescent="0.2">
      <c r="A6" s="680" t="s">
        <v>568</v>
      </c>
      <c r="B6" s="675" t="s">
        <v>435</v>
      </c>
      <c r="C6" s="679" t="s">
        <v>3</v>
      </c>
      <c r="D6" s="679"/>
      <c r="E6" s="666">
        <v>0</v>
      </c>
      <c r="F6" s="666"/>
      <c r="G6" s="666">
        <v>0</v>
      </c>
      <c r="H6" s="666">
        <v>0</v>
      </c>
      <c r="I6" s="666">
        <v>0</v>
      </c>
      <c r="J6" s="666">
        <v>0</v>
      </c>
      <c r="K6" s="666">
        <v>0</v>
      </c>
      <c r="L6" s="666">
        <v>0</v>
      </c>
      <c r="M6" s="666">
        <v>0</v>
      </c>
      <c r="N6" s="666">
        <v>0</v>
      </c>
      <c r="O6" s="666">
        <v>0</v>
      </c>
      <c r="P6" s="666">
        <v>0</v>
      </c>
      <c r="Q6" s="665">
        <v>0</v>
      </c>
      <c r="R6" s="678"/>
      <c r="S6" s="678"/>
      <c r="T6" s="678"/>
      <c r="U6" s="678"/>
      <c r="V6" s="678"/>
      <c r="W6" s="678"/>
      <c r="Y6" s="672" t="e">
        <v>#REF!</v>
      </c>
    </row>
    <row r="7" spans="1:25" x14ac:dyDescent="0.2">
      <c r="A7" s="680" t="s">
        <v>567</v>
      </c>
      <c r="B7" s="675" t="s">
        <v>435</v>
      </c>
      <c r="C7" s="679" t="s">
        <v>3</v>
      </c>
      <c r="D7" s="679"/>
      <c r="E7" s="666">
        <v>27</v>
      </c>
      <c r="F7" s="666"/>
      <c r="G7" s="666">
        <v>290</v>
      </c>
      <c r="H7" s="666">
        <v>85</v>
      </c>
      <c r="I7" s="666">
        <v>0</v>
      </c>
      <c r="J7" s="666">
        <v>0</v>
      </c>
      <c r="K7" s="666">
        <v>0</v>
      </c>
      <c r="L7" s="666">
        <v>0</v>
      </c>
      <c r="M7" s="666">
        <v>0</v>
      </c>
      <c r="N7" s="666">
        <v>0</v>
      </c>
      <c r="O7" s="666">
        <v>36102</v>
      </c>
      <c r="P7" s="666">
        <v>402</v>
      </c>
      <c r="Q7" s="665">
        <v>36504</v>
      </c>
      <c r="R7" s="678"/>
      <c r="S7" s="678"/>
      <c r="T7" s="678"/>
      <c r="U7" s="678"/>
      <c r="V7" s="678"/>
      <c r="W7" s="678"/>
      <c r="Y7" s="672" t="e">
        <v>#REF!</v>
      </c>
    </row>
    <row r="8" spans="1:25" hidden="1" x14ac:dyDescent="0.2">
      <c r="A8" s="680" t="s">
        <v>566</v>
      </c>
      <c r="B8" s="675" t="s">
        <v>435</v>
      </c>
      <c r="C8" s="679" t="s">
        <v>3</v>
      </c>
      <c r="D8" s="679"/>
      <c r="E8" s="666">
        <v>0</v>
      </c>
      <c r="F8" s="666"/>
      <c r="G8" s="666">
        <v>0</v>
      </c>
      <c r="H8" s="666">
        <v>0</v>
      </c>
      <c r="I8" s="666">
        <v>0</v>
      </c>
      <c r="J8" s="666">
        <v>0</v>
      </c>
      <c r="K8" s="666">
        <v>0</v>
      </c>
      <c r="L8" s="666">
        <v>0</v>
      </c>
      <c r="M8" s="666">
        <v>0</v>
      </c>
      <c r="N8" s="666">
        <v>0</v>
      </c>
      <c r="O8" s="666">
        <v>0</v>
      </c>
      <c r="P8" s="666">
        <v>0</v>
      </c>
      <c r="Q8" s="665">
        <v>0</v>
      </c>
      <c r="R8" s="678"/>
      <c r="S8" s="678"/>
      <c r="T8" s="678"/>
      <c r="U8" s="678"/>
      <c r="V8" s="678"/>
      <c r="W8" s="678"/>
      <c r="Y8" s="672" t="e">
        <v>#REF!</v>
      </c>
    </row>
    <row r="9" spans="1:25" x14ac:dyDescent="0.2">
      <c r="A9" s="680" t="s">
        <v>565</v>
      </c>
      <c r="B9" s="675" t="s">
        <v>435</v>
      </c>
      <c r="C9" s="679" t="s">
        <v>3</v>
      </c>
      <c r="D9" s="679"/>
      <c r="E9" s="666">
        <v>144</v>
      </c>
      <c r="F9" s="666"/>
      <c r="G9" s="666">
        <v>1795</v>
      </c>
      <c r="H9" s="666">
        <v>523</v>
      </c>
      <c r="I9" s="666">
        <v>0</v>
      </c>
      <c r="J9" s="666">
        <v>0</v>
      </c>
      <c r="K9" s="666">
        <v>0</v>
      </c>
      <c r="L9" s="666">
        <v>0</v>
      </c>
      <c r="M9" s="666">
        <v>0</v>
      </c>
      <c r="N9" s="666">
        <v>0</v>
      </c>
      <c r="O9" s="666">
        <v>84578</v>
      </c>
      <c r="P9" s="666">
        <v>2462</v>
      </c>
      <c r="Q9" s="665">
        <v>87040</v>
      </c>
      <c r="R9" s="678"/>
      <c r="S9" s="678"/>
      <c r="T9" s="678"/>
      <c r="U9" s="678"/>
      <c r="V9" s="678"/>
      <c r="W9" s="678"/>
      <c r="Y9" s="672" t="e">
        <v>#REF!</v>
      </c>
    </row>
    <row r="10" spans="1:25" x14ac:dyDescent="0.2">
      <c r="A10" s="680" t="s">
        <v>564</v>
      </c>
      <c r="B10" s="675" t="s">
        <v>435</v>
      </c>
      <c r="C10" s="679" t="s">
        <v>3</v>
      </c>
      <c r="D10" s="679"/>
      <c r="E10" s="666">
        <v>2488</v>
      </c>
      <c r="F10" s="666"/>
      <c r="G10" s="666">
        <v>2039</v>
      </c>
      <c r="H10" s="666">
        <v>1222</v>
      </c>
      <c r="I10" s="666">
        <v>0</v>
      </c>
      <c r="J10" s="666">
        <v>0</v>
      </c>
      <c r="K10" s="666">
        <v>0</v>
      </c>
      <c r="L10" s="666">
        <v>0</v>
      </c>
      <c r="M10" s="666">
        <v>0</v>
      </c>
      <c r="N10" s="666">
        <v>0</v>
      </c>
      <c r="O10" s="666">
        <v>106893</v>
      </c>
      <c r="P10" s="666">
        <v>5749</v>
      </c>
      <c r="Q10" s="665">
        <v>112642</v>
      </c>
      <c r="R10" s="678"/>
      <c r="S10" s="678"/>
      <c r="T10" s="678"/>
      <c r="U10" s="678"/>
      <c r="V10" s="678"/>
      <c r="W10" s="678"/>
      <c r="Y10" s="672" t="e">
        <v>#REF!</v>
      </c>
    </row>
    <row r="11" spans="1:25" x14ac:dyDescent="0.2">
      <c r="A11" s="680" t="s">
        <v>563</v>
      </c>
      <c r="B11" s="675" t="s">
        <v>435</v>
      </c>
      <c r="C11" s="679" t="s">
        <v>3</v>
      </c>
      <c r="D11" s="666">
        <v>0</v>
      </c>
      <c r="E11" s="666">
        <v>18</v>
      </c>
      <c r="F11" s="666"/>
      <c r="G11" s="666">
        <v>1399</v>
      </c>
      <c r="H11" s="666">
        <v>383</v>
      </c>
      <c r="I11" s="666">
        <v>0</v>
      </c>
      <c r="J11" s="666">
        <v>0</v>
      </c>
      <c r="K11" s="666">
        <v>0</v>
      </c>
      <c r="L11" s="666">
        <v>0</v>
      </c>
      <c r="M11" s="666">
        <v>0</v>
      </c>
      <c r="N11" s="666">
        <v>0</v>
      </c>
      <c r="O11" s="666">
        <v>63687</v>
      </c>
      <c r="P11" s="666">
        <v>1800</v>
      </c>
      <c r="Q11" s="665">
        <v>65487</v>
      </c>
      <c r="R11" s="678"/>
      <c r="S11" s="678"/>
      <c r="T11" s="678"/>
      <c r="U11" s="678"/>
      <c r="V11" s="678"/>
      <c r="W11" s="678"/>
      <c r="Y11" s="672" t="e">
        <v>#REF!</v>
      </c>
    </row>
    <row r="12" spans="1:25" x14ac:dyDescent="0.2">
      <c r="A12" s="680" t="s">
        <v>562</v>
      </c>
      <c r="B12" s="675" t="s">
        <v>435</v>
      </c>
      <c r="C12" s="679" t="s">
        <v>3</v>
      </c>
      <c r="D12" s="679"/>
      <c r="E12" s="666">
        <v>80</v>
      </c>
      <c r="F12" s="666"/>
      <c r="G12" s="666">
        <v>2963</v>
      </c>
      <c r="H12" s="666">
        <v>1122</v>
      </c>
      <c r="I12" s="666">
        <v>0</v>
      </c>
      <c r="J12" s="666">
        <v>0</v>
      </c>
      <c r="K12" s="666">
        <v>0</v>
      </c>
      <c r="L12" s="666">
        <v>0</v>
      </c>
      <c r="M12" s="666">
        <v>0</v>
      </c>
      <c r="N12" s="666">
        <v>0</v>
      </c>
      <c r="O12" s="666">
        <v>95851</v>
      </c>
      <c r="P12" s="666">
        <v>4165</v>
      </c>
      <c r="Q12" s="665">
        <v>100016</v>
      </c>
      <c r="R12" s="678"/>
      <c r="S12" s="678"/>
      <c r="T12" s="678"/>
      <c r="U12" s="678"/>
      <c r="V12" s="678"/>
      <c r="W12" s="678"/>
      <c r="Y12" s="672" t="e">
        <v>#REF!</v>
      </c>
    </row>
    <row r="13" spans="1:25" x14ac:dyDescent="0.2">
      <c r="A13" s="680" t="s">
        <v>561</v>
      </c>
      <c r="B13" s="675" t="s">
        <v>435</v>
      </c>
      <c r="C13" s="679" t="s">
        <v>3</v>
      </c>
      <c r="D13" s="679"/>
      <c r="E13" s="666">
        <v>0</v>
      </c>
      <c r="F13" s="666"/>
      <c r="G13" s="666">
        <v>369</v>
      </c>
      <c r="H13" s="666">
        <v>100</v>
      </c>
      <c r="I13" s="666">
        <v>0</v>
      </c>
      <c r="J13" s="666">
        <v>0</v>
      </c>
      <c r="K13" s="666">
        <v>0</v>
      </c>
      <c r="L13" s="666">
        <v>0</v>
      </c>
      <c r="M13" s="666">
        <v>0</v>
      </c>
      <c r="N13" s="666">
        <v>0</v>
      </c>
      <c r="O13" s="666">
        <v>20091</v>
      </c>
      <c r="P13" s="666">
        <v>469</v>
      </c>
      <c r="Q13" s="665">
        <v>20560</v>
      </c>
      <c r="R13" s="678"/>
      <c r="S13" s="678"/>
      <c r="T13" s="678"/>
      <c r="U13" s="678"/>
      <c r="V13" s="678"/>
      <c r="W13" s="678"/>
      <c r="Y13" s="672" t="e">
        <v>#REF!</v>
      </c>
    </row>
    <row r="14" spans="1:25" x14ac:dyDescent="0.2">
      <c r="A14" s="680" t="s">
        <v>560</v>
      </c>
      <c r="B14" s="675" t="s">
        <v>435</v>
      </c>
      <c r="C14" s="679" t="s">
        <v>3</v>
      </c>
      <c r="D14" s="679"/>
      <c r="E14" s="666">
        <v>15047</v>
      </c>
      <c r="F14" s="666"/>
      <c r="G14" s="666">
        <v>6141</v>
      </c>
      <c r="H14" s="666">
        <v>4571</v>
      </c>
      <c r="I14" s="666">
        <v>0</v>
      </c>
      <c r="J14" s="666">
        <v>0</v>
      </c>
      <c r="K14" s="666">
        <v>0</v>
      </c>
      <c r="L14" s="666">
        <v>0</v>
      </c>
      <c r="M14" s="666">
        <v>0</v>
      </c>
      <c r="N14" s="666">
        <v>0</v>
      </c>
      <c r="O14" s="666">
        <v>144408</v>
      </c>
      <c r="P14" s="666">
        <v>25759</v>
      </c>
      <c r="Q14" s="665">
        <v>170167</v>
      </c>
      <c r="R14" s="678"/>
      <c r="S14" s="678"/>
      <c r="T14" s="678"/>
      <c r="U14" s="678"/>
      <c r="V14" s="678"/>
      <c r="W14" s="678"/>
      <c r="Y14" s="672" t="e">
        <v>#REF!</v>
      </c>
    </row>
    <row r="15" spans="1:25" x14ac:dyDescent="0.2">
      <c r="A15" s="680" t="s">
        <v>559</v>
      </c>
      <c r="B15" s="675" t="s">
        <v>435</v>
      </c>
      <c r="C15" s="679" t="s">
        <v>3</v>
      </c>
      <c r="D15" s="679"/>
      <c r="E15" s="666">
        <v>0</v>
      </c>
      <c r="F15" s="666"/>
      <c r="G15" s="666">
        <v>17777</v>
      </c>
      <c r="H15" s="666">
        <v>4800</v>
      </c>
      <c r="I15" s="666">
        <v>0</v>
      </c>
      <c r="J15" s="666">
        <v>0</v>
      </c>
      <c r="K15" s="666">
        <v>0</v>
      </c>
      <c r="L15" s="666">
        <v>0</v>
      </c>
      <c r="M15" s="666">
        <v>0</v>
      </c>
      <c r="N15" s="666">
        <v>0</v>
      </c>
      <c r="O15" s="666">
        <v>52976</v>
      </c>
      <c r="P15" s="666">
        <v>22577</v>
      </c>
      <c r="Q15" s="665">
        <v>75553</v>
      </c>
      <c r="R15" s="678"/>
      <c r="S15" s="678"/>
      <c r="T15" s="678"/>
      <c r="U15" s="678"/>
      <c r="V15" s="678"/>
      <c r="W15" s="678"/>
      <c r="Y15" s="672" t="e">
        <v>#REF!</v>
      </c>
    </row>
    <row r="16" spans="1:25" x14ac:dyDescent="0.2">
      <c r="A16" s="680" t="s">
        <v>558</v>
      </c>
      <c r="B16" s="675" t="s">
        <v>435</v>
      </c>
      <c r="C16" s="679" t="s">
        <v>3</v>
      </c>
      <c r="D16" s="679"/>
      <c r="E16" s="666">
        <v>0</v>
      </c>
      <c r="F16" s="666"/>
      <c r="G16" s="666">
        <v>0</v>
      </c>
      <c r="H16" s="666">
        <v>0</v>
      </c>
      <c r="I16" s="666">
        <v>0</v>
      </c>
      <c r="J16" s="666">
        <v>0</v>
      </c>
      <c r="K16" s="666">
        <v>0</v>
      </c>
      <c r="L16" s="666">
        <v>0</v>
      </c>
      <c r="M16" s="666">
        <v>0</v>
      </c>
      <c r="N16" s="666">
        <v>0</v>
      </c>
      <c r="O16" s="666">
        <v>0</v>
      </c>
      <c r="P16" s="666">
        <v>0</v>
      </c>
      <c r="Q16" s="665">
        <v>0</v>
      </c>
      <c r="R16" s="678"/>
      <c r="S16" s="678"/>
      <c r="T16" s="678"/>
      <c r="U16" s="678"/>
      <c r="V16" s="678"/>
      <c r="W16" s="678"/>
      <c r="Y16" s="672" t="e">
        <v>#REF!</v>
      </c>
    </row>
    <row r="17" spans="1:25" x14ac:dyDescent="0.2">
      <c r="A17" s="680" t="s">
        <v>557</v>
      </c>
      <c r="B17" s="675" t="s">
        <v>435</v>
      </c>
      <c r="C17" s="679" t="s">
        <v>3</v>
      </c>
      <c r="D17" s="679"/>
      <c r="E17" s="666">
        <v>0</v>
      </c>
      <c r="F17" s="666"/>
      <c r="G17" s="666">
        <v>11937</v>
      </c>
      <c r="H17" s="666">
        <v>3223</v>
      </c>
      <c r="I17" s="666">
        <v>0</v>
      </c>
      <c r="J17" s="666">
        <v>0</v>
      </c>
      <c r="K17" s="666">
        <v>0</v>
      </c>
      <c r="L17" s="666">
        <v>0</v>
      </c>
      <c r="M17" s="666">
        <v>0</v>
      </c>
      <c r="N17" s="666">
        <v>0</v>
      </c>
      <c r="O17" s="666">
        <v>23994</v>
      </c>
      <c r="P17" s="666">
        <v>15160</v>
      </c>
      <c r="Q17" s="665">
        <v>39154</v>
      </c>
      <c r="R17" s="678"/>
      <c r="S17" s="678"/>
      <c r="T17" s="678"/>
      <c r="U17" s="678"/>
      <c r="V17" s="678"/>
      <c r="W17" s="678"/>
      <c r="Y17" s="672" t="e">
        <v>#REF!</v>
      </c>
    </row>
    <row r="18" spans="1:25" x14ac:dyDescent="0.2">
      <c r="A18" s="676" t="s">
        <v>556</v>
      </c>
      <c r="B18" s="675" t="s">
        <v>435</v>
      </c>
      <c r="C18" s="668" t="s">
        <v>3</v>
      </c>
      <c r="D18" s="668"/>
      <c r="E18" s="674">
        <v>0</v>
      </c>
      <c r="F18" s="674"/>
      <c r="G18" s="674">
        <v>29714</v>
      </c>
      <c r="H18" s="674">
        <v>8023</v>
      </c>
      <c r="I18" s="674">
        <v>0</v>
      </c>
      <c r="J18" s="674">
        <v>0</v>
      </c>
      <c r="K18" s="674">
        <v>0</v>
      </c>
      <c r="L18" s="674">
        <v>0</v>
      </c>
      <c r="M18" s="674">
        <v>0</v>
      </c>
      <c r="N18" s="674">
        <v>0</v>
      </c>
      <c r="O18" s="666">
        <v>76970</v>
      </c>
      <c r="P18" s="666">
        <v>37737</v>
      </c>
      <c r="Q18" s="665">
        <v>114707</v>
      </c>
      <c r="R18" s="673"/>
      <c r="S18" s="673"/>
      <c r="T18" s="673"/>
      <c r="U18" s="673"/>
      <c r="V18" s="673"/>
      <c r="W18" s="678"/>
      <c r="X18" s="657">
        <v>0</v>
      </c>
      <c r="Y18" s="672"/>
    </row>
    <row r="19" spans="1:25" x14ac:dyDescent="0.2">
      <c r="A19" s="680" t="s">
        <v>555</v>
      </c>
      <c r="B19" s="675" t="s">
        <v>435</v>
      </c>
      <c r="C19" s="679" t="s">
        <v>3</v>
      </c>
      <c r="D19" s="679"/>
      <c r="E19" s="666">
        <v>13500</v>
      </c>
      <c r="F19" s="666"/>
      <c r="G19" s="666">
        <v>19764</v>
      </c>
      <c r="H19" s="666">
        <v>5336</v>
      </c>
      <c r="I19" s="666">
        <v>0</v>
      </c>
      <c r="J19" s="666">
        <v>0</v>
      </c>
      <c r="K19" s="666">
        <v>0</v>
      </c>
      <c r="L19" s="666">
        <v>0</v>
      </c>
      <c r="M19" s="666">
        <v>0</v>
      </c>
      <c r="N19" s="666">
        <v>0</v>
      </c>
      <c r="O19" s="666">
        <v>72478</v>
      </c>
      <c r="P19" s="666">
        <v>38600</v>
      </c>
      <c r="Q19" s="665">
        <v>111078</v>
      </c>
      <c r="R19" s="678"/>
      <c r="S19" s="678"/>
      <c r="T19" s="678"/>
      <c r="U19" s="678"/>
      <c r="V19" s="678"/>
      <c r="W19" s="678"/>
      <c r="Y19" s="672" t="e">
        <v>#REF!</v>
      </c>
    </row>
    <row r="20" spans="1:25" ht="25.5" x14ac:dyDescent="0.2">
      <c r="A20" s="680" t="s">
        <v>554</v>
      </c>
      <c r="B20" s="675" t="s">
        <v>435</v>
      </c>
      <c r="C20" s="679" t="s">
        <v>3</v>
      </c>
      <c r="D20" s="679"/>
      <c r="E20" s="666">
        <v>0</v>
      </c>
      <c r="F20" s="666"/>
      <c r="G20" s="666">
        <v>8708</v>
      </c>
      <c r="H20" s="666">
        <v>1786</v>
      </c>
      <c r="I20" s="666">
        <v>0</v>
      </c>
      <c r="J20" s="666">
        <v>0</v>
      </c>
      <c r="K20" s="666">
        <v>0</v>
      </c>
      <c r="L20" s="666">
        <v>0</v>
      </c>
      <c r="M20" s="666">
        <v>0</v>
      </c>
      <c r="N20" s="666">
        <v>0</v>
      </c>
      <c r="O20" s="666">
        <v>21543</v>
      </c>
      <c r="P20" s="666">
        <v>10494</v>
      </c>
      <c r="Q20" s="665">
        <v>32037</v>
      </c>
      <c r="R20" s="678"/>
      <c r="S20" s="678"/>
      <c r="T20" s="678"/>
      <c r="U20" s="678"/>
      <c r="V20" s="678"/>
      <c r="W20" s="678"/>
      <c r="Y20" s="672" t="e">
        <v>#REF!</v>
      </c>
    </row>
    <row r="21" spans="1:25" s="671" customFormat="1" x14ac:dyDescent="0.2">
      <c r="A21" s="676" t="s">
        <v>553</v>
      </c>
      <c r="B21" s="675" t="s">
        <v>435</v>
      </c>
      <c r="C21" s="668" t="s">
        <v>3</v>
      </c>
      <c r="D21" s="668"/>
      <c r="E21" s="674">
        <v>13500</v>
      </c>
      <c r="F21" s="674"/>
      <c r="G21" s="674">
        <v>28472</v>
      </c>
      <c r="H21" s="674">
        <v>7122</v>
      </c>
      <c r="I21" s="674">
        <v>0</v>
      </c>
      <c r="J21" s="674">
        <v>0</v>
      </c>
      <c r="K21" s="674">
        <v>0</v>
      </c>
      <c r="L21" s="674">
        <v>0</v>
      </c>
      <c r="M21" s="674">
        <v>0</v>
      </c>
      <c r="N21" s="674">
        <v>0</v>
      </c>
      <c r="O21" s="666">
        <v>94021</v>
      </c>
      <c r="P21" s="666">
        <v>49094</v>
      </c>
      <c r="Q21" s="665">
        <v>143115</v>
      </c>
      <c r="R21" s="673"/>
      <c r="S21" s="673"/>
      <c r="T21" s="673"/>
      <c r="U21" s="673"/>
      <c r="V21" s="673"/>
      <c r="W21" s="678"/>
      <c r="Y21" s="672" t="e">
        <v>#REF!</v>
      </c>
    </row>
    <row r="22" spans="1:25" x14ac:dyDescent="0.2">
      <c r="A22" s="680" t="s">
        <v>552</v>
      </c>
      <c r="B22" s="675" t="s">
        <v>435</v>
      </c>
      <c r="C22" s="679" t="s">
        <v>3</v>
      </c>
      <c r="D22" s="679"/>
      <c r="E22" s="666">
        <v>0</v>
      </c>
      <c r="F22" s="666"/>
      <c r="G22" s="666">
        <v>0</v>
      </c>
      <c r="H22" s="666">
        <v>0</v>
      </c>
      <c r="I22" s="666">
        <v>0</v>
      </c>
      <c r="J22" s="666">
        <v>0</v>
      </c>
      <c r="K22" s="666">
        <v>0</v>
      </c>
      <c r="L22" s="666">
        <v>0</v>
      </c>
      <c r="M22" s="666">
        <v>0</v>
      </c>
      <c r="N22" s="666">
        <v>0</v>
      </c>
      <c r="O22" s="666">
        <v>0</v>
      </c>
      <c r="P22" s="666">
        <v>0</v>
      </c>
      <c r="Q22" s="665">
        <v>0</v>
      </c>
      <c r="R22" s="678"/>
      <c r="S22" s="678"/>
      <c r="T22" s="678"/>
      <c r="U22" s="678"/>
      <c r="V22" s="678"/>
      <c r="W22" s="678"/>
      <c r="Y22" s="672" t="e">
        <v>#REF!</v>
      </c>
    </row>
    <row r="23" spans="1:25" x14ac:dyDescent="0.2">
      <c r="A23" s="680" t="s">
        <v>551</v>
      </c>
      <c r="B23" s="675" t="s">
        <v>435</v>
      </c>
      <c r="C23" s="679" t="s">
        <v>3</v>
      </c>
      <c r="D23" s="679"/>
      <c r="E23" s="666">
        <v>0</v>
      </c>
      <c r="F23" s="666"/>
      <c r="G23" s="666">
        <v>3872</v>
      </c>
      <c r="H23" s="666">
        <v>1045</v>
      </c>
      <c r="I23" s="666">
        <v>0</v>
      </c>
      <c r="J23" s="666">
        <v>0</v>
      </c>
      <c r="K23" s="666">
        <v>0</v>
      </c>
      <c r="L23" s="666">
        <v>0</v>
      </c>
      <c r="M23" s="666">
        <v>0</v>
      </c>
      <c r="N23" s="666">
        <v>0</v>
      </c>
      <c r="O23" s="666">
        <v>25689</v>
      </c>
      <c r="P23" s="666">
        <v>4917</v>
      </c>
      <c r="Q23" s="665">
        <v>30606</v>
      </c>
      <c r="R23" s="678"/>
      <c r="S23" s="678"/>
      <c r="T23" s="678"/>
      <c r="U23" s="678"/>
      <c r="V23" s="678"/>
      <c r="W23" s="678"/>
      <c r="Y23" s="672"/>
    </row>
    <row r="24" spans="1:25" x14ac:dyDescent="0.2">
      <c r="A24" s="680" t="s">
        <v>550</v>
      </c>
      <c r="B24" s="675" t="s">
        <v>435</v>
      </c>
      <c r="C24" s="679" t="s">
        <v>3</v>
      </c>
      <c r="D24" s="679"/>
      <c r="E24" s="666">
        <v>0</v>
      </c>
      <c r="F24" s="666"/>
      <c r="G24" s="666">
        <v>2979</v>
      </c>
      <c r="H24" s="666">
        <v>804</v>
      </c>
      <c r="I24" s="666">
        <v>0</v>
      </c>
      <c r="J24" s="666">
        <v>0</v>
      </c>
      <c r="K24" s="666">
        <v>0</v>
      </c>
      <c r="L24" s="666">
        <v>0</v>
      </c>
      <c r="M24" s="666">
        <v>0</v>
      </c>
      <c r="N24" s="666">
        <v>0</v>
      </c>
      <c r="O24" s="666">
        <v>6477</v>
      </c>
      <c r="P24" s="666">
        <v>3783</v>
      </c>
      <c r="Q24" s="665">
        <v>10260</v>
      </c>
      <c r="R24" s="678"/>
      <c r="S24" s="678"/>
      <c r="T24" s="678"/>
      <c r="U24" s="678"/>
      <c r="V24" s="678"/>
      <c r="W24" s="678"/>
      <c r="Y24" s="672"/>
    </row>
    <row r="25" spans="1:25" ht="38.25" x14ac:dyDescent="0.2">
      <c r="A25" s="680" t="s">
        <v>549</v>
      </c>
      <c r="B25" s="675" t="s">
        <v>540</v>
      </c>
      <c r="C25" s="679" t="s">
        <v>3</v>
      </c>
      <c r="D25" s="679"/>
      <c r="E25" s="666">
        <v>366</v>
      </c>
      <c r="F25" s="666"/>
      <c r="G25" s="666">
        <v>0</v>
      </c>
      <c r="H25" s="666">
        <v>18585</v>
      </c>
      <c r="I25" s="666">
        <v>0</v>
      </c>
      <c r="J25" s="666">
        <v>0</v>
      </c>
      <c r="K25" s="666">
        <v>0</v>
      </c>
      <c r="L25" s="666">
        <v>0</v>
      </c>
      <c r="M25" s="666">
        <v>0</v>
      </c>
      <c r="N25" s="666">
        <v>0</v>
      </c>
      <c r="O25" s="666">
        <v>64309</v>
      </c>
      <c r="P25" s="666">
        <v>18951</v>
      </c>
      <c r="Q25" s="665">
        <v>83260</v>
      </c>
      <c r="R25" s="678"/>
      <c r="S25" s="678"/>
      <c r="T25" s="678"/>
      <c r="U25" s="678"/>
      <c r="V25" s="678"/>
      <c r="W25" s="678"/>
      <c r="Y25" s="672"/>
    </row>
    <row r="26" spans="1:25" ht="22.5" customHeight="1" x14ac:dyDescent="0.2">
      <c r="A26" s="680" t="s">
        <v>548</v>
      </c>
      <c r="B26" s="675"/>
      <c r="C26" s="679" t="s">
        <v>3</v>
      </c>
      <c r="D26" s="666">
        <v>0</v>
      </c>
      <c r="E26" s="666">
        <v>13866</v>
      </c>
      <c r="F26" s="666"/>
      <c r="G26" s="666">
        <v>65037</v>
      </c>
      <c r="H26" s="666">
        <v>35579</v>
      </c>
      <c r="I26" s="666">
        <v>0</v>
      </c>
      <c r="J26" s="666">
        <v>0</v>
      </c>
      <c r="K26" s="666">
        <v>0</v>
      </c>
      <c r="L26" s="666">
        <v>0</v>
      </c>
      <c r="M26" s="666">
        <v>0</v>
      </c>
      <c r="N26" s="666">
        <v>0</v>
      </c>
      <c r="O26" s="666">
        <v>267466</v>
      </c>
      <c r="P26" s="666">
        <v>114482</v>
      </c>
      <c r="Q26" s="665">
        <v>381948</v>
      </c>
      <c r="R26" s="678"/>
      <c r="S26" s="678"/>
      <c r="T26" s="678"/>
      <c r="U26" s="678"/>
      <c r="V26" s="678"/>
      <c r="W26" s="678"/>
      <c r="Y26" s="672"/>
    </row>
    <row r="27" spans="1:25" ht="22.5" customHeight="1" x14ac:dyDescent="0.2">
      <c r="A27" s="680" t="s">
        <v>106</v>
      </c>
      <c r="B27" s="675" t="s">
        <v>435</v>
      </c>
      <c r="C27" s="679" t="s">
        <v>3</v>
      </c>
      <c r="D27" s="666">
        <v>2000</v>
      </c>
      <c r="E27" s="666">
        <v>17295</v>
      </c>
      <c r="F27" s="666">
        <v>725</v>
      </c>
      <c r="G27" s="666">
        <v>0</v>
      </c>
      <c r="H27" s="666">
        <v>4980</v>
      </c>
      <c r="I27" s="666">
        <v>0</v>
      </c>
      <c r="J27" s="666">
        <v>0</v>
      </c>
      <c r="K27" s="666">
        <v>1250</v>
      </c>
      <c r="L27" s="666">
        <v>0</v>
      </c>
      <c r="M27" s="666">
        <v>0</v>
      </c>
      <c r="N27" s="666">
        <v>3187</v>
      </c>
      <c r="O27" s="666">
        <v>189315</v>
      </c>
      <c r="P27" s="666">
        <v>29437</v>
      </c>
      <c r="Q27" s="665">
        <v>218752</v>
      </c>
      <c r="R27" s="678"/>
      <c r="S27" s="678"/>
      <c r="T27" s="678"/>
      <c r="U27" s="678"/>
      <c r="V27" s="678"/>
      <c r="W27" s="678"/>
      <c r="Y27" s="672"/>
    </row>
    <row r="28" spans="1:25" ht="18" customHeight="1" x14ac:dyDescent="0.2">
      <c r="A28" s="680" t="s">
        <v>547</v>
      </c>
      <c r="B28" s="675" t="s">
        <v>435</v>
      </c>
      <c r="C28" s="679" t="s">
        <v>3</v>
      </c>
      <c r="D28" s="679"/>
      <c r="E28" s="666">
        <v>1230</v>
      </c>
      <c r="F28" s="666"/>
      <c r="G28" s="666">
        <v>0</v>
      </c>
      <c r="H28" s="666">
        <v>332</v>
      </c>
      <c r="I28" s="666">
        <v>0</v>
      </c>
      <c r="J28" s="666">
        <v>0</v>
      </c>
      <c r="K28" s="666">
        <v>0</v>
      </c>
      <c r="L28" s="666">
        <v>0</v>
      </c>
      <c r="M28" s="666">
        <v>0</v>
      </c>
      <c r="N28" s="666">
        <v>0</v>
      </c>
      <c r="O28" s="666">
        <v>46048</v>
      </c>
      <c r="P28" s="666">
        <v>1562</v>
      </c>
      <c r="Q28" s="665">
        <v>47610</v>
      </c>
      <c r="R28" s="678"/>
      <c r="S28" s="678"/>
      <c r="T28" s="678"/>
      <c r="U28" s="678"/>
      <c r="V28" s="678"/>
      <c r="W28" s="678"/>
      <c r="Y28" s="672" t="e">
        <v>#REF!</v>
      </c>
    </row>
    <row r="29" spans="1:25" s="671" customFormat="1" ht="22.5" customHeight="1" x14ac:dyDescent="0.2">
      <c r="A29" s="676" t="s">
        <v>546</v>
      </c>
      <c r="B29" s="675" t="s">
        <v>435</v>
      </c>
      <c r="C29" s="668" t="s">
        <v>3</v>
      </c>
      <c r="D29" s="668"/>
      <c r="E29" s="666">
        <v>0</v>
      </c>
      <c r="F29" s="666">
        <v>1251</v>
      </c>
      <c r="G29" s="666">
        <v>0</v>
      </c>
      <c r="H29" s="666">
        <v>0</v>
      </c>
      <c r="I29" s="666">
        <v>0</v>
      </c>
      <c r="J29" s="666">
        <v>0</v>
      </c>
      <c r="K29" s="666">
        <v>71002</v>
      </c>
      <c r="L29" s="666">
        <v>0</v>
      </c>
      <c r="M29" s="666">
        <v>0</v>
      </c>
      <c r="N29" s="666">
        <v>0</v>
      </c>
      <c r="O29" s="666">
        <v>8834</v>
      </c>
      <c r="P29" s="666">
        <v>72253</v>
      </c>
      <c r="Q29" s="665">
        <v>81087</v>
      </c>
      <c r="R29" s="678"/>
      <c r="S29" s="678"/>
      <c r="T29" s="678"/>
      <c r="U29" s="678"/>
      <c r="V29" s="678"/>
      <c r="W29" s="678"/>
      <c r="Y29" s="677" t="e">
        <v>#REF!</v>
      </c>
    </row>
    <row r="30" spans="1:25" s="671" customFormat="1" ht="33" customHeight="1" x14ac:dyDescent="0.2">
      <c r="A30" s="676" t="s">
        <v>545</v>
      </c>
      <c r="B30" s="675" t="s">
        <v>544</v>
      </c>
      <c r="C30" s="668" t="s">
        <v>3</v>
      </c>
      <c r="D30" s="674">
        <v>2000</v>
      </c>
      <c r="E30" s="674">
        <v>50716</v>
      </c>
      <c r="F30" s="674">
        <v>1976</v>
      </c>
      <c r="G30" s="674">
        <v>81688</v>
      </c>
      <c r="H30" s="674">
        <v>49485</v>
      </c>
      <c r="I30" s="674">
        <v>0</v>
      </c>
      <c r="J30" s="674">
        <v>0</v>
      </c>
      <c r="K30" s="674">
        <v>72252</v>
      </c>
      <c r="L30" s="674">
        <v>0</v>
      </c>
      <c r="M30" s="674">
        <v>0</v>
      </c>
      <c r="N30" s="674">
        <v>3187</v>
      </c>
      <c r="O30" s="666">
        <v>1162747</v>
      </c>
      <c r="P30" s="666">
        <v>261304</v>
      </c>
      <c r="Q30" s="665">
        <v>1424051</v>
      </c>
      <c r="R30" s="673"/>
      <c r="S30" s="673"/>
      <c r="T30" s="673"/>
      <c r="U30" s="673"/>
      <c r="V30" s="673"/>
      <c r="W30" s="673"/>
      <c r="Y30" s="672" t="e">
        <v>#REF!</v>
      </c>
    </row>
    <row r="31" spans="1:25" ht="25.5" x14ac:dyDescent="0.2">
      <c r="A31" s="670" t="s">
        <v>543</v>
      </c>
      <c r="B31" s="669" t="s">
        <v>542</v>
      </c>
      <c r="C31" s="668" t="s">
        <v>3</v>
      </c>
      <c r="D31" s="667">
        <v>2000</v>
      </c>
      <c r="E31" s="667">
        <v>50350</v>
      </c>
      <c r="F31" s="667">
        <v>1976</v>
      </c>
      <c r="G31" s="667">
        <v>81688</v>
      </c>
      <c r="H31" s="667">
        <v>30900</v>
      </c>
      <c r="I31" s="667">
        <v>0</v>
      </c>
      <c r="J31" s="667">
        <v>0</v>
      </c>
      <c r="K31" s="667">
        <v>72252</v>
      </c>
      <c r="L31" s="667">
        <v>0</v>
      </c>
      <c r="M31" s="667">
        <v>0</v>
      </c>
      <c r="N31" s="667">
        <v>3187</v>
      </c>
      <c r="O31" s="666">
        <v>1098438</v>
      </c>
      <c r="P31" s="666">
        <v>242353</v>
      </c>
      <c r="Q31" s="665">
        <v>1340791</v>
      </c>
      <c r="R31" s="658"/>
      <c r="S31" s="658"/>
      <c r="T31" s="658"/>
      <c r="U31" s="658"/>
      <c r="V31" s="658"/>
      <c r="W31" s="658"/>
    </row>
    <row r="32" spans="1:25" ht="39" thickBot="1" x14ac:dyDescent="0.25">
      <c r="A32" s="664" t="s">
        <v>541</v>
      </c>
      <c r="B32" s="663" t="s">
        <v>540</v>
      </c>
      <c r="C32" s="662" t="s">
        <v>3</v>
      </c>
      <c r="D32" s="661">
        <v>0</v>
      </c>
      <c r="E32" s="661">
        <v>366</v>
      </c>
      <c r="F32" s="661">
        <v>0</v>
      </c>
      <c r="G32" s="661">
        <v>0</v>
      </c>
      <c r="H32" s="661">
        <v>18585</v>
      </c>
      <c r="I32" s="661">
        <v>0</v>
      </c>
      <c r="J32" s="661">
        <v>0</v>
      </c>
      <c r="K32" s="661">
        <v>0</v>
      </c>
      <c r="L32" s="661">
        <v>0</v>
      </c>
      <c r="M32" s="661">
        <v>0</v>
      </c>
      <c r="N32" s="661">
        <v>0</v>
      </c>
      <c r="O32" s="660">
        <v>64309</v>
      </c>
      <c r="P32" s="660">
        <v>18951</v>
      </c>
      <c r="Q32" s="659">
        <v>83260</v>
      </c>
      <c r="R32" s="658"/>
      <c r="S32" s="658"/>
      <c r="T32" s="658"/>
      <c r="U32" s="658"/>
      <c r="V32" s="658"/>
      <c r="W32" s="658"/>
    </row>
  </sheetData>
  <mergeCells count="20">
    <mergeCell ref="A1:Q1"/>
    <mergeCell ref="R1:W1"/>
    <mergeCell ref="A3:A4"/>
    <mergeCell ref="B3:B4"/>
    <mergeCell ref="D3:D4"/>
    <mergeCell ref="E3:E4"/>
    <mergeCell ref="W3:W4"/>
    <mergeCell ref="K3:L3"/>
    <mergeCell ref="M3:M4"/>
    <mergeCell ref="N3:N4"/>
    <mergeCell ref="F3:F4"/>
    <mergeCell ref="G3:G4"/>
    <mergeCell ref="H3:H4"/>
    <mergeCell ref="I3:J3"/>
    <mergeCell ref="R3:T3"/>
    <mergeCell ref="U3:V3"/>
    <mergeCell ref="O3:O4"/>
    <mergeCell ref="P3:P4"/>
    <mergeCell ref="Q3:Q4"/>
    <mergeCell ref="A2:Q2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Header xml:space="preserve">&amp;L 6. melléklet a 27/2017.(XII.21.) önkormányzati rendelethez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C3" sqref="C1:C1048576"/>
    </sheetView>
  </sheetViews>
  <sheetFormatPr defaultRowHeight="12.75" x14ac:dyDescent="0.2"/>
  <cols>
    <col min="1" max="1" width="25.7109375" style="657" customWidth="1"/>
    <col min="2" max="2" width="19" style="657" customWidth="1"/>
    <col min="3" max="3" width="6.7109375" style="657" customWidth="1"/>
    <col min="4" max="4" width="12.28515625" style="657" customWidth="1"/>
    <col min="5" max="6" width="10" style="657" bestFit="1" customWidth="1"/>
    <col min="7" max="8" width="9.140625" style="657"/>
    <col min="9" max="9" width="11" style="657" bestFit="1" customWidth="1"/>
    <col min="10" max="11" width="9.140625" style="657" hidden="1" customWidth="1"/>
    <col min="12" max="239" width="9.140625" style="657"/>
    <col min="240" max="240" width="25.7109375" style="657" customWidth="1"/>
    <col min="241" max="241" width="10" style="657" customWidth="1"/>
    <col min="242" max="243" width="6.7109375" style="657" customWidth="1"/>
    <col min="244" max="247" width="9.140625" style="657"/>
    <col min="248" max="248" width="7.140625" style="657" customWidth="1"/>
    <col min="249" max="249" width="5.5703125" style="657" customWidth="1"/>
    <col min="250" max="252" width="9.140625" style="657"/>
    <col min="253" max="253" width="7.28515625" style="657" customWidth="1"/>
    <col min="254" max="255" width="9" style="657" customWidth="1"/>
    <col min="256" max="256" width="9.140625" style="657"/>
    <col min="257" max="257" width="12.28515625" style="657" customWidth="1"/>
    <col min="258" max="259" width="10" style="657" bestFit="1" customWidth="1"/>
    <col min="260" max="261" width="9.140625" style="657"/>
    <col min="262" max="262" width="11" style="657" bestFit="1" customWidth="1"/>
    <col min="263" max="264" width="0" style="657" hidden="1" customWidth="1"/>
    <col min="265" max="265" width="9.140625" style="657"/>
    <col min="266" max="266" width="0" style="657" hidden="1" customWidth="1"/>
    <col min="267" max="495" width="9.140625" style="657"/>
    <col min="496" max="496" width="25.7109375" style="657" customWidth="1"/>
    <col min="497" max="497" width="10" style="657" customWidth="1"/>
    <col min="498" max="499" width="6.7109375" style="657" customWidth="1"/>
    <col min="500" max="503" width="9.140625" style="657"/>
    <col min="504" max="504" width="7.140625" style="657" customWidth="1"/>
    <col min="505" max="505" width="5.5703125" style="657" customWidth="1"/>
    <col min="506" max="508" width="9.140625" style="657"/>
    <col min="509" max="509" width="7.28515625" style="657" customWidth="1"/>
    <col min="510" max="511" width="9" style="657" customWidth="1"/>
    <col min="512" max="512" width="9.140625" style="657"/>
    <col min="513" max="513" width="12.28515625" style="657" customWidth="1"/>
    <col min="514" max="515" width="10" style="657" bestFit="1" customWidth="1"/>
    <col min="516" max="517" width="9.140625" style="657"/>
    <col min="518" max="518" width="11" style="657" bestFit="1" customWidth="1"/>
    <col min="519" max="520" width="0" style="657" hidden="1" customWidth="1"/>
    <col min="521" max="521" width="9.140625" style="657"/>
    <col min="522" max="522" width="0" style="657" hidden="1" customWidth="1"/>
    <col min="523" max="751" width="9.140625" style="657"/>
    <col min="752" max="752" width="25.7109375" style="657" customWidth="1"/>
    <col min="753" max="753" width="10" style="657" customWidth="1"/>
    <col min="754" max="755" width="6.7109375" style="657" customWidth="1"/>
    <col min="756" max="759" width="9.140625" style="657"/>
    <col min="760" max="760" width="7.140625" style="657" customWidth="1"/>
    <col min="761" max="761" width="5.5703125" style="657" customWidth="1"/>
    <col min="762" max="764" width="9.140625" style="657"/>
    <col min="765" max="765" width="7.28515625" style="657" customWidth="1"/>
    <col min="766" max="767" width="9" style="657" customWidth="1"/>
    <col min="768" max="768" width="9.140625" style="657"/>
    <col min="769" max="769" width="12.28515625" style="657" customWidth="1"/>
    <col min="770" max="771" width="10" style="657" bestFit="1" customWidth="1"/>
    <col min="772" max="773" width="9.140625" style="657"/>
    <col min="774" max="774" width="11" style="657" bestFit="1" customWidth="1"/>
    <col min="775" max="776" width="0" style="657" hidden="1" customWidth="1"/>
    <col min="777" max="777" width="9.140625" style="657"/>
    <col min="778" max="778" width="0" style="657" hidden="1" customWidth="1"/>
    <col min="779" max="1007" width="9.140625" style="657"/>
    <col min="1008" max="1008" width="25.7109375" style="657" customWidth="1"/>
    <col min="1009" max="1009" width="10" style="657" customWidth="1"/>
    <col min="1010" max="1011" width="6.7109375" style="657" customWidth="1"/>
    <col min="1012" max="1015" width="9.140625" style="657"/>
    <col min="1016" max="1016" width="7.140625" style="657" customWidth="1"/>
    <col min="1017" max="1017" width="5.5703125" style="657" customWidth="1"/>
    <col min="1018" max="1020" width="9.140625" style="657"/>
    <col min="1021" max="1021" width="7.28515625" style="657" customWidth="1"/>
    <col min="1022" max="1023" width="9" style="657" customWidth="1"/>
    <col min="1024" max="1024" width="9.140625" style="657"/>
    <col min="1025" max="1025" width="12.28515625" style="657" customWidth="1"/>
    <col min="1026" max="1027" width="10" style="657" bestFit="1" customWidth="1"/>
    <col min="1028" max="1029" width="9.140625" style="657"/>
    <col min="1030" max="1030" width="11" style="657" bestFit="1" customWidth="1"/>
    <col min="1031" max="1032" width="0" style="657" hidden="1" customWidth="1"/>
    <col min="1033" max="1033" width="9.140625" style="657"/>
    <col min="1034" max="1034" width="0" style="657" hidden="1" customWidth="1"/>
    <col min="1035" max="1263" width="9.140625" style="657"/>
    <col min="1264" max="1264" width="25.7109375" style="657" customWidth="1"/>
    <col min="1265" max="1265" width="10" style="657" customWidth="1"/>
    <col min="1266" max="1267" width="6.7109375" style="657" customWidth="1"/>
    <col min="1268" max="1271" width="9.140625" style="657"/>
    <col min="1272" max="1272" width="7.140625" style="657" customWidth="1"/>
    <col min="1273" max="1273" width="5.5703125" style="657" customWidth="1"/>
    <col min="1274" max="1276" width="9.140625" style="657"/>
    <col min="1277" max="1277" width="7.28515625" style="657" customWidth="1"/>
    <col min="1278" max="1279" width="9" style="657" customWidth="1"/>
    <col min="1280" max="1280" width="9.140625" style="657"/>
    <col min="1281" max="1281" width="12.28515625" style="657" customWidth="1"/>
    <col min="1282" max="1283" width="10" style="657" bestFit="1" customWidth="1"/>
    <col min="1284" max="1285" width="9.140625" style="657"/>
    <col min="1286" max="1286" width="11" style="657" bestFit="1" customWidth="1"/>
    <col min="1287" max="1288" width="0" style="657" hidden="1" customWidth="1"/>
    <col min="1289" max="1289" width="9.140625" style="657"/>
    <col min="1290" max="1290" width="0" style="657" hidden="1" customWidth="1"/>
    <col min="1291" max="1519" width="9.140625" style="657"/>
    <col min="1520" max="1520" width="25.7109375" style="657" customWidth="1"/>
    <col min="1521" max="1521" width="10" style="657" customWidth="1"/>
    <col min="1522" max="1523" width="6.7109375" style="657" customWidth="1"/>
    <col min="1524" max="1527" width="9.140625" style="657"/>
    <col min="1528" max="1528" width="7.140625" style="657" customWidth="1"/>
    <col min="1529" max="1529" width="5.5703125" style="657" customWidth="1"/>
    <col min="1530" max="1532" width="9.140625" style="657"/>
    <col min="1533" max="1533" width="7.28515625" style="657" customWidth="1"/>
    <col min="1534" max="1535" width="9" style="657" customWidth="1"/>
    <col min="1536" max="1536" width="9.140625" style="657"/>
    <col min="1537" max="1537" width="12.28515625" style="657" customWidth="1"/>
    <col min="1538" max="1539" width="10" style="657" bestFit="1" customWidth="1"/>
    <col min="1540" max="1541" width="9.140625" style="657"/>
    <col min="1542" max="1542" width="11" style="657" bestFit="1" customWidth="1"/>
    <col min="1543" max="1544" width="0" style="657" hidden="1" customWidth="1"/>
    <col min="1545" max="1545" width="9.140625" style="657"/>
    <col min="1546" max="1546" width="0" style="657" hidden="1" customWidth="1"/>
    <col min="1547" max="1775" width="9.140625" style="657"/>
    <col min="1776" max="1776" width="25.7109375" style="657" customWidth="1"/>
    <col min="1777" max="1777" width="10" style="657" customWidth="1"/>
    <col min="1778" max="1779" width="6.7109375" style="657" customWidth="1"/>
    <col min="1780" max="1783" width="9.140625" style="657"/>
    <col min="1784" max="1784" width="7.140625" style="657" customWidth="1"/>
    <col min="1785" max="1785" width="5.5703125" style="657" customWidth="1"/>
    <col min="1786" max="1788" width="9.140625" style="657"/>
    <col min="1789" max="1789" width="7.28515625" style="657" customWidth="1"/>
    <col min="1790" max="1791" width="9" style="657" customWidth="1"/>
    <col min="1792" max="1792" width="9.140625" style="657"/>
    <col min="1793" max="1793" width="12.28515625" style="657" customWidth="1"/>
    <col min="1794" max="1795" width="10" style="657" bestFit="1" customWidth="1"/>
    <col min="1796" max="1797" width="9.140625" style="657"/>
    <col min="1798" max="1798" width="11" style="657" bestFit="1" customWidth="1"/>
    <col min="1799" max="1800" width="0" style="657" hidden="1" customWidth="1"/>
    <col min="1801" max="1801" width="9.140625" style="657"/>
    <col min="1802" max="1802" width="0" style="657" hidden="1" customWidth="1"/>
    <col min="1803" max="2031" width="9.140625" style="657"/>
    <col min="2032" max="2032" width="25.7109375" style="657" customWidth="1"/>
    <col min="2033" max="2033" width="10" style="657" customWidth="1"/>
    <col min="2034" max="2035" width="6.7109375" style="657" customWidth="1"/>
    <col min="2036" max="2039" width="9.140625" style="657"/>
    <col min="2040" max="2040" width="7.140625" style="657" customWidth="1"/>
    <col min="2041" max="2041" width="5.5703125" style="657" customWidth="1"/>
    <col min="2042" max="2044" width="9.140625" style="657"/>
    <col min="2045" max="2045" width="7.28515625" style="657" customWidth="1"/>
    <col min="2046" max="2047" width="9" style="657" customWidth="1"/>
    <col min="2048" max="2048" width="9.140625" style="657"/>
    <col min="2049" max="2049" width="12.28515625" style="657" customWidth="1"/>
    <col min="2050" max="2051" width="10" style="657" bestFit="1" customWidth="1"/>
    <col min="2052" max="2053" width="9.140625" style="657"/>
    <col min="2054" max="2054" width="11" style="657" bestFit="1" customWidth="1"/>
    <col min="2055" max="2056" width="0" style="657" hidden="1" customWidth="1"/>
    <col min="2057" max="2057" width="9.140625" style="657"/>
    <col min="2058" max="2058" width="0" style="657" hidden="1" customWidth="1"/>
    <col min="2059" max="2287" width="9.140625" style="657"/>
    <col min="2288" max="2288" width="25.7109375" style="657" customWidth="1"/>
    <col min="2289" max="2289" width="10" style="657" customWidth="1"/>
    <col min="2290" max="2291" width="6.7109375" style="657" customWidth="1"/>
    <col min="2292" max="2295" width="9.140625" style="657"/>
    <col min="2296" max="2296" width="7.140625" style="657" customWidth="1"/>
    <col min="2297" max="2297" width="5.5703125" style="657" customWidth="1"/>
    <col min="2298" max="2300" width="9.140625" style="657"/>
    <col min="2301" max="2301" width="7.28515625" style="657" customWidth="1"/>
    <col min="2302" max="2303" width="9" style="657" customWidth="1"/>
    <col min="2304" max="2304" width="9.140625" style="657"/>
    <col min="2305" max="2305" width="12.28515625" style="657" customWidth="1"/>
    <col min="2306" max="2307" width="10" style="657" bestFit="1" customWidth="1"/>
    <col min="2308" max="2309" width="9.140625" style="657"/>
    <col min="2310" max="2310" width="11" style="657" bestFit="1" customWidth="1"/>
    <col min="2311" max="2312" width="0" style="657" hidden="1" customWidth="1"/>
    <col min="2313" max="2313" width="9.140625" style="657"/>
    <col min="2314" max="2314" width="0" style="657" hidden="1" customWidth="1"/>
    <col min="2315" max="2543" width="9.140625" style="657"/>
    <col min="2544" max="2544" width="25.7109375" style="657" customWidth="1"/>
    <col min="2545" max="2545" width="10" style="657" customWidth="1"/>
    <col min="2546" max="2547" width="6.7109375" style="657" customWidth="1"/>
    <col min="2548" max="2551" width="9.140625" style="657"/>
    <col min="2552" max="2552" width="7.140625" style="657" customWidth="1"/>
    <col min="2553" max="2553" width="5.5703125" style="657" customWidth="1"/>
    <col min="2554" max="2556" width="9.140625" style="657"/>
    <col min="2557" max="2557" width="7.28515625" style="657" customWidth="1"/>
    <col min="2558" max="2559" width="9" style="657" customWidth="1"/>
    <col min="2560" max="2560" width="9.140625" style="657"/>
    <col min="2561" max="2561" width="12.28515625" style="657" customWidth="1"/>
    <col min="2562" max="2563" width="10" style="657" bestFit="1" customWidth="1"/>
    <col min="2564" max="2565" width="9.140625" style="657"/>
    <col min="2566" max="2566" width="11" style="657" bestFit="1" customWidth="1"/>
    <col min="2567" max="2568" width="0" style="657" hidden="1" customWidth="1"/>
    <col min="2569" max="2569" width="9.140625" style="657"/>
    <col min="2570" max="2570" width="0" style="657" hidden="1" customWidth="1"/>
    <col min="2571" max="2799" width="9.140625" style="657"/>
    <col min="2800" max="2800" width="25.7109375" style="657" customWidth="1"/>
    <col min="2801" max="2801" width="10" style="657" customWidth="1"/>
    <col min="2802" max="2803" width="6.7109375" style="657" customWidth="1"/>
    <col min="2804" max="2807" width="9.140625" style="657"/>
    <col min="2808" max="2808" width="7.140625" style="657" customWidth="1"/>
    <col min="2809" max="2809" width="5.5703125" style="657" customWidth="1"/>
    <col min="2810" max="2812" width="9.140625" style="657"/>
    <col min="2813" max="2813" width="7.28515625" style="657" customWidth="1"/>
    <col min="2814" max="2815" width="9" style="657" customWidth="1"/>
    <col min="2816" max="2816" width="9.140625" style="657"/>
    <col min="2817" max="2817" width="12.28515625" style="657" customWidth="1"/>
    <col min="2818" max="2819" width="10" style="657" bestFit="1" customWidth="1"/>
    <col min="2820" max="2821" width="9.140625" style="657"/>
    <col min="2822" max="2822" width="11" style="657" bestFit="1" customWidth="1"/>
    <col min="2823" max="2824" width="0" style="657" hidden="1" customWidth="1"/>
    <col min="2825" max="2825" width="9.140625" style="657"/>
    <col min="2826" max="2826" width="0" style="657" hidden="1" customWidth="1"/>
    <col min="2827" max="3055" width="9.140625" style="657"/>
    <col min="3056" max="3056" width="25.7109375" style="657" customWidth="1"/>
    <col min="3057" max="3057" width="10" style="657" customWidth="1"/>
    <col min="3058" max="3059" width="6.7109375" style="657" customWidth="1"/>
    <col min="3060" max="3063" width="9.140625" style="657"/>
    <col min="3064" max="3064" width="7.140625" style="657" customWidth="1"/>
    <col min="3065" max="3065" width="5.5703125" style="657" customWidth="1"/>
    <col min="3066" max="3068" width="9.140625" style="657"/>
    <col min="3069" max="3069" width="7.28515625" style="657" customWidth="1"/>
    <col min="3070" max="3071" width="9" style="657" customWidth="1"/>
    <col min="3072" max="3072" width="9.140625" style="657"/>
    <col min="3073" max="3073" width="12.28515625" style="657" customWidth="1"/>
    <col min="3074" max="3075" width="10" style="657" bestFit="1" customWidth="1"/>
    <col min="3076" max="3077" width="9.140625" style="657"/>
    <col min="3078" max="3078" width="11" style="657" bestFit="1" customWidth="1"/>
    <col min="3079" max="3080" width="0" style="657" hidden="1" customWidth="1"/>
    <col min="3081" max="3081" width="9.140625" style="657"/>
    <col min="3082" max="3082" width="0" style="657" hidden="1" customWidth="1"/>
    <col min="3083" max="3311" width="9.140625" style="657"/>
    <col min="3312" max="3312" width="25.7109375" style="657" customWidth="1"/>
    <col min="3313" max="3313" width="10" style="657" customWidth="1"/>
    <col min="3314" max="3315" width="6.7109375" style="657" customWidth="1"/>
    <col min="3316" max="3319" width="9.140625" style="657"/>
    <col min="3320" max="3320" width="7.140625" style="657" customWidth="1"/>
    <col min="3321" max="3321" width="5.5703125" style="657" customWidth="1"/>
    <col min="3322" max="3324" width="9.140625" style="657"/>
    <col min="3325" max="3325" width="7.28515625" style="657" customWidth="1"/>
    <col min="3326" max="3327" width="9" style="657" customWidth="1"/>
    <col min="3328" max="3328" width="9.140625" style="657"/>
    <col min="3329" max="3329" width="12.28515625" style="657" customWidth="1"/>
    <col min="3330" max="3331" width="10" style="657" bestFit="1" customWidth="1"/>
    <col min="3332" max="3333" width="9.140625" style="657"/>
    <col min="3334" max="3334" width="11" style="657" bestFit="1" customWidth="1"/>
    <col min="3335" max="3336" width="0" style="657" hidden="1" customWidth="1"/>
    <col min="3337" max="3337" width="9.140625" style="657"/>
    <col min="3338" max="3338" width="0" style="657" hidden="1" customWidth="1"/>
    <col min="3339" max="3567" width="9.140625" style="657"/>
    <col min="3568" max="3568" width="25.7109375" style="657" customWidth="1"/>
    <col min="3569" max="3569" width="10" style="657" customWidth="1"/>
    <col min="3570" max="3571" width="6.7109375" style="657" customWidth="1"/>
    <col min="3572" max="3575" width="9.140625" style="657"/>
    <col min="3576" max="3576" width="7.140625" style="657" customWidth="1"/>
    <col min="3577" max="3577" width="5.5703125" style="657" customWidth="1"/>
    <col min="3578" max="3580" width="9.140625" style="657"/>
    <col min="3581" max="3581" width="7.28515625" style="657" customWidth="1"/>
    <col min="3582" max="3583" width="9" style="657" customWidth="1"/>
    <col min="3584" max="3584" width="9.140625" style="657"/>
    <col min="3585" max="3585" width="12.28515625" style="657" customWidth="1"/>
    <col min="3586" max="3587" width="10" style="657" bestFit="1" customWidth="1"/>
    <col min="3588" max="3589" width="9.140625" style="657"/>
    <col min="3590" max="3590" width="11" style="657" bestFit="1" customWidth="1"/>
    <col min="3591" max="3592" width="0" style="657" hidden="1" customWidth="1"/>
    <col min="3593" max="3593" width="9.140625" style="657"/>
    <col min="3594" max="3594" width="0" style="657" hidden="1" customWidth="1"/>
    <col min="3595" max="3823" width="9.140625" style="657"/>
    <col min="3824" max="3824" width="25.7109375" style="657" customWidth="1"/>
    <col min="3825" max="3825" width="10" style="657" customWidth="1"/>
    <col min="3826" max="3827" width="6.7109375" style="657" customWidth="1"/>
    <col min="3828" max="3831" width="9.140625" style="657"/>
    <col min="3832" max="3832" width="7.140625" style="657" customWidth="1"/>
    <col min="3833" max="3833" width="5.5703125" style="657" customWidth="1"/>
    <col min="3834" max="3836" width="9.140625" style="657"/>
    <col min="3837" max="3837" width="7.28515625" style="657" customWidth="1"/>
    <col min="3838" max="3839" width="9" style="657" customWidth="1"/>
    <col min="3840" max="3840" width="9.140625" style="657"/>
    <col min="3841" max="3841" width="12.28515625" style="657" customWidth="1"/>
    <col min="3842" max="3843" width="10" style="657" bestFit="1" customWidth="1"/>
    <col min="3844" max="3845" width="9.140625" style="657"/>
    <col min="3846" max="3846" width="11" style="657" bestFit="1" customWidth="1"/>
    <col min="3847" max="3848" width="0" style="657" hidden="1" customWidth="1"/>
    <col min="3849" max="3849" width="9.140625" style="657"/>
    <col min="3850" max="3850" width="0" style="657" hidden="1" customWidth="1"/>
    <col min="3851" max="4079" width="9.140625" style="657"/>
    <col min="4080" max="4080" width="25.7109375" style="657" customWidth="1"/>
    <col min="4081" max="4081" width="10" style="657" customWidth="1"/>
    <col min="4082" max="4083" width="6.7109375" style="657" customWidth="1"/>
    <col min="4084" max="4087" width="9.140625" style="657"/>
    <col min="4088" max="4088" width="7.140625" style="657" customWidth="1"/>
    <col min="4089" max="4089" width="5.5703125" style="657" customWidth="1"/>
    <col min="4090" max="4092" width="9.140625" style="657"/>
    <col min="4093" max="4093" width="7.28515625" style="657" customWidth="1"/>
    <col min="4094" max="4095" width="9" style="657" customWidth="1"/>
    <col min="4096" max="4096" width="9.140625" style="657"/>
    <col min="4097" max="4097" width="12.28515625" style="657" customWidth="1"/>
    <col min="4098" max="4099" width="10" style="657" bestFit="1" customWidth="1"/>
    <col min="4100" max="4101" width="9.140625" style="657"/>
    <col min="4102" max="4102" width="11" style="657" bestFit="1" customWidth="1"/>
    <col min="4103" max="4104" width="0" style="657" hidden="1" customWidth="1"/>
    <col min="4105" max="4105" width="9.140625" style="657"/>
    <col min="4106" max="4106" width="0" style="657" hidden="1" customWidth="1"/>
    <col min="4107" max="4335" width="9.140625" style="657"/>
    <col min="4336" max="4336" width="25.7109375" style="657" customWidth="1"/>
    <col min="4337" max="4337" width="10" style="657" customWidth="1"/>
    <col min="4338" max="4339" width="6.7109375" style="657" customWidth="1"/>
    <col min="4340" max="4343" width="9.140625" style="657"/>
    <col min="4344" max="4344" width="7.140625" style="657" customWidth="1"/>
    <col min="4345" max="4345" width="5.5703125" style="657" customWidth="1"/>
    <col min="4346" max="4348" width="9.140625" style="657"/>
    <col min="4349" max="4349" width="7.28515625" style="657" customWidth="1"/>
    <col min="4350" max="4351" width="9" style="657" customWidth="1"/>
    <col min="4352" max="4352" width="9.140625" style="657"/>
    <col min="4353" max="4353" width="12.28515625" style="657" customWidth="1"/>
    <col min="4354" max="4355" width="10" style="657" bestFit="1" customWidth="1"/>
    <col min="4356" max="4357" width="9.140625" style="657"/>
    <col min="4358" max="4358" width="11" style="657" bestFit="1" customWidth="1"/>
    <col min="4359" max="4360" width="0" style="657" hidden="1" customWidth="1"/>
    <col min="4361" max="4361" width="9.140625" style="657"/>
    <col min="4362" max="4362" width="0" style="657" hidden="1" customWidth="1"/>
    <col min="4363" max="4591" width="9.140625" style="657"/>
    <col min="4592" max="4592" width="25.7109375" style="657" customWidth="1"/>
    <col min="4593" max="4593" width="10" style="657" customWidth="1"/>
    <col min="4594" max="4595" width="6.7109375" style="657" customWidth="1"/>
    <col min="4596" max="4599" width="9.140625" style="657"/>
    <col min="4600" max="4600" width="7.140625" style="657" customWidth="1"/>
    <col min="4601" max="4601" width="5.5703125" style="657" customWidth="1"/>
    <col min="4602" max="4604" width="9.140625" style="657"/>
    <col min="4605" max="4605" width="7.28515625" style="657" customWidth="1"/>
    <col min="4606" max="4607" width="9" style="657" customWidth="1"/>
    <col min="4608" max="4608" width="9.140625" style="657"/>
    <col min="4609" max="4609" width="12.28515625" style="657" customWidth="1"/>
    <col min="4610" max="4611" width="10" style="657" bestFit="1" customWidth="1"/>
    <col min="4612" max="4613" width="9.140625" style="657"/>
    <col min="4614" max="4614" width="11" style="657" bestFit="1" customWidth="1"/>
    <col min="4615" max="4616" width="0" style="657" hidden="1" customWidth="1"/>
    <col min="4617" max="4617" width="9.140625" style="657"/>
    <col min="4618" max="4618" width="0" style="657" hidden="1" customWidth="1"/>
    <col min="4619" max="4847" width="9.140625" style="657"/>
    <col min="4848" max="4848" width="25.7109375" style="657" customWidth="1"/>
    <col min="4849" max="4849" width="10" style="657" customWidth="1"/>
    <col min="4850" max="4851" width="6.7109375" style="657" customWidth="1"/>
    <col min="4852" max="4855" width="9.140625" style="657"/>
    <col min="4856" max="4856" width="7.140625" style="657" customWidth="1"/>
    <col min="4857" max="4857" width="5.5703125" style="657" customWidth="1"/>
    <col min="4858" max="4860" width="9.140625" style="657"/>
    <col min="4861" max="4861" width="7.28515625" style="657" customWidth="1"/>
    <col min="4862" max="4863" width="9" style="657" customWidth="1"/>
    <col min="4864" max="4864" width="9.140625" style="657"/>
    <col min="4865" max="4865" width="12.28515625" style="657" customWidth="1"/>
    <col min="4866" max="4867" width="10" style="657" bestFit="1" customWidth="1"/>
    <col min="4868" max="4869" width="9.140625" style="657"/>
    <col min="4870" max="4870" width="11" style="657" bestFit="1" customWidth="1"/>
    <col min="4871" max="4872" width="0" style="657" hidden="1" customWidth="1"/>
    <col min="4873" max="4873" width="9.140625" style="657"/>
    <col min="4874" max="4874" width="0" style="657" hidden="1" customWidth="1"/>
    <col min="4875" max="5103" width="9.140625" style="657"/>
    <col min="5104" max="5104" width="25.7109375" style="657" customWidth="1"/>
    <col min="5105" max="5105" width="10" style="657" customWidth="1"/>
    <col min="5106" max="5107" width="6.7109375" style="657" customWidth="1"/>
    <col min="5108" max="5111" width="9.140625" style="657"/>
    <col min="5112" max="5112" width="7.140625" style="657" customWidth="1"/>
    <col min="5113" max="5113" width="5.5703125" style="657" customWidth="1"/>
    <col min="5114" max="5116" width="9.140625" style="657"/>
    <col min="5117" max="5117" width="7.28515625" style="657" customWidth="1"/>
    <col min="5118" max="5119" width="9" style="657" customWidth="1"/>
    <col min="5120" max="5120" width="9.140625" style="657"/>
    <col min="5121" max="5121" width="12.28515625" style="657" customWidth="1"/>
    <col min="5122" max="5123" width="10" style="657" bestFit="1" customWidth="1"/>
    <col min="5124" max="5125" width="9.140625" style="657"/>
    <col min="5126" max="5126" width="11" style="657" bestFit="1" customWidth="1"/>
    <col min="5127" max="5128" width="0" style="657" hidden="1" customWidth="1"/>
    <col min="5129" max="5129" width="9.140625" style="657"/>
    <col min="5130" max="5130" width="0" style="657" hidden="1" customWidth="1"/>
    <col min="5131" max="5359" width="9.140625" style="657"/>
    <col min="5360" max="5360" width="25.7109375" style="657" customWidth="1"/>
    <col min="5361" max="5361" width="10" style="657" customWidth="1"/>
    <col min="5362" max="5363" width="6.7109375" style="657" customWidth="1"/>
    <col min="5364" max="5367" width="9.140625" style="657"/>
    <col min="5368" max="5368" width="7.140625" style="657" customWidth="1"/>
    <col min="5369" max="5369" width="5.5703125" style="657" customWidth="1"/>
    <col min="5370" max="5372" width="9.140625" style="657"/>
    <col min="5373" max="5373" width="7.28515625" style="657" customWidth="1"/>
    <col min="5374" max="5375" width="9" style="657" customWidth="1"/>
    <col min="5376" max="5376" width="9.140625" style="657"/>
    <col min="5377" max="5377" width="12.28515625" style="657" customWidth="1"/>
    <col min="5378" max="5379" width="10" style="657" bestFit="1" customWidth="1"/>
    <col min="5380" max="5381" width="9.140625" style="657"/>
    <col min="5382" max="5382" width="11" style="657" bestFit="1" customWidth="1"/>
    <col min="5383" max="5384" width="0" style="657" hidden="1" customWidth="1"/>
    <col min="5385" max="5385" width="9.140625" style="657"/>
    <col min="5386" max="5386" width="0" style="657" hidden="1" customWidth="1"/>
    <col min="5387" max="5615" width="9.140625" style="657"/>
    <col min="5616" max="5616" width="25.7109375" style="657" customWidth="1"/>
    <col min="5617" max="5617" width="10" style="657" customWidth="1"/>
    <col min="5618" max="5619" width="6.7109375" style="657" customWidth="1"/>
    <col min="5620" max="5623" width="9.140625" style="657"/>
    <col min="5624" max="5624" width="7.140625" style="657" customWidth="1"/>
    <col min="5625" max="5625" width="5.5703125" style="657" customWidth="1"/>
    <col min="5626" max="5628" width="9.140625" style="657"/>
    <col min="5629" max="5629" width="7.28515625" style="657" customWidth="1"/>
    <col min="5630" max="5631" width="9" style="657" customWidth="1"/>
    <col min="5632" max="5632" width="9.140625" style="657"/>
    <col min="5633" max="5633" width="12.28515625" style="657" customWidth="1"/>
    <col min="5634" max="5635" width="10" style="657" bestFit="1" customWidth="1"/>
    <col min="5636" max="5637" width="9.140625" style="657"/>
    <col min="5638" max="5638" width="11" style="657" bestFit="1" customWidth="1"/>
    <col min="5639" max="5640" width="0" style="657" hidden="1" customWidth="1"/>
    <col min="5641" max="5641" width="9.140625" style="657"/>
    <col min="5642" max="5642" width="0" style="657" hidden="1" customWidth="1"/>
    <col min="5643" max="5871" width="9.140625" style="657"/>
    <col min="5872" max="5872" width="25.7109375" style="657" customWidth="1"/>
    <col min="5873" max="5873" width="10" style="657" customWidth="1"/>
    <col min="5874" max="5875" width="6.7109375" style="657" customWidth="1"/>
    <col min="5876" max="5879" width="9.140625" style="657"/>
    <col min="5880" max="5880" width="7.140625" style="657" customWidth="1"/>
    <col min="5881" max="5881" width="5.5703125" style="657" customWidth="1"/>
    <col min="5882" max="5884" width="9.140625" style="657"/>
    <col min="5885" max="5885" width="7.28515625" style="657" customWidth="1"/>
    <col min="5886" max="5887" width="9" style="657" customWidth="1"/>
    <col min="5888" max="5888" width="9.140625" style="657"/>
    <col min="5889" max="5889" width="12.28515625" style="657" customWidth="1"/>
    <col min="5890" max="5891" width="10" style="657" bestFit="1" customWidth="1"/>
    <col min="5892" max="5893" width="9.140625" style="657"/>
    <col min="5894" max="5894" width="11" style="657" bestFit="1" customWidth="1"/>
    <col min="5895" max="5896" width="0" style="657" hidden="1" customWidth="1"/>
    <col min="5897" max="5897" width="9.140625" style="657"/>
    <col min="5898" max="5898" width="0" style="657" hidden="1" customWidth="1"/>
    <col min="5899" max="6127" width="9.140625" style="657"/>
    <col min="6128" max="6128" width="25.7109375" style="657" customWidth="1"/>
    <col min="6129" max="6129" width="10" style="657" customWidth="1"/>
    <col min="6130" max="6131" width="6.7109375" style="657" customWidth="1"/>
    <col min="6132" max="6135" width="9.140625" style="657"/>
    <col min="6136" max="6136" width="7.140625" style="657" customWidth="1"/>
    <col min="6137" max="6137" width="5.5703125" style="657" customWidth="1"/>
    <col min="6138" max="6140" width="9.140625" style="657"/>
    <col min="6141" max="6141" width="7.28515625" style="657" customWidth="1"/>
    <col min="6142" max="6143" width="9" style="657" customWidth="1"/>
    <col min="6144" max="6144" width="9.140625" style="657"/>
    <col min="6145" max="6145" width="12.28515625" style="657" customWidth="1"/>
    <col min="6146" max="6147" width="10" style="657" bestFit="1" customWidth="1"/>
    <col min="6148" max="6149" width="9.140625" style="657"/>
    <col min="6150" max="6150" width="11" style="657" bestFit="1" customWidth="1"/>
    <col min="6151" max="6152" width="0" style="657" hidden="1" customWidth="1"/>
    <col min="6153" max="6153" width="9.140625" style="657"/>
    <col min="6154" max="6154" width="0" style="657" hidden="1" customWidth="1"/>
    <col min="6155" max="6383" width="9.140625" style="657"/>
    <col min="6384" max="6384" width="25.7109375" style="657" customWidth="1"/>
    <col min="6385" max="6385" width="10" style="657" customWidth="1"/>
    <col min="6386" max="6387" width="6.7109375" style="657" customWidth="1"/>
    <col min="6388" max="6391" width="9.140625" style="657"/>
    <col min="6392" max="6392" width="7.140625" style="657" customWidth="1"/>
    <col min="6393" max="6393" width="5.5703125" style="657" customWidth="1"/>
    <col min="6394" max="6396" width="9.140625" style="657"/>
    <col min="6397" max="6397" width="7.28515625" style="657" customWidth="1"/>
    <col min="6398" max="6399" width="9" style="657" customWidth="1"/>
    <col min="6400" max="6400" width="9.140625" style="657"/>
    <col min="6401" max="6401" width="12.28515625" style="657" customWidth="1"/>
    <col min="6402" max="6403" width="10" style="657" bestFit="1" customWidth="1"/>
    <col min="6404" max="6405" width="9.140625" style="657"/>
    <col min="6406" max="6406" width="11" style="657" bestFit="1" customWidth="1"/>
    <col min="6407" max="6408" width="0" style="657" hidden="1" customWidth="1"/>
    <col min="6409" max="6409" width="9.140625" style="657"/>
    <col min="6410" max="6410" width="0" style="657" hidden="1" customWidth="1"/>
    <col min="6411" max="6639" width="9.140625" style="657"/>
    <col min="6640" max="6640" width="25.7109375" style="657" customWidth="1"/>
    <col min="6641" max="6641" width="10" style="657" customWidth="1"/>
    <col min="6642" max="6643" width="6.7109375" style="657" customWidth="1"/>
    <col min="6644" max="6647" width="9.140625" style="657"/>
    <col min="6648" max="6648" width="7.140625" style="657" customWidth="1"/>
    <col min="6649" max="6649" width="5.5703125" style="657" customWidth="1"/>
    <col min="6650" max="6652" width="9.140625" style="657"/>
    <col min="6653" max="6653" width="7.28515625" style="657" customWidth="1"/>
    <col min="6654" max="6655" width="9" style="657" customWidth="1"/>
    <col min="6656" max="6656" width="9.140625" style="657"/>
    <col min="6657" max="6657" width="12.28515625" style="657" customWidth="1"/>
    <col min="6658" max="6659" width="10" style="657" bestFit="1" customWidth="1"/>
    <col min="6660" max="6661" width="9.140625" style="657"/>
    <col min="6662" max="6662" width="11" style="657" bestFit="1" customWidth="1"/>
    <col min="6663" max="6664" width="0" style="657" hidden="1" customWidth="1"/>
    <col min="6665" max="6665" width="9.140625" style="657"/>
    <col min="6666" max="6666" width="0" style="657" hidden="1" customWidth="1"/>
    <col min="6667" max="6895" width="9.140625" style="657"/>
    <col min="6896" max="6896" width="25.7109375" style="657" customWidth="1"/>
    <col min="6897" max="6897" width="10" style="657" customWidth="1"/>
    <col min="6898" max="6899" width="6.7109375" style="657" customWidth="1"/>
    <col min="6900" max="6903" width="9.140625" style="657"/>
    <col min="6904" max="6904" width="7.140625" style="657" customWidth="1"/>
    <col min="6905" max="6905" width="5.5703125" style="657" customWidth="1"/>
    <col min="6906" max="6908" width="9.140625" style="657"/>
    <col min="6909" max="6909" width="7.28515625" style="657" customWidth="1"/>
    <col min="6910" max="6911" width="9" style="657" customWidth="1"/>
    <col min="6912" max="6912" width="9.140625" style="657"/>
    <col min="6913" max="6913" width="12.28515625" style="657" customWidth="1"/>
    <col min="6914" max="6915" width="10" style="657" bestFit="1" customWidth="1"/>
    <col min="6916" max="6917" width="9.140625" style="657"/>
    <col min="6918" max="6918" width="11" style="657" bestFit="1" customWidth="1"/>
    <col min="6919" max="6920" width="0" style="657" hidden="1" customWidth="1"/>
    <col min="6921" max="6921" width="9.140625" style="657"/>
    <col min="6922" max="6922" width="0" style="657" hidden="1" customWidth="1"/>
    <col min="6923" max="7151" width="9.140625" style="657"/>
    <col min="7152" max="7152" width="25.7109375" style="657" customWidth="1"/>
    <col min="7153" max="7153" width="10" style="657" customWidth="1"/>
    <col min="7154" max="7155" width="6.7109375" style="657" customWidth="1"/>
    <col min="7156" max="7159" width="9.140625" style="657"/>
    <col min="7160" max="7160" width="7.140625" style="657" customWidth="1"/>
    <col min="7161" max="7161" width="5.5703125" style="657" customWidth="1"/>
    <col min="7162" max="7164" width="9.140625" style="657"/>
    <col min="7165" max="7165" width="7.28515625" style="657" customWidth="1"/>
    <col min="7166" max="7167" width="9" style="657" customWidth="1"/>
    <col min="7168" max="7168" width="9.140625" style="657"/>
    <col min="7169" max="7169" width="12.28515625" style="657" customWidth="1"/>
    <col min="7170" max="7171" width="10" style="657" bestFit="1" customWidth="1"/>
    <col min="7172" max="7173" width="9.140625" style="657"/>
    <col min="7174" max="7174" width="11" style="657" bestFit="1" customWidth="1"/>
    <col min="7175" max="7176" width="0" style="657" hidden="1" customWidth="1"/>
    <col min="7177" max="7177" width="9.140625" style="657"/>
    <col min="7178" max="7178" width="0" style="657" hidden="1" customWidth="1"/>
    <col min="7179" max="7407" width="9.140625" style="657"/>
    <col min="7408" max="7408" width="25.7109375" style="657" customWidth="1"/>
    <col min="7409" max="7409" width="10" style="657" customWidth="1"/>
    <col min="7410" max="7411" width="6.7109375" style="657" customWidth="1"/>
    <col min="7412" max="7415" width="9.140625" style="657"/>
    <col min="7416" max="7416" width="7.140625" style="657" customWidth="1"/>
    <col min="7417" max="7417" width="5.5703125" style="657" customWidth="1"/>
    <col min="7418" max="7420" width="9.140625" style="657"/>
    <col min="7421" max="7421" width="7.28515625" style="657" customWidth="1"/>
    <col min="7422" max="7423" width="9" style="657" customWidth="1"/>
    <col min="7424" max="7424" width="9.140625" style="657"/>
    <col min="7425" max="7425" width="12.28515625" style="657" customWidth="1"/>
    <col min="7426" max="7427" width="10" style="657" bestFit="1" customWidth="1"/>
    <col min="7428" max="7429" width="9.140625" style="657"/>
    <col min="7430" max="7430" width="11" style="657" bestFit="1" customWidth="1"/>
    <col min="7431" max="7432" width="0" style="657" hidden="1" customWidth="1"/>
    <col min="7433" max="7433" width="9.140625" style="657"/>
    <col min="7434" max="7434" width="0" style="657" hidden="1" customWidth="1"/>
    <col min="7435" max="7663" width="9.140625" style="657"/>
    <col min="7664" max="7664" width="25.7109375" style="657" customWidth="1"/>
    <col min="7665" max="7665" width="10" style="657" customWidth="1"/>
    <col min="7666" max="7667" width="6.7109375" style="657" customWidth="1"/>
    <col min="7668" max="7671" width="9.140625" style="657"/>
    <col min="7672" max="7672" width="7.140625" style="657" customWidth="1"/>
    <col min="7673" max="7673" width="5.5703125" style="657" customWidth="1"/>
    <col min="7674" max="7676" width="9.140625" style="657"/>
    <col min="7677" max="7677" width="7.28515625" style="657" customWidth="1"/>
    <col min="7678" max="7679" width="9" style="657" customWidth="1"/>
    <col min="7680" max="7680" width="9.140625" style="657"/>
    <col min="7681" max="7681" width="12.28515625" style="657" customWidth="1"/>
    <col min="7682" max="7683" width="10" style="657" bestFit="1" customWidth="1"/>
    <col min="7684" max="7685" width="9.140625" style="657"/>
    <col min="7686" max="7686" width="11" style="657" bestFit="1" customWidth="1"/>
    <col min="7687" max="7688" width="0" style="657" hidden="1" customWidth="1"/>
    <col min="7689" max="7689" width="9.140625" style="657"/>
    <col min="7690" max="7690" width="0" style="657" hidden="1" customWidth="1"/>
    <col min="7691" max="7919" width="9.140625" style="657"/>
    <col min="7920" max="7920" width="25.7109375" style="657" customWidth="1"/>
    <col min="7921" max="7921" width="10" style="657" customWidth="1"/>
    <col min="7922" max="7923" width="6.7109375" style="657" customWidth="1"/>
    <col min="7924" max="7927" width="9.140625" style="657"/>
    <col min="7928" max="7928" width="7.140625" style="657" customWidth="1"/>
    <col min="7929" max="7929" width="5.5703125" style="657" customWidth="1"/>
    <col min="7930" max="7932" width="9.140625" style="657"/>
    <col min="7933" max="7933" width="7.28515625" style="657" customWidth="1"/>
    <col min="7934" max="7935" width="9" style="657" customWidth="1"/>
    <col min="7936" max="7936" width="9.140625" style="657"/>
    <col min="7937" max="7937" width="12.28515625" style="657" customWidth="1"/>
    <col min="7938" max="7939" width="10" style="657" bestFit="1" customWidth="1"/>
    <col min="7940" max="7941" width="9.140625" style="657"/>
    <col min="7942" max="7942" width="11" style="657" bestFit="1" customWidth="1"/>
    <col min="7943" max="7944" width="0" style="657" hidden="1" customWidth="1"/>
    <col min="7945" max="7945" width="9.140625" style="657"/>
    <col min="7946" max="7946" width="0" style="657" hidden="1" customWidth="1"/>
    <col min="7947" max="8175" width="9.140625" style="657"/>
    <col min="8176" max="8176" width="25.7109375" style="657" customWidth="1"/>
    <col min="8177" max="8177" width="10" style="657" customWidth="1"/>
    <col min="8178" max="8179" width="6.7109375" style="657" customWidth="1"/>
    <col min="8180" max="8183" width="9.140625" style="657"/>
    <col min="8184" max="8184" width="7.140625" style="657" customWidth="1"/>
    <col min="8185" max="8185" width="5.5703125" style="657" customWidth="1"/>
    <col min="8186" max="8188" width="9.140625" style="657"/>
    <col min="8189" max="8189" width="7.28515625" style="657" customWidth="1"/>
    <col min="8190" max="8191" width="9" style="657" customWidth="1"/>
    <col min="8192" max="8192" width="9.140625" style="657"/>
    <col min="8193" max="8193" width="12.28515625" style="657" customWidth="1"/>
    <col min="8194" max="8195" width="10" style="657" bestFit="1" customWidth="1"/>
    <col min="8196" max="8197" width="9.140625" style="657"/>
    <col min="8198" max="8198" width="11" style="657" bestFit="1" customWidth="1"/>
    <col min="8199" max="8200" width="0" style="657" hidden="1" customWidth="1"/>
    <col min="8201" max="8201" width="9.140625" style="657"/>
    <col min="8202" max="8202" width="0" style="657" hidden="1" customWidth="1"/>
    <col min="8203" max="8431" width="9.140625" style="657"/>
    <col min="8432" max="8432" width="25.7109375" style="657" customWidth="1"/>
    <col min="8433" max="8433" width="10" style="657" customWidth="1"/>
    <col min="8434" max="8435" width="6.7109375" style="657" customWidth="1"/>
    <col min="8436" max="8439" width="9.140625" style="657"/>
    <col min="8440" max="8440" width="7.140625" style="657" customWidth="1"/>
    <col min="8441" max="8441" width="5.5703125" style="657" customWidth="1"/>
    <col min="8442" max="8444" width="9.140625" style="657"/>
    <col min="8445" max="8445" width="7.28515625" style="657" customWidth="1"/>
    <col min="8446" max="8447" width="9" style="657" customWidth="1"/>
    <col min="8448" max="8448" width="9.140625" style="657"/>
    <col min="8449" max="8449" width="12.28515625" style="657" customWidth="1"/>
    <col min="8450" max="8451" width="10" style="657" bestFit="1" customWidth="1"/>
    <col min="8452" max="8453" width="9.140625" style="657"/>
    <col min="8454" max="8454" width="11" style="657" bestFit="1" customWidth="1"/>
    <col min="8455" max="8456" width="0" style="657" hidden="1" customWidth="1"/>
    <col min="8457" max="8457" width="9.140625" style="657"/>
    <col min="8458" max="8458" width="0" style="657" hidden="1" customWidth="1"/>
    <col min="8459" max="8687" width="9.140625" style="657"/>
    <col min="8688" max="8688" width="25.7109375" style="657" customWidth="1"/>
    <col min="8689" max="8689" width="10" style="657" customWidth="1"/>
    <col min="8690" max="8691" width="6.7109375" style="657" customWidth="1"/>
    <col min="8692" max="8695" width="9.140625" style="657"/>
    <col min="8696" max="8696" width="7.140625" style="657" customWidth="1"/>
    <col min="8697" max="8697" width="5.5703125" style="657" customWidth="1"/>
    <col min="8698" max="8700" width="9.140625" style="657"/>
    <col min="8701" max="8701" width="7.28515625" style="657" customWidth="1"/>
    <col min="8702" max="8703" width="9" style="657" customWidth="1"/>
    <col min="8704" max="8704" width="9.140625" style="657"/>
    <col min="8705" max="8705" width="12.28515625" style="657" customWidth="1"/>
    <col min="8706" max="8707" width="10" style="657" bestFit="1" customWidth="1"/>
    <col min="8708" max="8709" width="9.140625" style="657"/>
    <col min="8710" max="8710" width="11" style="657" bestFit="1" customWidth="1"/>
    <col min="8711" max="8712" width="0" style="657" hidden="1" customWidth="1"/>
    <col min="8713" max="8713" width="9.140625" style="657"/>
    <col min="8714" max="8714" width="0" style="657" hidden="1" customWidth="1"/>
    <col min="8715" max="8943" width="9.140625" style="657"/>
    <col min="8944" max="8944" width="25.7109375" style="657" customWidth="1"/>
    <col min="8945" max="8945" width="10" style="657" customWidth="1"/>
    <col min="8946" max="8947" width="6.7109375" style="657" customWidth="1"/>
    <col min="8948" max="8951" width="9.140625" style="657"/>
    <col min="8952" max="8952" width="7.140625" style="657" customWidth="1"/>
    <col min="8953" max="8953" width="5.5703125" style="657" customWidth="1"/>
    <col min="8954" max="8956" width="9.140625" style="657"/>
    <col min="8957" max="8957" width="7.28515625" style="657" customWidth="1"/>
    <col min="8958" max="8959" width="9" style="657" customWidth="1"/>
    <col min="8960" max="8960" width="9.140625" style="657"/>
    <col min="8961" max="8961" width="12.28515625" style="657" customWidth="1"/>
    <col min="8962" max="8963" width="10" style="657" bestFit="1" customWidth="1"/>
    <col min="8964" max="8965" width="9.140625" style="657"/>
    <col min="8966" max="8966" width="11" style="657" bestFit="1" customWidth="1"/>
    <col min="8967" max="8968" width="0" style="657" hidden="1" customWidth="1"/>
    <col min="8969" max="8969" width="9.140625" style="657"/>
    <col min="8970" max="8970" width="0" style="657" hidden="1" customWidth="1"/>
    <col min="8971" max="9199" width="9.140625" style="657"/>
    <col min="9200" max="9200" width="25.7109375" style="657" customWidth="1"/>
    <col min="9201" max="9201" width="10" style="657" customWidth="1"/>
    <col min="9202" max="9203" width="6.7109375" style="657" customWidth="1"/>
    <col min="9204" max="9207" width="9.140625" style="657"/>
    <col min="9208" max="9208" width="7.140625" style="657" customWidth="1"/>
    <col min="9209" max="9209" width="5.5703125" style="657" customWidth="1"/>
    <col min="9210" max="9212" width="9.140625" style="657"/>
    <col min="9213" max="9213" width="7.28515625" style="657" customWidth="1"/>
    <col min="9214" max="9215" width="9" style="657" customWidth="1"/>
    <col min="9216" max="9216" width="9.140625" style="657"/>
    <col min="9217" max="9217" width="12.28515625" style="657" customWidth="1"/>
    <col min="9218" max="9219" width="10" style="657" bestFit="1" customWidth="1"/>
    <col min="9220" max="9221" width="9.140625" style="657"/>
    <col min="9222" max="9222" width="11" style="657" bestFit="1" customWidth="1"/>
    <col min="9223" max="9224" width="0" style="657" hidden="1" customWidth="1"/>
    <col min="9225" max="9225" width="9.140625" style="657"/>
    <col min="9226" max="9226" width="0" style="657" hidden="1" customWidth="1"/>
    <col min="9227" max="9455" width="9.140625" style="657"/>
    <col min="9456" max="9456" width="25.7109375" style="657" customWidth="1"/>
    <col min="9457" max="9457" width="10" style="657" customWidth="1"/>
    <col min="9458" max="9459" width="6.7109375" style="657" customWidth="1"/>
    <col min="9460" max="9463" width="9.140625" style="657"/>
    <col min="9464" max="9464" width="7.140625" style="657" customWidth="1"/>
    <col min="9465" max="9465" width="5.5703125" style="657" customWidth="1"/>
    <col min="9466" max="9468" width="9.140625" style="657"/>
    <col min="9469" max="9469" width="7.28515625" style="657" customWidth="1"/>
    <col min="9470" max="9471" width="9" style="657" customWidth="1"/>
    <col min="9472" max="9472" width="9.140625" style="657"/>
    <col min="9473" max="9473" width="12.28515625" style="657" customWidth="1"/>
    <col min="9474" max="9475" width="10" style="657" bestFit="1" customWidth="1"/>
    <col min="9476" max="9477" width="9.140625" style="657"/>
    <col min="9478" max="9478" width="11" style="657" bestFit="1" customWidth="1"/>
    <col min="9479" max="9480" width="0" style="657" hidden="1" customWidth="1"/>
    <col min="9481" max="9481" width="9.140625" style="657"/>
    <col min="9482" max="9482" width="0" style="657" hidden="1" customWidth="1"/>
    <col min="9483" max="9711" width="9.140625" style="657"/>
    <col min="9712" max="9712" width="25.7109375" style="657" customWidth="1"/>
    <col min="9713" max="9713" width="10" style="657" customWidth="1"/>
    <col min="9714" max="9715" width="6.7109375" style="657" customWidth="1"/>
    <col min="9716" max="9719" width="9.140625" style="657"/>
    <col min="9720" max="9720" width="7.140625" style="657" customWidth="1"/>
    <col min="9721" max="9721" width="5.5703125" style="657" customWidth="1"/>
    <col min="9722" max="9724" width="9.140625" style="657"/>
    <col min="9725" max="9725" width="7.28515625" style="657" customWidth="1"/>
    <col min="9726" max="9727" width="9" style="657" customWidth="1"/>
    <col min="9728" max="9728" width="9.140625" style="657"/>
    <col min="9729" max="9729" width="12.28515625" style="657" customWidth="1"/>
    <col min="9730" max="9731" width="10" style="657" bestFit="1" customWidth="1"/>
    <col min="9732" max="9733" width="9.140625" style="657"/>
    <col min="9734" max="9734" width="11" style="657" bestFit="1" customWidth="1"/>
    <col min="9735" max="9736" width="0" style="657" hidden="1" customWidth="1"/>
    <col min="9737" max="9737" width="9.140625" style="657"/>
    <col min="9738" max="9738" width="0" style="657" hidden="1" customWidth="1"/>
    <col min="9739" max="9967" width="9.140625" style="657"/>
    <col min="9968" max="9968" width="25.7109375" style="657" customWidth="1"/>
    <col min="9969" max="9969" width="10" style="657" customWidth="1"/>
    <col min="9970" max="9971" width="6.7109375" style="657" customWidth="1"/>
    <col min="9972" max="9975" width="9.140625" style="657"/>
    <col min="9976" max="9976" width="7.140625" style="657" customWidth="1"/>
    <col min="9977" max="9977" width="5.5703125" style="657" customWidth="1"/>
    <col min="9978" max="9980" width="9.140625" style="657"/>
    <col min="9981" max="9981" width="7.28515625" style="657" customWidth="1"/>
    <col min="9982" max="9983" width="9" style="657" customWidth="1"/>
    <col min="9984" max="9984" width="9.140625" style="657"/>
    <col min="9985" max="9985" width="12.28515625" style="657" customWidth="1"/>
    <col min="9986" max="9987" width="10" style="657" bestFit="1" customWidth="1"/>
    <col min="9988" max="9989" width="9.140625" style="657"/>
    <col min="9990" max="9990" width="11" style="657" bestFit="1" customWidth="1"/>
    <col min="9991" max="9992" width="0" style="657" hidden="1" customWidth="1"/>
    <col min="9993" max="9993" width="9.140625" style="657"/>
    <col min="9994" max="9994" width="0" style="657" hidden="1" customWidth="1"/>
    <col min="9995" max="10223" width="9.140625" style="657"/>
    <col min="10224" max="10224" width="25.7109375" style="657" customWidth="1"/>
    <col min="10225" max="10225" width="10" style="657" customWidth="1"/>
    <col min="10226" max="10227" width="6.7109375" style="657" customWidth="1"/>
    <col min="10228" max="10231" width="9.140625" style="657"/>
    <col min="10232" max="10232" width="7.140625" style="657" customWidth="1"/>
    <col min="10233" max="10233" width="5.5703125" style="657" customWidth="1"/>
    <col min="10234" max="10236" width="9.140625" style="657"/>
    <col min="10237" max="10237" width="7.28515625" style="657" customWidth="1"/>
    <col min="10238" max="10239" width="9" style="657" customWidth="1"/>
    <col min="10240" max="10240" width="9.140625" style="657"/>
    <col min="10241" max="10241" width="12.28515625" style="657" customWidth="1"/>
    <col min="10242" max="10243" width="10" style="657" bestFit="1" customWidth="1"/>
    <col min="10244" max="10245" width="9.140625" style="657"/>
    <col min="10246" max="10246" width="11" style="657" bestFit="1" customWidth="1"/>
    <col min="10247" max="10248" width="0" style="657" hidden="1" customWidth="1"/>
    <col min="10249" max="10249" width="9.140625" style="657"/>
    <col min="10250" max="10250" width="0" style="657" hidden="1" customWidth="1"/>
    <col min="10251" max="10479" width="9.140625" style="657"/>
    <col min="10480" max="10480" width="25.7109375" style="657" customWidth="1"/>
    <col min="10481" max="10481" width="10" style="657" customWidth="1"/>
    <col min="10482" max="10483" width="6.7109375" style="657" customWidth="1"/>
    <col min="10484" max="10487" width="9.140625" style="657"/>
    <col min="10488" max="10488" width="7.140625" style="657" customWidth="1"/>
    <col min="10489" max="10489" width="5.5703125" style="657" customWidth="1"/>
    <col min="10490" max="10492" width="9.140625" style="657"/>
    <col min="10493" max="10493" width="7.28515625" style="657" customWidth="1"/>
    <col min="10494" max="10495" width="9" style="657" customWidth="1"/>
    <col min="10496" max="10496" width="9.140625" style="657"/>
    <col min="10497" max="10497" width="12.28515625" style="657" customWidth="1"/>
    <col min="10498" max="10499" width="10" style="657" bestFit="1" customWidth="1"/>
    <col min="10500" max="10501" width="9.140625" style="657"/>
    <col min="10502" max="10502" width="11" style="657" bestFit="1" customWidth="1"/>
    <col min="10503" max="10504" width="0" style="657" hidden="1" customWidth="1"/>
    <col min="10505" max="10505" width="9.140625" style="657"/>
    <col min="10506" max="10506" width="0" style="657" hidden="1" customWidth="1"/>
    <col min="10507" max="10735" width="9.140625" style="657"/>
    <col min="10736" max="10736" width="25.7109375" style="657" customWidth="1"/>
    <col min="10737" max="10737" width="10" style="657" customWidth="1"/>
    <col min="10738" max="10739" width="6.7109375" style="657" customWidth="1"/>
    <col min="10740" max="10743" width="9.140625" style="657"/>
    <col min="10744" max="10744" width="7.140625" style="657" customWidth="1"/>
    <col min="10745" max="10745" width="5.5703125" style="657" customWidth="1"/>
    <col min="10746" max="10748" width="9.140625" style="657"/>
    <col min="10749" max="10749" width="7.28515625" style="657" customWidth="1"/>
    <col min="10750" max="10751" width="9" style="657" customWidth="1"/>
    <col min="10752" max="10752" width="9.140625" style="657"/>
    <col min="10753" max="10753" width="12.28515625" style="657" customWidth="1"/>
    <col min="10754" max="10755" width="10" style="657" bestFit="1" customWidth="1"/>
    <col min="10756" max="10757" width="9.140625" style="657"/>
    <col min="10758" max="10758" width="11" style="657" bestFit="1" customWidth="1"/>
    <col min="10759" max="10760" width="0" style="657" hidden="1" customWidth="1"/>
    <col min="10761" max="10761" width="9.140625" style="657"/>
    <col min="10762" max="10762" width="0" style="657" hidden="1" customWidth="1"/>
    <col min="10763" max="10991" width="9.140625" style="657"/>
    <col min="10992" max="10992" width="25.7109375" style="657" customWidth="1"/>
    <col min="10993" max="10993" width="10" style="657" customWidth="1"/>
    <col min="10994" max="10995" width="6.7109375" style="657" customWidth="1"/>
    <col min="10996" max="10999" width="9.140625" style="657"/>
    <col min="11000" max="11000" width="7.140625" style="657" customWidth="1"/>
    <col min="11001" max="11001" width="5.5703125" style="657" customWidth="1"/>
    <col min="11002" max="11004" width="9.140625" style="657"/>
    <col min="11005" max="11005" width="7.28515625" style="657" customWidth="1"/>
    <col min="11006" max="11007" width="9" style="657" customWidth="1"/>
    <col min="11008" max="11008" width="9.140625" style="657"/>
    <col min="11009" max="11009" width="12.28515625" style="657" customWidth="1"/>
    <col min="11010" max="11011" width="10" style="657" bestFit="1" customWidth="1"/>
    <col min="11012" max="11013" width="9.140625" style="657"/>
    <col min="11014" max="11014" width="11" style="657" bestFit="1" customWidth="1"/>
    <col min="11015" max="11016" width="0" style="657" hidden="1" customWidth="1"/>
    <col min="11017" max="11017" width="9.140625" style="657"/>
    <col min="11018" max="11018" width="0" style="657" hidden="1" customWidth="1"/>
    <col min="11019" max="11247" width="9.140625" style="657"/>
    <col min="11248" max="11248" width="25.7109375" style="657" customWidth="1"/>
    <col min="11249" max="11249" width="10" style="657" customWidth="1"/>
    <col min="11250" max="11251" width="6.7109375" style="657" customWidth="1"/>
    <col min="11252" max="11255" width="9.140625" style="657"/>
    <col min="11256" max="11256" width="7.140625" style="657" customWidth="1"/>
    <col min="11257" max="11257" width="5.5703125" style="657" customWidth="1"/>
    <col min="11258" max="11260" width="9.140625" style="657"/>
    <col min="11261" max="11261" width="7.28515625" style="657" customWidth="1"/>
    <col min="11262" max="11263" width="9" style="657" customWidth="1"/>
    <col min="11264" max="11264" width="9.140625" style="657"/>
    <col min="11265" max="11265" width="12.28515625" style="657" customWidth="1"/>
    <col min="11266" max="11267" width="10" style="657" bestFit="1" customWidth="1"/>
    <col min="11268" max="11269" width="9.140625" style="657"/>
    <col min="11270" max="11270" width="11" style="657" bestFit="1" customWidth="1"/>
    <col min="11271" max="11272" width="0" style="657" hidden="1" customWidth="1"/>
    <col min="11273" max="11273" width="9.140625" style="657"/>
    <col min="11274" max="11274" width="0" style="657" hidden="1" customWidth="1"/>
    <col min="11275" max="11503" width="9.140625" style="657"/>
    <col min="11504" max="11504" width="25.7109375" style="657" customWidth="1"/>
    <col min="11505" max="11505" width="10" style="657" customWidth="1"/>
    <col min="11506" max="11507" width="6.7109375" style="657" customWidth="1"/>
    <col min="11508" max="11511" width="9.140625" style="657"/>
    <col min="11512" max="11512" width="7.140625" style="657" customWidth="1"/>
    <col min="11513" max="11513" width="5.5703125" style="657" customWidth="1"/>
    <col min="11514" max="11516" width="9.140625" style="657"/>
    <col min="11517" max="11517" width="7.28515625" style="657" customWidth="1"/>
    <col min="11518" max="11519" width="9" style="657" customWidth="1"/>
    <col min="11520" max="11520" width="9.140625" style="657"/>
    <col min="11521" max="11521" width="12.28515625" style="657" customWidth="1"/>
    <col min="11522" max="11523" width="10" style="657" bestFit="1" customWidth="1"/>
    <col min="11524" max="11525" width="9.140625" style="657"/>
    <col min="11526" max="11526" width="11" style="657" bestFit="1" customWidth="1"/>
    <col min="11527" max="11528" width="0" style="657" hidden="1" customWidth="1"/>
    <col min="11529" max="11529" width="9.140625" style="657"/>
    <col min="11530" max="11530" width="0" style="657" hidden="1" customWidth="1"/>
    <col min="11531" max="11759" width="9.140625" style="657"/>
    <col min="11760" max="11760" width="25.7109375" style="657" customWidth="1"/>
    <col min="11761" max="11761" width="10" style="657" customWidth="1"/>
    <col min="11762" max="11763" width="6.7109375" style="657" customWidth="1"/>
    <col min="11764" max="11767" width="9.140625" style="657"/>
    <col min="11768" max="11768" width="7.140625" style="657" customWidth="1"/>
    <col min="11769" max="11769" width="5.5703125" style="657" customWidth="1"/>
    <col min="11770" max="11772" width="9.140625" style="657"/>
    <col min="11773" max="11773" width="7.28515625" style="657" customWidth="1"/>
    <col min="11774" max="11775" width="9" style="657" customWidth="1"/>
    <col min="11776" max="11776" width="9.140625" style="657"/>
    <col min="11777" max="11777" width="12.28515625" style="657" customWidth="1"/>
    <col min="11778" max="11779" width="10" style="657" bestFit="1" customWidth="1"/>
    <col min="11780" max="11781" width="9.140625" style="657"/>
    <col min="11782" max="11782" width="11" style="657" bestFit="1" customWidth="1"/>
    <col min="11783" max="11784" width="0" style="657" hidden="1" customWidth="1"/>
    <col min="11785" max="11785" width="9.140625" style="657"/>
    <col min="11786" max="11786" width="0" style="657" hidden="1" customWidth="1"/>
    <col min="11787" max="12015" width="9.140625" style="657"/>
    <col min="12016" max="12016" width="25.7109375" style="657" customWidth="1"/>
    <col min="12017" max="12017" width="10" style="657" customWidth="1"/>
    <col min="12018" max="12019" width="6.7109375" style="657" customWidth="1"/>
    <col min="12020" max="12023" width="9.140625" style="657"/>
    <col min="12024" max="12024" width="7.140625" style="657" customWidth="1"/>
    <col min="12025" max="12025" width="5.5703125" style="657" customWidth="1"/>
    <col min="12026" max="12028" width="9.140625" style="657"/>
    <col min="12029" max="12029" width="7.28515625" style="657" customWidth="1"/>
    <col min="12030" max="12031" width="9" style="657" customWidth="1"/>
    <col min="12032" max="12032" width="9.140625" style="657"/>
    <col min="12033" max="12033" width="12.28515625" style="657" customWidth="1"/>
    <col min="12034" max="12035" width="10" style="657" bestFit="1" customWidth="1"/>
    <col min="12036" max="12037" width="9.140625" style="657"/>
    <col min="12038" max="12038" width="11" style="657" bestFit="1" customWidth="1"/>
    <col min="12039" max="12040" width="0" style="657" hidden="1" customWidth="1"/>
    <col min="12041" max="12041" width="9.140625" style="657"/>
    <col min="12042" max="12042" width="0" style="657" hidden="1" customWidth="1"/>
    <col min="12043" max="12271" width="9.140625" style="657"/>
    <col min="12272" max="12272" width="25.7109375" style="657" customWidth="1"/>
    <col min="12273" max="12273" width="10" style="657" customWidth="1"/>
    <col min="12274" max="12275" width="6.7109375" style="657" customWidth="1"/>
    <col min="12276" max="12279" width="9.140625" style="657"/>
    <col min="12280" max="12280" width="7.140625" style="657" customWidth="1"/>
    <col min="12281" max="12281" width="5.5703125" style="657" customWidth="1"/>
    <col min="12282" max="12284" width="9.140625" style="657"/>
    <col min="12285" max="12285" width="7.28515625" style="657" customWidth="1"/>
    <col min="12286" max="12287" width="9" style="657" customWidth="1"/>
    <col min="12288" max="12288" width="9.140625" style="657"/>
    <col min="12289" max="12289" width="12.28515625" style="657" customWidth="1"/>
    <col min="12290" max="12291" width="10" style="657" bestFit="1" customWidth="1"/>
    <col min="12292" max="12293" width="9.140625" style="657"/>
    <col min="12294" max="12294" width="11" style="657" bestFit="1" customWidth="1"/>
    <col min="12295" max="12296" width="0" style="657" hidden="1" customWidth="1"/>
    <col min="12297" max="12297" width="9.140625" style="657"/>
    <col min="12298" max="12298" width="0" style="657" hidden="1" customWidth="1"/>
    <col min="12299" max="12527" width="9.140625" style="657"/>
    <col min="12528" max="12528" width="25.7109375" style="657" customWidth="1"/>
    <col min="12529" max="12529" width="10" style="657" customWidth="1"/>
    <col min="12530" max="12531" width="6.7109375" style="657" customWidth="1"/>
    <col min="12532" max="12535" width="9.140625" style="657"/>
    <col min="12536" max="12536" width="7.140625" style="657" customWidth="1"/>
    <col min="12537" max="12537" width="5.5703125" style="657" customWidth="1"/>
    <col min="12538" max="12540" width="9.140625" style="657"/>
    <col min="12541" max="12541" width="7.28515625" style="657" customWidth="1"/>
    <col min="12542" max="12543" width="9" style="657" customWidth="1"/>
    <col min="12544" max="12544" width="9.140625" style="657"/>
    <col min="12545" max="12545" width="12.28515625" style="657" customWidth="1"/>
    <col min="12546" max="12547" width="10" style="657" bestFit="1" customWidth="1"/>
    <col min="12548" max="12549" width="9.140625" style="657"/>
    <col min="12550" max="12550" width="11" style="657" bestFit="1" customWidth="1"/>
    <col min="12551" max="12552" width="0" style="657" hidden="1" customWidth="1"/>
    <col min="12553" max="12553" width="9.140625" style="657"/>
    <col min="12554" max="12554" width="0" style="657" hidden="1" customWidth="1"/>
    <col min="12555" max="12783" width="9.140625" style="657"/>
    <col min="12784" max="12784" width="25.7109375" style="657" customWidth="1"/>
    <col min="12785" max="12785" width="10" style="657" customWidth="1"/>
    <col min="12786" max="12787" width="6.7109375" style="657" customWidth="1"/>
    <col min="12788" max="12791" width="9.140625" style="657"/>
    <col min="12792" max="12792" width="7.140625" style="657" customWidth="1"/>
    <col min="12793" max="12793" width="5.5703125" style="657" customWidth="1"/>
    <col min="12794" max="12796" width="9.140625" style="657"/>
    <col min="12797" max="12797" width="7.28515625" style="657" customWidth="1"/>
    <col min="12798" max="12799" width="9" style="657" customWidth="1"/>
    <col min="12800" max="12800" width="9.140625" style="657"/>
    <col min="12801" max="12801" width="12.28515625" style="657" customWidth="1"/>
    <col min="12802" max="12803" width="10" style="657" bestFit="1" customWidth="1"/>
    <col min="12804" max="12805" width="9.140625" style="657"/>
    <col min="12806" max="12806" width="11" style="657" bestFit="1" customWidth="1"/>
    <col min="12807" max="12808" width="0" style="657" hidden="1" customWidth="1"/>
    <col min="12809" max="12809" width="9.140625" style="657"/>
    <col min="12810" max="12810" width="0" style="657" hidden="1" customWidth="1"/>
    <col min="12811" max="13039" width="9.140625" style="657"/>
    <col min="13040" max="13040" width="25.7109375" style="657" customWidth="1"/>
    <col min="13041" max="13041" width="10" style="657" customWidth="1"/>
    <col min="13042" max="13043" width="6.7109375" style="657" customWidth="1"/>
    <col min="13044" max="13047" width="9.140625" style="657"/>
    <col min="13048" max="13048" width="7.140625" style="657" customWidth="1"/>
    <col min="13049" max="13049" width="5.5703125" style="657" customWidth="1"/>
    <col min="13050" max="13052" width="9.140625" style="657"/>
    <col min="13053" max="13053" width="7.28515625" style="657" customWidth="1"/>
    <col min="13054" max="13055" width="9" style="657" customWidth="1"/>
    <col min="13056" max="13056" width="9.140625" style="657"/>
    <col min="13057" max="13057" width="12.28515625" style="657" customWidth="1"/>
    <col min="13058" max="13059" width="10" style="657" bestFit="1" customWidth="1"/>
    <col min="13060" max="13061" width="9.140625" style="657"/>
    <col min="13062" max="13062" width="11" style="657" bestFit="1" customWidth="1"/>
    <col min="13063" max="13064" width="0" style="657" hidden="1" customWidth="1"/>
    <col min="13065" max="13065" width="9.140625" style="657"/>
    <col min="13066" max="13066" width="0" style="657" hidden="1" customWidth="1"/>
    <col min="13067" max="13295" width="9.140625" style="657"/>
    <col min="13296" max="13296" width="25.7109375" style="657" customWidth="1"/>
    <col min="13297" max="13297" width="10" style="657" customWidth="1"/>
    <col min="13298" max="13299" width="6.7109375" style="657" customWidth="1"/>
    <col min="13300" max="13303" width="9.140625" style="657"/>
    <col min="13304" max="13304" width="7.140625" style="657" customWidth="1"/>
    <col min="13305" max="13305" width="5.5703125" style="657" customWidth="1"/>
    <col min="13306" max="13308" width="9.140625" style="657"/>
    <col min="13309" max="13309" width="7.28515625" style="657" customWidth="1"/>
    <col min="13310" max="13311" width="9" style="657" customWidth="1"/>
    <col min="13312" max="13312" width="9.140625" style="657"/>
    <col min="13313" max="13313" width="12.28515625" style="657" customWidth="1"/>
    <col min="13314" max="13315" width="10" style="657" bestFit="1" customWidth="1"/>
    <col min="13316" max="13317" width="9.140625" style="657"/>
    <col min="13318" max="13318" width="11" style="657" bestFit="1" customWidth="1"/>
    <col min="13319" max="13320" width="0" style="657" hidden="1" customWidth="1"/>
    <col min="13321" max="13321" width="9.140625" style="657"/>
    <col min="13322" max="13322" width="0" style="657" hidden="1" customWidth="1"/>
    <col min="13323" max="13551" width="9.140625" style="657"/>
    <col min="13552" max="13552" width="25.7109375" style="657" customWidth="1"/>
    <col min="13553" max="13553" width="10" style="657" customWidth="1"/>
    <col min="13554" max="13555" width="6.7109375" style="657" customWidth="1"/>
    <col min="13556" max="13559" width="9.140625" style="657"/>
    <col min="13560" max="13560" width="7.140625" style="657" customWidth="1"/>
    <col min="13561" max="13561" width="5.5703125" style="657" customWidth="1"/>
    <col min="13562" max="13564" width="9.140625" style="657"/>
    <col min="13565" max="13565" width="7.28515625" style="657" customWidth="1"/>
    <col min="13566" max="13567" width="9" style="657" customWidth="1"/>
    <col min="13568" max="13568" width="9.140625" style="657"/>
    <col min="13569" max="13569" width="12.28515625" style="657" customWidth="1"/>
    <col min="13570" max="13571" width="10" style="657" bestFit="1" customWidth="1"/>
    <col min="13572" max="13573" width="9.140625" style="657"/>
    <col min="13574" max="13574" width="11" style="657" bestFit="1" customWidth="1"/>
    <col min="13575" max="13576" width="0" style="657" hidden="1" customWidth="1"/>
    <col min="13577" max="13577" width="9.140625" style="657"/>
    <col min="13578" max="13578" width="0" style="657" hidden="1" customWidth="1"/>
    <col min="13579" max="13807" width="9.140625" style="657"/>
    <col min="13808" max="13808" width="25.7109375" style="657" customWidth="1"/>
    <col min="13809" max="13809" width="10" style="657" customWidth="1"/>
    <col min="13810" max="13811" width="6.7109375" style="657" customWidth="1"/>
    <col min="13812" max="13815" width="9.140625" style="657"/>
    <col min="13816" max="13816" width="7.140625" style="657" customWidth="1"/>
    <col min="13817" max="13817" width="5.5703125" style="657" customWidth="1"/>
    <col min="13818" max="13820" width="9.140625" style="657"/>
    <col min="13821" max="13821" width="7.28515625" style="657" customWidth="1"/>
    <col min="13822" max="13823" width="9" style="657" customWidth="1"/>
    <col min="13824" max="13824" width="9.140625" style="657"/>
    <col min="13825" max="13825" width="12.28515625" style="657" customWidth="1"/>
    <col min="13826" max="13827" width="10" style="657" bestFit="1" customWidth="1"/>
    <col min="13828" max="13829" width="9.140625" style="657"/>
    <col min="13830" max="13830" width="11" style="657" bestFit="1" customWidth="1"/>
    <col min="13831" max="13832" width="0" style="657" hidden="1" customWidth="1"/>
    <col min="13833" max="13833" width="9.140625" style="657"/>
    <col min="13834" max="13834" width="0" style="657" hidden="1" customWidth="1"/>
    <col min="13835" max="14063" width="9.140625" style="657"/>
    <col min="14064" max="14064" width="25.7109375" style="657" customWidth="1"/>
    <col min="14065" max="14065" width="10" style="657" customWidth="1"/>
    <col min="14066" max="14067" width="6.7109375" style="657" customWidth="1"/>
    <col min="14068" max="14071" width="9.140625" style="657"/>
    <col min="14072" max="14072" width="7.140625" style="657" customWidth="1"/>
    <col min="14073" max="14073" width="5.5703125" style="657" customWidth="1"/>
    <col min="14074" max="14076" width="9.140625" style="657"/>
    <col min="14077" max="14077" width="7.28515625" style="657" customWidth="1"/>
    <col min="14078" max="14079" width="9" style="657" customWidth="1"/>
    <col min="14080" max="14080" width="9.140625" style="657"/>
    <col min="14081" max="14081" width="12.28515625" style="657" customWidth="1"/>
    <col min="14082" max="14083" width="10" style="657" bestFit="1" customWidth="1"/>
    <col min="14084" max="14085" width="9.140625" style="657"/>
    <col min="14086" max="14086" width="11" style="657" bestFit="1" customWidth="1"/>
    <col min="14087" max="14088" width="0" style="657" hidden="1" customWidth="1"/>
    <col min="14089" max="14089" width="9.140625" style="657"/>
    <col min="14090" max="14090" width="0" style="657" hidden="1" customWidth="1"/>
    <col min="14091" max="14319" width="9.140625" style="657"/>
    <col min="14320" max="14320" width="25.7109375" style="657" customWidth="1"/>
    <col min="14321" max="14321" width="10" style="657" customWidth="1"/>
    <col min="14322" max="14323" width="6.7109375" style="657" customWidth="1"/>
    <col min="14324" max="14327" width="9.140625" style="657"/>
    <col min="14328" max="14328" width="7.140625" style="657" customWidth="1"/>
    <col min="14329" max="14329" width="5.5703125" style="657" customWidth="1"/>
    <col min="14330" max="14332" width="9.140625" style="657"/>
    <col min="14333" max="14333" width="7.28515625" style="657" customWidth="1"/>
    <col min="14334" max="14335" width="9" style="657" customWidth="1"/>
    <col min="14336" max="14336" width="9.140625" style="657"/>
    <col min="14337" max="14337" width="12.28515625" style="657" customWidth="1"/>
    <col min="14338" max="14339" width="10" style="657" bestFit="1" customWidth="1"/>
    <col min="14340" max="14341" width="9.140625" style="657"/>
    <col min="14342" max="14342" width="11" style="657" bestFit="1" customWidth="1"/>
    <col min="14343" max="14344" width="0" style="657" hidden="1" customWidth="1"/>
    <col min="14345" max="14345" width="9.140625" style="657"/>
    <col min="14346" max="14346" width="0" style="657" hidden="1" customWidth="1"/>
    <col min="14347" max="14575" width="9.140625" style="657"/>
    <col min="14576" max="14576" width="25.7109375" style="657" customWidth="1"/>
    <col min="14577" max="14577" width="10" style="657" customWidth="1"/>
    <col min="14578" max="14579" width="6.7109375" style="657" customWidth="1"/>
    <col min="14580" max="14583" width="9.140625" style="657"/>
    <col min="14584" max="14584" width="7.140625" style="657" customWidth="1"/>
    <col min="14585" max="14585" width="5.5703125" style="657" customWidth="1"/>
    <col min="14586" max="14588" width="9.140625" style="657"/>
    <col min="14589" max="14589" width="7.28515625" style="657" customWidth="1"/>
    <col min="14590" max="14591" width="9" style="657" customWidth="1"/>
    <col min="14592" max="14592" width="9.140625" style="657"/>
    <col min="14593" max="14593" width="12.28515625" style="657" customWidth="1"/>
    <col min="14594" max="14595" width="10" style="657" bestFit="1" customWidth="1"/>
    <col min="14596" max="14597" width="9.140625" style="657"/>
    <col min="14598" max="14598" width="11" style="657" bestFit="1" customWidth="1"/>
    <col min="14599" max="14600" width="0" style="657" hidden="1" customWidth="1"/>
    <col min="14601" max="14601" width="9.140625" style="657"/>
    <col min="14602" max="14602" width="0" style="657" hidden="1" customWidth="1"/>
    <col min="14603" max="14831" width="9.140625" style="657"/>
    <col min="14832" max="14832" width="25.7109375" style="657" customWidth="1"/>
    <col min="14833" max="14833" width="10" style="657" customWidth="1"/>
    <col min="14834" max="14835" width="6.7109375" style="657" customWidth="1"/>
    <col min="14836" max="14839" width="9.140625" style="657"/>
    <col min="14840" max="14840" width="7.140625" style="657" customWidth="1"/>
    <col min="14841" max="14841" width="5.5703125" style="657" customWidth="1"/>
    <col min="14842" max="14844" width="9.140625" style="657"/>
    <col min="14845" max="14845" width="7.28515625" style="657" customWidth="1"/>
    <col min="14846" max="14847" width="9" style="657" customWidth="1"/>
    <col min="14848" max="14848" width="9.140625" style="657"/>
    <col min="14849" max="14849" width="12.28515625" style="657" customWidth="1"/>
    <col min="14850" max="14851" width="10" style="657" bestFit="1" customWidth="1"/>
    <col min="14852" max="14853" width="9.140625" style="657"/>
    <col min="14854" max="14854" width="11" style="657" bestFit="1" customWidth="1"/>
    <col min="14855" max="14856" width="0" style="657" hidden="1" customWidth="1"/>
    <col min="14857" max="14857" width="9.140625" style="657"/>
    <col min="14858" max="14858" width="0" style="657" hidden="1" customWidth="1"/>
    <col min="14859" max="15087" width="9.140625" style="657"/>
    <col min="15088" max="15088" width="25.7109375" style="657" customWidth="1"/>
    <col min="15089" max="15089" width="10" style="657" customWidth="1"/>
    <col min="15090" max="15091" width="6.7109375" style="657" customWidth="1"/>
    <col min="15092" max="15095" width="9.140625" style="657"/>
    <col min="15096" max="15096" width="7.140625" style="657" customWidth="1"/>
    <col min="15097" max="15097" width="5.5703125" style="657" customWidth="1"/>
    <col min="15098" max="15100" width="9.140625" style="657"/>
    <col min="15101" max="15101" width="7.28515625" style="657" customWidth="1"/>
    <col min="15102" max="15103" width="9" style="657" customWidth="1"/>
    <col min="15104" max="15104" width="9.140625" style="657"/>
    <col min="15105" max="15105" width="12.28515625" style="657" customWidth="1"/>
    <col min="15106" max="15107" width="10" style="657" bestFit="1" customWidth="1"/>
    <col min="15108" max="15109" width="9.140625" style="657"/>
    <col min="15110" max="15110" width="11" style="657" bestFit="1" customWidth="1"/>
    <col min="15111" max="15112" width="0" style="657" hidden="1" customWidth="1"/>
    <col min="15113" max="15113" width="9.140625" style="657"/>
    <col min="15114" max="15114" width="0" style="657" hidden="1" customWidth="1"/>
    <col min="15115" max="15343" width="9.140625" style="657"/>
    <col min="15344" max="15344" width="25.7109375" style="657" customWidth="1"/>
    <col min="15345" max="15345" width="10" style="657" customWidth="1"/>
    <col min="15346" max="15347" width="6.7109375" style="657" customWidth="1"/>
    <col min="15348" max="15351" width="9.140625" style="657"/>
    <col min="15352" max="15352" width="7.140625" style="657" customWidth="1"/>
    <col min="15353" max="15353" width="5.5703125" style="657" customWidth="1"/>
    <col min="15354" max="15356" width="9.140625" style="657"/>
    <col min="15357" max="15357" width="7.28515625" style="657" customWidth="1"/>
    <col min="15358" max="15359" width="9" style="657" customWidth="1"/>
    <col min="15360" max="15360" width="9.140625" style="657"/>
    <col min="15361" max="15361" width="12.28515625" style="657" customWidth="1"/>
    <col min="15362" max="15363" width="10" style="657" bestFit="1" customWidth="1"/>
    <col min="15364" max="15365" width="9.140625" style="657"/>
    <col min="15366" max="15366" width="11" style="657" bestFit="1" customWidth="1"/>
    <col min="15367" max="15368" width="0" style="657" hidden="1" customWidth="1"/>
    <col min="15369" max="15369" width="9.140625" style="657"/>
    <col min="15370" max="15370" width="0" style="657" hidden="1" customWidth="1"/>
    <col min="15371" max="15599" width="9.140625" style="657"/>
    <col min="15600" max="15600" width="25.7109375" style="657" customWidth="1"/>
    <col min="15601" max="15601" width="10" style="657" customWidth="1"/>
    <col min="15602" max="15603" width="6.7109375" style="657" customWidth="1"/>
    <col min="15604" max="15607" width="9.140625" style="657"/>
    <col min="15608" max="15608" width="7.140625" style="657" customWidth="1"/>
    <col min="15609" max="15609" width="5.5703125" style="657" customWidth="1"/>
    <col min="15610" max="15612" width="9.140625" style="657"/>
    <col min="15613" max="15613" width="7.28515625" style="657" customWidth="1"/>
    <col min="15614" max="15615" width="9" style="657" customWidth="1"/>
    <col min="15616" max="15616" width="9.140625" style="657"/>
    <col min="15617" max="15617" width="12.28515625" style="657" customWidth="1"/>
    <col min="15618" max="15619" width="10" style="657" bestFit="1" customWidth="1"/>
    <col min="15620" max="15621" width="9.140625" style="657"/>
    <col min="15622" max="15622" width="11" style="657" bestFit="1" customWidth="1"/>
    <col min="15623" max="15624" width="0" style="657" hidden="1" customWidth="1"/>
    <col min="15625" max="15625" width="9.140625" style="657"/>
    <col min="15626" max="15626" width="0" style="657" hidden="1" customWidth="1"/>
    <col min="15627" max="15855" width="9.140625" style="657"/>
    <col min="15856" max="15856" width="25.7109375" style="657" customWidth="1"/>
    <col min="15857" max="15857" width="10" style="657" customWidth="1"/>
    <col min="15858" max="15859" width="6.7109375" style="657" customWidth="1"/>
    <col min="15860" max="15863" width="9.140625" style="657"/>
    <col min="15864" max="15864" width="7.140625" style="657" customWidth="1"/>
    <col min="15865" max="15865" width="5.5703125" style="657" customWidth="1"/>
    <col min="15866" max="15868" width="9.140625" style="657"/>
    <col min="15869" max="15869" width="7.28515625" style="657" customWidth="1"/>
    <col min="15870" max="15871" width="9" style="657" customWidth="1"/>
    <col min="15872" max="15872" width="9.140625" style="657"/>
    <col min="15873" max="15873" width="12.28515625" style="657" customWidth="1"/>
    <col min="15874" max="15875" width="10" style="657" bestFit="1" customWidth="1"/>
    <col min="15876" max="15877" width="9.140625" style="657"/>
    <col min="15878" max="15878" width="11" style="657" bestFit="1" customWidth="1"/>
    <col min="15879" max="15880" width="0" style="657" hidden="1" customWidth="1"/>
    <col min="15881" max="15881" width="9.140625" style="657"/>
    <col min="15882" max="15882" width="0" style="657" hidden="1" customWidth="1"/>
    <col min="15883" max="16111" width="9.140625" style="657"/>
    <col min="16112" max="16112" width="25.7109375" style="657" customWidth="1"/>
    <col min="16113" max="16113" width="10" style="657" customWidth="1"/>
    <col min="16114" max="16115" width="6.7109375" style="657" customWidth="1"/>
    <col min="16116" max="16119" width="9.140625" style="657"/>
    <col min="16120" max="16120" width="7.140625" style="657" customWidth="1"/>
    <col min="16121" max="16121" width="5.5703125" style="657" customWidth="1"/>
    <col min="16122" max="16124" width="9.140625" style="657"/>
    <col min="16125" max="16125" width="7.28515625" style="657" customWidth="1"/>
    <col min="16126" max="16127" width="9" style="657" customWidth="1"/>
    <col min="16128" max="16128" width="9.140625" style="657"/>
    <col min="16129" max="16129" width="12.28515625" style="657" customWidth="1"/>
    <col min="16130" max="16131" width="10" style="657" bestFit="1" customWidth="1"/>
    <col min="16132" max="16133" width="9.140625" style="657"/>
    <col min="16134" max="16134" width="11" style="657" bestFit="1" customWidth="1"/>
    <col min="16135" max="16136" width="0" style="657" hidden="1" customWidth="1"/>
    <col min="16137" max="16137" width="9.140625" style="657"/>
    <col min="16138" max="16138" width="0" style="657" hidden="1" customWidth="1"/>
    <col min="16139" max="16384" width="9.140625" style="657"/>
  </cols>
  <sheetData>
    <row r="1" spans="1:11" x14ac:dyDescent="0.2">
      <c r="A1" s="911" t="s">
        <v>589</v>
      </c>
      <c r="B1" s="918"/>
      <c r="C1" s="918"/>
      <c r="D1" s="918"/>
      <c r="E1" s="918"/>
      <c r="F1" s="918"/>
      <c r="G1" s="918"/>
      <c r="H1" s="918"/>
      <c r="I1" s="918"/>
    </row>
    <row r="2" spans="1:11" ht="15.75" thickBot="1" x14ac:dyDescent="0.25">
      <c r="A2" s="911" t="s">
        <v>584</v>
      </c>
      <c r="B2" s="923"/>
      <c r="C2" s="923"/>
      <c r="D2" s="923"/>
      <c r="E2" s="923"/>
      <c r="F2" s="923"/>
      <c r="G2" s="923"/>
      <c r="H2" s="923"/>
      <c r="I2" s="923"/>
    </row>
    <row r="3" spans="1:11" ht="12.75" customHeight="1" x14ac:dyDescent="0.2">
      <c r="A3" s="919" t="s">
        <v>583</v>
      </c>
      <c r="B3" s="920" t="s">
        <v>582</v>
      </c>
      <c r="C3" s="688"/>
      <c r="D3" s="921" t="s">
        <v>517</v>
      </c>
      <c r="E3" s="921"/>
      <c r="F3" s="921"/>
      <c r="G3" s="921" t="s">
        <v>516</v>
      </c>
      <c r="H3" s="921"/>
      <c r="I3" s="922" t="s">
        <v>588</v>
      </c>
    </row>
    <row r="4" spans="1:11" ht="36" customHeight="1" x14ac:dyDescent="0.2">
      <c r="A4" s="914"/>
      <c r="B4" s="915"/>
      <c r="C4" s="683"/>
      <c r="D4" s="683" t="s">
        <v>587</v>
      </c>
      <c r="E4" s="683" t="s">
        <v>586</v>
      </c>
      <c r="F4" s="683" t="s">
        <v>513</v>
      </c>
      <c r="G4" s="683" t="s">
        <v>62</v>
      </c>
      <c r="H4" s="683" t="s">
        <v>63</v>
      </c>
      <c r="I4" s="908"/>
      <c r="K4" s="681" t="s">
        <v>142</v>
      </c>
    </row>
    <row r="5" spans="1:11" x14ac:dyDescent="0.2">
      <c r="A5" s="680" t="s">
        <v>569</v>
      </c>
      <c r="B5" s="675" t="s">
        <v>435</v>
      </c>
      <c r="C5" s="679" t="s">
        <v>3</v>
      </c>
      <c r="D5" s="666">
        <v>72595</v>
      </c>
      <c r="E5" s="666">
        <v>14002</v>
      </c>
      <c r="F5" s="666">
        <v>14897</v>
      </c>
      <c r="G5" s="666">
        <v>494</v>
      </c>
      <c r="H5" s="666">
        <v>250</v>
      </c>
      <c r="I5" s="665">
        <v>102238</v>
      </c>
      <c r="K5" s="672" t="e">
        <v>#REF!</v>
      </c>
    </row>
    <row r="6" spans="1:11" hidden="1" x14ac:dyDescent="0.2">
      <c r="A6" s="680" t="s">
        <v>568</v>
      </c>
      <c r="B6" s="675" t="s">
        <v>435</v>
      </c>
      <c r="C6" s="679" t="s">
        <v>3</v>
      </c>
      <c r="D6" s="666">
        <v>0</v>
      </c>
      <c r="E6" s="666">
        <v>0</v>
      </c>
      <c r="F6" s="666">
        <v>0</v>
      </c>
      <c r="G6" s="666">
        <v>0</v>
      </c>
      <c r="H6" s="666">
        <v>0</v>
      </c>
      <c r="I6" s="665">
        <v>0</v>
      </c>
      <c r="K6" s="672" t="e">
        <v>#REF!</v>
      </c>
    </row>
    <row r="7" spans="1:11" x14ac:dyDescent="0.2">
      <c r="A7" s="680" t="s">
        <v>567</v>
      </c>
      <c r="B7" s="675" t="s">
        <v>435</v>
      </c>
      <c r="C7" s="679" t="s">
        <v>3</v>
      </c>
      <c r="D7" s="666">
        <v>23892</v>
      </c>
      <c r="E7" s="666">
        <v>4632</v>
      </c>
      <c r="F7" s="666">
        <v>7810</v>
      </c>
      <c r="G7" s="666">
        <v>170</v>
      </c>
      <c r="H7" s="666">
        <v>0</v>
      </c>
      <c r="I7" s="665">
        <v>36504</v>
      </c>
      <c r="K7" s="672" t="e">
        <v>#REF!</v>
      </c>
    </row>
    <row r="8" spans="1:11" hidden="1" x14ac:dyDescent="0.2">
      <c r="A8" s="680" t="s">
        <v>566</v>
      </c>
      <c r="B8" s="675" t="s">
        <v>435</v>
      </c>
      <c r="C8" s="679" t="s">
        <v>3</v>
      </c>
      <c r="D8" s="666">
        <v>0</v>
      </c>
      <c r="E8" s="666">
        <v>0</v>
      </c>
      <c r="F8" s="666">
        <v>0</v>
      </c>
      <c r="G8" s="666">
        <v>0</v>
      </c>
      <c r="H8" s="666">
        <v>0</v>
      </c>
      <c r="I8" s="665">
        <v>0</v>
      </c>
      <c r="K8" s="672" t="e">
        <v>#REF!</v>
      </c>
    </row>
    <row r="9" spans="1:11" x14ac:dyDescent="0.2">
      <c r="A9" s="680" t="s">
        <v>565</v>
      </c>
      <c r="B9" s="675" t="s">
        <v>435</v>
      </c>
      <c r="C9" s="679" t="s">
        <v>3</v>
      </c>
      <c r="D9" s="666">
        <v>61050</v>
      </c>
      <c r="E9" s="666">
        <v>11823</v>
      </c>
      <c r="F9" s="666">
        <v>12957</v>
      </c>
      <c r="G9" s="666">
        <v>110</v>
      </c>
      <c r="H9" s="666">
        <v>1100</v>
      </c>
      <c r="I9" s="665">
        <v>87040</v>
      </c>
      <c r="K9" s="672" t="e">
        <v>#REF!</v>
      </c>
    </row>
    <row r="10" spans="1:11" x14ac:dyDescent="0.2">
      <c r="A10" s="680" t="s">
        <v>564</v>
      </c>
      <c r="B10" s="675" t="s">
        <v>435</v>
      </c>
      <c r="C10" s="679" t="s">
        <v>3</v>
      </c>
      <c r="D10" s="666">
        <v>74419</v>
      </c>
      <c r="E10" s="666">
        <v>14163</v>
      </c>
      <c r="F10" s="666">
        <v>23083</v>
      </c>
      <c r="G10" s="666">
        <v>300</v>
      </c>
      <c r="H10" s="666">
        <v>677</v>
      </c>
      <c r="I10" s="665">
        <v>112642</v>
      </c>
      <c r="K10" s="672" t="e">
        <v>#REF!</v>
      </c>
    </row>
    <row r="11" spans="1:11" x14ac:dyDescent="0.2">
      <c r="A11" s="680" t="s">
        <v>563</v>
      </c>
      <c r="B11" s="675" t="s">
        <v>435</v>
      </c>
      <c r="C11" s="679" t="s">
        <v>3</v>
      </c>
      <c r="D11" s="666">
        <v>42404</v>
      </c>
      <c r="E11" s="666">
        <v>8214</v>
      </c>
      <c r="F11" s="666">
        <v>12077</v>
      </c>
      <c r="G11" s="666">
        <v>992</v>
      </c>
      <c r="H11" s="666">
        <v>1800</v>
      </c>
      <c r="I11" s="665">
        <v>65487</v>
      </c>
      <c r="K11" s="672" t="e">
        <v>#REF!</v>
      </c>
    </row>
    <row r="12" spans="1:11" x14ac:dyDescent="0.2">
      <c r="A12" s="680" t="s">
        <v>562</v>
      </c>
      <c r="B12" s="675" t="s">
        <v>435</v>
      </c>
      <c r="C12" s="679" t="s">
        <v>3</v>
      </c>
      <c r="D12" s="666">
        <v>66761</v>
      </c>
      <c r="E12" s="666">
        <v>12957</v>
      </c>
      <c r="F12" s="666">
        <v>13304</v>
      </c>
      <c r="G12" s="666">
        <v>150</v>
      </c>
      <c r="H12" s="666">
        <v>6844</v>
      </c>
      <c r="I12" s="665">
        <v>100016</v>
      </c>
      <c r="K12" s="672" t="e">
        <v>#REF!</v>
      </c>
    </row>
    <row r="13" spans="1:11" x14ac:dyDescent="0.2">
      <c r="A13" s="680" t="s">
        <v>561</v>
      </c>
      <c r="B13" s="675" t="s">
        <v>435</v>
      </c>
      <c r="C13" s="679" t="s">
        <v>3</v>
      </c>
      <c r="D13" s="666">
        <v>12017</v>
      </c>
      <c r="E13" s="666">
        <v>2343</v>
      </c>
      <c r="F13" s="666">
        <v>5570</v>
      </c>
      <c r="G13" s="666">
        <v>230</v>
      </c>
      <c r="H13" s="666">
        <v>400</v>
      </c>
      <c r="I13" s="665">
        <v>20560</v>
      </c>
      <c r="K13" s="672" t="e">
        <v>#REF!</v>
      </c>
    </row>
    <row r="14" spans="1:11" x14ac:dyDescent="0.2">
      <c r="A14" s="680" t="s">
        <v>560</v>
      </c>
      <c r="B14" s="675" t="s">
        <v>435</v>
      </c>
      <c r="C14" s="679" t="s">
        <v>3</v>
      </c>
      <c r="D14" s="666">
        <v>100672</v>
      </c>
      <c r="E14" s="666">
        <v>21473</v>
      </c>
      <c r="F14" s="666">
        <v>42922</v>
      </c>
      <c r="G14" s="666">
        <v>900</v>
      </c>
      <c r="H14" s="666">
        <v>4200</v>
      </c>
      <c r="I14" s="665">
        <v>170167</v>
      </c>
      <c r="K14" s="672" t="e">
        <v>#REF!</v>
      </c>
    </row>
    <row r="15" spans="1:11" x14ac:dyDescent="0.2">
      <c r="A15" s="680" t="s">
        <v>559</v>
      </c>
      <c r="B15" s="675" t="s">
        <v>435</v>
      </c>
      <c r="C15" s="679" t="s">
        <v>3</v>
      </c>
      <c r="D15" s="666">
        <v>0</v>
      </c>
      <c r="E15" s="666">
        <v>0</v>
      </c>
      <c r="F15" s="666">
        <v>75553</v>
      </c>
      <c r="G15" s="666">
        <v>0</v>
      </c>
      <c r="H15" s="666">
        <v>0</v>
      </c>
      <c r="I15" s="665">
        <v>75553</v>
      </c>
      <c r="K15" s="672" t="e">
        <v>#REF!</v>
      </c>
    </row>
    <row r="16" spans="1:11" x14ac:dyDescent="0.2">
      <c r="A16" s="680" t="s">
        <v>558</v>
      </c>
      <c r="B16" s="675" t="s">
        <v>435</v>
      </c>
      <c r="C16" s="679" t="s">
        <v>3</v>
      </c>
      <c r="D16" s="666">
        <v>0</v>
      </c>
      <c r="E16" s="666">
        <v>0</v>
      </c>
      <c r="F16" s="666">
        <v>0</v>
      </c>
      <c r="G16" s="666">
        <v>0</v>
      </c>
      <c r="H16" s="666">
        <v>0</v>
      </c>
      <c r="I16" s="665">
        <v>0</v>
      </c>
      <c r="K16" s="672" t="e">
        <v>#REF!</v>
      </c>
    </row>
    <row r="17" spans="1:11" x14ac:dyDescent="0.2">
      <c r="A17" s="680" t="s">
        <v>557</v>
      </c>
      <c r="B17" s="675" t="s">
        <v>435</v>
      </c>
      <c r="C17" s="679" t="s">
        <v>3</v>
      </c>
      <c r="D17" s="666">
        <v>0</v>
      </c>
      <c r="E17" s="666">
        <v>0</v>
      </c>
      <c r="F17" s="666">
        <v>39154</v>
      </c>
      <c r="G17" s="666">
        <v>0</v>
      </c>
      <c r="H17" s="666">
        <v>0</v>
      </c>
      <c r="I17" s="665">
        <v>39154</v>
      </c>
      <c r="K17" s="672" t="e">
        <v>#REF!</v>
      </c>
    </row>
    <row r="18" spans="1:11" x14ac:dyDescent="0.2">
      <c r="A18" s="676" t="s">
        <v>556</v>
      </c>
      <c r="B18" s="675" t="s">
        <v>435</v>
      </c>
      <c r="C18" s="668" t="s">
        <v>3</v>
      </c>
      <c r="D18" s="674">
        <v>0</v>
      </c>
      <c r="E18" s="674">
        <v>0</v>
      </c>
      <c r="F18" s="674">
        <v>114707</v>
      </c>
      <c r="G18" s="674">
        <v>0</v>
      </c>
      <c r="H18" s="674">
        <v>0</v>
      </c>
      <c r="I18" s="665">
        <v>114707</v>
      </c>
      <c r="J18" s="657">
        <v>0</v>
      </c>
      <c r="K18" s="672"/>
    </row>
    <row r="19" spans="1:11" x14ac:dyDescent="0.2">
      <c r="A19" s="680" t="s">
        <v>555</v>
      </c>
      <c r="B19" s="675" t="s">
        <v>435</v>
      </c>
      <c r="C19" s="679" t="s">
        <v>3</v>
      </c>
      <c r="D19" s="666">
        <v>0</v>
      </c>
      <c r="E19" s="666">
        <v>0</v>
      </c>
      <c r="F19" s="666">
        <v>111078</v>
      </c>
      <c r="G19" s="666">
        <v>0</v>
      </c>
      <c r="H19" s="666">
        <v>0</v>
      </c>
      <c r="I19" s="665">
        <v>111078</v>
      </c>
      <c r="K19" s="672" t="e">
        <v>#REF!</v>
      </c>
    </row>
    <row r="20" spans="1:11" ht="25.5" x14ac:dyDescent="0.2">
      <c r="A20" s="680" t="s">
        <v>554</v>
      </c>
      <c r="B20" s="675" t="s">
        <v>435</v>
      </c>
      <c r="C20" s="679" t="s">
        <v>3</v>
      </c>
      <c r="D20" s="666">
        <v>0</v>
      </c>
      <c r="E20" s="666">
        <v>0</v>
      </c>
      <c r="F20" s="666">
        <v>32037</v>
      </c>
      <c r="G20" s="666">
        <v>0</v>
      </c>
      <c r="H20" s="666">
        <v>0</v>
      </c>
      <c r="I20" s="665">
        <v>32037</v>
      </c>
      <c r="K20" s="672" t="e">
        <v>#REF!</v>
      </c>
    </row>
    <row r="21" spans="1:11" s="671" customFormat="1" x14ac:dyDescent="0.2">
      <c r="A21" s="676" t="s">
        <v>553</v>
      </c>
      <c r="B21" s="675" t="s">
        <v>435</v>
      </c>
      <c r="C21" s="668" t="s">
        <v>3</v>
      </c>
      <c r="D21" s="674">
        <v>0</v>
      </c>
      <c r="E21" s="674">
        <v>0</v>
      </c>
      <c r="F21" s="674">
        <v>143115</v>
      </c>
      <c r="G21" s="674">
        <v>0</v>
      </c>
      <c r="H21" s="674">
        <v>0</v>
      </c>
      <c r="I21" s="665">
        <v>143115</v>
      </c>
      <c r="K21" s="672" t="e">
        <v>#REF!</v>
      </c>
    </row>
    <row r="22" spans="1:11" x14ac:dyDescent="0.2">
      <c r="A22" s="680" t="s">
        <v>552</v>
      </c>
      <c r="B22" s="675" t="s">
        <v>435</v>
      </c>
      <c r="C22" s="679" t="s">
        <v>3</v>
      </c>
      <c r="D22" s="666">
        <v>0</v>
      </c>
      <c r="E22" s="666">
        <v>0</v>
      </c>
      <c r="F22" s="666">
        <v>0</v>
      </c>
      <c r="G22" s="666">
        <v>0</v>
      </c>
      <c r="H22" s="666">
        <v>0</v>
      </c>
      <c r="I22" s="665">
        <v>0</v>
      </c>
      <c r="K22" s="672" t="e">
        <v>#REF!</v>
      </c>
    </row>
    <row r="23" spans="1:11" x14ac:dyDescent="0.2">
      <c r="A23" s="680" t="s">
        <v>551</v>
      </c>
      <c r="B23" s="675" t="s">
        <v>435</v>
      </c>
      <c r="C23" s="679" t="s">
        <v>3</v>
      </c>
      <c r="D23" s="666">
        <v>0</v>
      </c>
      <c r="E23" s="666">
        <v>0</v>
      </c>
      <c r="F23" s="666">
        <v>30606</v>
      </c>
      <c r="G23" s="666">
        <v>0</v>
      </c>
      <c r="H23" s="666">
        <v>0</v>
      </c>
      <c r="I23" s="665">
        <v>30606</v>
      </c>
      <c r="K23" s="672"/>
    </row>
    <row r="24" spans="1:11" x14ac:dyDescent="0.2">
      <c r="A24" s="680" t="s">
        <v>550</v>
      </c>
      <c r="B24" s="675" t="s">
        <v>435</v>
      </c>
      <c r="C24" s="679" t="s">
        <v>3</v>
      </c>
      <c r="D24" s="666">
        <v>0</v>
      </c>
      <c r="E24" s="666">
        <v>0</v>
      </c>
      <c r="F24" s="666">
        <v>10260</v>
      </c>
      <c r="G24" s="666">
        <v>0</v>
      </c>
      <c r="H24" s="666">
        <v>0</v>
      </c>
      <c r="I24" s="665">
        <v>10260</v>
      </c>
      <c r="K24" s="672"/>
    </row>
    <row r="25" spans="1:11" ht="25.5" x14ac:dyDescent="0.2">
      <c r="A25" s="680" t="s">
        <v>549</v>
      </c>
      <c r="B25" s="675" t="s">
        <v>540</v>
      </c>
      <c r="C25" s="679" t="s">
        <v>3</v>
      </c>
      <c r="D25" s="666">
        <v>41114</v>
      </c>
      <c r="E25" s="666">
        <v>7824</v>
      </c>
      <c r="F25" s="666">
        <v>33087</v>
      </c>
      <c r="G25" s="666">
        <v>1235</v>
      </c>
      <c r="H25" s="666">
        <v>0</v>
      </c>
      <c r="I25" s="665">
        <v>83260</v>
      </c>
      <c r="K25" s="672"/>
    </row>
    <row r="26" spans="1:11" x14ac:dyDescent="0.2">
      <c r="A26" s="680" t="s">
        <v>548</v>
      </c>
      <c r="B26" s="675"/>
      <c r="C26" s="679" t="s">
        <v>3</v>
      </c>
      <c r="D26" s="666">
        <v>41114</v>
      </c>
      <c r="E26" s="666">
        <v>7824</v>
      </c>
      <c r="F26" s="666">
        <v>331775</v>
      </c>
      <c r="G26" s="666">
        <v>1235</v>
      </c>
      <c r="H26" s="666">
        <v>0</v>
      </c>
      <c r="I26" s="665">
        <v>381948</v>
      </c>
      <c r="K26" s="672"/>
    </row>
    <row r="27" spans="1:11" x14ac:dyDescent="0.2">
      <c r="A27" s="680" t="s">
        <v>106</v>
      </c>
      <c r="B27" s="675" t="s">
        <v>435</v>
      </c>
      <c r="C27" s="679" t="s">
        <v>3</v>
      </c>
      <c r="D27" s="666">
        <v>121604</v>
      </c>
      <c r="E27" s="666">
        <v>25263</v>
      </c>
      <c r="F27" s="666">
        <v>49298</v>
      </c>
      <c r="G27" s="666">
        <v>11287</v>
      </c>
      <c r="H27" s="666">
        <v>11300</v>
      </c>
      <c r="I27" s="665">
        <v>218752</v>
      </c>
      <c r="K27" s="672"/>
    </row>
    <row r="28" spans="1:11" x14ac:dyDescent="0.2">
      <c r="A28" s="680" t="s">
        <v>547</v>
      </c>
      <c r="B28" s="675" t="s">
        <v>435</v>
      </c>
      <c r="C28" s="679" t="s">
        <v>3</v>
      </c>
      <c r="D28" s="666">
        <v>26515</v>
      </c>
      <c r="E28" s="666">
        <v>4860</v>
      </c>
      <c r="F28" s="666">
        <v>12185</v>
      </c>
      <c r="G28" s="666">
        <v>1550</v>
      </c>
      <c r="H28" s="666">
        <v>2500</v>
      </c>
      <c r="I28" s="665">
        <v>47610</v>
      </c>
      <c r="K28" s="672" t="e">
        <v>#REF!</v>
      </c>
    </row>
    <row r="29" spans="1:11" s="671" customFormat="1" ht="25.5" x14ac:dyDescent="0.2">
      <c r="A29" s="676" t="s">
        <v>546</v>
      </c>
      <c r="B29" s="675" t="s">
        <v>435</v>
      </c>
      <c r="C29" s="668" t="s">
        <v>3</v>
      </c>
      <c r="D29" s="666">
        <v>51079</v>
      </c>
      <c r="E29" s="666">
        <v>9636</v>
      </c>
      <c r="F29" s="666">
        <v>18738</v>
      </c>
      <c r="G29" s="666">
        <v>1634</v>
      </c>
      <c r="H29" s="666">
        <v>0</v>
      </c>
      <c r="I29" s="665">
        <v>81087</v>
      </c>
      <c r="K29" s="677" t="e">
        <v>#REF!</v>
      </c>
    </row>
    <row r="30" spans="1:11" s="671" customFormat="1" ht="25.5" x14ac:dyDescent="0.2">
      <c r="A30" s="676" t="s">
        <v>545</v>
      </c>
      <c r="B30" s="675" t="s">
        <v>544</v>
      </c>
      <c r="C30" s="668" t="s">
        <v>3</v>
      </c>
      <c r="D30" s="674">
        <v>694122</v>
      </c>
      <c r="E30" s="674">
        <v>137190</v>
      </c>
      <c r="F30" s="674">
        <v>544616</v>
      </c>
      <c r="G30" s="674">
        <v>19052</v>
      </c>
      <c r="H30" s="674">
        <v>29071</v>
      </c>
      <c r="I30" s="687">
        <v>1424051</v>
      </c>
      <c r="K30" s="672" t="e">
        <v>#REF!</v>
      </c>
    </row>
    <row r="31" spans="1:11" ht="25.5" x14ac:dyDescent="0.2">
      <c r="A31" s="670" t="s">
        <v>543</v>
      </c>
      <c r="B31" s="669" t="s">
        <v>542</v>
      </c>
      <c r="C31" s="668" t="s">
        <v>3</v>
      </c>
      <c r="D31" s="667">
        <v>653008</v>
      </c>
      <c r="E31" s="667">
        <v>129366</v>
      </c>
      <c r="F31" s="667">
        <v>511529</v>
      </c>
      <c r="G31" s="667">
        <v>17817</v>
      </c>
      <c r="H31" s="667">
        <v>29071</v>
      </c>
      <c r="I31" s="686">
        <v>1340791</v>
      </c>
    </row>
    <row r="32" spans="1:11" ht="26.25" thickBot="1" x14ac:dyDescent="0.25">
      <c r="A32" s="664" t="s">
        <v>541</v>
      </c>
      <c r="B32" s="663" t="s">
        <v>540</v>
      </c>
      <c r="C32" s="662" t="s">
        <v>3</v>
      </c>
      <c r="D32" s="661">
        <v>41114</v>
      </c>
      <c r="E32" s="661">
        <v>7824</v>
      </c>
      <c r="F32" s="661">
        <v>33087</v>
      </c>
      <c r="G32" s="661">
        <v>1235</v>
      </c>
      <c r="H32" s="661">
        <v>0</v>
      </c>
      <c r="I32" s="685">
        <v>83260</v>
      </c>
    </row>
  </sheetData>
  <mergeCells count="7">
    <mergeCell ref="A1:I1"/>
    <mergeCell ref="A3:A4"/>
    <mergeCell ref="B3:B4"/>
    <mergeCell ref="D3:F3"/>
    <mergeCell ref="G3:H3"/>
    <mergeCell ref="I3:I4"/>
    <mergeCell ref="A2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&amp;L6. sz. melléklet a 27/2017.(XII.21.)önkormányzati rendelethez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37"/>
  <sheetViews>
    <sheetView topLeftCell="A25" zoomScaleNormal="100" zoomScaleSheetLayoutView="100" workbookViewId="0">
      <selection activeCell="A46" sqref="A46:XFD47"/>
    </sheetView>
  </sheetViews>
  <sheetFormatPr defaultRowHeight="15" x14ac:dyDescent="0.25"/>
  <cols>
    <col min="1" max="1" width="0.28515625" style="305" customWidth="1"/>
    <col min="2" max="2" width="89.42578125" style="308" customWidth="1"/>
    <col min="3" max="3" width="12.140625" style="308" customWidth="1"/>
    <col min="4" max="16384" width="9.140625" style="306"/>
  </cols>
  <sheetData>
    <row r="2" spans="1:3" x14ac:dyDescent="0.25">
      <c r="B2" s="924" t="s">
        <v>262</v>
      </c>
      <c r="C2" s="924"/>
    </row>
    <row r="3" spans="1:3" ht="15.75" thickBot="1" x14ac:dyDescent="0.3">
      <c r="B3" s="307"/>
    </row>
    <row r="4" spans="1:3" ht="21.75" customHeight="1" thickBot="1" x14ac:dyDescent="0.3">
      <c r="B4" s="334" t="s">
        <v>2</v>
      </c>
      <c r="C4" s="335" t="s">
        <v>3</v>
      </c>
    </row>
    <row r="5" spans="1:3" ht="20.25" customHeight="1" thickBot="1" x14ac:dyDescent="0.3">
      <c r="B5" s="334" t="s">
        <v>69</v>
      </c>
      <c r="C5" s="336">
        <f>SUM(C7,C24)</f>
        <v>1833212</v>
      </c>
    </row>
    <row r="6" spans="1:3" x14ac:dyDescent="0.25">
      <c r="B6" s="337"/>
      <c r="C6" s="338"/>
    </row>
    <row r="7" spans="1:3" x14ac:dyDescent="0.25">
      <c r="B7" s="339" t="s">
        <v>108</v>
      </c>
      <c r="C7" s="340">
        <f>SUM(C8:C22)</f>
        <v>1474692</v>
      </c>
    </row>
    <row r="8" spans="1:3" s="310" customFormat="1" ht="30" x14ac:dyDescent="0.2">
      <c r="A8" s="309" t="s">
        <v>98</v>
      </c>
      <c r="B8" s="341" t="s">
        <v>263</v>
      </c>
      <c r="C8" s="342">
        <v>2160</v>
      </c>
    </row>
    <row r="9" spans="1:3" s="310" customFormat="1" ht="30" x14ac:dyDescent="0.2">
      <c r="A9" s="309" t="s">
        <v>102</v>
      </c>
      <c r="B9" s="343" t="s">
        <v>264</v>
      </c>
      <c r="C9" s="342">
        <v>256912</v>
      </c>
    </row>
    <row r="10" spans="1:3" s="310" customFormat="1" ht="30" x14ac:dyDescent="0.2">
      <c r="A10" s="309" t="s">
        <v>102</v>
      </c>
      <c r="B10" s="344" t="s">
        <v>265</v>
      </c>
      <c r="C10" s="342">
        <v>184425</v>
      </c>
    </row>
    <row r="11" spans="1:3" s="310" customFormat="1" ht="30" x14ac:dyDescent="0.2">
      <c r="A11" s="309" t="s">
        <v>266</v>
      </c>
      <c r="B11" s="344" t="s">
        <v>267</v>
      </c>
      <c r="C11" s="342">
        <v>17000</v>
      </c>
    </row>
    <row r="12" spans="1:3" s="310" customFormat="1" x14ac:dyDescent="0.2">
      <c r="A12" s="309" t="s">
        <v>266</v>
      </c>
      <c r="B12" s="344" t="s">
        <v>268</v>
      </c>
      <c r="C12" s="342">
        <v>98270</v>
      </c>
    </row>
    <row r="13" spans="1:3" s="310" customFormat="1" ht="30.75" customHeight="1" x14ac:dyDescent="0.2">
      <c r="A13" s="309" t="s">
        <v>102</v>
      </c>
      <c r="B13" s="345" t="s">
        <v>269</v>
      </c>
      <c r="C13" s="342">
        <v>341627</v>
      </c>
    </row>
    <row r="14" spans="1:3" s="310" customFormat="1" x14ac:dyDescent="0.2">
      <c r="A14" s="309" t="s">
        <v>102</v>
      </c>
      <c r="B14" s="345" t="s">
        <v>270</v>
      </c>
      <c r="C14" s="342">
        <v>9700</v>
      </c>
    </row>
    <row r="15" spans="1:3" x14ac:dyDescent="0.25">
      <c r="A15" s="305" t="s">
        <v>102</v>
      </c>
      <c r="B15" s="346" t="s">
        <v>271</v>
      </c>
      <c r="C15" s="338">
        <v>426522</v>
      </c>
    </row>
    <row r="16" spans="1:3" s="310" customFormat="1" ht="30" x14ac:dyDescent="0.2">
      <c r="A16" s="309" t="s">
        <v>102</v>
      </c>
      <c r="B16" s="341" t="s">
        <v>272</v>
      </c>
      <c r="C16" s="342">
        <v>87027</v>
      </c>
    </row>
    <row r="17" spans="1:3" s="310" customFormat="1" x14ac:dyDescent="0.2">
      <c r="A17" s="309" t="s">
        <v>102</v>
      </c>
      <c r="B17" s="341" t="s">
        <v>273</v>
      </c>
      <c r="C17" s="342">
        <v>15000</v>
      </c>
    </row>
    <row r="18" spans="1:3" s="310" customFormat="1" x14ac:dyDescent="0.2">
      <c r="A18" s="309" t="s">
        <v>274</v>
      </c>
      <c r="B18" s="341" t="s">
        <v>275</v>
      </c>
      <c r="C18" s="342">
        <v>700</v>
      </c>
    </row>
    <row r="19" spans="1:3" s="310" customFormat="1" x14ac:dyDescent="0.2">
      <c r="A19" s="309" t="s">
        <v>274</v>
      </c>
      <c r="B19" s="341" t="s">
        <v>276</v>
      </c>
      <c r="C19" s="342">
        <v>31000</v>
      </c>
    </row>
    <row r="20" spans="1:3" s="310" customFormat="1" x14ac:dyDescent="0.2">
      <c r="A20" s="309" t="s">
        <v>277</v>
      </c>
      <c r="B20" s="341" t="s">
        <v>278</v>
      </c>
      <c r="C20" s="342">
        <v>3135</v>
      </c>
    </row>
    <row r="21" spans="1:3" s="310" customFormat="1" x14ac:dyDescent="0.2">
      <c r="A21" s="309" t="s">
        <v>102</v>
      </c>
      <c r="B21" s="341" t="s">
        <v>279</v>
      </c>
      <c r="C21" s="342">
        <v>600</v>
      </c>
    </row>
    <row r="22" spans="1:3" ht="30" x14ac:dyDescent="0.25">
      <c r="A22" s="305" t="s">
        <v>102</v>
      </c>
      <c r="B22" s="397" t="s">
        <v>365</v>
      </c>
      <c r="C22" s="312">
        <v>614</v>
      </c>
    </row>
    <row r="23" spans="1:3" x14ac:dyDescent="0.25">
      <c r="B23" s="311"/>
      <c r="C23" s="312"/>
    </row>
    <row r="24" spans="1:3" x14ac:dyDescent="0.25">
      <c r="B24" s="347" t="s">
        <v>280</v>
      </c>
      <c r="C24" s="340">
        <f>SUM(C25:C45)</f>
        <v>358520</v>
      </c>
    </row>
    <row r="25" spans="1:3" s="310" customFormat="1" x14ac:dyDescent="0.2">
      <c r="A25" s="309" t="s">
        <v>281</v>
      </c>
      <c r="B25" s="345" t="s">
        <v>282</v>
      </c>
      <c r="C25" s="342">
        <v>7000</v>
      </c>
    </row>
    <row r="26" spans="1:3" s="310" customFormat="1" ht="29.25" customHeight="1" x14ac:dyDescent="0.2">
      <c r="A26" s="313" t="s">
        <v>98</v>
      </c>
      <c r="B26" s="345" t="s">
        <v>283</v>
      </c>
      <c r="C26" s="321">
        <v>500</v>
      </c>
    </row>
    <row r="27" spans="1:3" ht="13.5" customHeight="1" x14ac:dyDescent="0.25">
      <c r="A27" s="313" t="s">
        <v>102</v>
      </c>
      <c r="B27" s="348" t="s">
        <v>284</v>
      </c>
      <c r="C27" s="349">
        <v>6350</v>
      </c>
    </row>
    <row r="28" spans="1:3" ht="13.5" customHeight="1" x14ac:dyDescent="0.25">
      <c r="A28" s="313" t="s">
        <v>274</v>
      </c>
      <c r="B28" s="348" t="s">
        <v>285</v>
      </c>
      <c r="C28" s="349">
        <v>35000</v>
      </c>
    </row>
    <row r="29" spans="1:3" x14ac:dyDescent="0.25">
      <c r="A29" s="305" t="s">
        <v>109</v>
      </c>
      <c r="B29" s="345" t="s">
        <v>286</v>
      </c>
      <c r="C29" s="349">
        <v>5080</v>
      </c>
    </row>
    <row r="30" spans="1:3" x14ac:dyDescent="0.25">
      <c r="A30" s="305" t="s">
        <v>109</v>
      </c>
      <c r="B30" s="345" t="s">
        <v>287</v>
      </c>
      <c r="C30" s="349">
        <v>1000</v>
      </c>
    </row>
    <row r="31" spans="1:3" x14ac:dyDescent="0.25">
      <c r="A31" s="305" t="s">
        <v>109</v>
      </c>
      <c r="B31" s="345" t="s">
        <v>288</v>
      </c>
      <c r="C31" s="349">
        <v>20700</v>
      </c>
    </row>
    <row r="32" spans="1:3" x14ac:dyDescent="0.25">
      <c r="A32" s="305" t="s">
        <v>109</v>
      </c>
      <c r="B32" s="345" t="s">
        <v>289</v>
      </c>
      <c r="C32" s="349">
        <v>1245</v>
      </c>
    </row>
    <row r="33" spans="1:3" x14ac:dyDescent="0.25">
      <c r="A33" s="305" t="s">
        <v>109</v>
      </c>
      <c r="B33" s="345" t="s">
        <v>290</v>
      </c>
      <c r="C33" s="349">
        <v>15000</v>
      </c>
    </row>
    <row r="34" spans="1:3" x14ac:dyDescent="0.25">
      <c r="A34" s="305" t="s">
        <v>291</v>
      </c>
      <c r="B34" s="345" t="s">
        <v>292</v>
      </c>
      <c r="C34" s="349">
        <v>2635</v>
      </c>
    </row>
    <row r="35" spans="1:3" x14ac:dyDescent="0.25">
      <c r="A35" s="305" t="s">
        <v>266</v>
      </c>
      <c r="B35" s="345" t="s">
        <v>293</v>
      </c>
      <c r="C35" s="349">
        <v>10000</v>
      </c>
    </row>
    <row r="36" spans="1:3" x14ac:dyDescent="0.25">
      <c r="A36" s="305" t="s">
        <v>266</v>
      </c>
      <c r="B36" s="350" t="s">
        <v>294</v>
      </c>
      <c r="C36" s="351">
        <v>2283</v>
      </c>
    </row>
    <row r="37" spans="1:3" x14ac:dyDescent="0.25">
      <c r="A37" s="305" t="s">
        <v>266</v>
      </c>
      <c r="B37" s="350" t="s">
        <v>295</v>
      </c>
      <c r="C37" s="351">
        <v>10000</v>
      </c>
    </row>
    <row r="38" spans="1:3" x14ac:dyDescent="0.25">
      <c r="A38" s="305" t="s">
        <v>266</v>
      </c>
      <c r="B38" s="352" t="s">
        <v>356</v>
      </c>
      <c r="C38" s="353">
        <v>89059</v>
      </c>
    </row>
    <row r="39" spans="1:3" ht="15.75" customHeight="1" x14ac:dyDescent="0.25">
      <c r="A39" s="305" t="s">
        <v>102</v>
      </c>
      <c r="B39" s="345" t="s">
        <v>296</v>
      </c>
      <c r="C39" s="349">
        <v>168</v>
      </c>
    </row>
    <row r="40" spans="1:3" s="310" customFormat="1" ht="30" x14ac:dyDescent="0.2">
      <c r="A40" s="309" t="s">
        <v>102</v>
      </c>
      <c r="B40" s="345" t="s">
        <v>297</v>
      </c>
      <c r="C40" s="321">
        <v>35000</v>
      </c>
    </row>
    <row r="41" spans="1:3" s="310" customFormat="1" x14ac:dyDescent="0.2">
      <c r="A41" s="309" t="s">
        <v>281</v>
      </c>
      <c r="B41" s="345" t="s">
        <v>298</v>
      </c>
      <c r="C41" s="321">
        <v>10000</v>
      </c>
    </row>
    <row r="42" spans="1:3" s="310" customFormat="1" x14ac:dyDescent="0.2">
      <c r="A42" s="309" t="s">
        <v>281</v>
      </c>
      <c r="B42" s="345" t="s">
        <v>299</v>
      </c>
      <c r="C42" s="321">
        <v>7500</v>
      </c>
    </row>
    <row r="43" spans="1:3" s="310" customFormat="1" x14ac:dyDescent="0.2">
      <c r="A43" s="309" t="s">
        <v>281</v>
      </c>
      <c r="B43" s="345" t="s">
        <v>300</v>
      </c>
      <c r="C43" s="321">
        <v>20000</v>
      </c>
    </row>
    <row r="44" spans="1:3" s="310" customFormat="1" x14ac:dyDescent="0.2">
      <c r="A44" s="309" t="s">
        <v>277</v>
      </c>
      <c r="B44" s="345" t="s">
        <v>301</v>
      </c>
      <c r="C44" s="321">
        <v>10000</v>
      </c>
    </row>
    <row r="45" spans="1:3" s="310" customFormat="1" ht="15.75" thickBot="1" x14ac:dyDescent="0.25">
      <c r="A45" s="309" t="s">
        <v>98</v>
      </c>
      <c r="B45" s="330" t="s">
        <v>357</v>
      </c>
      <c r="C45" s="331">
        <v>70000</v>
      </c>
    </row>
    <row r="46" spans="1:3" ht="15.75" thickBot="1" x14ac:dyDescent="0.3">
      <c r="B46" s="332" t="s">
        <v>70</v>
      </c>
      <c r="C46" s="333">
        <f>SUM(C48,C58,C61)</f>
        <v>11465</v>
      </c>
    </row>
    <row r="47" spans="1:3" x14ac:dyDescent="0.25">
      <c r="B47" s="354"/>
      <c r="C47" s="355"/>
    </row>
    <row r="48" spans="1:3" x14ac:dyDescent="0.25">
      <c r="B48" s="356" t="s">
        <v>110</v>
      </c>
      <c r="C48" s="357">
        <f>SUM(C49:C56)</f>
        <v>10715</v>
      </c>
    </row>
    <row r="49" spans="1:3" ht="15" customHeight="1" x14ac:dyDescent="0.25">
      <c r="A49" s="305" t="s">
        <v>98</v>
      </c>
      <c r="B49" s="345" t="s">
        <v>210</v>
      </c>
      <c r="C49" s="349">
        <v>3000</v>
      </c>
    </row>
    <row r="50" spans="1:3" ht="15" customHeight="1" x14ac:dyDescent="0.25">
      <c r="A50" s="305" t="s">
        <v>102</v>
      </c>
      <c r="B50" s="346" t="s">
        <v>240</v>
      </c>
      <c r="C50" s="353">
        <v>500</v>
      </c>
    </row>
    <row r="51" spans="1:3" ht="27.75" customHeight="1" x14ac:dyDescent="0.25">
      <c r="A51" s="305" t="s">
        <v>102</v>
      </c>
      <c r="B51" s="346" t="s">
        <v>241</v>
      </c>
      <c r="C51" s="349">
        <v>150</v>
      </c>
    </row>
    <row r="52" spans="1:3" ht="14.25" customHeight="1" x14ac:dyDescent="0.25">
      <c r="A52" s="305" t="s">
        <v>102</v>
      </c>
      <c r="B52" s="346" t="s">
        <v>243</v>
      </c>
      <c r="C52" s="349">
        <v>150</v>
      </c>
    </row>
    <row r="53" spans="1:3" x14ac:dyDescent="0.25">
      <c r="A53" s="305" t="s">
        <v>98</v>
      </c>
      <c r="B53" s="345" t="s">
        <v>242</v>
      </c>
      <c r="C53" s="349">
        <v>1270</v>
      </c>
    </row>
    <row r="54" spans="1:3" x14ac:dyDescent="0.25">
      <c r="A54" s="305" t="s">
        <v>98</v>
      </c>
      <c r="B54" s="345" t="s">
        <v>302</v>
      </c>
      <c r="C54" s="349">
        <v>2045</v>
      </c>
    </row>
    <row r="55" spans="1:3" x14ac:dyDescent="0.25">
      <c r="A55" s="305" t="s">
        <v>100</v>
      </c>
      <c r="B55" s="345" t="s">
        <v>303</v>
      </c>
      <c r="C55" s="349">
        <v>100</v>
      </c>
    </row>
    <row r="56" spans="1:3" x14ac:dyDescent="0.25">
      <c r="A56" s="305" t="s">
        <v>98</v>
      </c>
      <c r="B56" s="346" t="s">
        <v>304</v>
      </c>
      <c r="C56" s="353">
        <v>3500</v>
      </c>
    </row>
    <row r="57" spans="1:3" x14ac:dyDescent="0.25">
      <c r="B57" s="346"/>
      <c r="C57" s="353"/>
    </row>
    <row r="58" spans="1:3" x14ac:dyDescent="0.25">
      <c r="B58" s="356" t="s">
        <v>105</v>
      </c>
      <c r="C58" s="357">
        <f t="shared" ref="C58" si="0">SUM(C59)</f>
        <v>150</v>
      </c>
    </row>
    <row r="59" spans="1:3" x14ac:dyDescent="0.25">
      <c r="A59" s="305" t="s">
        <v>98</v>
      </c>
      <c r="B59" s="346" t="s">
        <v>111</v>
      </c>
      <c r="C59" s="353">
        <v>150</v>
      </c>
    </row>
    <row r="60" spans="1:3" x14ac:dyDescent="0.25">
      <c r="B60" s="346"/>
      <c r="C60" s="353"/>
    </row>
    <row r="61" spans="1:3" x14ac:dyDescent="0.25">
      <c r="B61" s="356" t="s">
        <v>104</v>
      </c>
      <c r="C61" s="358">
        <f t="shared" ref="C61" si="1">SUM(C62)</f>
        <v>600</v>
      </c>
    </row>
    <row r="62" spans="1:3" x14ac:dyDescent="0.25">
      <c r="A62" s="305" t="s">
        <v>98</v>
      </c>
      <c r="B62" s="346" t="s">
        <v>111</v>
      </c>
      <c r="C62" s="338">
        <v>600</v>
      </c>
    </row>
    <row r="63" spans="1:3" ht="15.75" thickBot="1" x14ac:dyDescent="0.3">
      <c r="B63" s="314"/>
      <c r="C63" s="315"/>
    </row>
    <row r="64" spans="1:3" ht="15.75" thickBot="1" x14ac:dyDescent="0.3">
      <c r="B64" s="332" t="s">
        <v>112</v>
      </c>
      <c r="C64" s="336">
        <f>SUM(C65:C106)</f>
        <v>19052</v>
      </c>
    </row>
    <row r="65" spans="2:3" x14ac:dyDescent="0.25">
      <c r="B65" s="399" t="s">
        <v>375</v>
      </c>
      <c r="C65" s="359">
        <v>100</v>
      </c>
    </row>
    <row r="66" spans="2:3" x14ac:dyDescent="0.25">
      <c r="B66" s="399" t="s">
        <v>376</v>
      </c>
      <c r="C66" s="359">
        <v>520</v>
      </c>
    </row>
    <row r="67" spans="2:3" x14ac:dyDescent="0.25">
      <c r="B67" s="399" t="s">
        <v>377</v>
      </c>
      <c r="C67" s="359">
        <v>280</v>
      </c>
    </row>
    <row r="68" spans="2:3" x14ac:dyDescent="0.25">
      <c r="B68" s="399" t="s">
        <v>425</v>
      </c>
      <c r="C68" s="359">
        <v>70</v>
      </c>
    </row>
    <row r="69" spans="2:3" ht="16.5" customHeight="1" x14ac:dyDescent="0.25">
      <c r="B69" s="399" t="s">
        <v>378</v>
      </c>
      <c r="C69" s="359">
        <v>80</v>
      </c>
    </row>
    <row r="70" spans="2:3" x14ac:dyDescent="0.25">
      <c r="B70" s="399" t="s">
        <v>426</v>
      </c>
      <c r="C70" s="359">
        <v>20</v>
      </c>
    </row>
    <row r="71" spans="2:3" x14ac:dyDescent="0.25">
      <c r="B71" s="399" t="s">
        <v>427</v>
      </c>
      <c r="C71" s="359">
        <v>150</v>
      </c>
    </row>
    <row r="72" spans="2:3" x14ac:dyDescent="0.25">
      <c r="B72" s="399" t="s">
        <v>369</v>
      </c>
      <c r="C72" s="359">
        <v>200</v>
      </c>
    </row>
    <row r="73" spans="2:3" x14ac:dyDescent="0.25">
      <c r="B73" s="399" t="s">
        <v>370</v>
      </c>
      <c r="C73" s="359">
        <v>150</v>
      </c>
    </row>
    <row r="74" spans="2:3" x14ac:dyDescent="0.25">
      <c r="B74" s="399" t="s">
        <v>379</v>
      </c>
      <c r="C74" s="359">
        <v>72</v>
      </c>
    </row>
    <row r="75" spans="2:3" ht="15.75" customHeight="1" x14ac:dyDescent="0.25">
      <c r="B75" s="399" t="s">
        <v>371</v>
      </c>
      <c r="C75" s="338">
        <v>100</v>
      </c>
    </row>
    <row r="76" spans="2:3" ht="18" customHeight="1" x14ac:dyDescent="0.25">
      <c r="B76" s="399" t="s">
        <v>372</v>
      </c>
      <c r="C76" s="338">
        <v>470</v>
      </c>
    </row>
    <row r="77" spans="2:3" ht="15.75" customHeight="1" x14ac:dyDescent="0.25">
      <c r="B77" s="399" t="s">
        <v>404</v>
      </c>
      <c r="C77" s="338">
        <v>150</v>
      </c>
    </row>
    <row r="78" spans="2:3" x14ac:dyDescent="0.25">
      <c r="B78" s="399" t="s">
        <v>405</v>
      </c>
      <c r="C78" s="338">
        <v>50</v>
      </c>
    </row>
    <row r="79" spans="2:3" x14ac:dyDescent="0.25">
      <c r="B79" s="399" t="s">
        <v>406</v>
      </c>
      <c r="C79" s="338">
        <v>294</v>
      </c>
    </row>
    <row r="80" spans="2:3" x14ac:dyDescent="0.25">
      <c r="B80" s="399" t="s">
        <v>373</v>
      </c>
      <c r="C80" s="338">
        <v>200</v>
      </c>
    </row>
    <row r="81" spans="2:3" x14ac:dyDescent="0.25">
      <c r="B81" s="399" t="s">
        <v>374</v>
      </c>
      <c r="C81" s="338">
        <v>100</v>
      </c>
    </row>
    <row r="82" spans="2:3" x14ac:dyDescent="0.25">
      <c r="B82" s="399" t="s">
        <v>380</v>
      </c>
      <c r="C82" s="338">
        <v>30</v>
      </c>
    </row>
    <row r="83" spans="2:3" x14ac:dyDescent="0.25">
      <c r="B83" s="399" t="s">
        <v>381</v>
      </c>
      <c r="C83" s="338">
        <v>80</v>
      </c>
    </row>
    <row r="84" spans="2:3" x14ac:dyDescent="0.25">
      <c r="B84" s="399" t="s">
        <v>382</v>
      </c>
      <c r="C84" s="338">
        <v>150</v>
      </c>
    </row>
    <row r="85" spans="2:3" x14ac:dyDescent="0.25">
      <c r="B85" s="399" t="s">
        <v>383</v>
      </c>
      <c r="C85" s="338">
        <v>80</v>
      </c>
    </row>
    <row r="86" spans="2:3" x14ac:dyDescent="0.25">
      <c r="B86" s="399" t="s">
        <v>384</v>
      </c>
      <c r="C86" s="338">
        <v>600</v>
      </c>
    </row>
    <row r="87" spans="2:3" x14ac:dyDescent="0.25">
      <c r="B87" s="399" t="s">
        <v>385</v>
      </c>
      <c r="C87" s="338">
        <v>635</v>
      </c>
    </row>
    <row r="88" spans="2:3" x14ac:dyDescent="0.25">
      <c r="B88" s="399" t="s">
        <v>389</v>
      </c>
      <c r="C88" s="338">
        <v>200</v>
      </c>
    </row>
    <row r="89" spans="2:3" ht="30" x14ac:dyDescent="0.25">
      <c r="B89" s="399" t="s">
        <v>390</v>
      </c>
      <c r="C89" s="338">
        <v>134</v>
      </c>
    </row>
    <row r="90" spans="2:3" x14ac:dyDescent="0.25">
      <c r="B90" s="399" t="s">
        <v>391</v>
      </c>
      <c r="C90" s="338">
        <v>240</v>
      </c>
    </row>
    <row r="91" spans="2:3" ht="15.75" customHeight="1" x14ac:dyDescent="0.25">
      <c r="B91" s="399" t="s">
        <v>392</v>
      </c>
      <c r="C91" s="338">
        <v>50</v>
      </c>
    </row>
    <row r="92" spans="2:3" ht="30" x14ac:dyDescent="0.25">
      <c r="B92" s="399" t="s">
        <v>393</v>
      </c>
      <c r="C92" s="338">
        <v>640</v>
      </c>
    </row>
    <row r="93" spans="2:3" x14ac:dyDescent="0.25">
      <c r="B93" s="399" t="s">
        <v>386</v>
      </c>
      <c r="C93" s="338">
        <v>50</v>
      </c>
    </row>
    <row r="94" spans="2:3" x14ac:dyDescent="0.25">
      <c r="B94" s="399" t="s">
        <v>387</v>
      </c>
      <c r="C94" s="338">
        <v>200</v>
      </c>
    </row>
    <row r="95" spans="2:3" x14ac:dyDescent="0.25">
      <c r="B95" s="399" t="s">
        <v>388</v>
      </c>
      <c r="C95" s="338">
        <v>120</v>
      </c>
    </row>
    <row r="96" spans="2:3" x14ac:dyDescent="0.25">
      <c r="B96" s="399" t="s">
        <v>394</v>
      </c>
      <c r="C96" s="400">
        <v>1000</v>
      </c>
    </row>
    <row r="97" spans="2:3" x14ac:dyDescent="0.25">
      <c r="B97" s="399" t="s">
        <v>395</v>
      </c>
      <c r="C97" s="400">
        <v>1500</v>
      </c>
    </row>
    <row r="98" spans="2:3" x14ac:dyDescent="0.25">
      <c r="B98" s="399" t="s">
        <v>396</v>
      </c>
      <c r="C98" s="400">
        <v>600</v>
      </c>
    </row>
    <row r="99" spans="2:3" x14ac:dyDescent="0.25">
      <c r="B99" s="399" t="s">
        <v>397</v>
      </c>
      <c r="C99" s="400">
        <v>1500</v>
      </c>
    </row>
    <row r="100" spans="2:3" x14ac:dyDescent="0.25">
      <c r="B100" s="399" t="s">
        <v>428</v>
      </c>
      <c r="C100" s="400">
        <v>1500</v>
      </c>
    </row>
    <row r="101" spans="2:3" x14ac:dyDescent="0.25">
      <c r="B101" s="399" t="s">
        <v>398</v>
      </c>
      <c r="C101" s="400">
        <v>500</v>
      </c>
    </row>
    <row r="102" spans="2:3" x14ac:dyDescent="0.25">
      <c r="B102" s="399" t="s">
        <v>399</v>
      </c>
      <c r="C102" s="400">
        <v>500</v>
      </c>
    </row>
    <row r="103" spans="2:3" x14ac:dyDescent="0.25">
      <c r="B103" s="399" t="s">
        <v>400</v>
      </c>
      <c r="C103" s="400">
        <v>1000</v>
      </c>
    </row>
    <row r="104" spans="2:3" x14ac:dyDescent="0.25">
      <c r="B104" s="399" t="s">
        <v>401</v>
      </c>
      <c r="C104" s="400">
        <v>3187</v>
      </c>
    </row>
    <row r="105" spans="2:3" x14ac:dyDescent="0.25">
      <c r="B105" s="401" t="s">
        <v>402</v>
      </c>
      <c r="C105" s="338">
        <v>1000</v>
      </c>
    </row>
    <row r="106" spans="2:3" x14ac:dyDescent="0.25">
      <c r="B106" s="401" t="s">
        <v>403</v>
      </c>
      <c r="C106" s="338">
        <v>550</v>
      </c>
    </row>
    <row r="107" spans="2:3" ht="15.75" thickBot="1" x14ac:dyDescent="0.3">
      <c r="B107" s="402"/>
      <c r="C107" s="403"/>
    </row>
    <row r="108" spans="2:3" ht="15.75" thickBot="1" x14ac:dyDescent="0.3">
      <c r="B108" s="360" t="s">
        <v>107</v>
      </c>
      <c r="C108" s="336">
        <f>SUM(C5,C64,C46)</f>
        <v>1863729</v>
      </c>
    </row>
    <row r="109" spans="2:3" ht="13.5" customHeight="1" x14ac:dyDescent="0.25">
      <c r="B109" s="316"/>
    </row>
    <row r="110" spans="2:3" ht="13.5" customHeight="1" x14ac:dyDescent="0.25">
      <c r="B110" s="316"/>
    </row>
    <row r="111" spans="2:3" ht="13.5" customHeight="1" x14ac:dyDescent="0.25">
      <c r="B111" s="316"/>
    </row>
    <row r="112" spans="2:3" ht="13.5" customHeight="1" x14ac:dyDescent="0.25">
      <c r="B112" s="316"/>
    </row>
    <row r="113" spans="2:2" ht="13.5" customHeight="1" x14ac:dyDescent="0.25">
      <c r="B113" s="316"/>
    </row>
    <row r="114" spans="2:2" ht="13.5" customHeight="1" x14ac:dyDescent="0.25">
      <c r="B114" s="316"/>
    </row>
    <row r="115" spans="2:2" ht="13.5" customHeight="1" x14ac:dyDescent="0.25">
      <c r="B115" s="316"/>
    </row>
    <row r="116" spans="2:2" ht="13.5" customHeight="1" x14ac:dyDescent="0.25">
      <c r="B116" s="316"/>
    </row>
    <row r="117" spans="2:2" ht="13.5" customHeight="1" x14ac:dyDescent="0.25">
      <c r="B117" s="317"/>
    </row>
    <row r="118" spans="2:2" ht="13.5" customHeight="1" x14ac:dyDescent="0.25">
      <c r="B118" s="318"/>
    </row>
    <row r="119" spans="2:2" ht="13.5" customHeight="1" x14ac:dyDescent="0.25">
      <c r="B119" s="318"/>
    </row>
    <row r="120" spans="2:2" ht="13.5" customHeight="1" x14ac:dyDescent="0.25">
      <c r="B120" s="318"/>
    </row>
    <row r="121" spans="2:2" ht="13.5" customHeight="1" x14ac:dyDescent="0.25">
      <c r="B121" s="318"/>
    </row>
    <row r="122" spans="2:2" ht="13.5" customHeight="1" x14ac:dyDescent="0.25">
      <c r="B122" s="318"/>
    </row>
    <row r="123" spans="2:2" ht="13.5" customHeight="1" x14ac:dyDescent="0.25">
      <c r="B123" s="318"/>
    </row>
    <row r="124" spans="2:2" ht="13.5" customHeight="1" x14ac:dyDescent="0.25">
      <c r="B124" s="318"/>
    </row>
    <row r="125" spans="2:2" ht="13.5" customHeight="1" x14ac:dyDescent="0.25">
      <c r="B125" s="318"/>
    </row>
    <row r="126" spans="2:2" ht="13.5" customHeight="1" x14ac:dyDescent="0.25">
      <c r="B126" s="318"/>
    </row>
    <row r="127" spans="2:2" ht="13.5" customHeight="1" x14ac:dyDescent="0.25">
      <c r="B127" s="318"/>
    </row>
    <row r="128" spans="2:2" ht="13.5" customHeight="1" x14ac:dyDescent="0.25">
      <c r="B128" s="318"/>
    </row>
    <row r="129" spans="2:2" ht="13.5" customHeight="1" x14ac:dyDescent="0.25">
      <c r="B129" s="318"/>
    </row>
    <row r="130" spans="2:2" ht="13.5" customHeight="1" x14ac:dyDescent="0.25">
      <c r="B130" s="319"/>
    </row>
    <row r="131" spans="2:2" x14ac:dyDescent="0.25">
      <c r="B131" s="317"/>
    </row>
    <row r="132" spans="2:2" x14ac:dyDescent="0.25">
      <c r="B132" s="317"/>
    </row>
    <row r="133" spans="2:2" x14ac:dyDescent="0.25">
      <c r="B133" s="316"/>
    </row>
    <row r="134" spans="2:2" x14ac:dyDescent="0.25">
      <c r="B134" s="316"/>
    </row>
    <row r="135" spans="2:2" x14ac:dyDescent="0.25">
      <c r="B135" s="316"/>
    </row>
    <row r="136" spans="2:2" x14ac:dyDescent="0.25">
      <c r="B136" s="320"/>
    </row>
    <row r="137" spans="2:2" x14ac:dyDescent="0.25">
      <c r="B137" s="317"/>
    </row>
  </sheetData>
  <mergeCells count="1">
    <mergeCell ref="B2:C2"/>
  </mergeCells>
  <printOptions horizontalCentered="1"/>
  <pageMargins left="0.70866141732283472" right="0.70866141732283472" top="0.74803149606299213" bottom="0.39370078740157483" header="0.31496062992125984" footer="0.31496062992125984"/>
  <pageSetup paperSize="9" scale="86" fitToHeight="0" orientation="portrait" r:id="rId1"/>
  <headerFooter>
    <oddHeader xml:space="preserve">&amp;L7. melléklet a 27/2017.(XII.21.) önkormányzati rendelethez
</oddHeader>
  </headerFooter>
  <rowBreaks count="1" manualBreakCount="1">
    <brk id="45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24</vt:i4>
      </vt:variant>
    </vt:vector>
  </HeadingPairs>
  <TitlesOfParts>
    <vt:vector size="44" baseType="lpstr">
      <vt:lpstr>1. sz. melléklet</vt:lpstr>
      <vt:lpstr>2. sz. melléklet</vt:lpstr>
      <vt:lpstr>3. sz. melléklet</vt:lpstr>
      <vt:lpstr>4.sz. melléklet</vt:lpstr>
      <vt:lpstr>5. sz. melléklet - Önkormányzat</vt:lpstr>
      <vt:lpstr>5. sz.melléklet - Közös Hivatal</vt:lpstr>
      <vt:lpstr>6. sz. mellékelt bev.</vt:lpstr>
      <vt:lpstr>6.sz. mellékelt kiad.</vt:lpstr>
      <vt:lpstr>7. sz. melléklet </vt:lpstr>
      <vt:lpstr>8. sz. melléklet </vt:lpstr>
      <vt:lpstr>9. sz. melléklet </vt:lpstr>
      <vt:lpstr>10. sz. melléklet</vt:lpstr>
      <vt:lpstr>11. sz. melléklet </vt:lpstr>
      <vt:lpstr>12. sz. melléklet</vt:lpstr>
      <vt:lpstr>13. sz. melléklet</vt:lpstr>
      <vt:lpstr>13. sz. melléklet 2. oldal</vt:lpstr>
      <vt:lpstr>14. sz. melléklet </vt:lpstr>
      <vt:lpstr>15. sz. melléklet</vt:lpstr>
      <vt:lpstr>16. sz. melléklet </vt:lpstr>
      <vt:lpstr>17. sz. melléklet</vt:lpstr>
      <vt:lpstr>'10. sz. melléklet'!Nyomtatási_cím</vt:lpstr>
      <vt:lpstr>'17. sz. melléklet'!Nyomtatási_cím</vt:lpstr>
      <vt:lpstr>'5. sz. melléklet - Önkormányzat'!Nyomtatási_cím</vt:lpstr>
      <vt:lpstr>'5. sz.melléklet - Közös Hivatal'!Nyomtatási_cím</vt:lpstr>
      <vt:lpstr>'7. sz. melléklet '!Nyomtatási_cím</vt:lpstr>
      <vt:lpstr>'1. sz. melléklet'!Nyomtatási_terület</vt:lpstr>
      <vt:lpstr>'10. sz. melléklet'!Nyomtatási_terület</vt:lpstr>
      <vt:lpstr>'11. sz. melléklet '!Nyomtatási_terület</vt:lpstr>
      <vt:lpstr>'12. sz. melléklet'!Nyomtatási_terület</vt:lpstr>
      <vt:lpstr>'13. sz. melléklet 2. oldal'!Nyomtatási_terület</vt:lpstr>
      <vt:lpstr>'14. sz. melléklet '!Nyomtatási_terület</vt:lpstr>
      <vt:lpstr>'15. sz. melléklet'!Nyomtatási_terület</vt:lpstr>
      <vt:lpstr>'16. sz. melléklet '!Nyomtatási_terület</vt:lpstr>
      <vt:lpstr>'17. sz. melléklet'!Nyomtatási_terület</vt:lpstr>
      <vt:lpstr>'2. sz. melléklet'!Nyomtatási_terület</vt:lpstr>
      <vt:lpstr>'3. sz. melléklet'!Nyomtatási_terület</vt:lpstr>
      <vt:lpstr>'4.sz. melléklet'!Nyomtatási_terület</vt:lpstr>
      <vt:lpstr>'5. sz. melléklet - Önkormányzat'!Nyomtatási_terület</vt:lpstr>
      <vt:lpstr>'5. sz.melléklet - Közös Hivatal'!Nyomtatási_terület</vt:lpstr>
      <vt:lpstr>'7. sz. melléklet '!Nyomtatási_terület</vt:lpstr>
      <vt:lpstr>'9. sz. melléklet '!Nyomtatási_terület</vt:lpstr>
      <vt:lpstr>'5. sz. melléklet - Önkormányzat'!Print_Titles_0</vt:lpstr>
      <vt:lpstr>'5. sz. melléklet - Önkormányzat'!Print_Titles_0_0</vt:lpstr>
      <vt:lpstr>'5. sz. melléklet - Önkormányzat'!Print_Titles_0_0_0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Titkárság</dc:creator>
  <cp:lastModifiedBy>zomborimonika</cp:lastModifiedBy>
  <cp:lastPrinted>2017-12-20T14:23:26Z</cp:lastPrinted>
  <dcterms:created xsi:type="dcterms:W3CDTF">2016-03-22T13:59:53Z</dcterms:created>
  <dcterms:modified xsi:type="dcterms:W3CDTF">2017-12-20T14:23:58Z</dcterms:modified>
  <cp:contentStatus/>
</cp:coreProperties>
</file>