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10425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-felh.bev-kiad" sheetId="6" r:id="rId5"/>
    <sheet name="5.mell.pénze.vált." sheetId="7" r:id="rId6"/>
    <sheet name="6.mell.kvetett tám." sheetId="8" r:id="rId7"/>
    <sheet name="7.mell.maradvány" sheetId="9" r:id="rId8"/>
    <sheet name="8.mell.stab." sheetId="10" r:id="rId9"/>
    <sheet name="9.mell.vagy." sheetId="11" r:id="rId10"/>
  </sheets>
  <calcPr calcId="124519"/>
</workbook>
</file>

<file path=xl/calcChain.xml><?xml version="1.0" encoding="utf-8"?>
<calcChain xmlns="http://schemas.openxmlformats.org/spreadsheetml/2006/main">
  <c r="I19" i="4"/>
  <c r="G19"/>
  <c r="H19"/>
  <c r="G15"/>
  <c r="H15"/>
  <c r="B19"/>
  <c r="C19"/>
  <c r="D19"/>
  <c r="D20" s="1"/>
  <c r="C15"/>
  <c r="B15"/>
  <c r="B16" i="9"/>
  <c r="B13"/>
  <c r="B13" i="7"/>
  <c r="B72" i="3"/>
  <c r="C72"/>
  <c r="C17" i="2"/>
  <c r="D17"/>
  <c r="B17"/>
  <c r="C50" i="1"/>
  <c r="D50"/>
  <c r="B50"/>
  <c r="C27"/>
  <c r="D27"/>
  <c r="B27"/>
  <c r="C44"/>
  <c r="D44"/>
  <c r="B44"/>
  <c r="C40"/>
  <c r="D40"/>
  <c r="B40"/>
  <c r="C37"/>
  <c r="D37"/>
  <c r="B37"/>
  <c r="C16"/>
  <c r="D16"/>
  <c r="B16"/>
  <c r="H20" i="4" l="1"/>
  <c r="G20"/>
  <c r="C20"/>
  <c r="B20"/>
  <c r="B18" i="10"/>
  <c r="C18"/>
  <c r="D18"/>
  <c r="E18"/>
  <c r="B34" i="7"/>
  <c r="D57" i="6"/>
  <c r="D48"/>
  <c r="C57"/>
  <c r="C48"/>
  <c r="E19" i="4"/>
  <c r="I15"/>
  <c r="E15"/>
  <c r="D72" i="3"/>
  <c r="D67"/>
  <c r="D61"/>
  <c r="D56"/>
  <c r="D51"/>
  <c r="D30"/>
  <c r="D19"/>
  <c r="B67"/>
  <c r="C67"/>
  <c r="B61"/>
  <c r="C61"/>
  <c r="B56"/>
  <c r="C56"/>
  <c r="B51"/>
  <c r="C51"/>
  <c r="B30"/>
  <c r="C30"/>
  <c r="B19"/>
  <c r="C19"/>
  <c r="D21" i="2"/>
  <c r="D22" s="1"/>
  <c r="D23" s="1"/>
  <c r="B21"/>
  <c r="B22" s="1"/>
  <c r="B23" s="1"/>
  <c r="C21"/>
  <c r="C22" s="1"/>
  <c r="C23" s="1"/>
  <c r="B51" i="1"/>
  <c r="D51"/>
  <c r="C51"/>
  <c r="C13"/>
  <c r="D13"/>
  <c r="B13"/>
  <c r="B68" i="3" l="1"/>
  <c r="B73"/>
  <c r="B45" i="1"/>
  <c r="B52"/>
  <c r="C45"/>
  <c r="C52"/>
  <c r="D52"/>
  <c r="D45"/>
  <c r="I20" i="4"/>
  <c r="E20"/>
  <c r="C73" i="3"/>
  <c r="C68"/>
  <c r="D68"/>
  <c r="D73"/>
  <c r="E9" i="2"/>
  <c r="E10"/>
  <c r="E11"/>
  <c r="E12"/>
  <c r="E13"/>
  <c r="E14"/>
  <c r="E19"/>
  <c r="E21"/>
  <c r="E8"/>
  <c r="E17"/>
  <c r="E12" i="1"/>
  <c r="E13"/>
  <c r="E19"/>
  <c r="E21"/>
  <c r="E23"/>
  <c r="E25"/>
  <c r="E26"/>
  <c r="E27"/>
  <c r="E30"/>
  <c r="E32"/>
  <c r="E33"/>
  <c r="E35"/>
  <c r="E36"/>
  <c r="E37"/>
  <c r="E47"/>
  <c r="E11"/>
  <c r="E52" l="1"/>
  <c r="E45"/>
  <c r="E23" i="2"/>
</calcChain>
</file>

<file path=xl/sharedStrings.xml><?xml version="1.0" encoding="utf-8"?>
<sst xmlns="http://schemas.openxmlformats.org/spreadsheetml/2006/main" count="566" uniqueCount="310">
  <si>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</si>
  <si>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</si>
  <si>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</si>
  <si>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</si>
  <si>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</si>
  <si>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</si>
  <si>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</si>
  <si>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</si>
  <si>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</si>
  <si>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</si>
  <si>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</si>
  <si>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</si>
  <si>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</si>
  <si>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</si>
  <si>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</si>
  <si>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</si>
  <si>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</si>
  <si>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</si>
  <si>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</si>
  <si>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</si>
  <si>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</si>
  <si>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</si>
  <si>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</si>
  <si>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</si>
  <si>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</si>
  <si>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</si>
  <si>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</si>
  <si>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</si>
  <si>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</si>
  <si>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</si>
  <si>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</si>
  <si>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</si>
  <si>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</si>
  <si>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</si>
  <si>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</si>
  <si>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</si>
  <si>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</si>
  <si>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</si>
  <si>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</si>
  <si>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</si>
  <si>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</si>
  <si>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</si>
  <si>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</si>
  <si>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</si>
  <si>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</si>
  <si>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</si>
  <si>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</si>
  <si>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</si>
  <si>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</si>
  <si>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kamatbevételek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</si>
  <si>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</si>
  <si>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</si>
  <si>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</si>
  <si>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</si>
  <si>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</si>
  <si>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</si>
  <si>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</si>
  <si>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</si>
  <si>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</si>
  <si>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</si>
  <si>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</si>
  <si>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</si>
  <si>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</si>
  <si>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</si>
  <si>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</si>
  <si>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</si>
  <si>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</si>
  <si>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</si>
  <si>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</si>
  <si>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</si>
  <si>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</si>
  <si>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</si>
  <si>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</si>
  <si>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</si>
  <si>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</si>
  <si>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</si>
  <si>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</si>
  <si>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</si>
  <si>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</si>
  <si>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</si>
  <si>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</si>
  <si>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</si>
  <si>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</si>
  <si>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</si>
  <si>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</si>
  <si>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</si>
  <si>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</si>
  <si>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</si>
  <si>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</si>
  <si>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</si>
  <si>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</si>
  <si>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</si>
  <si>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</si>
  <si>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</si>
  <si>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 xml:space="preserve">Felújítások </t>
  </si>
  <si>
    <t>Felújítások összesen</t>
  </si>
  <si>
    <t>Felhalmozási célú  támogatások ÁH-on belülről</t>
  </si>
  <si>
    <t>Ingatlanok értékesítés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</si>
  <si>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</si>
  <si>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</si>
  <si>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</si>
  <si>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</si>
  <si>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</si>
  <si>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</si>
  <si>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</si>
  <si>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</si>
  <si>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</si>
  <si>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</si>
  <si>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</si>
  <si>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</si>
  <si>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</si>
  <si>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</si>
  <si>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</si>
  <si>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</si>
  <si>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</si>
  <si>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</si>
  <si>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</si>
  <si>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</si>
  <si>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</si>
  <si>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</si>
  <si>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</si>
  <si>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</si>
  <si>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</si>
  <si>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</si>
  <si>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</si>
  <si>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</si>
  <si>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</si>
  <si>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</si>
  <si>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</si>
  <si>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</si>
  <si>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</si>
  <si>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</si>
  <si>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</si>
  <si>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</si>
  <si>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</si>
  <si>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</si>
  <si>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</si>
  <si>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</si>
  <si>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</si>
  <si>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</si>
  <si>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</si>
  <si>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</si>
  <si>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</si>
  <si>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</si>
  <si>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Felhalm.célú visszatérítendő tám. Áh-on belülről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</si>
  <si>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</si>
  <si>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</si>
  <si>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</si>
  <si>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</si>
  <si>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</si>
  <si>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</si>
  <si>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</si>
  <si>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</si>
  <si>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</si>
  <si>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</si>
  <si>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</si>
  <si>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</si>
  <si>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</si>
  <si>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</si>
  <si>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</si>
  <si>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</si>
  <si>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</si>
  <si>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</si>
  <si>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2016 évi eredeti előirányzat</t>
  </si>
  <si>
    <t>Általános forgalmi adó visszatérítése</t>
  </si>
  <si>
    <t>Részesedések értékesítése</t>
  </si>
  <si>
    <t>2016. évi eredeti előirányzat</t>
  </si>
  <si>
    <t>Finanszírozási kiadások</t>
  </si>
  <si>
    <t>2016 évi eredeti ei.</t>
  </si>
  <si>
    <t>Elvonások és befizetések</t>
  </si>
  <si>
    <t>Előző évi pénzmaradvány igénybe vétele</t>
  </si>
  <si>
    <t>2016. évi eredeti ei.</t>
  </si>
  <si>
    <t>Felhalm.célú önkormányzati támogatások</t>
  </si>
  <si>
    <t>Felhalm. Célú visszatérítendő tám.visszatérülése</t>
  </si>
  <si>
    <t>Pénzkészlet változások 2016. évben</t>
  </si>
  <si>
    <t>Bankszámlák, pénztárak egyenlege 2016. december 31-én</t>
  </si>
  <si>
    <t>2016. év tény</t>
  </si>
  <si>
    <t>2017. évi terv</t>
  </si>
  <si>
    <t>2019. évi terv</t>
  </si>
  <si>
    <t>2018. évi terv</t>
  </si>
  <si>
    <t>Likviditási célú hitelek, kölcsönök felvétele</t>
  </si>
  <si>
    <t>- községgazdálkodás</t>
  </si>
  <si>
    <t>- települési hulladék begyűjtése, szállítása</t>
  </si>
  <si>
    <t>- zöldterület kezelés</t>
  </si>
  <si>
    <t>- háziorvosi alapellátás+ügyelet</t>
  </si>
  <si>
    <t>- sportlétesítmények üzemeltetése</t>
  </si>
  <si>
    <t>- versenysport támogatása</t>
  </si>
  <si>
    <t>- lakóingatlan üzemeltetése</t>
  </si>
  <si>
    <t>hiteltörlesztés államháztartáson kívülre</t>
  </si>
  <si>
    <t>Hiteltörlesztés</t>
  </si>
  <si>
    <t>Aka Község Önkormányzat 2016. évi költségvetési mérlege</t>
  </si>
  <si>
    <t>Aka Község Önkormányzat 2016. évi kiadásainak alakulása feladatonként</t>
  </si>
  <si>
    <t>Aka Község Önkormányzat 2016. évi működési mérlege</t>
  </si>
  <si>
    <t>Aka Község Önkormányzat 2016. évi felhalmozási célú bevételei</t>
  </si>
  <si>
    <t>Aka Község Önkormányzat 2016. évi felhalmozási célú kiadásai</t>
  </si>
  <si>
    <t>Aka Község Önkormányzata</t>
  </si>
  <si>
    <t>Aka Község Önkormányzata adósságot keletkeztető ügyleteinek</t>
  </si>
  <si>
    <t>1. melléklet az 4/2017.(V. 30.) önkormányzati rendelethez</t>
  </si>
  <si>
    <t>2. melléklet az 4/2017.(V. 30.) önkormányzati rendelethez</t>
  </si>
  <si>
    <t>3. melléklet a 4/2017.(V. 30.) önkormányzati rendelethez</t>
  </si>
  <si>
    <t>4.melléklet a 4/2017.(V. 30.) önkormányzati rendelethez</t>
  </si>
  <si>
    <t>5. melléklet a 4/2017.(V. 30.) önkormányzati rendelethez</t>
  </si>
  <si>
    <t>6. melléklet a 4/2017.(V. 30.) önkormányzati rendelethez</t>
  </si>
  <si>
    <t>7.melléklet a 4/2017.(V. 30.) önkormányzati rendelethez</t>
  </si>
  <si>
    <t>8.melléklet a 4/2017.(V. 30.) önkormányzati rendelethez</t>
  </si>
  <si>
    <t>Kimutatás Császár Község Önkormányzat vagyonáról</t>
  </si>
  <si>
    <t>Helyrajzi szám</t>
  </si>
  <si>
    <t>Bruttó érték Eft</t>
  </si>
  <si>
    <t>9. melléklet a  4/2017. (V. 30.) önkormányzati rendelethez</t>
  </si>
  <si>
    <t xml:space="preserve">  0143/  2/ /</t>
  </si>
  <si>
    <t xml:space="preserve">   058/   / /</t>
  </si>
  <si>
    <t xml:space="preserve">   078/   / /</t>
  </si>
  <si>
    <t xml:space="preserve">   045/  1/ /</t>
  </si>
  <si>
    <t xml:space="preserve">   045/  2/ /</t>
  </si>
  <si>
    <t xml:space="preserve">   105/  1/ /</t>
  </si>
  <si>
    <t xml:space="preserve">   170/   / /</t>
  </si>
  <si>
    <t xml:space="preserve">    78/   / /</t>
  </si>
  <si>
    <t xml:space="preserve">   145/   / /</t>
  </si>
  <si>
    <t xml:space="preserve">   282/   / /</t>
  </si>
  <si>
    <t xml:space="preserve">   283/   / /</t>
  </si>
  <si>
    <t xml:space="preserve">   298/   / /</t>
  </si>
  <si>
    <t xml:space="preserve">   201/   / /</t>
  </si>
  <si>
    <t xml:space="preserve">   202/  1/ /</t>
  </si>
  <si>
    <t xml:space="preserve">    41/   / /</t>
  </si>
  <si>
    <t xml:space="preserve">   252/   / /</t>
  </si>
  <si>
    <t xml:space="preserve">    50/   / /</t>
  </si>
  <si>
    <t xml:space="preserve">    77/  2/ /</t>
  </si>
  <si>
    <t xml:space="preserve">   270/   / /</t>
  </si>
  <si>
    <t xml:space="preserve">   269/   / /</t>
  </si>
  <si>
    <t xml:space="preserve">   246/   / /</t>
  </si>
  <si>
    <t xml:space="preserve">   277/   / /</t>
  </si>
  <si>
    <t xml:space="preserve">    45/  2/ /</t>
  </si>
  <si>
    <t xml:space="preserve">    09/  5/ /</t>
  </si>
  <si>
    <t xml:space="preserve">   012/  2/ /</t>
  </si>
  <si>
    <t xml:space="preserve">  0105/   / /</t>
  </si>
  <si>
    <t xml:space="preserve">  0113/   / /</t>
  </si>
  <si>
    <t xml:space="preserve">  0129/   / /</t>
  </si>
  <si>
    <t xml:space="preserve">  0135/  2/ /</t>
  </si>
  <si>
    <t xml:space="preserve">  0135/  5/ /</t>
  </si>
  <si>
    <t xml:space="preserve">  0138/   / /</t>
  </si>
  <si>
    <t xml:space="preserve">  0140/   / /</t>
  </si>
  <si>
    <t xml:space="preserve">    77/  4/ /</t>
  </si>
  <si>
    <t xml:space="preserve">   227/   / /</t>
  </si>
  <si>
    <t xml:space="preserve">   228/   / /</t>
  </si>
  <si>
    <t xml:space="preserve">   036/ 11/ /</t>
  </si>
  <si>
    <t xml:space="preserve">   098/  8/ /</t>
  </si>
  <si>
    <t xml:space="preserve">    02/  1/ /</t>
  </si>
  <si>
    <t xml:space="preserve">  0110/   / /</t>
  </si>
  <si>
    <t xml:space="preserve">  0115/   / /</t>
  </si>
  <si>
    <t xml:space="preserve">  0116/   / /</t>
  </si>
  <si>
    <t xml:space="preserve">  0127/   / /</t>
  </si>
  <si>
    <t xml:space="preserve">  0139/  8/ /</t>
  </si>
  <si>
    <t xml:space="preserve">   221/  2/ /</t>
  </si>
  <si>
    <t xml:space="preserve">   147/   / /</t>
  </si>
  <si>
    <t xml:space="preserve">   161/   / /</t>
  </si>
  <si>
    <t xml:space="preserve">  0130/  4/ /</t>
  </si>
  <si>
    <t xml:space="preserve">  0119/  4/ /</t>
  </si>
  <si>
    <t xml:space="preserve">    32/   / /</t>
  </si>
  <si>
    <t xml:space="preserve">   104/   / /</t>
  </si>
  <si>
    <t xml:space="preserve">   124/   / /</t>
  </si>
  <si>
    <t xml:space="preserve">   125/   / /</t>
  </si>
  <si>
    <t xml:space="preserve">   148/   / /</t>
  </si>
  <si>
    <t xml:space="preserve">   192/   / /</t>
  </si>
  <si>
    <t xml:space="preserve">   212/   / /</t>
  </si>
  <si>
    <t xml:space="preserve">   211/   / /</t>
  </si>
  <si>
    <t xml:space="preserve">   300/   / /</t>
  </si>
  <si>
    <t xml:space="preserve">   087/ 12/ /</t>
  </si>
  <si>
    <t xml:space="preserve">   151/  1/ /</t>
  </si>
  <si>
    <t xml:space="preserve">   131/   / /</t>
  </si>
  <si>
    <t xml:space="preserve">    15/   / /</t>
  </si>
  <si>
    <t xml:space="preserve">   129/   / /</t>
  </si>
  <si>
    <t xml:space="preserve">   130/   / /</t>
  </si>
  <si>
    <t xml:space="preserve">    77/  5/ /</t>
  </si>
  <si>
    <t xml:space="preserve"> 10000/   / /</t>
  </si>
  <si>
    <t xml:space="preserve">   147/   /</t>
  </si>
  <si>
    <t>Temető és Ravatalozó</t>
  </si>
  <si>
    <t>Vízfolyás</t>
  </si>
  <si>
    <t>Árok</t>
  </si>
  <si>
    <t>Patak</t>
  </si>
  <si>
    <t>Közterület</t>
  </si>
  <si>
    <t>Ady Endre utca</t>
  </si>
  <si>
    <t>Béke utca</t>
  </si>
  <si>
    <t>Arany János utca</t>
  </si>
  <si>
    <t>Petőfi Sándor utca</t>
  </si>
  <si>
    <t>Közút</t>
  </si>
  <si>
    <t>Kossuth Lajos utca</t>
  </si>
  <si>
    <t>Táncsics Mihály utca</t>
  </si>
  <si>
    <t>Árok /ÁG.-TÓL ÁTVETT/</t>
  </si>
  <si>
    <t>Saját használatú út /ÁG.-TÓL ÁTVETT/</t>
  </si>
  <si>
    <t>Saját Használatú út /ÁG-TÓL ÁTVETT/</t>
  </si>
  <si>
    <t>Közút /ÁG-TÓL ÁTVETT/</t>
  </si>
  <si>
    <t>Árok /ÁG-TÓL ÁTVETT/</t>
  </si>
  <si>
    <t>Közterület + Tűzoltószertár</t>
  </si>
  <si>
    <t>Közút ( Virradat Mg.Tsz.-től átvett )</t>
  </si>
  <si>
    <t>Közút (Virradat Mg.Tsz átvett)</t>
  </si>
  <si>
    <t>Saját Használatú út (földút ÁG-tól átvett)</t>
  </si>
  <si>
    <t>Saját Használatú út(földút ÁG-tól átvett)</t>
  </si>
  <si>
    <t>Árok (ÁG-tól átvett)</t>
  </si>
  <si>
    <t>Anyagbánya</t>
  </si>
  <si>
    <t>Víztároló</t>
  </si>
  <si>
    <t>Sporttelep</t>
  </si>
  <si>
    <t>Szemétlerakótelep</t>
  </si>
  <si>
    <t>Beépítetlen terület</t>
  </si>
  <si>
    <t>Szántó és Árok</t>
  </si>
  <si>
    <t>Községháza Hivatal</t>
  </si>
  <si>
    <t>Művelődésiház</t>
  </si>
  <si>
    <t>Orvosi rendelő,Könyvtár?szochelység, Bolt)</t>
  </si>
  <si>
    <t>Melléképületek</t>
  </si>
  <si>
    <t>Szociális iroda</t>
  </si>
  <si>
    <t>Vizberuházás</t>
  </si>
</sst>
</file>

<file path=xl/styles.xml><?xml version="1.0" encoding="utf-8"?>
<styleSheet xmlns="http://schemas.openxmlformats.org/spreadsheetml/2006/main">
  <numFmts count="1">
    <numFmt numFmtId="164" formatCode="#,##0.00\ [$Ft-40E]"/>
  </numFmts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 applyAlignment="1"/>
    <xf numFmtId="0" fontId="6" fillId="0" borderId="23" xfId="0" applyNumberFormat="1" applyFont="1" applyBorder="1" applyAlignment="1"/>
    <xf numFmtId="0" fontId="6" fillId="0" borderId="25" xfId="0" applyFont="1" applyBorder="1" applyAlignment="1"/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4" xfId="0" applyNumberFormat="1" applyFont="1" applyBorder="1" applyAlignment="1"/>
    <xf numFmtId="3" fontId="0" fillId="0" borderId="19" xfId="0" applyNumberFormat="1" applyBorder="1" applyAlignment="1">
      <alignment vertical="center"/>
    </xf>
    <xf numFmtId="3" fontId="27" fillId="0" borderId="43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27" fillId="0" borderId="52" xfId="0" applyNumberFormat="1" applyFont="1" applyBorder="1" applyAlignment="1">
      <alignment vertical="center"/>
    </xf>
    <xf numFmtId="3" fontId="7" fillId="0" borderId="1" xfId="0" applyNumberFormat="1" applyFont="1" applyBorder="1"/>
    <xf numFmtId="3" fontId="0" fillId="0" borderId="60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3" fontId="0" fillId="0" borderId="5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64" xfId="0" applyNumberFormat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6" xfId="0" applyNumberFormat="1" applyFont="1" applyBorder="1"/>
    <xf numFmtId="3" fontId="0" fillId="0" borderId="36" xfId="0" applyNumberFormat="1" applyBorder="1"/>
    <xf numFmtId="3" fontId="0" fillId="0" borderId="16" xfId="0" applyNumberFormat="1" applyBorder="1"/>
    <xf numFmtId="3" fontId="0" fillId="0" borderId="7" xfId="0" applyNumberFormat="1" applyBorder="1"/>
    <xf numFmtId="3" fontId="0" fillId="0" borderId="24" xfId="0" applyNumberFormat="1" applyBorder="1"/>
    <xf numFmtId="3" fontId="7" fillId="0" borderId="7" xfId="0" applyNumberFormat="1" applyFont="1" applyBorder="1"/>
    <xf numFmtId="3" fontId="7" fillId="0" borderId="24" xfId="0" applyNumberFormat="1" applyFont="1" applyBorder="1"/>
    <xf numFmtId="3" fontId="4" fillId="0" borderId="7" xfId="0" applyNumberFormat="1" applyFont="1" applyBorder="1"/>
    <xf numFmtId="3" fontId="9" fillId="0" borderId="24" xfId="0" applyNumberFormat="1" applyFont="1" applyBorder="1"/>
    <xf numFmtId="3" fontId="7" fillId="0" borderId="34" xfId="0" applyNumberFormat="1" applyFont="1" applyBorder="1"/>
    <xf numFmtId="3" fontId="0" fillId="0" borderId="24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4" xfId="0" applyNumberFormat="1" applyFont="1" applyBorder="1"/>
    <xf numFmtId="3" fontId="8" fillId="0" borderId="7" xfId="0" applyNumberFormat="1" applyFont="1" applyBorder="1"/>
    <xf numFmtId="3" fontId="6" fillId="0" borderId="34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4" xfId="0" applyNumberFormat="1" applyFont="1" applyBorder="1"/>
    <xf numFmtId="3" fontId="0" fillId="0" borderId="10" xfId="0" applyNumberFormat="1" applyFont="1" applyBorder="1"/>
    <xf numFmtId="3" fontId="0" fillId="0" borderId="36" xfId="0" applyNumberFormat="1" applyFont="1" applyBorder="1"/>
    <xf numFmtId="3" fontId="7" fillId="0" borderId="36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24" xfId="0" applyNumberFormat="1" applyFont="1" applyBorder="1"/>
    <xf numFmtId="3" fontId="0" fillId="0" borderId="13" xfId="0" applyNumberFormat="1" applyBorder="1"/>
    <xf numFmtId="3" fontId="7" fillId="0" borderId="5" xfId="0" applyNumberFormat="1" applyFont="1" applyBorder="1"/>
    <xf numFmtId="3" fontId="0" fillId="0" borderId="34" xfId="0" applyNumberFormat="1" applyBorder="1"/>
    <xf numFmtId="3" fontId="7" fillId="0" borderId="3" xfId="0" applyNumberFormat="1" applyFont="1" applyBorder="1"/>
    <xf numFmtId="3" fontId="7" fillId="0" borderId="14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4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3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19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6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3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7" fillId="2" borderId="1" xfId="0" applyNumberFormat="1" applyFont="1" applyFill="1" applyBorder="1"/>
    <xf numFmtId="3" fontId="5" fillId="0" borderId="16" xfId="0" applyNumberFormat="1" applyFont="1" applyBorder="1"/>
    <xf numFmtId="3" fontId="0" fillId="0" borderId="2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4" xfId="0" applyNumberFormat="1" applyBorder="1"/>
    <xf numFmtId="3" fontId="0" fillId="0" borderId="14" xfId="0" applyNumberFormat="1" applyFont="1" applyBorder="1"/>
    <xf numFmtId="3" fontId="0" fillId="0" borderId="18" xfId="0" applyNumberFormat="1" applyBorder="1"/>
    <xf numFmtId="3" fontId="0" fillId="0" borderId="1" xfId="0" applyNumberFormat="1" applyBorder="1"/>
    <xf numFmtId="3" fontId="7" fillId="0" borderId="22" xfId="0" applyNumberFormat="1" applyFont="1" applyBorder="1"/>
    <xf numFmtId="3" fontId="0" fillId="0" borderId="16" xfId="0" applyNumberFormat="1" applyFont="1" applyBorder="1"/>
    <xf numFmtId="3" fontId="0" fillId="0" borderId="61" xfId="0" applyNumberFormat="1" applyBorder="1"/>
    <xf numFmtId="3" fontId="0" fillId="0" borderId="54" xfId="0" applyNumberFormat="1" applyFont="1" applyBorder="1"/>
    <xf numFmtId="3" fontId="7" fillId="0" borderId="16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55" xfId="0" applyNumberFormat="1" applyFont="1" applyBorder="1"/>
    <xf numFmtId="3" fontId="0" fillId="0" borderId="38" xfId="0" applyNumberFormat="1" applyFont="1" applyBorder="1"/>
    <xf numFmtId="3" fontId="0" fillId="0" borderId="25" xfId="0" applyNumberFormat="1" applyFont="1" applyBorder="1" applyAlignment="1">
      <alignment horizontal="right"/>
    </xf>
    <xf numFmtId="3" fontId="0" fillId="0" borderId="28" xfId="0" applyNumberFormat="1" applyBorder="1"/>
    <xf numFmtId="3" fontId="3" fillId="0" borderId="14" xfId="0" applyNumberFormat="1" applyFont="1" applyBorder="1"/>
    <xf numFmtId="3" fontId="3" fillId="0" borderId="45" xfId="0" applyNumberFormat="1" applyFont="1" applyBorder="1"/>
    <xf numFmtId="3" fontId="19" fillId="0" borderId="27" xfId="0" applyNumberFormat="1" applyFont="1" applyBorder="1"/>
    <xf numFmtId="3" fontId="0" fillId="0" borderId="15" xfId="0" applyNumberFormat="1" applyFont="1" applyBorder="1"/>
    <xf numFmtId="3" fontId="25" fillId="0" borderId="15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3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2" xfId="0" applyNumberFormat="1" applyFont="1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30" xfId="0" applyNumberFormat="1" applyFont="1" applyBorder="1"/>
    <xf numFmtId="3" fontId="0" fillId="0" borderId="35" xfId="0" applyNumberFormat="1" applyFont="1" applyBorder="1"/>
    <xf numFmtId="3" fontId="7" fillId="0" borderId="17" xfId="0" applyNumberFormat="1" applyFont="1" applyBorder="1"/>
    <xf numFmtId="3" fontId="7" fillId="0" borderId="44" xfId="0" applyNumberFormat="1" applyFont="1" applyBorder="1"/>
    <xf numFmtId="3" fontId="7" fillId="0" borderId="2" xfId="0" applyNumberFormat="1" applyFont="1" applyBorder="1"/>
    <xf numFmtId="3" fontId="0" fillId="0" borderId="36" xfId="0" applyNumberFormat="1" applyFill="1" applyBorder="1"/>
    <xf numFmtId="3" fontId="0" fillId="0" borderId="24" xfId="0" applyNumberFormat="1" applyFill="1" applyBorder="1"/>
    <xf numFmtId="3" fontId="0" fillId="0" borderId="34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6" fillId="0" borderId="22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left"/>
    </xf>
    <xf numFmtId="3" fontId="0" fillId="0" borderId="56" xfId="0" applyNumberFormat="1" applyFont="1" applyFill="1" applyBorder="1" applyAlignment="1"/>
    <xf numFmtId="3" fontId="0" fillId="0" borderId="29" xfId="0" applyNumberFormat="1" applyFont="1" applyFill="1" applyBorder="1" applyAlignment="1"/>
    <xf numFmtId="3" fontId="0" fillId="0" borderId="10" xfId="0" applyNumberFormat="1" applyFont="1" applyFill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45" xfId="0" applyNumberFormat="1" applyFont="1" applyFill="1" applyBorder="1" applyAlignment="1"/>
    <xf numFmtId="3" fontId="7" fillId="0" borderId="1" xfId="0" applyNumberFormat="1" applyFont="1" applyFill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6" xfId="0" applyNumberFormat="1" applyFont="1" applyBorder="1" applyAlignment="1"/>
    <xf numFmtId="3" fontId="0" fillId="0" borderId="54" xfId="0" applyNumberFormat="1" applyFont="1" applyBorder="1" applyAlignment="1"/>
    <xf numFmtId="3" fontId="0" fillId="0" borderId="14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4" xfId="0" applyNumberFormat="1" applyFont="1" applyBorder="1" applyAlignment="1"/>
    <xf numFmtId="3" fontId="0" fillId="0" borderId="25" xfId="0" applyNumberFormat="1" applyFont="1" applyBorder="1" applyAlignment="1"/>
    <xf numFmtId="3" fontId="7" fillId="0" borderId="15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2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3" xfId="0" applyNumberFormat="1" applyFont="1" applyBorder="1" applyAlignment="1"/>
    <xf numFmtId="3" fontId="0" fillId="0" borderId="3" xfId="0" applyNumberFormat="1" applyFont="1" applyBorder="1" applyAlignment="1"/>
    <xf numFmtId="3" fontId="0" fillId="0" borderId="56" xfId="0" applyNumberFormat="1" applyFont="1" applyBorder="1" applyAlignment="1"/>
    <xf numFmtId="3" fontId="0" fillId="0" borderId="29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2" xfId="0" applyNumberFormat="1" applyFont="1" applyBorder="1" applyAlignment="1"/>
    <xf numFmtId="3" fontId="1" fillId="0" borderId="1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14" fillId="0" borderId="16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47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47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29" xfId="0" applyNumberFormat="1" applyFont="1" applyFill="1" applyBorder="1" applyAlignment="1">
      <alignment horizontal="left" vertical="center"/>
    </xf>
    <xf numFmtId="3" fontId="5" fillId="0" borderId="56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53" xfId="0" applyNumberFormat="1" applyFont="1" applyFill="1" applyBorder="1" applyAlignment="1">
      <alignment horizontal="left" vertical="center"/>
    </xf>
    <xf numFmtId="3" fontId="5" fillId="0" borderId="16" xfId="0" applyNumberFormat="1" applyFont="1" applyFill="1" applyBorder="1" applyAlignment="1">
      <alignment vertical="center"/>
    </xf>
    <xf numFmtId="3" fontId="5" fillId="0" borderId="49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5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1" fillId="0" borderId="58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right"/>
    </xf>
    <xf numFmtId="3" fontId="27" fillId="0" borderId="27" xfId="0" applyNumberFormat="1" applyFont="1" applyBorder="1" applyAlignment="1">
      <alignment horizontal="center" vertical="center"/>
    </xf>
    <xf numFmtId="3" fontId="27" fillId="0" borderId="43" xfId="0" applyNumberFormat="1" applyFont="1" applyBorder="1" applyAlignment="1">
      <alignment horizontal="center" vertical="center"/>
    </xf>
    <xf numFmtId="3" fontId="27" fillId="0" borderId="5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50" xfId="0" applyNumberForma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27" xfId="0" applyNumberFormat="1" applyFont="1" applyBorder="1" applyAlignment="1">
      <alignment vertical="center"/>
    </xf>
    <xf numFmtId="3" fontId="0" fillId="0" borderId="37" xfId="0" applyNumberFormat="1" applyFont="1" applyBorder="1"/>
    <xf numFmtId="49" fontId="0" fillId="0" borderId="7" xfId="0" applyNumberFormat="1" applyBorder="1"/>
    <xf numFmtId="49" fontId="22" fillId="0" borderId="7" xfId="0" applyNumberFormat="1" applyFont="1" applyBorder="1"/>
    <xf numFmtId="49" fontId="23" fillId="0" borderId="5" xfId="0" applyNumberFormat="1" applyFont="1" applyBorder="1"/>
    <xf numFmtId="49" fontId="3" fillId="0" borderId="1" xfId="0" applyNumberFormat="1" applyFont="1" applyBorder="1"/>
    <xf numFmtId="49" fontId="21" fillId="0" borderId="5" xfId="0" applyNumberFormat="1" applyFont="1" applyBorder="1"/>
    <xf numFmtId="49" fontId="10" fillId="0" borderId="7" xfId="0" applyNumberFormat="1" applyFont="1" applyBorder="1"/>
    <xf numFmtId="49" fontId="10" fillId="0" borderId="10" xfId="0" applyNumberFormat="1" applyFont="1" applyBorder="1"/>
    <xf numFmtId="49" fontId="5" fillId="0" borderId="10" xfId="0" applyNumberFormat="1" applyFont="1" applyBorder="1"/>
    <xf numFmtId="49" fontId="4" fillId="0" borderId="1" xfId="0" applyNumberFormat="1" applyFont="1" applyBorder="1"/>
    <xf numFmtId="49" fontId="21" fillId="0" borderId="16" xfId="0" applyNumberFormat="1" applyFont="1" applyBorder="1"/>
    <xf numFmtId="49" fontId="0" fillId="0" borderId="3" xfId="0" applyNumberFormat="1" applyBorder="1"/>
    <xf numFmtId="49" fontId="10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49" fontId="0" fillId="0" borderId="14" xfId="0" applyNumberFormat="1" applyBorder="1"/>
    <xf numFmtId="49" fontId="0" fillId="0" borderId="16" xfId="0" applyNumberFormat="1" applyFont="1" applyBorder="1"/>
    <xf numFmtId="49" fontId="0" fillId="0" borderId="7" xfId="0" applyNumberFormat="1" applyFont="1" applyBorder="1"/>
    <xf numFmtId="49" fontId="21" fillId="0" borderId="7" xfId="0" applyNumberFormat="1" applyFont="1" applyBorder="1"/>
    <xf numFmtId="49" fontId="0" fillId="0" borderId="10" xfId="0" applyNumberFormat="1" applyBorder="1"/>
    <xf numFmtId="49" fontId="21" fillId="0" borderId="6" xfId="0" applyNumberFormat="1" applyFont="1" applyBorder="1"/>
    <xf numFmtId="49" fontId="0" fillId="0" borderId="8" xfId="0" applyNumberFormat="1" applyBorder="1"/>
    <xf numFmtId="49" fontId="0" fillId="0" borderId="11" xfId="0" applyNumberFormat="1" applyBorder="1"/>
    <xf numFmtId="49" fontId="3" fillId="0" borderId="20" xfId="0" applyNumberFormat="1" applyFont="1" applyBorder="1"/>
    <xf numFmtId="49" fontId="19" fillId="0" borderId="1" xfId="0" applyNumberFormat="1" applyFont="1" applyBorder="1"/>
    <xf numFmtId="49" fontId="0" fillId="0" borderId="5" xfId="0" applyNumberFormat="1" applyBorder="1"/>
    <xf numFmtId="49" fontId="5" fillId="0" borderId="14" xfId="0" applyNumberFormat="1" applyFont="1" applyBorder="1"/>
    <xf numFmtId="49" fontId="3" fillId="0" borderId="15" xfId="0" applyNumberFormat="1" applyFont="1" applyBorder="1"/>
    <xf numFmtId="49" fontId="25" fillId="0" borderId="1" xfId="0" applyNumberFormat="1" applyFont="1" applyBorder="1" applyAlignment="1">
      <alignment vertical="center"/>
    </xf>
    <xf numFmtId="3" fontId="0" fillId="0" borderId="3" xfId="0" applyNumberFormat="1" applyFont="1" applyBorder="1"/>
    <xf numFmtId="3" fontId="24" fillId="0" borderId="0" xfId="0" applyNumberFormat="1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horizontal="center"/>
    </xf>
    <xf numFmtId="3" fontId="20" fillId="0" borderId="0" xfId="0" applyNumberFormat="1" applyFont="1" applyBorder="1"/>
    <xf numFmtId="3" fontId="0" fillId="0" borderId="0" xfId="0" applyNumberFormat="1" applyFill="1" applyBorder="1"/>
    <xf numFmtId="3" fontId="3" fillId="0" borderId="0" xfId="0" applyNumberFormat="1" applyFont="1" applyBorder="1"/>
    <xf numFmtId="3" fontId="3" fillId="0" borderId="0" xfId="0" applyNumberFormat="1" applyFont="1" applyFill="1" applyBorder="1"/>
    <xf numFmtId="49" fontId="7" fillId="0" borderId="50" xfId="0" applyNumberFormat="1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0" fillId="3" borderId="19" xfId="0" applyFont="1" applyFill="1" applyBorder="1" applyAlignment="1" applyProtection="1">
      <alignment horizontal="center"/>
    </xf>
    <xf numFmtId="0" fontId="0" fillId="3" borderId="19" xfId="0" applyFont="1" applyFill="1" applyBorder="1" applyAlignment="1" applyProtection="1"/>
    <xf numFmtId="164" fontId="0" fillId="3" borderId="19" xfId="0" applyNumberFormat="1" applyFont="1" applyFill="1" applyBorder="1" applyAlignment="1" applyProtection="1"/>
    <xf numFmtId="0" fontId="0" fillId="0" borderId="19" xfId="0" applyBorder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49" fontId="11" fillId="0" borderId="17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/>
    <xf numFmtId="3" fontId="19" fillId="0" borderId="0" xfId="0" applyNumberFormat="1" applyFont="1" applyAlignment="1">
      <alignment horizontal="center" wrapText="1"/>
    </xf>
    <xf numFmtId="3" fontId="0" fillId="0" borderId="0" xfId="0" applyNumberFormat="1" applyAlignment="1"/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52"/>
  <sheetViews>
    <sheetView tabSelected="1" workbookViewId="0">
      <selection activeCell="C17" sqref="C17"/>
    </sheetView>
  </sheetViews>
  <sheetFormatPr defaultRowHeight="12.75"/>
  <cols>
    <col min="1" max="1" width="45.7109375" style="32" customWidth="1"/>
    <col min="2" max="2" width="17.5703125" style="32" customWidth="1"/>
    <col min="3" max="3" width="17.85546875" style="32" customWidth="1"/>
    <col min="4" max="4" width="18.42578125" style="32" customWidth="1"/>
    <col min="5" max="5" width="13.42578125" style="32" customWidth="1"/>
    <col min="6" max="16384" width="9.140625" style="32"/>
  </cols>
  <sheetData>
    <row r="3" spans="1:6">
      <c r="B3" s="33"/>
      <c r="C3" s="32" t="s">
        <v>197</v>
      </c>
    </row>
    <row r="5" spans="1:6" ht="18">
      <c r="A5" s="314" t="s">
        <v>190</v>
      </c>
      <c r="B5" s="315"/>
      <c r="C5" s="315"/>
      <c r="D5" s="315"/>
      <c r="E5" s="315"/>
    </row>
    <row r="6" spans="1:6" ht="12" customHeight="1"/>
    <row r="7" spans="1:6">
      <c r="A7" s="34" t="s">
        <v>26</v>
      </c>
      <c r="B7" s="35"/>
      <c r="C7" s="36"/>
      <c r="D7" s="34"/>
      <c r="E7" s="37" t="s">
        <v>123</v>
      </c>
    </row>
    <row r="8" spans="1:6" ht="13.5" thickBot="1">
      <c r="A8" s="38"/>
      <c r="B8" s="38"/>
      <c r="C8" s="38"/>
      <c r="D8" s="38"/>
    </row>
    <row r="9" spans="1:6">
      <c r="A9" s="320" t="s">
        <v>25</v>
      </c>
      <c r="B9" s="316" t="s">
        <v>163</v>
      </c>
      <c r="C9" s="318" t="s">
        <v>54</v>
      </c>
      <c r="D9" s="322" t="s">
        <v>41</v>
      </c>
      <c r="E9" s="323" t="s">
        <v>42</v>
      </c>
      <c r="F9" s="35"/>
    </row>
    <row r="10" spans="1:6" ht="13.5" thickBot="1">
      <c r="A10" s="321"/>
      <c r="B10" s="317"/>
      <c r="C10" s="319"/>
      <c r="D10" s="321"/>
      <c r="E10" s="324"/>
    </row>
    <row r="11" spans="1:6" ht="15" customHeight="1">
      <c r="A11" s="39" t="s">
        <v>24</v>
      </c>
      <c r="B11" s="40">
        <v>15273060</v>
      </c>
      <c r="C11" s="41">
        <v>15792194</v>
      </c>
      <c r="D11" s="40">
        <v>15792194</v>
      </c>
      <c r="E11" s="41">
        <f>D11/C11*100</f>
        <v>100</v>
      </c>
    </row>
    <row r="12" spans="1:6" ht="15" customHeight="1">
      <c r="A12" s="42" t="s">
        <v>23</v>
      </c>
      <c r="B12" s="43">
        <v>8356000</v>
      </c>
      <c r="C12" s="42">
        <v>8356000</v>
      </c>
      <c r="D12" s="43">
        <v>8835883</v>
      </c>
      <c r="E12" s="42">
        <f t="shared" ref="E12:E52" si="0">D12/C12*100</f>
        <v>105.74297510770703</v>
      </c>
    </row>
    <row r="13" spans="1:6" ht="15" customHeight="1">
      <c r="A13" s="44" t="s">
        <v>22</v>
      </c>
      <c r="B13" s="45">
        <f>SUM(B11:B12)</f>
        <v>23629060</v>
      </c>
      <c r="C13" s="44">
        <f>SUM(C11:C12)</f>
        <v>24148194</v>
      </c>
      <c r="D13" s="45">
        <f>SUM(D11:D12)</f>
        <v>24628077</v>
      </c>
      <c r="E13" s="44">
        <f t="shared" si="0"/>
        <v>101.98724177882619</v>
      </c>
    </row>
    <row r="14" spans="1:6" ht="15" customHeight="1">
      <c r="A14" s="42" t="s">
        <v>21</v>
      </c>
      <c r="B14" s="43">
        <v>2128000</v>
      </c>
      <c r="C14" s="42">
        <v>2128000</v>
      </c>
      <c r="D14" s="43">
        <v>2127264</v>
      </c>
      <c r="E14" s="42">
        <v>0</v>
      </c>
    </row>
    <row r="15" spans="1:6" ht="15" customHeight="1">
      <c r="A15" s="42" t="s">
        <v>144</v>
      </c>
      <c r="B15" s="43"/>
      <c r="C15" s="42"/>
      <c r="D15" s="43"/>
      <c r="E15" s="42">
        <v>0</v>
      </c>
    </row>
    <row r="16" spans="1:6" ht="15" customHeight="1">
      <c r="A16" s="46" t="s">
        <v>20</v>
      </c>
      <c r="B16" s="47">
        <f>SUM(B14:B15)</f>
        <v>2128000</v>
      </c>
      <c r="C16" s="47">
        <f t="shared" ref="C16:D16" si="1">SUM(C14:C15)</f>
        <v>2128000</v>
      </c>
      <c r="D16" s="47">
        <f t="shared" si="1"/>
        <v>2127264</v>
      </c>
      <c r="E16" s="44">
        <v>0</v>
      </c>
    </row>
    <row r="17" spans="1:5" ht="15" customHeight="1">
      <c r="A17" s="44" t="s">
        <v>19</v>
      </c>
      <c r="B17" s="45">
        <v>0</v>
      </c>
      <c r="C17" s="44">
        <v>0</v>
      </c>
      <c r="D17" s="45">
        <v>0</v>
      </c>
      <c r="E17" s="44">
        <v>0</v>
      </c>
    </row>
    <row r="18" spans="1:5" ht="15" customHeight="1">
      <c r="A18" s="42" t="s">
        <v>18</v>
      </c>
      <c r="B18" s="49">
        <v>0</v>
      </c>
      <c r="C18" s="50">
        <v>0</v>
      </c>
      <c r="D18" s="40">
        <v>0</v>
      </c>
      <c r="E18" s="42">
        <v>0</v>
      </c>
    </row>
    <row r="19" spans="1:5" ht="15" customHeight="1">
      <c r="A19" s="51" t="s">
        <v>17</v>
      </c>
      <c r="B19" s="52">
        <v>120000</v>
      </c>
      <c r="C19" s="51">
        <v>200000</v>
      </c>
      <c r="D19" s="52">
        <v>178125</v>
      </c>
      <c r="E19" s="51">
        <f t="shared" si="0"/>
        <v>89.0625</v>
      </c>
    </row>
    <row r="20" spans="1:5" ht="15" customHeight="1">
      <c r="A20" s="42" t="s">
        <v>16</v>
      </c>
      <c r="B20" s="43">
        <v>0</v>
      </c>
      <c r="C20" s="42">
        <v>0</v>
      </c>
      <c r="D20" s="43">
        <v>178125</v>
      </c>
      <c r="E20" s="42">
        <v>0</v>
      </c>
    </row>
    <row r="21" spans="1:5" ht="15" customHeight="1">
      <c r="A21" s="42" t="s">
        <v>15</v>
      </c>
      <c r="B21" s="43">
        <v>1400000</v>
      </c>
      <c r="C21" s="42">
        <v>1630836</v>
      </c>
      <c r="D21" s="43">
        <v>1235250</v>
      </c>
      <c r="E21" s="42">
        <f t="shared" si="0"/>
        <v>75.743361073706978</v>
      </c>
    </row>
    <row r="22" spans="1:5" ht="15" customHeight="1">
      <c r="A22" s="42" t="s">
        <v>14</v>
      </c>
      <c r="B22" s="43">
        <v>0</v>
      </c>
      <c r="C22" s="42">
        <v>0</v>
      </c>
      <c r="D22" s="43">
        <v>1235250</v>
      </c>
      <c r="E22" s="42">
        <v>0</v>
      </c>
    </row>
    <row r="23" spans="1:5" ht="15" customHeight="1">
      <c r="A23" s="42" t="s">
        <v>13</v>
      </c>
      <c r="B23" s="43">
        <v>500000</v>
      </c>
      <c r="C23" s="42">
        <v>697600</v>
      </c>
      <c r="D23" s="43">
        <v>639169</v>
      </c>
      <c r="E23" s="42">
        <f t="shared" si="0"/>
        <v>91.623996559633028</v>
      </c>
    </row>
    <row r="24" spans="1:5" ht="15" customHeight="1">
      <c r="A24" s="42" t="s">
        <v>43</v>
      </c>
      <c r="B24" s="43">
        <v>0</v>
      </c>
      <c r="C24" s="42">
        <v>0</v>
      </c>
      <c r="D24" s="43">
        <v>0</v>
      </c>
      <c r="E24" s="42">
        <v>0</v>
      </c>
    </row>
    <row r="25" spans="1:5" ht="15" customHeight="1">
      <c r="A25" s="51" t="s">
        <v>12</v>
      </c>
      <c r="B25" s="52">
        <v>1900000</v>
      </c>
      <c r="C25" s="51">
        <v>2328436</v>
      </c>
      <c r="D25" s="52">
        <v>1874419</v>
      </c>
      <c r="E25" s="51">
        <f t="shared" si="0"/>
        <v>80.501203382871594</v>
      </c>
    </row>
    <row r="26" spans="1:5" ht="15" customHeight="1">
      <c r="A26" s="53" t="s">
        <v>11</v>
      </c>
      <c r="B26" s="52">
        <v>50000</v>
      </c>
      <c r="C26" s="51">
        <v>60000</v>
      </c>
      <c r="D26" s="54">
        <v>3963</v>
      </c>
      <c r="E26" s="51">
        <f t="shared" si="0"/>
        <v>6.6049999999999995</v>
      </c>
    </row>
    <row r="27" spans="1:5" ht="15" customHeight="1">
      <c r="A27" s="55" t="s">
        <v>10</v>
      </c>
      <c r="B27" s="48">
        <f>B19+B25+B26</f>
        <v>2070000</v>
      </c>
      <c r="C27" s="48">
        <f t="shared" ref="C27:D27" si="2">C19+C25+C26</f>
        <v>2588436</v>
      </c>
      <c r="D27" s="48">
        <f t="shared" si="2"/>
        <v>2056507</v>
      </c>
      <c r="E27" s="44">
        <f t="shared" si="0"/>
        <v>79.449791302547183</v>
      </c>
    </row>
    <row r="28" spans="1:5" ht="15" customHeight="1">
      <c r="A28" s="57" t="s">
        <v>44</v>
      </c>
      <c r="B28" s="58">
        <v>0</v>
      </c>
      <c r="C28" s="59">
        <v>0</v>
      </c>
      <c r="D28" s="60">
        <v>27559</v>
      </c>
      <c r="E28" s="42">
        <v>0</v>
      </c>
    </row>
    <row r="29" spans="1:5" ht="15" customHeight="1">
      <c r="A29" s="57" t="s">
        <v>92</v>
      </c>
      <c r="B29" s="58">
        <v>0</v>
      </c>
      <c r="C29" s="59">
        <v>0</v>
      </c>
      <c r="D29" s="60">
        <v>0</v>
      </c>
      <c r="E29" s="42">
        <v>0</v>
      </c>
    </row>
    <row r="30" spans="1:5" ht="15" customHeight="1">
      <c r="A30" s="57" t="s">
        <v>45</v>
      </c>
      <c r="B30" s="58">
        <v>254268</v>
      </c>
      <c r="C30" s="59">
        <v>200000</v>
      </c>
      <c r="D30" s="60">
        <v>440520</v>
      </c>
      <c r="E30" s="42">
        <f t="shared" si="0"/>
        <v>220.26</v>
      </c>
    </row>
    <row r="31" spans="1:5" ht="15" customHeight="1">
      <c r="A31" s="57" t="s">
        <v>46</v>
      </c>
      <c r="B31" s="58">
        <v>502000</v>
      </c>
      <c r="C31" s="59">
        <v>502000</v>
      </c>
      <c r="D31" s="60">
        <v>501604</v>
      </c>
      <c r="E31" s="42">
        <v>0</v>
      </c>
    </row>
    <row r="32" spans="1:5" ht="15" customHeight="1">
      <c r="A32" s="57" t="s">
        <v>47</v>
      </c>
      <c r="B32" s="58">
        <v>1129000</v>
      </c>
      <c r="C32" s="59">
        <v>1129000</v>
      </c>
      <c r="D32" s="60">
        <v>1350929</v>
      </c>
      <c r="E32" s="42">
        <f t="shared" si="0"/>
        <v>119.6571302037201</v>
      </c>
    </row>
    <row r="33" spans="1:24" ht="15" customHeight="1">
      <c r="A33" s="57" t="s">
        <v>48</v>
      </c>
      <c r="B33" s="58">
        <v>305000</v>
      </c>
      <c r="C33" s="59">
        <v>359268</v>
      </c>
      <c r="D33" s="60">
        <v>488713</v>
      </c>
      <c r="E33" s="42">
        <f t="shared" si="0"/>
        <v>136.03020586303259</v>
      </c>
    </row>
    <row r="34" spans="1:24" ht="15" customHeight="1">
      <c r="A34" s="57" t="s">
        <v>164</v>
      </c>
      <c r="B34" s="58">
        <v>156000</v>
      </c>
      <c r="C34" s="59">
        <v>156000</v>
      </c>
      <c r="D34" s="60">
        <v>156000</v>
      </c>
      <c r="E34" s="42">
        <v>0</v>
      </c>
    </row>
    <row r="35" spans="1:24" ht="15" customHeight="1">
      <c r="A35" s="57" t="s">
        <v>49</v>
      </c>
      <c r="B35" s="58">
        <v>2000</v>
      </c>
      <c r="C35" s="59">
        <v>2000</v>
      </c>
      <c r="D35" s="60">
        <v>814</v>
      </c>
      <c r="E35" s="42">
        <f t="shared" si="0"/>
        <v>40.699999999999996</v>
      </c>
    </row>
    <row r="36" spans="1:24" ht="15" customHeight="1">
      <c r="A36" s="57" t="s">
        <v>50</v>
      </c>
      <c r="B36" s="58">
        <v>15000</v>
      </c>
      <c r="C36" s="59">
        <v>5000</v>
      </c>
      <c r="D36" s="60">
        <v>34404</v>
      </c>
      <c r="E36" s="42">
        <f t="shared" si="0"/>
        <v>688.07999999999993</v>
      </c>
    </row>
    <row r="37" spans="1:24" ht="15" customHeight="1">
      <c r="A37" s="56" t="s">
        <v>9</v>
      </c>
      <c r="B37" s="48">
        <f>SUM(B28:B36)</f>
        <v>2363268</v>
      </c>
      <c r="C37" s="48">
        <f t="shared" ref="C37:D37" si="3">SUM(C28:C36)</f>
        <v>2353268</v>
      </c>
      <c r="D37" s="48">
        <f t="shared" si="3"/>
        <v>3000543</v>
      </c>
      <c r="E37" s="44">
        <f t="shared" si="0"/>
        <v>127.50536700452307</v>
      </c>
    </row>
    <row r="38" spans="1:24" ht="15" customHeight="1">
      <c r="A38" s="62" t="s">
        <v>51</v>
      </c>
      <c r="B38" s="58"/>
      <c r="C38" s="59"/>
      <c r="D38" s="60"/>
      <c r="E38" s="42">
        <v>0</v>
      </c>
    </row>
    <row r="39" spans="1:24" ht="15" customHeight="1" thickBot="1">
      <c r="A39" s="62" t="s">
        <v>165</v>
      </c>
      <c r="B39" s="58"/>
      <c r="C39" s="59"/>
      <c r="D39" s="60"/>
      <c r="E39" s="42">
        <v>100</v>
      </c>
    </row>
    <row r="40" spans="1:24" s="65" customFormat="1" ht="15" customHeight="1" thickBot="1">
      <c r="A40" s="63" t="s">
        <v>8</v>
      </c>
      <c r="B40" s="64">
        <f>SUM(B38:B39)</f>
        <v>0</v>
      </c>
      <c r="C40" s="64">
        <f t="shared" ref="C40:D40" si="4">SUM(C38:C39)</f>
        <v>0</v>
      </c>
      <c r="D40" s="64">
        <f t="shared" si="4"/>
        <v>0</v>
      </c>
      <c r="E40" s="44">
        <v>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5" customHeight="1">
      <c r="A41" s="66" t="s">
        <v>7</v>
      </c>
      <c r="B41" s="61">
        <v>0</v>
      </c>
      <c r="C41" s="66">
        <v>0</v>
      </c>
      <c r="D41" s="45">
        <v>100000</v>
      </c>
      <c r="E41" s="44">
        <v>0</v>
      </c>
    </row>
    <row r="42" spans="1:24" ht="15" customHeight="1">
      <c r="A42" s="42" t="s">
        <v>52</v>
      </c>
      <c r="B42" s="49"/>
      <c r="C42" s="50"/>
      <c r="D42" s="67"/>
      <c r="E42" s="42">
        <v>0</v>
      </c>
    </row>
    <row r="43" spans="1:24" ht="15" customHeight="1">
      <c r="A43" s="42" t="s">
        <v>53</v>
      </c>
      <c r="B43" s="49"/>
      <c r="C43" s="50"/>
      <c r="D43" s="67"/>
      <c r="E43" s="42">
        <v>0</v>
      </c>
    </row>
    <row r="44" spans="1:24" ht="15" customHeight="1" thickBot="1">
      <c r="A44" s="68" t="s">
        <v>6</v>
      </c>
      <c r="B44" s="34">
        <f>SUM(B42:B43)</f>
        <v>0</v>
      </c>
      <c r="C44" s="34">
        <f t="shared" ref="C44:D44" si="5">SUM(C42:C43)</f>
        <v>0</v>
      </c>
      <c r="D44" s="34">
        <f t="shared" si="5"/>
        <v>0</v>
      </c>
      <c r="E44" s="69">
        <v>0</v>
      </c>
    </row>
    <row r="45" spans="1:24" ht="15" customHeight="1" thickBot="1">
      <c r="A45" s="70" t="s">
        <v>5</v>
      </c>
      <c r="B45" s="71">
        <f>B13+B16+B27+B37+B44+B40</f>
        <v>30190328</v>
      </c>
      <c r="C45" s="71">
        <f t="shared" ref="C45:D45" si="6">C13+C16+C27+C37+C44+C40</f>
        <v>31217898</v>
      </c>
      <c r="D45" s="71">
        <f t="shared" si="6"/>
        <v>31812391</v>
      </c>
      <c r="E45" s="72">
        <f t="shared" si="0"/>
        <v>101.90433385361179</v>
      </c>
    </row>
    <row r="46" spans="1:24" ht="15" customHeight="1" thickBot="1">
      <c r="A46" s="73" t="s">
        <v>180</v>
      </c>
      <c r="B46" s="40"/>
      <c r="C46" s="73"/>
      <c r="D46" s="41"/>
      <c r="E46" s="41">
        <v>0</v>
      </c>
    </row>
    <row r="47" spans="1:24" ht="15" customHeight="1">
      <c r="A47" s="73" t="s">
        <v>4</v>
      </c>
      <c r="B47" s="40">
        <v>6113702</v>
      </c>
      <c r="C47" s="73">
        <v>6316823</v>
      </c>
      <c r="D47" s="41">
        <v>6316823</v>
      </c>
      <c r="E47" s="41">
        <f t="shared" si="0"/>
        <v>100</v>
      </c>
    </row>
    <row r="48" spans="1:24" ht="15" customHeight="1">
      <c r="A48" s="62" t="s">
        <v>79</v>
      </c>
      <c r="B48" s="54">
        <v>0</v>
      </c>
      <c r="C48" s="74">
        <v>0</v>
      </c>
      <c r="D48" s="42">
        <v>656427</v>
      </c>
      <c r="E48" s="42">
        <v>0</v>
      </c>
    </row>
    <row r="49" spans="1:5" ht="15" customHeight="1">
      <c r="A49" s="75" t="s">
        <v>3</v>
      </c>
      <c r="B49" s="76"/>
      <c r="C49" s="75"/>
      <c r="D49" s="50"/>
      <c r="E49" s="42">
        <v>0</v>
      </c>
    </row>
    <row r="50" spans="1:5" s="78" customFormat="1" ht="15" customHeight="1" thickBot="1">
      <c r="A50" s="77" t="s">
        <v>2</v>
      </c>
      <c r="B50" s="38">
        <f>SUM(B46:B49)</f>
        <v>6113702</v>
      </c>
      <c r="C50" s="38">
        <f t="shared" ref="C50:D50" si="7">SUM(C46:C49)</f>
        <v>6316823</v>
      </c>
      <c r="D50" s="38">
        <f t="shared" si="7"/>
        <v>6973250</v>
      </c>
      <c r="E50" s="62">
        <v>0</v>
      </c>
    </row>
    <row r="51" spans="1:5" s="81" customFormat="1" ht="15" customHeight="1" thickBot="1">
      <c r="A51" s="79" t="s">
        <v>1</v>
      </c>
      <c r="B51" s="80">
        <f>SUM(B50)</f>
        <v>6113702</v>
      </c>
      <c r="C51" s="24">
        <f>SUM(C50)</f>
        <v>6316823</v>
      </c>
      <c r="D51" s="24">
        <f>SUM(D50)</f>
        <v>6973250</v>
      </c>
      <c r="E51" s="24">
        <v>0</v>
      </c>
    </row>
    <row r="52" spans="1:5" s="82" customFormat="1" ht="20.100000000000001" customHeight="1" thickBot="1">
      <c r="A52" s="70" t="s">
        <v>0</v>
      </c>
      <c r="B52" s="71">
        <f>B13+B16+B27+B37+B40+B41+B44+B51</f>
        <v>36304030</v>
      </c>
      <c r="C52" s="71">
        <f t="shared" ref="C52:D52" si="8">C13+C16+C27+C37+C40+C41+C44+C51</f>
        <v>37534721</v>
      </c>
      <c r="D52" s="71">
        <f t="shared" si="8"/>
        <v>38885641</v>
      </c>
      <c r="E52" s="72">
        <f t="shared" si="0"/>
        <v>103.59912093125723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53"/>
  <sheetViews>
    <sheetView workbookViewId="0">
      <selection activeCell="B18" sqref="B18"/>
    </sheetView>
  </sheetViews>
  <sheetFormatPr defaultRowHeight="12.75"/>
  <cols>
    <col min="1" max="1" width="15.28515625" customWidth="1"/>
    <col min="2" max="2" width="38.7109375" customWidth="1"/>
    <col min="3" max="3" width="29.42578125" customWidth="1"/>
  </cols>
  <sheetData>
    <row r="1" spans="1:3">
      <c r="A1" s="354" t="s">
        <v>208</v>
      </c>
      <c r="B1" s="351"/>
      <c r="C1" s="351"/>
    </row>
    <row r="2" spans="1:3">
      <c r="A2" s="1"/>
    </row>
    <row r="3" spans="1:3">
      <c r="A3" s="1"/>
    </row>
    <row r="4" spans="1:3">
      <c r="A4" s="1"/>
    </row>
    <row r="5" spans="1:3" ht="15.75">
      <c r="A5" s="355" t="s">
        <v>205</v>
      </c>
      <c r="B5" s="352"/>
      <c r="C5" s="352"/>
    </row>
    <row r="6" spans="1:3">
      <c r="A6" s="1"/>
    </row>
    <row r="7" spans="1:3">
      <c r="A7" s="356"/>
      <c r="B7" s="357"/>
      <c r="C7" s="357"/>
    </row>
    <row r="8" spans="1:3" ht="13.5" thickBot="1">
      <c r="A8" s="1"/>
    </row>
    <row r="9" spans="1:3">
      <c r="A9" s="307" t="s">
        <v>206</v>
      </c>
      <c r="B9" s="308" t="s">
        <v>25</v>
      </c>
      <c r="C9" s="309" t="s">
        <v>207</v>
      </c>
    </row>
    <row r="10" spans="1:3">
      <c r="A10" s="310" t="s">
        <v>209</v>
      </c>
      <c r="B10" s="311" t="s">
        <v>275</v>
      </c>
      <c r="C10" s="312">
        <v>2122000</v>
      </c>
    </row>
    <row r="11" spans="1:3">
      <c r="A11" s="310" t="s">
        <v>210</v>
      </c>
      <c r="B11" s="311" t="s">
        <v>276</v>
      </c>
      <c r="C11" s="312">
        <v>9000</v>
      </c>
    </row>
    <row r="12" spans="1:3">
      <c r="A12" s="310" t="s">
        <v>211</v>
      </c>
      <c r="B12" s="311" t="s">
        <v>276</v>
      </c>
      <c r="C12" s="312">
        <v>16000</v>
      </c>
    </row>
    <row r="13" spans="1:3">
      <c r="A13" s="310" t="s">
        <v>212</v>
      </c>
      <c r="B13" s="311" t="s">
        <v>276</v>
      </c>
      <c r="C13" s="312">
        <v>6000</v>
      </c>
    </row>
    <row r="14" spans="1:3">
      <c r="A14" s="310" t="s">
        <v>213</v>
      </c>
      <c r="B14" s="311" t="s">
        <v>277</v>
      </c>
      <c r="C14" s="312">
        <v>4000</v>
      </c>
    </row>
    <row r="15" spans="1:3">
      <c r="A15" s="310" t="s">
        <v>214</v>
      </c>
      <c r="B15" s="311" t="s">
        <v>278</v>
      </c>
      <c r="C15" s="312">
        <v>16000</v>
      </c>
    </row>
    <row r="16" spans="1:3">
      <c r="A16" s="310" t="s">
        <v>215</v>
      </c>
      <c r="B16" s="311" t="s">
        <v>279</v>
      </c>
      <c r="C16" s="312">
        <v>790000</v>
      </c>
    </row>
    <row r="17" spans="1:3">
      <c r="A17" s="310" t="s">
        <v>216</v>
      </c>
      <c r="B17" s="311" t="s">
        <v>279</v>
      </c>
      <c r="C17" s="312">
        <v>3000</v>
      </c>
    </row>
    <row r="18" spans="1:3">
      <c r="A18" s="310" t="s">
        <v>217</v>
      </c>
      <c r="B18" s="311" t="s">
        <v>279</v>
      </c>
      <c r="C18" s="312">
        <v>5000</v>
      </c>
    </row>
    <row r="19" spans="1:3">
      <c r="A19" s="310" t="s">
        <v>218</v>
      </c>
      <c r="B19" s="311" t="s">
        <v>280</v>
      </c>
      <c r="C19" s="312">
        <v>8000</v>
      </c>
    </row>
    <row r="20" spans="1:3">
      <c r="A20" s="310" t="s">
        <v>219</v>
      </c>
      <c r="B20" s="311" t="s">
        <v>281</v>
      </c>
      <c r="C20" s="312">
        <v>762000</v>
      </c>
    </row>
    <row r="21" spans="1:3">
      <c r="A21" s="310" t="s">
        <v>220</v>
      </c>
      <c r="B21" s="311" t="s">
        <v>282</v>
      </c>
      <c r="C21" s="312">
        <v>98000</v>
      </c>
    </row>
    <row r="22" spans="1:3">
      <c r="A22" s="310" t="s">
        <v>221</v>
      </c>
      <c r="B22" s="311" t="s">
        <v>279</v>
      </c>
      <c r="C22" s="312">
        <v>12000</v>
      </c>
    </row>
    <row r="23" spans="1:3">
      <c r="A23" s="310" t="s">
        <v>222</v>
      </c>
      <c r="B23" s="311" t="s">
        <v>283</v>
      </c>
      <c r="C23" s="312">
        <v>2048000</v>
      </c>
    </row>
    <row r="24" spans="1:3">
      <c r="A24" s="310" t="s">
        <v>223</v>
      </c>
      <c r="B24" s="311" t="s">
        <v>284</v>
      </c>
      <c r="C24" s="312">
        <v>857000</v>
      </c>
    </row>
    <row r="25" spans="1:3">
      <c r="A25" s="310" t="s">
        <v>224</v>
      </c>
      <c r="B25" s="311" t="s">
        <v>284</v>
      </c>
      <c r="C25" s="312">
        <v>2000</v>
      </c>
    </row>
    <row r="26" spans="1:3">
      <c r="A26" s="310" t="s">
        <v>225</v>
      </c>
      <c r="B26" s="311" t="s">
        <v>285</v>
      </c>
      <c r="C26" s="312">
        <v>807000</v>
      </c>
    </row>
    <row r="27" spans="1:3">
      <c r="A27" s="310" t="s">
        <v>226</v>
      </c>
      <c r="B27" s="311" t="s">
        <v>286</v>
      </c>
      <c r="C27" s="312">
        <v>150000</v>
      </c>
    </row>
    <row r="28" spans="1:3">
      <c r="A28" s="310" t="s">
        <v>227</v>
      </c>
      <c r="B28" s="311" t="s">
        <v>281</v>
      </c>
      <c r="C28" s="312">
        <v>386000</v>
      </c>
    </row>
    <row r="29" spans="1:3">
      <c r="A29" s="310" t="s">
        <v>228</v>
      </c>
      <c r="B29" s="311" t="s">
        <v>281</v>
      </c>
      <c r="C29" s="312">
        <v>141000</v>
      </c>
    </row>
    <row r="30" spans="1:3">
      <c r="A30" s="310" t="s">
        <v>229</v>
      </c>
      <c r="B30" s="311" t="s">
        <v>280</v>
      </c>
      <c r="C30" s="312">
        <v>220000</v>
      </c>
    </row>
    <row r="31" spans="1:3">
      <c r="A31" s="310" t="s">
        <v>230</v>
      </c>
      <c r="B31" s="311" t="s">
        <v>279</v>
      </c>
      <c r="C31" s="312">
        <v>20000</v>
      </c>
    </row>
    <row r="32" spans="1:3">
      <c r="A32" s="310" t="s">
        <v>230</v>
      </c>
      <c r="B32" s="311" t="s">
        <v>279</v>
      </c>
      <c r="C32" s="312">
        <v>1000</v>
      </c>
    </row>
    <row r="33" spans="1:3">
      <c r="A33" s="310" t="s">
        <v>231</v>
      </c>
      <c r="B33" s="311" t="s">
        <v>279</v>
      </c>
      <c r="C33" s="312">
        <v>10000</v>
      </c>
    </row>
    <row r="34" spans="1:3">
      <c r="A34" s="310" t="s">
        <v>231</v>
      </c>
      <c r="B34" s="311" t="s">
        <v>279</v>
      </c>
      <c r="C34" s="312">
        <v>128000</v>
      </c>
    </row>
    <row r="35" spans="1:3">
      <c r="A35" s="310" t="s">
        <v>232</v>
      </c>
      <c r="B35" s="311" t="s">
        <v>287</v>
      </c>
      <c r="C35" s="312">
        <v>15000</v>
      </c>
    </row>
    <row r="36" spans="1:3">
      <c r="A36" s="310" t="s">
        <v>233</v>
      </c>
      <c r="B36" s="311" t="s">
        <v>288</v>
      </c>
      <c r="C36" s="312">
        <v>110000</v>
      </c>
    </row>
    <row r="37" spans="1:3">
      <c r="A37" s="310" t="s">
        <v>234</v>
      </c>
      <c r="B37" s="311" t="s">
        <v>289</v>
      </c>
      <c r="C37" s="312">
        <v>172000</v>
      </c>
    </row>
    <row r="38" spans="1:3">
      <c r="A38" s="310" t="s">
        <v>235</v>
      </c>
      <c r="B38" s="311" t="s">
        <v>289</v>
      </c>
      <c r="C38" s="312">
        <v>10000</v>
      </c>
    </row>
    <row r="39" spans="1:3">
      <c r="A39" s="310" t="s">
        <v>236</v>
      </c>
      <c r="B39" s="311" t="s">
        <v>289</v>
      </c>
      <c r="C39" s="312">
        <v>122000</v>
      </c>
    </row>
    <row r="40" spans="1:3">
      <c r="A40" s="310" t="s">
        <v>237</v>
      </c>
      <c r="B40" s="311" t="s">
        <v>290</v>
      </c>
      <c r="C40" s="312">
        <v>16000</v>
      </c>
    </row>
    <row r="41" spans="1:3">
      <c r="A41" s="310" t="s">
        <v>238</v>
      </c>
      <c r="B41" s="311" t="s">
        <v>291</v>
      </c>
      <c r="C41" s="312">
        <v>25000</v>
      </c>
    </row>
    <row r="42" spans="1:3">
      <c r="A42" s="310" t="s">
        <v>239</v>
      </c>
      <c r="B42" s="311" t="s">
        <v>289</v>
      </c>
      <c r="C42" s="312">
        <v>122000</v>
      </c>
    </row>
    <row r="43" spans="1:3">
      <c r="A43" s="310" t="s">
        <v>240</v>
      </c>
      <c r="B43" s="311" t="s">
        <v>289</v>
      </c>
      <c r="C43" s="312">
        <v>9000</v>
      </c>
    </row>
    <row r="44" spans="1:3">
      <c r="A44" s="310" t="s">
        <v>241</v>
      </c>
      <c r="B44" s="311" t="s">
        <v>292</v>
      </c>
      <c r="C44" s="312">
        <v>1144000</v>
      </c>
    </row>
    <row r="45" spans="1:3">
      <c r="A45" s="310" t="s">
        <v>242</v>
      </c>
      <c r="B45" s="311" t="s">
        <v>280</v>
      </c>
      <c r="C45" s="312">
        <v>524000</v>
      </c>
    </row>
    <row r="46" spans="1:3">
      <c r="A46" s="310" t="s">
        <v>243</v>
      </c>
      <c r="B46" s="311" t="s">
        <v>280</v>
      </c>
      <c r="C46" s="312">
        <v>581000</v>
      </c>
    </row>
    <row r="47" spans="1:3">
      <c r="A47" s="310" t="s">
        <v>244</v>
      </c>
      <c r="B47" s="311" t="s">
        <v>293</v>
      </c>
      <c r="C47" s="312">
        <v>3000</v>
      </c>
    </row>
    <row r="48" spans="1:3">
      <c r="A48" s="310" t="s">
        <v>245</v>
      </c>
      <c r="B48" s="311" t="s">
        <v>294</v>
      </c>
      <c r="C48" s="312">
        <v>19000</v>
      </c>
    </row>
    <row r="49" spans="1:3">
      <c r="A49" s="310" t="s">
        <v>246</v>
      </c>
      <c r="B49" s="311" t="s">
        <v>295</v>
      </c>
      <c r="C49" s="312">
        <v>311000</v>
      </c>
    </row>
    <row r="50" spans="1:3">
      <c r="A50" s="310" t="s">
        <v>247</v>
      </c>
      <c r="B50" s="311" t="s">
        <v>296</v>
      </c>
      <c r="C50" s="312">
        <v>62000</v>
      </c>
    </row>
    <row r="51" spans="1:3">
      <c r="A51" s="310" t="s">
        <v>248</v>
      </c>
      <c r="B51" s="311" t="s">
        <v>296</v>
      </c>
      <c r="C51" s="312">
        <v>38000</v>
      </c>
    </row>
    <row r="52" spans="1:3">
      <c r="A52" s="310" t="s">
        <v>249</v>
      </c>
      <c r="B52" s="311" t="s">
        <v>295</v>
      </c>
      <c r="C52" s="312">
        <v>108000</v>
      </c>
    </row>
    <row r="53" spans="1:3">
      <c r="A53" s="310" t="s">
        <v>250</v>
      </c>
      <c r="B53" s="311" t="s">
        <v>295</v>
      </c>
      <c r="C53" s="312">
        <v>38000</v>
      </c>
    </row>
    <row r="54" spans="1:3">
      <c r="A54" s="310" t="s">
        <v>251</v>
      </c>
      <c r="B54" s="311" t="s">
        <v>297</v>
      </c>
      <c r="C54" s="312">
        <v>9000</v>
      </c>
    </row>
    <row r="55" spans="1:3">
      <c r="A55" s="310" t="s">
        <v>252</v>
      </c>
      <c r="B55" s="311" t="s">
        <v>298</v>
      </c>
      <c r="C55" s="312">
        <v>46936</v>
      </c>
    </row>
    <row r="56" spans="1:3">
      <c r="A56" s="310" t="s">
        <v>253</v>
      </c>
      <c r="B56" s="311" t="s">
        <v>299</v>
      </c>
      <c r="C56" s="312">
        <v>1099000</v>
      </c>
    </row>
    <row r="57" spans="1:3">
      <c r="A57" s="310" t="s">
        <v>254</v>
      </c>
      <c r="B57" s="311" t="s">
        <v>299</v>
      </c>
      <c r="C57" s="312">
        <v>68000</v>
      </c>
    </row>
    <row r="58" spans="1:3">
      <c r="A58" s="310" t="s">
        <v>255</v>
      </c>
      <c r="B58" s="311" t="s">
        <v>300</v>
      </c>
      <c r="C58" s="312">
        <v>800000</v>
      </c>
    </row>
    <row r="59" spans="1:3">
      <c r="A59" s="310" t="s">
        <v>256</v>
      </c>
      <c r="B59" s="311" t="s">
        <v>301</v>
      </c>
      <c r="C59" s="312">
        <v>3864</v>
      </c>
    </row>
    <row r="60" spans="1:3">
      <c r="A60" s="310" t="s">
        <v>257</v>
      </c>
      <c r="B60" s="311" t="s">
        <v>302</v>
      </c>
      <c r="C60" s="312">
        <v>9000</v>
      </c>
    </row>
    <row r="61" spans="1:3">
      <c r="A61" s="310" t="s">
        <v>258</v>
      </c>
      <c r="B61" s="311" t="s">
        <v>302</v>
      </c>
      <c r="C61" s="312">
        <v>26000</v>
      </c>
    </row>
    <row r="62" spans="1:3">
      <c r="A62" s="310" t="s">
        <v>259</v>
      </c>
      <c r="B62" s="311" t="s">
        <v>302</v>
      </c>
      <c r="C62" s="312">
        <v>26000</v>
      </c>
    </row>
    <row r="63" spans="1:3">
      <c r="A63" s="310" t="s">
        <v>260</v>
      </c>
      <c r="B63" s="311" t="s">
        <v>302</v>
      </c>
      <c r="C63" s="312">
        <v>26000</v>
      </c>
    </row>
    <row r="64" spans="1:3">
      <c r="A64" s="310" t="s">
        <v>261</v>
      </c>
      <c r="B64" s="311" t="s">
        <v>302</v>
      </c>
      <c r="C64" s="312">
        <v>36000</v>
      </c>
    </row>
    <row r="65" spans="1:3">
      <c r="A65" s="310" t="s">
        <v>262</v>
      </c>
      <c r="B65" s="311" t="s">
        <v>302</v>
      </c>
      <c r="C65" s="312">
        <v>235000</v>
      </c>
    </row>
    <row r="66" spans="1:3">
      <c r="A66" s="310" t="s">
        <v>263</v>
      </c>
      <c r="B66" s="311" t="s">
        <v>302</v>
      </c>
      <c r="C66" s="312">
        <v>322000</v>
      </c>
    </row>
    <row r="67" spans="1:3">
      <c r="A67" s="310" t="s">
        <v>264</v>
      </c>
      <c r="B67" s="311" t="s">
        <v>302</v>
      </c>
      <c r="C67" s="312">
        <v>18000</v>
      </c>
    </row>
    <row r="68" spans="1:3">
      <c r="A68" s="310" t="s">
        <v>265</v>
      </c>
      <c r="B68" s="311" t="s">
        <v>302</v>
      </c>
      <c r="C68" s="312">
        <v>47000</v>
      </c>
    </row>
    <row r="69" spans="1:3">
      <c r="A69" s="310" t="s">
        <v>266</v>
      </c>
      <c r="B69" s="311" t="s">
        <v>303</v>
      </c>
      <c r="C69" s="312">
        <v>97000</v>
      </c>
    </row>
    <row r="70" spans="1:3">
      <c r="A70" s="310" t="s">
        <v>267</v>
      </c>
      <c r="B70" s="311" t="s">
        <v>304</v>
      </c>
      <c r="C70" s="312">
        <v>100000</v>
      </c>
    </row>
    <row r="71" spans="1:3">
      <c r="A71" s="310" t="s">
        <v>268</v>
      </c>
      <c r="B71" s="311" t="s">
        <v>305</v>
      </c>
      <c r="C71" s="312">
        <v>76000</v>
      </c>
    </row>
    <row r="72" spans="1:3">
      <c r="A72" s="310" t="s">
        <v>269</v>
      </c>
      <c r="B72" s="311" t="s">
        <v>306</v>
      </c>
      <c r="C72" s="312">
        <v>1172000</v>
      </c>
    </row>
    <row r="73" spans="1:3">
      <c r="A73" s="310" t="s">
        <v>270</v>
      </c>
      <c r="B73" s="311" t="s">
        <v>307</v>
      </c>
      <c r="C73" s="312">
        <v>303000</v>
      </c>
    </row>
    <row r="74" spans="1:3">
      <c r="A74" s="310" t="s">
        <v>271</v>
      </c>
      <c r="B74" s="311" t="s">
        <v>307</v>
      </c>
      <c r="C74" s="312">
        <v>252000</v>
      </c>
    </row>
    <row r="75" spans="1:3">
      <c r="A75" s="310" t="s">
        <v>272</v>
      </c>
      <c r="B75" s="311" t="s">
        <v>308</v>
      </c>
      <c r="C75" s="312">
        <v>8000</v>
      </c>
    </row>
    <row r="76" spans="1:3">
      <c r="A76" s="310" t="s">
        <v>209</v>
      </c>
      <c r="B76" s="311" t="s">
        <v>275</v>
      </c>
      <c r="C76" s="312">
        <v>5968237</v>
      </c>
    </row>
    <row r="77" spans="1:3">
      <c r="A77" s="310" t="s">
        <v>267</v>
      </c>
      <c r="B77" s="311" t="s">
        <v>304</v>
      </c>
      <c r="C77" s="312">
        <v>6291445</v>
      </c>
    </row>
    <row r="78" spans="1:3">
      <c r="A78" s="310" t="s">
        <v>268</v>
      </c>
      <c r="B78" s="311" t="s">
        <v>305</v>
      </c>
      <c r="C78" s="312">
        <v>13042092</v>
      </c>
    </row>
    <row r="79" spans="1:3">
      <c r="A79" s="310" t="s">
        <v>269</v>
      </c>
      <c r="B79" s="311" t="s">
        <v>306</v>
      </c>
      <c r="C79" s="312">
        <v>5893405</v>
      </c>
    </row>
    <row r="80" spans="1:3">
      <c r="A80" s="310" t="s">
        <v>269</v>
      </c>
      <c r="B80" s="311" t="s">
        <v>306</v>
      </c>
      <c r="C80" s="312">
        <v>4584212</v>
      </c>
    </row>
    <row r="81" spans="1:3">
      <c r="A81" s="310" t="s">
        <v>269</v>
      </c>
      <c r="B81" s="311" t="s">
        <v>306</v>
      </c>
      <c r="C81" s="312">
        <v>7252991</v>
      </c>
    </row>
    <row r="82" spans="1:3">
      <c r="A82" s="310" t="s">
        <v>269</v>
      </c>
      <c r="B82" s="311" t="s">
        <v>306</v>
      </c>
      <c r="C82" s="312">
        <v>5326231</v>
      </c>
    </row>
    <row r="83" spans="1:3">
      <c r="A83" s="310" t="s">
        <v>271</v>
      </c>
      <c r="B83" s="311" t="s">
        <v>307</v>
      </c>
      <c r="C83" s="312">
        <v>351000</v>
      </c>
    </row>
    <row r="84" spans="1:3">
      <c r="A84" s="310" t="s">
        <v>272</v>
      </c>
      <c r="B84" s="311" t="s">
        <v>308</v>
      </c>
      <c r="C84" s="312">
        <v>1688300</v>
      </c>
    </row>
    <row r="85" spans="1:3">
      <c r="A85" s="310" t="s">
        <v>209</v>
      </c>
      <c r="B85" s="311" t="s">
        <v>275</v>
      </c>
      <c r="C85" s="312">
        <v>641360</v>
      </c>
    </row>
    <row r="86" spans="1:3">
      <c r="A86" s="310" t="s">
        <v>209</v>
      </c>
      <c r="B86" s="311" t="s">
        <v>275</v>
      </c>
      <c r="C86" s="312">
        <v>699099</v>
      </c>
    </row>
    <row r="87" spans="1:3">
      <c r="A87" s="310" t="s">
        <v>210</v>
      </c>
      <c r="B87" s="311" t="s">
        <v>276</v>
      </c>
      <c r="C87" s="312">
        <v>455000</v>
      </c>
    </row>
    <row r="88" spans="1:3">
      <c r="A88" s="310" t="s">
        <v>211</v>
      </c>
      <c r="B88" s="311" t="s">
        <v>276</v>
      </c>
      <c r="C88" s="312">
        <v>1634000</v>
      </c>
    </row>
    <row r="89" spans="1:3">
      <c r="A89" s="310" t="s">
        <v>212</v>
      </c>
      <c r="B89" s="311" t="s">
        <v>276</v>
      </c>
      <c r="C89" s="312">
        <v>252000</v>
      </c>
    </row>
    <row r="90" spans="1:3">
      <c r="A90" s="310" t="s">
        <v>212</v>
      </c>
      <c r="B90" s="311" t="s">
        <v>276</v>
      </c>
      <c r="C90" s="312">
        <v>0</v>
      </c>
    </row>
    <row r="91" spans="1:3">
      <c r="A91" s="310" t="s">
        <v>213</v>
      </c>
      <c r="B91" s="311" t="s">
        <v>277</v>
      </c>
      <c r="C91" s="312">
        <v>0</v>
      </c>
    </row>
    <row r="92" spans="1:3">
      <c r="A92" s="310" t="s">
        <v>213</v>
      </c>
      <c r="B92" s="311" t="s">
        <v>277</v>
      </c>
      <c r="C92" s="312">
        <v>409000</v>
      </c>
    </row>
    <row r="93" spans="1:3">
      <c r="A93" s="310" t="s">
        <v>214</v>
      </c>
      <c r="B93" s="311" t="s">
        <v>278</v>
      </c>
      <c r="C93" s="312">
        <v>1634000</v>
      </c>
    </row>
    <row r="94" spans="1:3">
      <c r="A94" s="310" t="s">
        <v>215</v>
      </c>
      <c r="B94" s="311" t="s">
        <v>279</v>
      </c>
      <c r="C94" s="312">
        <v>1320000</v>
      </c>
    </row>
    <row r="95" spans="1:3">
      <c r="A95" s="310" t="s">
        <v>215</v>
      </c>
      <c r="B95" s="311" t="s">
        <v>279</v>
      </c>
      <c r="C95" s="312">
        <v>49460</v>
      </c>
    </row>
    <row r="96" spans="1:3">
      <c r="A96" s="310" t="s">
        <v>216</v>
      </c>
      <c r="B96" s="311" t="s">
        <v>279</v>
      </c>
      <c r="C96" s="312">
        <v>165000</v>
      </c>
    </row>
    <row r="97" spans="1:3">
      <c r="A97" s="310" t="s">
        <v>217</v>
      </c>
      <c r="B97" s="311" t="s">
        <v>279</v>
      </c>
      <c r="C97" s="312">
        <v>104000</v>
      </c>
    </row>
    <row r="98" spans="1:3">
      <c r="A98" s="310" t="s">
        <v>218</v>
      </c>
      <c r="B98" s="311" t="s">
        <v>280</v>
      </c>
      <c r="C98" s="312">
        <v>245000</v>
      </c>
    </row>
    <row r="99" spans="1:3">
      <c r="A99" s="310" t="s">
        <v>219</v>
      </c>
      <c r="B99" s="311" t="s">
        <v>281</v>
      </c>
      <c r="C99" s="312">
        <v>4775652</v>
      </c>
    </row>
    <row r="100" spans="1:3">
      <c r="A100" s="310" t="s">
        <v>220</v>
      </c>
      <c r="B100" s="311" t="s">
        <v>282</v>
      </c>
      <c r="C100" s="312">
        <v>6458000</v>
      </c>
    </row>
    <row r="101" spans="1:3">
      <c r="A101" s="310" t="s">
        <v>220</v>
      </c>
      <c r="B101" s="311" t="s">
        <v>282</v>
      </c>
      <c r="C101" s="312">
        <v>1232000</v>
      </c>
    </row>
    <row r="102" spans="1:3">
      <c r="A102" s="310" t="s">
        <v>221</v>
      </c>
      <c r="B102" s="311" t="s">
        <v>279</v>
      </c>
      <c r="C102" s="312">
        <v>404000</v>
      </c>
    </row>
    <row r="103" spans="1:3">
      <c r="A103" s="310" t="s">
        <v>222</v>
      </c>
      <c r="B103" s="311" t="s">
        <v>283</v>
      </c>
      <c r="C103" s="312">
        <v>211000</v>
      </c>
    </row>
    <row r="104" spans="1:3">
      <c r="A104" s="310" t="s">
        <v>222</v>
      </c>
      <c r="B104" s="311" t="s">
        <v>283</v>
      </c>
      <c r="C104" s="312">
        <v>17361897</v>
      </c>
    </row>
    <row r="105" spans="1:3">
      <c r="A105" s="310" t="s">
        <v>223</v>
      </c>
      <c r="B105" s="311" t="s">
        <v>284</v>
      </c>
      <c r="C105" s="312">
        <v>4587929</v>
      </c>
    </row>
    <row r="106" spans="1:3">
      <c r="A106" s="310" t="s">
        <v>223</v>
      </c>
      <c r="B106" s="311" t="s">
        <v>284</v>
      </c>
      <c r="C106" s="312">
        <v>107000</v>
      </c>
    </row>
    <row r="107" spans="1:3">
      <c r="A107" s="310" t="s">
        <v>224</v>
      </c>
      <c r="B107" s="311" t="s">
        <v>284</v>
      </c>
      <c r="C107" s="312">
        <v>110000</v>
      </c>
    </row>
    <row r="108" spans="1:3">
      <c r="A108" s="310" t="s">
        <v>225</v>
      </c>
      <c r="B108" s="311" t="s">
        <v>285</v>
      </c>
      <c r="C108" s="312">
        <v>748000</v>
      </c>
    </row>
    <row r="109" spans="1:3">
      <c r="A109" s="310" t="s">
        <v>225</v>
      </c>
      <c r="B109" s="311" t="s">
        <v>285</v>
      </c>
      <c r="C109" s="312">
        <v>3857000</v>
      </c>
    </row>
    <row r="110" spans="1:3">
      <c r="A110" s="310" t="s">
        <v>225</v>
      </c>
      <c r="B110" s="311" t="s">
        <v>285</v>
      </c>
      <c r="C110" s="312">
        <v>82440</v>
      </c>
    </row>
    <row r="111" spans="1:3">
      <c r="A111" s="310" t="s">
        <v>226</v>
      </c>
      <c r="B111" s="311" t="s">
        <v>286</v>
      </c>
      <c r="C111" s="312">
        <v>3713675</v>
      </c>
    </row>
    <row r="112" spans="1:3">
      <c r="A112" s="310" t="s">
        <v>226</v>
      </c>
      <c r="B112" s="311" t="s">
        <v>286</v>
      </c>
      <c r="C112" s="312">
        <v>660000</v>
      </c>
    </row>
    <row r="113" spans="1:3">
      <c r="A113" s="310" t="s">
        <v>227</v>
      </c>
      <c r="B113" s="311" t="s">
        <v>281</v>
      </c>
      <c r="C113" s="312">
        <v>1486500</v>
      </c>
    </row>
    <row r="114" spans="1:3">
      <c r="A114" s="310" t="s">
        <v>227</v>
      </c>
      <c r="B114" s="311" t="s">
        <v>281</v>
      </c>
      <c r="C114" s="312">
        <v>251950</v>
      </c>
    </row>
    <row r="115" spans="1:3">
      <c r="A115" s="310" t="s">
        <v>227</v>
      </c>
      <c r="B115" s="311" t="s">
        <v>281</v>
      </c>
      <c r="C115" s="312">
        <v>7387000</v>
      </c>
    </row>
    <row r="116" spans="1:3">
      <c r="A116" s="310" t="s">
        <v>228</v>
      </c>
      <c r="B116" s="311" t="s">
        <v>281</v>
      </c>
      <c r="C116" s="312">
        <v>151000</v>
      </c>
    </row>
    <row r="117" spans="1:3">
      <c r="A117" s="310" t="s">
        <v>229</v>
      </c>
      <c r="B117" s="311" t="s">
        <v>280</v>
      </c>
      <c r="C117" s="312">
        <v>69000</v>
      </c>
    </row>
    <row r="118" spans="1:3">
      <c r="A118" s="310" t="s">
        <v>232</v>
      </c>
      <c r="B118" s="311" t="s">
        <v>287</v>
      </c>
      <c r="C118" s="312">
        <v>680000</v>
      </c>
    </row>
    <row r="119" spans="1:3">
      <c r="A119" s="310" t="s">
        <v>232</v>
      </c>
      <c r="B119" s="311" t="s">
        <v>287</v>
      </c>
      <c r="C119" s="312">
        <v>0</v>
      </c>
    </row>
    <row r="120" spans="1:3">
      <c r="A120" s="310" t="s">
        <v>233</v>
      </c>
      <c r="B120" s="311" t="s">
        <v>288</v>
      </c>
      <c r="C120" s="312">
        <v>990000</v>
      </c>
    </row>
    <row r="121" spans="1:3">
      <c r="A121" s="310" t="s">
        <v>234</v>
      </c>
      <c r="B121" s="311" t="s">
        <v>289</v>
      </c>
      <c r="C121" s="312">
        <v>1268000</v>
      </c>
    </row>
    <row r="122" spans="1:3">
      <c r="A122" s="310" t="s">
        <v>235</v>
      </c>
      <c r="B122" s="311" t="s">
        <v>289</v>
      </c>
      <c r="C122" s="312">
        <v>141000</v>
      </c>
    </row>
    <row r="123" spans="1:3">
      <c r="A123" s="310" t="s">
        <v>236</v>
      </c>
      <c r="B123" s="311" t="s">
        <v>289</v>
      </c>
      <c r="C123" s="312">
        <v>889000</v>
      </c>
    </row>
    <row r="124" spans="1:3">
      <c r="A124" s="310" t="s">
        <v>237</v>
      </c>
      <c r="B124" s="311" t="s">
        <v>290</v>
      </c>
      <c r="C124" s="312">
        <v>190000</v>
      </c>
    </row>
    <row r="125" spans="1:3">
      <c r="A125" s="310" t="s">
        <v>238</v>
      </c>
      <c r="B125" s="311" t="s">
        <v>291</v>
      </c>
      <c r="C125" s="312">
        <v>800000</v>
      </c>
    </row>
    <row r="126" spans="1:3">
      <c r="A126" s="310" t="s">
        <v>238</v>
      </c>
      <c r="B126" s="311" t="s">
        <v>291</v>
      </c>
      <c r="C126" s="312">
        <v>0</v>
      </c>
    </row>
    <row r="127" spans="1:3">
      <c r="A127" s="310" t="s">
        <v>239</v>
      </c>
      <c r="B127" s="311" t="s">
        <v>289</v>
      </c>
      <c r="C127" s="312">
        <v>1107000</v>
      </c>
    </row>
    <row r="128" spans="1:3">
      <c r="A128" s="310" t="s">
        <v>240</v>
      </c>
      <c r="B128" s="311" t="s">
        <v>289</v>
      </c>
      <c r="C128" s="312">
        <v>227000</v>
      </c>
    </row>
    <row r="129" spans="1:3">
      <c r="A129" s="310" t="s">
        <v>242</v>
      </c>
      <c r="B129" s="311" t="s">
        <v>280</v>
      </c>
      <c r="C129" s="312">
        <v>4641000</v>
      </c>
    </row>
    <row r="130" spans="1:3">
      <c r="A130" s="310" t="s">
        <v>242</v>
      </c>
      <c r="B130" s="311" t="s">
        <v>280</v>
      </c>
      <c r="C130" s="312">
        <v>968000</v>
      </c>
    </row>
    <row r="131" spans="1:3">
      <c r="A131" s="310" t="s">
        <v>243</v>
      </c>
      <c r="B131" s="311" t="s">
        <v>280</v>
      </c>
      <c r="C131" s="312">
        <v>880000</v>
      </c>
    </row>
    <row r="132" spans="1:3">
      <c r="A132" s="310" t="s">
        <v>243</v>
      </c>
      <c r="B132" s="311" t="s">
        <v>280</v>
      </c>
      <c r="C132" s="312">
        <v>10933955</v>
      </c>
    </row>
    <row r="133" spans="1:3">
      <c r="A133" s="310" t="s">
        <v>273</v>
      </c>
      <c r="B133" s="311" t="s">
        <v>309</v>
      </c>
      <c r="C133" s="312">
        <v>0</v>
      </c>
    </row>
    <row r="134" spans="1:3">
      <c r="A134" s="310" t="s">
        <v>273</v>
      </c>
      <c r="B134" s="311" t="s">
        <v>309</v>
      </c>
      <c r="C134" s="312">
        <v>46898706</v>
      </c>
    </row>
    <row r="135" spans="1:3">
      <c r="A135" s="310" t="s">
        <v>273</v>
      </c>
      <c r="B135" s="311" t="s">
        <v>309</v>
      </c>
      <c r="C135" s="312">
        <v>1929044</v>
      </c>
    </row>
    <row r="136" spans="1:3">
      <c r="A136" s="310" t="s">
        <v>244</v>
      </c>
      <c r="B136" s="311" t="s">
        <v>293</v>
      </c>
      <c r="C136" s="312">
        <v>65000</v>
      </c>
    </row>
    <row r="137" spans="1:3">
      <c r="A137" s="310" t="s">
        <v>245</v>
      </c>
      <c r="B137" s="311" t="s">
        <v>294</v>
      </c>
      <c r="C137" s="312">
        <v>358000</v>
      </c>
    </row>
    <row r="138" spans="1:3">
      <c r="A138" s="310" t="s">
        <v>246</v>
      </c>
      <c r="B138" s="311" t="s">
        <v>295</v>
      </c>
      <c r="C138" s="312">
        <v>1190000</v>
      </c>
    </row>
    <row r="139" spans="1:3">
      <c r="A139" s="310" t="s">
        <v>247</v>
      </c>
      <c r="B139" s="311" t="s">
        <v>296</v>
      </c>
      <c r="C139" s="312">
        <v>592000</v>
      </c>
    </row>
    <row r="140" spans="1:3">
      <c r="A140" s="310" t="s">
        <v>248</v>
      </c>
      <c r="B140" s="311" t="s">
        <v>296</v>
      </c>
      <c r="C140" s="312">
        <v>481000</v>
      </c>
    </row>
    <row r="141" spans="1:3">
      <c r="A141" s="310" t="s">
        <v>249</v>
      </c>
      <c r="B141" s="311" t="s">
        <v>295</v>
      </c>
      <c r="C141" s="312">
        <v>798000</v>
      </c>
    </row>
    <row r="142" spans="1:3">
      <c r="A142" s="310" t="s">
        <v>250</v>
      </c>
      <c r="B142" s="311" t="s">
        <v>295</v>
      </c>
      <c r="C142" s="312">
        <v>481000</v>
      </c>
    </row>
    <row r="143" spans="1:3">
      <c r="A143" s="310" t="s">
        <v>251</v>
      </c>
      <c r="B143" s="311" t="s">
        <v>297</v>
      </c>
      <c r="C143" s="312">
        <v>340000</v>
      </c>
    </row>
    <row r="144" spans="1:3">
      <c r="A144" s="310" t="s">
        <v>251</v>
      </c>
      <c r="B144" s="311" t="s">
        <v>297</v>
      </c>
      <c r="C144" s="312">
        <v>0</v>
      </c>
    </row>
    <row r="145" spans="1:3">
      <c r="A145" s="310" t="s">
        <v>267</v>
      </c>
      <c r="B145" s="311" t="s">
        <v>304</v>
      </c>
      <c r="C145" s="312">
        <v>1148437</v>
      </c>
    </row>
    <row r="146" spans="1:3">
      <c r="A146" s="310" t="s">
        <v>269</v>
      </c>
      <c r="B146" s="311" t="s">
        <v>306</v>
      </c>
      <c r="C146" s="312">
        <v>1661875</v>
      </c>
    </row>
    <row r="147" spans="1:3">
      <c r="A147" s="310" t="s">
        <v>254</v>
      </c>
      <c r="B147" s="311" t="s">
        <v>299</v>
      </c>
      <c r="C147" s="312">
        <v>0</v>
      </c>
    </row>
    <row r="148" spans="1:3">
      <c r="A148" s="310" t="s">
        <v>254</v>
      </c>
      <c r="B148" s="311" t="s">
        <v>299</v>
      </c>
      <c r="C148" s="312">
        <v>2000000</v>
      </c>
    </row>
    <row r="149" spans="1:3">
      <c r="A149" s="310" t="s">
        <v>272</v>
      </c>
      <c r="B149" s="311" t="s">
        <v>308</v>
      </c>
      <c r="C149" s="312">
        <v>150000</v>
      </c>
    </row>
    <row r="150" spans="1:3">
      <c r="A150" s="310" t="s">
        <v>253</v>
      </c>
      <c r="B150" s="311" t="s">
        <v>299</v>
      </c>
      <c r="C150" s="312">
        <v>1271763</v>
      </c>
    </row>
    <row r="151" spans="1:3">
      <c r="A151" s="310" t="s">
        <v>274</v>
      </c>
      <c r="B151" s="311" t="s">
        <v>299</v>
      </c>
      <c r="C151" s="312">
        <v>0</v>
      </c>
    </row>
    <row r="152" spans="1:3">
      <c r="A152" s="310" t="s">
        <v>274</v>
      </c>
      <c r="B152" s="311" t="s">
        <v>299</v>
      </c>
      <c r="C152" s="312">
        <v>1782600</v>
      </c>
    </row>
    <row r="153" spans="1:3">
      <c r="A153" s="313"/>
      <c r="B153" s="313"/>
      <c r="C153" s="312">
        <v>213352055</v>
      </c>
    </row>
  </sheetData>
  <mergeCells count="3">
    <mergeCell ref="A1:C1"/>
    <mergeCell ref="A5:C5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8"/>
  <sheetViews>
    <sheetView workbookViewId="0">
      <selection activeCell="B4" sqref="B4"/>
    </sheetView>
  </sheetViews>
  <sheetFormatPr defaultRowHeight="12.75"/>
  <cols>
    <col min="1" max="1" width="45.140625" style="32" customWidth="1"/>
    <col min="2" max="2" width="16.5703125" style="32" customWidth="1"/>
    <col min="3" max="3" width="16.140625" style="32" customWidth="1"/>
    <col min="4" max="4" width="17.5703125" style="32" customWidth="1"/>
    <col min="5" max="5" width="14.140625" style="32" customWidth="1"/>
    <col min="6" max="16384" width="9.140625" style="32"/>
  </cols>
  <sheetData>
    <row r="2" spans="1:88" s="83" customFormat="1" ht="17.25" customHeight="1">
      <c r="A2" s="325" t="s">
        <v>197</v>
      </c>
      <c r="B2" s="326"/>
      <c r="C2" s="326"/>
      <c r="D2" s="325"/>
      <c r="E2" s="32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</row>
    <row r="3" spans="1:88" ht="17.25" customHeight="1"/>
    <row r="4" spans="1:88">
      <c r="A4" s="84" t="s">
        <v>40</v>
      </c>
      <c r="C4" s="85"/>
      <c r="D4" s="85"/>
      <c r="E4" s="37" t="s">
        <v>123</v>
      </c>
    </row>
    <row r="5" spans="1:88" ht="13.5" thickBot="1"/>
    <row r="6" spans="1:88" ht="20.100000000000001" customHeight="1">
      <c r="A6" s="329" t="s">
        <v>25</v>
      </c>
      <c r="B6" s="331" t="s">
        <v>166</v>
      </c>
      <c r="C6" s="333" t="s">
        <v>54</v>
      </c>
      <c r="D6" s="327" t="s">
        <v>41</v>
      </c>
      <c r="E6" s="327" t="s">
        <v>42</v>
      </c>
    </row>
    <row r="7" spans="1:88" ht="20.100000000000001" customHeight="1" thickBot="1">
      <c r="A7" s="330"/>
      <c r="B7" s="332"/>
      <c r="C7" s="334"/>
      <c r="D7" s="328"/>
      <c r="E7" s="328"/>
    </row>
    <row r="8" spans="1:88" ht="20.100000000000001" customHeight="1">
      <c r="A8" s="86" t="s">
        <v>39</v>
      </c>
      <c r="B8" s="87">
        <v>10459000</v>
      </c>
      <c r="C8" s="88">
        <v>10931790</v>
      </c>
      <c r="D8" s="88">
        <v>10786322</v>
      </c>
      <c r="E8" s="88">
        <f>D8/C8*100</f>
        <v>98.669312162052151</v>
      </c>
    </row>
    <row r="9" spans="1:88" ht="20.100000000000001" customHeight="1">
      <c r="A9" s="89" t="s">
        <v>38</v>
      </c>
      <c r="B9" s="90">
        <v>1893000</v>
      </c>
      <c r="C9" s="89">
        <v>1893000</v>
      </c>
      <c r="D9" s="89">
        <v>1873338</v>
      </c>
      <c r="E9" s="88">
        <f t="shared" ref="E9:E23" si="0">D9/C9*100</f>
        <v>98.96133122028526</v>
      </c>
    </row>
    <row r="10" spans="1:88" ht="20.100000000000001" customHeight="1">
      <c r="A10" s="89" t="s">
        <v>37</v>
      </c>
      <c r="B10" s="90">
        <v>11280031</v>
      </c>
      <c r="C10" s="89">
        <v>14367203</v>
      </c>
      <c r="D10" s="89">
        <v>9117707</v>
      </c>
      <c r="E10" s="88">
        <f t="shared" si="0"/>
        <v>63.461948717506111</v>
      </c>
    </row>
    <row r="11" spans="1:88" ht="20.100000000000001" customHeight="1">
      <c r="A11" s="89" t="s">
        <v>36</v>
      </c>
      <c r="B11" s="90">
        <v>1382969</v>
      </c>
      <c r="C11" s="89">
        <v>1994320</v>
      </c>
      <c r="D11" s="89">
        <v>1994320</v>
      </c>
      <c r="E11" s="88">
        <f t="shared" si="0"/>
        <v>100</v>
      </c>
    </row>
    <row r="12" spans="1:88" ht="20.100000000000001" customHeight="1">
      <c r="A12" s="91" t="s">
        <v>35</v>
      </c>
      <c r="B12" s="90">
        <v>1992000</v>
      </c>
      <c r="C12" s="89">
        <v>2097000</v>
      </c>
      <c r="D12" s="89">
        <v>1315169</v>
      </c>
      <c r="E12" s="88">
        <f t="shared" si="0"/>
        <v>62.716690510252739</v>
      </c>
    </row>
    <row r="13" spans="1:88" s="78" customFormat="1" ht="20.100000000000001" customHeight="1">
      <c r="A13" s="92" t="s">
        <v>55</v>
      </c>
      <c r="B13" s="93">
        <v>680000</v>
      </c>
      <c r="C13" s="94">
        <v>680000</v>
      </c>
      <c r="D13" s="94">
        <v>0</v>
      </c>
      <c r="E13" s="88">
        <f t="shared" si="0"/>
        <v>0</v>
      </c>
    </row>
    <row r="14" spans="1:88" ht="20.100000000000001" customHeight="1">
      <c r="A14" s="95" t="s">
        <v>34</v>
      </c>
      <c r="B14" s="90">
        <v>7329000</v>
      </c>
      <c r="C14" s="89">
        <v>7879000</v>
      </c>
      <c r="D14" s="89">
        <v>3800244</v>
      </c>
      <c r="E14" s="88">
        <f t="shared" si="0"/>
        <v>48.232567584718872</v>
      </c>
    </row>
    <row r="15" spans="1:88" ht="20.100000000000001" customHeight="1">
      <c r="A15" s="96" t="s">
        <v>33</v>
      </c>
      <c r="B15" s="97">
        <v>1968000</v>
      </c>
      <c r="C15" s="96">
        <v>1968000</v>
      </c>
      <c r="D15" s="89">
        <v>1398401</v>
      </c>
      <c r="E15" s="88">
        <v>0</v>
      </c>
    </row>
    <row r="16" spans="1:88" ht="20.100000000000001" customHeight="1" thickBot="1">
      <c r="A16" s="98" t="s">
        <v>32</v>
      </c>
      <c r="B16" s="99"/>
      <c r="C16" s="100"/>
      <c r="D16" s="101"/>
      <c r="E16" s="95">
        <v>0</v>
      </c>
    </row>
    <row r="17" spans="1:5" ht="20.100000000000001" customHeight="1" thickBot="1">
      <c r="A17" s="102" t="s">
        <v>31</v>
      </c>
      <c r="B17" s="103">
        <f>SUM(B8:B16)-B13</f>
        <v>36304000</v>
      </c>
      <c r="C17" s="103">
        <f t="shared" ref="C17:D17" si="1">SUM(C8:C16)-C13</f>
        <v>41130313</v>
      </c>
      <c r="D17" s="103">
        <f t="shared" si="1"/>
        <v>30285501</v>
      </c>
      <c r="E17" s="104">
        <f t="shared" si="0"/>
        <v>73.633042860626901</v>
      </c>
    </row>
    <row r="18" spans="1:5" ht="20.100000000000001" customHeight="1">
      <c r="A18" s="105" t="s">
        <v>30</v>
      </c>
      <c r="B18" s="105"/>
      <c r="C18" s="105"/>
      <c r="D18" s="105"/>
      <c r="E18" s="105">
        <v>0</v>
      </c>
    </row>
    <row r="19" spans="1:5" ht="20.100000000000001" customHeight="1">
      <c r="A19" s="89" t="s">
        <v>145</v>
      </c>
      <c r="B19" s="89">
        <v>0</v>
      </c>
      <c r="C19" s="89">
        <v>610921</v>
      </c>
      <c r="D19" s="89">
        <v>610921</v>
      </c>
      <c r="E19" s="88">
        <f t="shared" si="0"/>
        <v>100</v>
      </c>
    </row>
    <row r="20" spans="1:5" ht="20.100000000000001" customHeight="1">
      <c r="A20" s="96" t="s">
        <v>29</v>
      </c>
      <c r="B20" s="96"/>
      <c r="C20" s="96"/>
      <c r="D20" s="89"/>
      <c r="E20" s="88">
        <v>0</v>
      </c>
    </row>
    <row r="21" spans="1:5" ht="20.100000000000001" customHeight="1" thickBot="1">
      <c r="A21" s="106" t="s">
        <v>28</v>
      </c>
      <c r="B21" s="106">
        <f>SUM(B18:B20)</f>
        <v>0</v>
      </c>
      <c r="C21" s="106">
        <f>SUM(C18:C20)</f>
        <v>610921</v>
      </c>
      <c r="D21" s="106">
        <f>SUM(D18:D20)</f>
        <v>610921</v>
      </c>
      <c r="E21" s="106">
        <f t="shared" si="0"/>
        <v>100</v>
      </c>
    </row>
    <row r="22" spans="1:5" ht="20.100000000000001" customHeight="1" thickBot="1">
      <c r="A22" s="107" t="s">
        <v>167</v>
      </c>
      <c r="B22" s="108">
        <f>B21</f>
        <v>0</v>
      </c>
      <c r="C22" s="108">
        <f t="shared" ref="C22:D22" si="2">C21</f>
        <v>610921</v>
      </c>
      <c r="D22" s="108">
        <f t="shared" si="2"/>
        <v>610921</v>
      </c>
      <c r="E22" s="109"/>
    </row>
    <row r="23" spans="1:5" ht="20.100000000000001" customHeight="1" thickBot="1">
      <c r="A23" s="110" t="s">
        <v>27</v>
      </c>
      <c r="B23" s="111">
        <f>B17+B22</f>
        <v>36304000</v>
      </c>
      <c r="C23" s="111">
        <f t="shared" ref="C23:D23" si="3">C17+C22</f>
        <v>41741234</v>
      </c>
      <c r="D23" s="111">
        <f t="shared" si="3"/>
        <v>30896422</v>
      </c>
      <c r="E23" s="112">
        <f t="shared" si="0"/>
        <v>74.01894730759517</v>
      </c>
    </row>
    <row r="26" spans="1:5" ht="15">
      <c r="A26" s="113"/>
    </row>
    <row r="27" spans="1:5" ht="15">
      <c r="A27" s="114"/>
    </row>
    <row r="28" spans="1:5" ht="15">
      <c r="A28" s="115"/>
    </row>
    <row r="29" spans="1:5" s="115" customFormat="1" ht="15">
      <c r="A29" s="116"/>
    </row>
    <row r="30" spans="1:5" s="115" customFormat="1" ht="15"/>
    <row r="32" spans="1:5">
      <c r="E32" s="84"/>
    </row>
    <row r="34" spans="1:3" ht="13.5" customHeight="1"/>
    <row r="40" spans="1:3" ht="15" customHeight="1"/>
    <row r="47" spans="1:3" s="117" customFormat="1">
      <c r="A47" s="32"/>
      <c r="B47" s="32"/>
      <c r="C47" s="32"/>
    </row>
    <row r="48" spans="1:3" s="117" customFormat="1">
      <c r="A48" s="32"/>
      <c r="B48" s="32"/>
      <c r="C48" s="32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73"/>
  <sheetViews>
    <sheetView workbookViewId="0">
      <pane ySplit="8" topLeftCell="A47" activePane="bottomLeft" state="frozen"/>
      <selection pane="bottomLeft" activeCell="C5" sqref="C5"/>
    </sheetView>
  </sheetViews>
  <sheetFormatPr defaultRowHeight="12.75"/>
  <cols>
    <col min="1" max="1" width="40.5703125" style="1" customWidth="1"/>
    <col min="2" max="2" width="15.28515625" style="32" customWidth="1"/>
    <col min="3" max="3" width="16.42578125" style="32" customWidth="1"/>
    <col min="4" max="4" width="14.42578125" style="32" customWidth="1"/>
    <col min="5" max="5" width="13.28515625" style="32" customWidth="1"/>
    <col min="6" max="16384" width="9.140625" style="32"/>
  </cols>
  <sheetData>
    <row r="2" spans="1:5">
      <c r="A2" s="340" t="s">
        <v>198</v>
      </c>
      <c r="B2" s="340"/>
      <c r="C2" s="340"/>
      <c r="D2" s="340"/>
      <c r="E2" s="340"/>
    </row>
    <row r="4" spans="1:5" s="113" customFormat="1" ht="15.75">
      <c r="A4" s="337" t="s">
        <v>191</v>
      </c>
      <c r="B4" s="338"/>
      <c r="C4" s="338"/>
      <c r="D4" s="339"/>
      <c r="E4" s="339"/>
    </row>
    <row r="5" spans="1:5">
      <c r="E5" s="37" t="s">
        <v>123</v>
      </c>
    </row>
    <row r="6" spans="1:5" ht="12.75" customHeight="1" thickBot="1">
      <c r="E6" s="118"/>
    </row>
    <row r="7" spans="1:5">
      <c r="A7" s="341" t="s">
        <v>25</v>
      </c>
      <c r="B7" s="316" t="s">
        <v>168</v>
      </c>
      <c r="C7" s="318" t="s">
        <v>54</v>
      </c>
      <c r="D7" s="335" t="s">
        <v>41</v>
      </c>
      <c r="E7" s="335" t="s">
        <v>78</v>
      </c>
    </row>
    <row r="8" spans="1:5" ht="13.5" thickBot="1">
      <c r="A8" s="342"/>
      <c r="B8" s="343"/>
      <c r="C8" s="319"/>
      <c r="D8" s="336"/>
      <c r="E8" s="336"/>
    </row>
    <row r="9" spans="1:5">
      <c r="A9" s="272" t="s">
        <v>39</v>
      </c>
      <c r="B9" s="73"/>
      <c r="C9" s="73"/>
      <c r="D9" s="41"/>
      <c r="E9" s="41"/>
    </row>
    <row r="10" spans="1:5">
      <c r="A10" s="270" t="s">
        <v>146</v>
      </c>
      <c r="B10" s="42"/>
      <c r="C10" s="42"/>
      <c r="D10" s="42"/>
      <c r="E10" s="42"/>
    </row>
    <row r="11" spans="1:5">
      <c r="A11" s="270" t="s">
        <v>72</v>
      </c>
      <c r="B11" s="42"/>
      <c r="C11" s="42"/>
      <c r="D11" s="42"/>
      <c r="E11" s="42"/>
    </row>
    <row r="12" spans="1:5">
      <c r="A12" s="270" t="s">
        <v>73</v>
      </c>
      <c r="B12" s="42"/>
      <c r="C12" s="42"/>
      <c r="D12" s="42"/>
      <c r="E12" s="42"/>
    </row>
    <row r="13" spans="1:5">
      <c r="A13" s="270" t="s">
        <v>149</v>
      </c>
      <c r="B13" s="42"/>
      <c r="C13" s="42"/>
      <c r="D13" s="42"/>
      <c r="E13" s="42"/>
    </row>
    <row r="14" spans="1:5">
      <c r="A14" s="270" t="s">
        <v>71</v>
      </c>
      <c r="B14" s="42"/>
      <c r="C14" s="42"/>
      <c r="D14" s="42">
        <v>7673393</v>
      </c>
      <c r="E14" s="42"/>
    </row>
    <row r="15" spans="1:5">
      <c r="A15" s="270" t="s">
        <v>150</v>
      </c>
      <c r="B15" s="42"/>
      <c r="C15" s="42"/>
      <c r="D15" s="42">
        <v>1570944</v>
      </c>
      <c r="E15" s="42"/>
    </row>
    <row r="16" spans="1:5">
      <c r="A16" s="270" t="s">
        <v>148</v>
      </c>
      <c r="B16" s="42"/>
      <c r="C16" s="42"/>
      <c r="D16" s="42">
        <v>1541985</v>
      </c>
      <c r="E16" s="42"/>
    </row>
    <row r="17" spans="1:5">
      <c r="A17" s="270" t="s">
        <v>181</v>
      </c>
      <c r="B17" s="42"/>
      <c r="C17" s="42"/>
      <c r="D17" s="42"/>
      <c r="E17" s="42"/>
    </row>
    <row r="18" spans="1:5" ht="13.5" thickBot="1">
      <c r="A18" s="270" t="s">
        <v>69</v>
      </c>
      <c r="B18" s="42"/>
      <c r="C18" s="42"/>
      <c r="D18" s="42"/>
      <c r="E18" s="42"/>
    </row>
    <row r="19" spans="1:5" s="84" customFormat="1" ht="13.5" thickBot="1">
      <c r="A19" s="273" t="s">
        <v>77</v>
      </c>
      <c r="B19" s="119">
        <f>SUM(B10:B18)</f>
        <v>0</v>
      </c>
      <c r="C19" s="120">
        <f>SUM(C10:C18)</f>
        <v>0</v>
      </c>
      <c r="D19" s="24">
        <f>SUM(D10:D18)</f>
        <v>10786322</v>
      </c>
      <c r="E19" s="24"/>
    </row>
    <row r="20" spans="1:5">
      <c r="A20" s="274" t="s">
        <v>38</v>
      </c>
      <c r="B20" s="73"/>
      <c r="C20" s="121"/>
      <c r="D20" s="73"/>
      <c r="E20" s="73"/>
    </row>
    <row r="21" spans="1:5">
      <c r="A21" s="270" t="s">
        <v>146</v>
      </c>
      <c r="B21" s="42"/>
      <c r="C21" s="122"/>
      <c r="D21" s="42"/>
      <c r="E21" s="42"/>
    </row>
    <row r="22" spans="1:5">
      <c r="A22" s="270" t="s">
        <v>72</v>
      </c>
      <c r="B22" s="42"/>
      <c r="C22" s="122"/>
      <c r="D22" s="42"/>
      <c r="E22" s="42"/>
    </row>
    <row r="23" spans="1:5">
      <c r="A23" s="275" t="s">
        <v>149</v>
      </c>
      <c r="B23" s="42"/>
      <c r="C23" s="122"/>
      <c r="D23" s="42"/>
      <c r="E23" s="42"/>
    </row>
    <row r="24" spans="1:5">
      <c r="A24" s="276" t="s">
        <v>71</v>
      </c>
      <c r="B24" s="62"/>
      <c r="C24" s="123"/>
      <c r="D24" s="42">
        <v>1054626</v>
      </c>
      <c r="E24" s="42"/>
    </row>
    <row r="25" spans="1:5">
      <c r="A25" s="276" t="s">
        <v>73</v>
      </c>
      <c r="B25" s="62"/>
      <c r="C25" s="123"/>
      <c r="D25" s="42"/>
      <c r="E25" s="42"/>
    </row>
    <row r="26" spans="1:5">
      <c r="A26" s="277" t="s">
        <v>150</v>
      </c>
      <c r="B26" s="124"/>
      <c r="C26" s="125"/>
      <c r="D26" s="42">
        <v>423684</v>
      </c>
      <c r="E26" s="42"/>
    </row>
    <row r="27" spans="1:5" s="128" customFormat="1">
      <c r="A27" s="271" t="s">
        <v>148</v>
      </c>
      <c r="B27" s="75"/>
      <c r="C27" s="126"/>
      <c r="D27" s="42">
        <v>395028</v>
      </c>
      <c r="E27" s="127"/>
    </row>
    <row r="28" spans="1:5" s="128" customFormat="1">
      <c r="A28" s="271" t="s">
        <v>181</v>
      </c>
      <c r="B28" s="75"/>
      <c r="C28" s="126"/>
      <c r="D28" s="42"/>
      <c r="E28" s="127"/>
    </row>
    <row r="29" spans="1:5" ht="13.5" thickBot="1">
      <c r="A29" s="275" t="s">
        <v>69</v>
      </c>
      <c r="B29" s="75"/>
      <c r="C29" s="126"/>
      <c r="D29" s="42"/>
      <c r="E29" s="42"/>
    </row>
    <row r="30" spans="1:5" ht="13.5" thickBot="1">
      <c r="A30" s="278" t="s">
        <v>76</v>
      </c>
      <c r="B30" s="24">
        <f>SUM(B21:B29)</f>
        <v>0</v>
      </c>
      <c r="C30" s="120">
        <f>SUM(C21:C29)</f>
        <v>0</v>
      </c>
      <c r="D30" s="129">
        <f>SUM(D21:D29)</f>
        <v>1873338</v>
      </c>
      <c r="E30" s="24"/>
    </row>
    <row r="31" spans="1:5">
      <c r="A31" s="279" t="s">
        <v>37</v>
      </c>
      <c r="B31" s="41"/>
      <c r="C31" s="130"/>
      <c r="D31" s="131"/>
      <c r="E31" s="41"/>
    </row>
    <row r="32" spans="1:5">
      <c r="A32" s="280" t="s">
        <v>75</v>
      </c>
      <c r="B32" s="42"/>
      <c r="C32" s="73"/>
      <c r="D32" s="131"/>
      <c r="E32" s="73"/>
    </row>
    <row r="33" spans="1:10">
      <c r="A33" s="270" t="s">
        <v>146</v>
      </c>
      <c r="B33" s="75"/>
      <c r="C33" s="42"/>
      <c r="D33" s="133"/>
      <c r="E33" s="42"/>
    </row>
    <row r="34" spans="1:10">
      <c r="A34" s="281" t="s">
        <v>74</v>
      </c>
      <c r="B34" s="75"/>
      <c r="C34" s="75"/>
      <c r="D34" s="133"/>
      <c r="E34" s="42"/>
    </row>
    <row r="35" spans="1:10">
      <c r="A35" s="282" t="s">
        <v>73</v>
      </c>
      <c r="B35" s="75"/>
      <c r="C35" s="134"/>
      <c r="D35" s="133">
        <v>893276</v>
      </c>
      <c r="E35" s="42"/>
    </row>
    <row r="36" spans="1:10">
      <c r="A36" s="282" t="s">
        <v>147</v>
      </c>
      <c r="B36" s="135"/>
      <c r="C36" s="75"/>
      <c r="D36" s="133">
        <v>1509270</v>
      </c>
      <c r="E36" s="42"/>
    </row>
    <row r="37" spans="1:10">
      <c r="A37" s="283" t="s">
        <v>183</v>
      </c>
      <c r="B37" s="134"/>
      <c r="C37" s="135"/>
      <c r="D37" s="133"/>
      <c r="E37" s="42"/>
    </row>
    <row r="38" spans="1:10">
      <c r="A38" s="283" t="s">
        <v>149</v>
      </c>
      <c r="B38" s="134"/>
      <c r="C38" s="135"/>
      <c r="D38" s="133"/>
      <c r="E38" s="42"/>
    </row>
    <row r="39" spans="1:10" s="117" customFormat="1">
      <c r="A39" s="284" t="s">
        <v>72</v>
      </c>
      <c r="B39" s="75"/>
      <c r="C39" s="134"/>
      <c r="D39" s="133">
        <v>2363319</v>
      </c>
      <c r="E39" s="75"/>
    </row>
    <row r="40" spans="1:10" s="117" customFormat="1">
      <c r="A40" s="282" t="s">
        <v>71</v>
      </c>
      <c r="B40" s="42"/>
      <c r="C40" s="75"/>
      <c r="D40" s="133">
        <v>36655</v>
      </c>
      <c r="E40" s="75"/>
    </row>
    <row r="41" spans="1:10">
      <c r="A41" s="270" t="s">
        <v>150</v>
      </c>
      <c r="B41" s="42"/>
      <c r="C41" s="42">
        <v>0</v>
      </c>
      <c r="D41" s="133">
        <v>1395306</v>
      </c>
      <c r="E41" s="42"/>
    </row>
    <row r="42" spans="1:10">
      <c r="A42" s="270" t="s">
        <v>70</v>
      </c>
      <c r="B42" s="42"/>
      <c r="C42" s="42"/>
      <c r="D42" s="133">
        <v>245284</v>
      </c>
      <c r="E42" s="42"/>
    </row>
    <row r="43" spans="1:10">
      <c r="A43" s="270" t="s">
        <v>184</v>
      </c>
      <c r="B43" s="42"/>
      <c r="C43" s="42"/>
      <c r="D43" s="133">
        <v>356400</v>
      </c>
      <c r="E43" s="42"/>
    </row>
    <row r="44" spans="1:10">
      <c r="A44" s="270" t="s">
        <v>148</v>
      </c>
      <c r="B44" s="42"/>
      <c r="C44" s="42"/>
      <c r="D44" s="133">
        <v>2318197</v>
      </c>
      <c r="E44" s="42"/>
    </row>
    <row r="45" spans="1:10">
      <c r="A45" s="270" t="s">
        <v>182</v>
      </c>
      <c r="B45" s="62"/>
      <c r="C45" s="42"/>
      <c r="D45" s="133"/>
      <c r="E45" s="42"/>
    </row>
    <row r="46" spans="1:10">
      <c r="A46" s="270" t="s">
        <v>69</v>
      </c>
      <c r="B46" s="62"/>
      <c r="C46" s="42"/>
      <c r="D46" s="133"/>
      <c r="E46" s="42"/>
      <c r="J46" s="83"/>
    </row>
    <row r="47" spans="1:10">
      <c r="A47" s="289" t="s">
        <v>185</v>
      </c>
      <c r="B47" s="62"/>
      <c r="C47" s="62"/>
      <c r="D47" s="138"/>
      <c r="E47" s="62"/>
      <c r="J47" s="35"/>
    </row>
    <row r="48" spans="1:10">
      <c r="A48" s="289" t="s">
        <v>186</v>
      </c>
      <c r="B48" s="62"/>
      <c r="C48" s="62"/>
      <c r="D48" s="138"/>
      <c r="E48" s="62"/>
      <c r="J48" s="35"/>
    </row>
    <row r="49" spans="1:26">
      <c r="A49" s="289" t="s">
        <v>187</v>
      </c>
      <c r="B49" s="62"/>
      <c r="C49" s="62"/>
      <c r="D49" s="138"/>
      <c r="E49" s="62"/>
      <c r="J49" s="35"/>
    </row>
    <row r="50" spans="1:26" ht="13.5" thickBot="1">
      <c r="A50" s="285" t="s">
        <v>151</v>
      </c>
      <c r="B50" s="137"/>
      <c r="C50" s="136"/>
      <c r="D50" s="138"/>
      <c r="E50" s="136"/>
    </row>
    <row r="51" spans="1:26" ht="13.5" thickBot="1">
      <c r="A51" s="273" t="s">
        <v>68</v>
      </c>
      <c r="B51" s="139">
        <f>SUM(B32:B50)</f>
        <v>0</v>
      </c>
      <c r="C51" s="119">
        <f>SUM(C32:C50)</f>
        <v>0</v>
      </c>
      <c r="D51" s="140">
        <f>SUM(D32:D50)</f>
        <v>9117707</v>
      </c>
      <c r="E51" s="24"/>
    </row>
    <row r="52" spans="1:26">
      <c r="A52" s="286" t="s">
        <v>169</v>
      </c>
      <c r="B52" s="142"/>
      <c r="C52" s="269"/>
      <c r="D52" s="143"/>
      <c r="E52" s="144"/>
    </row>
    <row r="53" spans="1:26">
      <c r="A53" s="282" t="s">
        <v>152</v>
      </c>
      <c r="B53" s="145"/>
      <c r="C53" s="83"/>
      <c r="D53" s="133">
        <v>1026457</v>
      </c>
      <c r="E53" s="42"/>
    </row>
    <row r="54" spans="1:26">
      <c r="A54" s="287" t="s">
        <v>153</v>
      </c>
      <c r="B54" s="145"/>
      <c r="C54" s="146"/>
      <c r="D54" s="147">
        <v>288712</v>
      </c>
      <c r="E54" s="50"/>
    </row>
    <row r="55" spans="1:26" s="151" customFormat="1" ht="13.5" thickBot="1">
      <c r="A55" s="285" t="s">
        <v>154</v>
      </c>
      <c r="B55" s="148"/>
      <c r="C55" s="149"/>
      <c r="D55" s="150"/>
      <c r="E55" s="137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3.5" thickBot="1">
      <c r="A56" s="273" t="s">
        <v>35</v>
      </c>
      <c r="B56" s="24">
        <f>SUM(B52:B55)</f>
        <v>0</v>
      </c>
      <c r="C56" s="24">
        <f>SUM(C52:C55)</f>
        <v>0</v>
      </c>
      <c r="D56" s="140">
        <f>SUM(D52:D55)</f>
        <v>1315169</v>
      </c>
      <c r="E56" s="2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67" customFormat="1">
      <c r="A57" s="288" t="s">
        <v>67</v>
      </c>
      <c r="B57" s="42"/>
      <c r="C57" s="42"/>
      <c r="D57" s="133"/>
      <c r="E57" s="42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>
      <c r="A58" s="270" t="s">
        <v>66</v>
      </c>
      <c r="B58" s="42"/>
      <c r="C58" s="42"/>
      <c r="D58" s="133"/>
      <c r="E58" s="42"/>
    </row>
    <row r="59" spans="1:26">
      <c r="A59" s="270" t="s">
        <v>65</v>
      </c>
      <c r="B59" s="42"/>
      <c r="C59" s="42"/>
      <c r="D59" s="133"/>
      <c r="E59" s="42"/>
    </row>
    <row r="60" spans="1:26" s="40" customFormat="1" ht="13.5" thickBot="1">
      <c r="A60" s="289" t="s">
        <v>64</v>
      </c>
      <c r="B60" s="137"/>
      <c r="C60" s="62"/>
      <c r="D60" s="138">
        <v>1994320</v>
      </c>
      <c r="E60" s="62"/>
    </row>
    <row r="61" spans="1:26" s="67" customFormat="1" ht="13.5" thickBot="1">
      <c r="A61" s="273" t="s">
        <v>36</v>
      </c>
      <c r="B61" s="24">
        <f>SUM(B58:B60)</f>
        <v>0</v>
      </c>
      <c r="C61" s="119">
        <f>SUM(C58:C60)</f>
        <v>0</v>
      </c>
      <c r="D61" s="140">
        <f>SUM(D58:D60)</f>
        <v>1994320</v>
      </c>
      <c r="E61" s="24"/>
    </row>
    <row r="62" spans="1:26">
      <c r="A62" s="290" t="s">
        <v>155</v>
      </c>
      <c r="B62" s="41"/>
      <c r="C62" s="131"/>
      <c r="D62" s="131"/>
      <c r="E62" s="73"/>
    </row>
    <row r="63" spans="1:26">
      <c r="A63" s="291" t="s">
        <v>63</v>
      </c>
      <c r="B63" s="42"/>
      <c r="C63" s="133"/>
      <c r="D63" s="133">
        <v>3800244</v>
      </c>
      <c r="E63" s="42"/>
    </row>
    <row r="64" spans="1:26">
      <c r="A64" s="291" t="s">
        <v>62</v>
      </c>
      <c r="B64" s="62"/>
      <c r="C64" s="133"/>
      <c r="D64" s="133">
        <v>1398401</v>
      </c>
      <c r="E64" s="42"/>
    </row>
    <row r="65" spans="1:5">
      <c r="A65" s="292" t="s">
        <v>61</v>
      </c>
      <c r="B65" s="62"/>
      <c r="C65" s="138"/>
      <c r="D65" s="133"/>
      <c r="E65" s="42"/>
    </row>
    <row r="66" spans="1:5" ht="13.5" thickBot="1">
      <c r="A66" s="292" t="s">
        <v>60</v>
      </c>
      <c r="B66" s="152"/>
      <c r="C66" s="138"/>
      <c r="D66" s="138"/>
      <c r="E66" s="62"/>
    </row>
    <row r="67" spans="1:5" ht="13.5" thickBot="1">
      <c r="A67" s="293" t="s">
        <v>59</v>
      </c>
      <c r="B67" s="68">
        <f>SUM(B63:B66)</f>
        <v>0</v>
      </c>
      <c r="C67" s="153">
        <f>SUM(C63:C66)</f>
        <v>0</v>
      </c>
      <c r="D67" s="24">
        <f>SUM(D63:D66)</f>
        <v>5198645</v>
      </c>
      <c r="E67" s="24"/>
    </row>
    <row r="68" spans="1:5" ht="16.5" thickBot="1">
      <c r="A68" s="294" t="s">
        <v>31</v>
      </c>
      <c r="B68" s="154">
        <f>B19+B30+B51+B56+B61+B67</f>
        <v>0</v>
      </c>
      <c r="C68" s="154">
        <f t="shared" ref="C68:D68" si="0">C19+C30+C51+C56+C61+C67</f>
        <v>0</v>
      </c>
      <c r="D68" s="154">
        <f t="shared" si="0"/>
        <v>30285501</v>
      </c>
      <c r="E68" s="72"/>
    </row>
    <row r="69" spans="1:5" s="81" customFormat="1">
      <c r="A69" s="295" t="s">
        <v>156</v>
      </c>
      <c r="B69" s="141"/>
      <c r="C69" s="141"/>
      <c r="D69" s="141">
        <v>610921</v>
      </c>
      <c r="E69" s="141"/>
    </row>
    <row r="70" spans="1:5" s="81" customFormat="1">
      <c r="A70" s="280" t="s">
        <v>188</v>
      </c>
      <c r="B70" s="299"/>
      <c r="C70" s="299"/>
      <c r="D70" s="299"/>
      <c r="E70" s="299"/>
    </row>
    <row r="71" spans="1:5" ht="13.5" thickBot="1">
      <c r="A71" s="296" t="s">
        <v>157</v>
      </c>
      <c r="B71" s="155"/>
      <c r="C71" s="136"/>
      <c r="D71" s="136"/>
      <c r="E71" s="136"/>
    </row>
    <row r="72" spans="1:5" ht="13.5" thickBot="1">
      <c r="A72" s="297" t="s">
        <v>57</v>
      </c>
      <c r="B72" s="140">
        <f t="shared" ref="B72:C72" si="1">SUM(B69:B71)</f>
        <v>0</v>
      </c>
      <c r="C72" s="140">
        <f t="shared" si="1"/>
        <v>0</v>
      </c>
      <c r="D72" s="140">
        <f>SUM(D69:D71)</f>
        <v>610921</v>
      </c>
      <c r="E72" s="24"/>
    </row>
    <row r="73" spans="1:5" s="113" customFormat="1" ht="20.100000000000001" customHeight="1" thickBot="1">
      <c r="A73" s="298" t="s">
        <v>56</v>
      </c>
      <c r="B73" s="72">
        <f>B19+B30+B51+B56+B61+B67+B72</f>
        <v>0</v>
      </c>
      <c r="C73" s="72">
        <f t="shared" ref="C73:D73" si="2">C19+C30+C51+C56+C61+C67+C72</f>
        <v>0</v>
      </c>
      <c r="D73" s="72">
        <f t="shared" si="2"/>
        <v>30896422</v>
      </c>
      <c r="E73" s="156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6"/>
  <sheetViews>
    <sheetView workbookViewId="0">
      <selection activeCell="A5" sqref="A5:J6"/>
    </sheetView>
  </sheetViews>
  <sheetFormatPr defaultRowHeight="12.75"/>
  <cols>
    <col min="1" max="1" width="36.42578125" style="32" customWidth="1"/>
    <col min="2" max="2" width="13" style="32" customWidth="1"/>
    <col min="3" max="3" width="12.5703125" style="32" customWidth="1"/>
    <col min="4" max="4" width="1.85546875" style="32" hidden="1" customWidth="1"/>
    <col min="5" max="5" width="13.140625" style="32" customWidth="1"/>
    <col min="6" max="6" width="35" style="32" customWidth="1"/>
    <col min="7" max="7" width="12.5703125" style="32" customWidth="1"/>
    <col min="8" max="8" width="11.85546875" style="32" customWidth="1"/>
    <col min="9" max="9" width="11.7109375" style="32" customWidth="1"/>
    <col min="10" max="10" width="10" style="32" hidden="1" customWidth="1"/>
    <col min="11" max="16384" width="9.140625" style="32"/>
  </cols>
  <sheetData>
    <row r="2" spans="1:10">
      <c r="F2" s="32" t="s">
        <v>199</v>
      </c>
    </row>
    <row r="5" spans="1:10" ht="12.75" customHeight="1">
      <c r="A5" s="344" t="s">
        <v>192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0">
      <c r="A6" s="344"/>
      <c r="B6" s="344"/>
      <c r="C6" s="344"/>
      <c r="D6" s="344"/>
      <c r="E6" s="344"/>
      <c r="F6" s="344"/>
      <c r="G6" s="344"/>
      <c r="H6" s="344"/>
      <c r="I6" s="344"/>
      <c r="J6" s="344"/>
    </row>
    <row r="7" spans="1:10">
      <c r="B7" s="157"/>
      <c r="C7" s="157"/>
      <c r="D7" s="157"/>
      <c r="E7" s="157"/>
      <c r="F7" s="157"/>
      <c r="H7" s="157" t="s">
        <v>123</v>
      </c>
    </row>
    <row r="8" spans="1:10" ht="13.5" thickBot="1"/>
    <row r="9" spans="1:10" ht="24.75" thickBot="1">
      <c r="A9" s="158" t="s">
        <v>26</v>
      </c>
      <c r="B9" s="159" t="s">
        <v>86</v>
      </c>
      <c r="C9" s="159" t="s">
        <v>54</v>
      </c>
      <c r="D9" s="160"/>
      <c r="E9" s="159" t="s">
        <v>41</v>
      </c>
      <c r="F9" s="161" t="s">
        <v>87</v>
      </c>
      <c r="G9" s="159" t="s">
        <v>86</v>
      </c>
      <c r="H9" s="162" t="s">
        <v>54</v>
      </c>
      <c r="I9" s="163" t="s">
        <v>41</v>
      </c>
    </row>
    <row r="10" spans="1:10" ht="20.100000000000001" customHeight="1">
      <c r="A10" s="41" t="s">
        <v>91</v>
      </c>
      <c r="B10" s="164">
        <v>23629030</v>
      </c>
      <c r="C10" s="164">
        <v>24148194</v>
      </c>
      <c r="D10" s="165"/>
      <c r="E10" s="41">
        <v>24628077</v>
      </c>
      <c r="F10" s="41" t="s">
        <v>39</v>
      </c>
      <c r="G10" s="42">
        <v>10459000</v>
      </c>
      <c r="H10" s="166">
        <v>10931790</v>
      </c>
      <c r="I10" s="73">
        <v>10786322</v>
      </c>
    </row>
    <row r="11" spans="1:10" ht="20.100000000000001" customHeight="1">
      <c r="A11" s="42" t="s">
        <v>90</v>
      </c>
      <c r="B11" s="167">
        <v>2070000</v>
      </c>
      <c r="C11" s="167">
        <v>2588436</v>
      </c>
      <c r="D11" s="43"/>
      <c r="E11" s="42">
        <v>2056507</v>
      </c>
      <c r="F11" s="42" t="s">
        <v>89</v>
      </c>
      <c r="G11" s="42">
        <v>1893000</v>
      </c>
      <c r="H11" s="166">
        <v>1893000</v>
      </c>
      <c r="I11" s="42">
        <v>1873338</v>
      </c>
    </row>
    <row r="12" spans="1:10" ht="20.100000000000001" customHeight="1">
      <c r="A12" s="42" t="s">
        <v>9</v>
      </c>
      <c r="B12" s="167">
        <v>2363268</v>
      </c>
      <c r="C12" s="167">
        <v>2353268</v>
      </c>
      <c r="D12" s="43"/>
      <c r="E12" s="42">
        <v>3000543</v>
      </c>
      <c r="F12" s="42" t="s">
        <v>37</v>
      </c>
      <c r="G12" s="42">
        <v>11280031</v>
      </c>
      <c r="H12" s="166">
        <v>14367203</v>
      </c>
      <c r="I12" s="42">
        <v>9117707</v>
      </c>
    </row>
    <row r="13" spans="1:10" ht="20.100000000000001" customHeight="1">
      <c r="A13" s="42" t="s">
        <v>7</v>
      </c>
      <c r="B13" s="167">
        <v>0</v>
      </c>
      <c r="C13" s="167">
        <v>0</v>
      </c>
      <c r="D13" s="43"/>
      <c r="E13" s="42">
        <v>100000</v>
      </c>
      <c r="F13" s="42" t="s">
        <v>88</v>
      </c>
      <c r="G13" s="127">
        <v>1992000</v>
      </c>
      <c r="H13" s="168">
        <v>2097000</v>
      </c>
      <c r="I13" s="42">
        <v>1315169</v>
      </c>
    </row>
    <row r="14" spans="1:10" ht="20.100000000000001" customHeight="1" thickBot="1">
      <c r="A14" s="42"/>
      <c r="B14" s="167"/>
      <c r="C14" s="167"/>
      <c r="D14" s="43"/>
      <c r="E14" s="42"/>
      <c r="F14" s="42" t="s">
        <v>36</v>
      </c>
      <c r="G14" s="127">
        <v>1382969</v>
      </c>
      <c r="H14" s="168">
        <v>1994320</v>
      </c>
      <c r="I14" s="62">
        <v>1994320</v>
      </c>
    </row>
    <row r="15" spans="1:10" ht="20.100000000000001" customHeight="1" thickBot="1">
      <c r="A15" s="24" t="s">
        <v>85</v>
      </c>
      <c r="B15" s="169">
        <f>SUM(B10:B14)</f>
        <v>28062298</v>
      </c>
      <c r="C15" s="169">
        <f>SUM(C10:C14)</f>
        <v>29089898</v>
      </c>
      <c r="D15" s="170"/>
      <c r="E15" s="24">
        <f>SUM(E10:E14)</f>
        <v>29785127</v>
      </c>
      <c r="F15" s="24" t="s">
        <v>84</v>
      </c>
      <c r="G15" s="24">
        <f t="shared" ref="G15:H15" si="0">SUM(G10:G14)</f>
        <v>27007000</v>
      </c>
      <c r="H15" s="24">
        <f t="shared" si="0"/>
        <v>31283313</v>
      </c>
      <c r="I15" s="24">
        <f>SUM(I10:I14)</f>
        <v>25086856</v>
      </c>
    </row>
    <row r="16" spans="1:10" ht="20.100000000000001" customHeight="1">
      <c r="A16" s="123" t="s">
        <v>170</v>
      </c>
      <c r="B16" s="41">
        <v>6113702</v>
      </c>
      <c r="C16" s="41">
        <v>6316823</v>
      </c>
      <c r="D16" s="43"/>
      <c r="E16" s="41">
        <v>6316823</v>
      </c>
      <c r="F16" s="172" t="s">
        <v>189</v>
      </c>
      <c r="G16" s="41">
        <v>0</v>
      </c>
      <c r="H16" s="41"/>
      <c r="I16" s="41"/>
    </row>
    <row r="17" spans="1:9" ht="20.100000000000001" customHeight="1">
      <c r="A17" s="123" t="s">
        <v>93</v>
      </c>
      <c r="B17" s="42">
        <v>0</v>
      </c>
      <c r="C17" s="42">
        <v>0</v>
      </c>
      <c r="D17" s="43"/>
      <c r="E17" s="42">
        <v>656427</v>
      </c>
      <c r="F17" s="173" t="s">
        <v>161</v>
      </c>
      <c r="G17" s="42">
        <v>0</v>
      </c>
      <c r="H17" s="42">
        <v>610921</v>
      </c>
      <c r="I17" s="42">
        <v>610921</v>
      </c>
    </row>
    <row r="18" spans="1:9" ht="20.100000000000001" customHeight="1" thickBot="1">
      <c r="A18" s="123" t="s">
        <v>83</v>
      </c>
      <c r="B18" s="62"/>
      <c r="C18" s="62"/>
      <c r="D18" s="67"/>
      <c r="E18" s="136"/>
      <c r="F18" s="174" t="s">
        <v>58</v>
      </c>
      <c r="G18" s="62"/>
      <c r="H18" s="62"/>
      <c r="I18" s="136"/>
    </row>
    <row r="19" spans="1:9" ht="20.100000000000001" customHeight="1" thickBot="1">
      <c r="A19" s="175" t="s">
        <v>82</v>
      </c>
      <c r="B19" s="176">
        <f t="shared" ref="B19:D19" si="1">SUM(B16:B18)</f>
        <v>6113702</v>
      </c>
      <c r="C19" s="176">
        <f t="shared" si="1"/>
        <v>6316823</v>
      </c>
      <c r="D19" s="176">
        <f t="shared" si="1"/>
        <v>0</v>
      </c>
      <c r="E19" s="176">
        <f>SUM(E16:E18)</f>
        <v>6973250</v>
      </c>
      <c r="F19" s="177" t="s">
        <v>57</v>
      </c>
      <c r="G19" s="178">
        <f>SUM(G16:G18)</f>
        <v>0</v>
      </c>
      <c r="H19" s="178">
        <f>SUM(H16:H18)</f>
        <v>610921</v>
      </c>
      <c r="I19" s="178">
        <f>SUM(I16:I18)</f>
        <v>610921</v>
      </c>
    </row>
    <row r="20" spans="1:9" ht="20.100000000000001" customHeight="1" thickBot="1">
      <c r="A20" s="24" t="s">
        <v>81</v>
      </c>
      <c r="B20" s="24">
        <f>B15+B19</f>
        <v>34176000</v>
      </c>
      <c r="C20" s="24">
        <f t="shared" ref="C20:E20" si="2">C15+C19</f>
        <v>35406721</v>
      </c>
      <c r="D20" s="24">
        <f t="shared" si="2"/>
        <v>0</v>
      </c>
      <c r="E20" s="24">
        <f t="shared" si="2"/>
        <v>36758377</v>
      </c>
      <c r="F20" s="171" t="s">
        <v>80</v>
      </c>
      <c r="G20" s="24">
        <f>G15+G19</f>
        <v>27007000</v>
      </c>
      <c r="H20" s="24">
        <f t="shared" ref="H20:I20" si="3">H15+H19</f>
        <v>31894234</v>
      </c>
      <c r="I20" s="24">
        <f t="shared" si="3"/>
        <v>25697777</v>
      </c>
    </row>
    <row r="38" spans="1:9">
      <c r="A38" s="345"/>
      <c r="B38" s="345"/>
      <c r="C38" s="345"/>
      <c r="D38" s="345"/>
      <c r="E38" s="345"/>
      <c r="F38" s="345"/>
      <c r="G38" s="345"/>
      <c r="H38" s="345"/>
      <c r="I38" s="346"/>
    </row>
    <row r="39" spans="1:9">
      <c r="A39" s="35"/>
      <c r="B39" s="35"/>
      <c r="C39" s="35"/>
      <c r="D39" s="35"/>
      <c r="E39" s="35"/>
      <c r="F39" s="35"/>
      <c r="G39" s="35"/>
      <c r="H39" s="35"/>
      <c r="I39" s="35"/>
    </row>
    <row r="40" spans="1:9">
      <c r="A40" s="35"/>
      <c r="B40" s="35"/>
      <c r="C40" s="35"/>
      <c r="D40" s="35"/>
      <c r="E40" s="35"/>
      <c r="F40" s="35"/>
      <c r="G40" s="35"/>
      <c r="H40" s="35"/>
      <c r="I40" s="35"/>
    </row>
    <row r="41" spans="1:9">
      <c r="A41" s="35"/>
      <c r="B41" s="35"/>
      <c r="C41" s="35"/>
      <c r="D41" s="35"/>
      <c r="E41" s="35"/>
      <c r="F41" s="35"/>
      <c r="G41" s="35"/>
      <c r="H41" s="35"/>
      <c r="I41" s="35"/>
    </row>
    <row r="42" spans="1:9">
      <c r="A42" s="35"/>
      <c r="B42" s="35"/>
      <c r="C42" s="35"/>
      <c r="D42" s="35"/>
      <c r="E42" s="35"/>
      <c r="F42" s="35"/>
      <c r="G42" s="35"/>
      <c r="H42" s="35"/>
      <c r="I42" s="35"/>
    </row>
    <row r="43" spans="1:9">
      <c r="A43" s="35"/>
      <c r="B43" s="35"/>
      <c r="C43" s="35"/>
      <c r="D43" s="35"/>
      <c r="E43" s="35"/>
      <c r="F43" s="35"/>
      <c r="G43" s="35"/>
      <c r="H43" s="34"/>
      <c r="I43" s="35"/>
    </row>
    <row r="44" spans="1:9">
      <c r="A44" s="35"/>
      <c r="B44" s="35"/>
      <c r="C44" s="35"/>
      <c r="D44" s="35"/>
      <c r="E44" s="35"/>
      <c r="F44" s="35"/>
      <c r="G44" s="35"/>
      <c r="H44" s="35"/>
      <c r="I44" s="35"/>
    </row>
    <row r="45" spans="1:9">
      <c r="A45" s="35"/>
      <c r="B45" s="35"/>
      <c r="C45" s="35"/>
      <c r="D45" s="35"/>
      <c r="E45" s="35"/>
      <c r="F45" s="35"/>
      <c r="G45" s="35"/>
      <c r="H45" s="35"/>
      <c r="I45" s="35"/>
    </row>
    <row r="46" spans="1:9">
      <c r="A46" s="300"/>
      <c r="B46" s="301"/>
      <c r="C46" s="301"/>
      <c r="D46" s="301"/>
      <c r="E46" s="301"/>
      <c r="F46" s="302"/>
      <c r="G46" s="301"/>
      <c r="H46" s="301"/>
      <c r="I46" s="301"/>
    </row>
    <row r="47" spans="1:9" ht="20.100000000000001" customHeight="1">
      <c r="A47" s="35"/>
      <c r="B47" s="36"/>
      <c r="C47" s="36"/>
      <c r="D47" s="35"/>
      <c r="E47" s="35"/>
      <c r="F47" s="35"/>
      <c r="G47" s="35"/>
      <c r="H47" s="35"/>
      <c r="I47" s="35"/>
    </row>
    <row r="48" spans="1:9" ht="20.100000000000001" customHeight="1">
      <c r="A48" s="35"/>
      <c r="B48" s="36"/>
      <c r="C48" s="36"/>
      <c r="D48" s="35"/>
      <c r="E48" s="35"/>
      <c r="F48" s="35"/>
      <c r="G48" s="35"/>
      <c r="H48" s="35"/>
      <c r="I48" s="35"/>
    </row>
    <row r="49" spans="1:9" ht="20.100000000000001" customHeight="1">
      <c r="A49" s="35"/>
      <c r="B49" s="36"/>
      <c r="C49" s="36"/>
      <c r="D49" s="35"/>
      <c r="E49" s="35"/>
      <c r="F49" s="35"/>
      <c r="G49" s="35"/>
      <c r="H49" s="35"/>
      <c r="I49" s="35"/>
    </row>
    <row r="50" spans="1:9" ht="20.100000000000001" customHeight="1">
      <c r="A50" s="35"/>
      <c r="B50" s="36"/>
      <c r="C50" s="36"/>
      <c r="D50" s="35"/>
      <c r="E50" s="35"/>
      <c r="F50" s="35"/>
      <c r="G50" s="303"/>
      <c r="H50" s="36"/>
      <c r="I50" s="35"/>
    </row>
    <row r="51" spans="1:9" ht="20.100000000000001" customHeight="1">
      <c r="A51" s="35"/>
      <c r="B51" s="36"/>
      <c r="C51" s="36"/>
      <c r="D51" s="35"/>
      <c r="E51" s="35"/>
      <c r="F51" s="35"/>
      <c r="G51" s="303"/>
      <c r="H51" s="36"/>
      <c r="I51" s="35"/>
    </row>
    <row r="52" spans="1:9" ht="20.100000000000001" customHeight="1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20.100000000000001" customHeight="1">
      <c r="A53" s="35"/>
      <c r="B53" s="35"/>
      <c r="C53" s="35"/>
      <c r="D53" s="35"/>
      <c r="E53" s="35"/>
      <c r="F53" s="304"/>
      <c r="G53" s="35"/>
      <c r="H53" s="35"/>
      <c r="I53" s="35"/>
    </row>
    <row r="54" spans="1:9" ht="20.100000000000001" customHeight="1">
      <c r="A54" s="35"/>
      <c r="B54" s="35"/>
      <c r="C54" s="35"/>
      <c r="D54" s="35"/>
      <c r="E54" s="35"/>
      <c r="F54" s="304"/>
      <c r="G54" s="35"/>
      <c r="H54" s="35"/>
      <c r="I54" s="35"/>
    </row>
    <row r="55" spans="1:9" ht="20.100000000000001" customHeight="1">
      <c r="A55" s="305"/>
      <c r="B55" s="305"/>
      <c r="C55" s="305"/>
      <c r="D55" s="35"/>
      <c r="E55" s="34"/>
      <c r="F55" s="306"/>
      <c r="G55" s="305"/>
      <c r="H55" s="305"/>
      <c r="I55" s="34"/>
    </row>
    <row r="56" spans="1:9" ht="20.100000000000001" customHeight="1">
      <c r="A56" s="34"/>
      <c r="B56" s="34"/>
      <c r="C56" s="34"/>
      <c r="D56" s="34"/>
      <c r="E56" s="34"/>
      <c r="F56" s="34"/>
      <c r="G56" s="34"/>
      <c r="H56" s="34"/>
      <c r="I56" s="34"/>
    </row>
  </sheetData>
  <mergeCells count="2">
    <mergeCell ref="A5:J6"/>
    <mergeCell ref="A38:I38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F62"/>
  <sheetViews>
    <sheetView workbookViewId="0">
      <selection activeCell="B5" sqref="B5"/>
    </sheetView>
  </sheetViews>
  <sheetFormatPr defaultRowHeight="12.75"/>
  <cols>
    <col min="1" max="1" width="50.28515625" style="32" customWidth="1"/>
    <col min="2" max="3" width="15" style="32" customWidth="1"/>
    <col min="4" max="4" width="13.85546875" style="32" customWidth="1"/>
    <col min="5" max="16384" width="9.140625" style="32"/>
  </cols>
  <sheetData>
    <row r="3" spans="1:4">
      <c r="A3" s="325" t="s">
        <v>200</v>
      </c>
      <c r="B3" s="348"/>
      <c r="C3" s="348"/>
      <c r="D3" s="348"/>
    </row>
    <row r="6" spans="1:4">
      <c r="A6" s="347" t="s">
        <v>193</v>
      </c>
      <c r="B6" s="347"/>
      <c r="C6" s="347"/>
      <c r="D6" s="347"/>
    </row>
    <row r="7" spans="1:4">
      <c r="A7" s="347"/>
      <c r="B7" s="347"/>
      <c r="C7" s="347"/>
      <c r="D7" s="347"/>
    </row>
    <row r="8" spans="1:4">
      <c r="A8" s="179"/>
      <c r="B8" s="179"/>
      <c r="C8" s="179"/>
      <c r="D8" s="179"/>
    </row>
    <row r="9" spans="1:4" ht="13.5" thickBot="1">
      <c r="C9" s="37" t="s">
        <v>123</v>
      </c>
    </row>
    <row r="10" spans="1:4" ht="26.25" thickBot="1">
      <c r="A10" s="180" t="s">
        <v>25</v>
      </c>
      <c r="B10" s="181" t="s">
        <v>171</v>
      </c>
      <c r="C10" s="182" t="s">
        <v>54</v>
      </c>
      <c r="D10" s="183" t="s">
        <v>41</v>
      </c>
    </row>
    <row r="11" spans="1:4" ht="20.100000000000001" customHeight="1" thickBot="1">
      <c r="A11" s="184" t="s">
        <v>172</v>
      </c>
      <c r="B11" s="185">
        <v>0</v>
      </c>
      <c r="C11" s="186"/>
      <c r="D11" s="187"/>
    </row>
    <row r="12" spans="1:4" ht="20.100000000000001" customHeight="1" thickBot="1">
      <c r="A12" s="188" t="s">
        <v>96</v>
      </c>
      <c r="B12" s="189">
        <v>0</v>
      </c>
      <c r="C12" s="190"/>
      <c r="D12" s="190"/>
    </row>
    <row r="13" spans="1:4" ht="20.100000000000001" customHeight="1">
      <c r="A13" s="191" t="s">
        <v>97</v>
      </c>
      <c r="B13" s="192">
        <v>0</v>
      </c>
      <c r="C13" s="192"/>
      <c r="D13" s="193"/>
    </row>
    <row r="14" spans="1:4" ht="20.100000000000001" customHeight="1" thickBot="1">
      <c r="A14" s="194" t="s">
        <v>165</v>
      </c>
      <c r="B14" s="195">
        <v>0</v>
      </c>
      <c r="C14" s="196"/>
      <c r="D14" s="197"/>
    </row>
    <row r="15" spans="1:4" ht="20.100000000000001" customHeight="1" thickBot="1">
      <c r="A15" s="198" t="s">
        <v>8</v>
      </c>
      <c r="B15" s="199">
        <v>0</v>
      </c>
      <c r="C15" s="200"/>
      <c r="D15" s="199"/>
    </row>
    <row r="16" spans="1:4" ht="20.100000000000001" customHeight="1">
      <c r="A16" s="201" t="s">
        <v>173</v>
      </c>
      <c r="B16" s="202">
        <v>0</v>
      </c>
      <c r="C16" s="202"/>
      <c r="D16" s="203"/>
    </row>
    <row r="17" spans="1:6" ht="20.100000000000001" customHeight="1" thickBot="1">
      <c r="A17" s="184" t="s">
        <v>158</v>
      </c>
      <c r="B17" s="204">
        <v>0</v>
      </c>
      <c r="C17" s="205"/>
      <c r="D17" s="195"/>
    </row>
    <row r="18" spans="1:6" ht="20.100000000000001" customHeight="1" thickBot="1">
      <c r="A18" s="206" t="s">
        <v>6</v>
      </c>
      <c r="B18" s="200">
        <v>0</v>
      </c>
      <c r="C18" s="199"/>
      <c r="D18" s="199"/>
    </row>
    <row r="19" spans="1:6" ht="20.100000000000001" customHeight="1" thickBot="1">
      <c r="A19" s="207" t="s">
        <v>98</v>
      </c>
      <c r="B19" s="208">
        <v>0</v>
      </c>
      <c r="C19" s="209"/>
      <c r="D19" s="209"/>
    </row>
    <row r="23" spans="1:6">
      <c r="A23" s="347" t="s">
        <v>194</v>
      </c>
      <c r="B23" s="347"/>
      <c r="C23" s="347"/>
      <c r="D23" s="347"/>
    </row>
    <row r="24" spans="1:6">
      <c r="A24" s="347"/>
      <c r="B24" s="347"/>
      <c r="C24" s="347"/>
      <c r="D24" s="347"/>
    </row>
    <row r="25" spans="1:6">
      <c r="A25" s="179"/>
      <c r="B25" s="179"/>
      <c r="C25" s="179"/>
      <c r="D25" s="179"/>
    </row>
    <row r="26" spans="1:6" ht="13.5" thickBot="1">
      <c r="C26" s="37" t="s">
        <v>123</v>
      </c>
    </row>
    <row r="27" spans="1:6" ht="26.25" thickBot="1">
      <c r="A27" s="180" t="s">
        <v>25</v>
      </c>
      <c r="B27" s="181" t="s">
        <v>171</v>
      </c>
      <c r="C27" s="182" t="s">
        <v>54</v>
      </c>
      <c r="D27" s="183" t="s">
        <v>41</v>
      </c>
      <c r="F27" s="210"/>
    </row>
    <row r="28" spans="1:6">
      <c r="A28" s="211" t="s">
        <v>34</v>
      </c>
      <c r="B28" s="212"/>
      <c r="C28" s="213"/>
      <c r="D28" s="214"/>
    </row>
    <row r="29" spans="1:6">
      <c r="A29" s="215"/>
      <c r="B29" s="216"/>
      <c r="C29" s="217"/>
      <c r="D29" s="218"/>
      <c r="F29" s="219"/>
    </row>
    <row r="30" spans="1:6">
      <c r="A30" s="215"/>
      <c r="B30" s="216"/>
      <c r="C30" s="217"/>
      <c r="D30" s="218"/>
    </row>
    <row r="31" spans="1:6">
      <c r="A31" s="215"/>
      <c r="B31" s="220"/>
      <c r="C31" s="221"/>
      <c r="D31" s="222"/>
    </row>
    <row r="32" spans="1:6">
      <c r="A32" s="215"/>
      <c r="B32" s="220"/>
      <c r="C32" s="221"/>
      <c r="D32" s="222"/>
    </row>
    <row r="33" spans="1:4">
      <c r="A33" s="215"/>
      <c r="B33" s="220">
        <v>0</v>
      </c>
      <c r="C33" s="221"/>
      <c r="D33" s="222"/>
    </row>
    <row r="34" spans="1:4">
      <c r="A34" s="215"/>
      <c r="B34" s="220">
        <v>0</v>
      </c>
      <c r="C34" s="221"/>
      <c r="D34" s="222"/>
    </row>
    <row r="35" spans="1:4">
      <c r="A35" s="215"/>
      <c r="B35" s="220">
        <v>0</v>
      </c>
      <c r="C35" s="221"/>
      <c r="D35" s="222"/>
    </row>
    <row r="36" spans="1:4">
      <c r="A36" s="215"/>
      <c r="B36" s="220">
        <v>0</v>
      </c>
      <c r="C36" s="221"/>
      <c r="D36" s="222"/>
    </row>
    <row r="37" spans="1:4">
      <c r="A37" s="215"/>
      <c r="B37" s="220">
        <v>0</v>
      </c>
      <c r="C37" s="221"/>
      <c r="D37" s="222"/>
    </row>
    <row r="38" spans="1:4">
      <c r="A38" s="215"/>
      <c r="B38" s="220">
        <v>0</v>
      </c>
      <c r="C38" s="221"/>
      <c r="D38" s="222"/>
    </row>
    <row r="39" spans="1:4">
      <c r="A39" s="215"/>
      <c r="B39" s="220">
        <v>0</v>
      </c>
      <c r="C39" s="221"/>
      <c r="D39" s="222"/>
    </row>
    <row r="40" spans="1:4">
      <c r="A40" s="215"/>
      <c r="B40" s="220">
        <v>0</v>
      </c>
      <c r="C40" s="221"/>
      <c r="D40" s="222"/>
    </row>
    <row r="41" spans="1:4">
      <c r="A41" s="215"/>
      <c r="B41" s="220">
        <v>0</v>
      </c>
      <c r="C41" s="221"/>
      <c r="D41" s="222"/>
    </row>
    <row r="42" spans="1:4">
      <c r="A42" s="215"/>
      <c r="B42" s="220">
        <v>0</v>
      </c>
      <c r="C42" s="221"/>
      <c r="D42" s="222"/>
    </row>
    <row r="43" spans="1:4">
      <c r="A43" s="215"/>
      <c r="B43" s="220">
        <v>0</v>
      </c>
      <c r="C43" s="221"/>
      <c r="D43" s="222"/>
    </row>
    <row r="44" spans="1:4">
      <c r="A44" s="223"/>
      <c r="B44" s="224">
        <v>0</v>
      </c>
      <c r="C44" s="225"/>
      <c r="D44" s="226"/>
    </row>
    <row r="45" spans="1:4">
      <c r="A45" s="223"/>
      <c r="B45" s="224">
        <v>0</v>
      </c>
      <c r="C45" s="225"/>
      <c r="D45" s="226"/>
    </row>
    <row r="46" spans="1:4">
      <c r="A46" s="223"/>
      <c r="B46" s="224">
        <v>0</v>
      </c>
      <c r="C46" s="225"/>
      <c r="D46" s="226"/>
    </row>
    <row r="47" spans="1:4" ht="13.5" thickBot="1">
      <c r="A47" s="223"/>
      <c r="B47" s="224">
        <v>0</v>
      </c>
      <c r="C47" s="225"/>
      <c r="D47" s="226"/>
    </row>
    <row r="48" spans="1:4" ht="13.5" thickBot="1">
      <c r="A48" s="227" t="s">
        <v>159</v>
      </c>
      <c r="B48" s="228">
        <v>0</v>
      </c>
      <c r="C48" s="229">
        <f>SUM(C29:C47)</f>
        <v>0</v>
      </c>
      <c r="D48" s="230">
        <f>SUM(D29:D47)</f>
        <v>0</v>
      </c>
    </row>
    <row r="49" spans="1:4">
      <c r="A49" s="231" t="s">
        <v>94</v>
      </c>
      <c r="B49" s="232"/>
      <c r="C49" s="232"/>
      <c r="D49" s="232"/>
    </row>
    <row r="50" spans="1:4">
      <c r="A50" s="233"/>
      <c r="B50" s="234">
        <v>0</v>
      </c>
      <c r="C50" s="234"/>
      <c r="D50" s="235"/>
    </row>
    <row r="51" spans="1:4">
      <c r="A51" s="236"/>
      <c r="B51" s="217">
        <v>0</v>
      </c>
      <c r="C51" s="217"/>
      <c r="D51" s="218"/>
    </row>
    <row r="52" spans="1:4">
      <c r="A52" s="236"/>
      <c r="B52" s="217">
        <v>0</v>
      </c>
      <c r="C52" s="217"/>
      <c r="D52" s="218"/>
    </row>
    <row r="53" spans="1:4">
      <c r="A53" s="236"/>
      <c r="B53" s="217">
        <v>0</v>
      </c>
      <c r="C53" s="217"/>
      <c r="D53" s="218"/>
    </row>
    <row r="54" spans="1:4">
      <c r="A54" s="236"/>
      <c r="B54" s="217">
        <v>0</v>
      </c>
      <c r="C54" s="217"/>
      <c r="D54" s="218"/>
    </row>
    <row r="55" spans="1:4">
      <c r="A55" s="236"/>
      <c r="B55" s="237">
        <v>0</v>
      </c>
      <c r="C55" s="237"/>
      <c r="D55" s="238"/>
    </row>
    <row r="56" spans="1:4" ht="13.5" thickBot="1">
      <c r="A56" s="236"/>
      <c r="B56" s="239">
        <v>0</v>
      </c>
      <c r="C56" s="239"/>
      <c r="D56" s="240"/>
    </row>
    <row r="57" spans="1:4" ht="13.5" thickBot="1">
      <c r="A57" s="241" t="s">
        <v>95</v>
      </c>
      <c r="B57" s="242">
        <v>0</v>
      </c>
      <c r="C57" s="242">
        <f>SUM(C50:C56)</f>
        <v>0</v>
      </c>
      <c r="D57" s="230">
        <f>SUM(D50:D56)</f>
        <v>0</v>
      </c>
    </row>
    <row r="58" spans="1:4">
      <c r="A58" s="243" t="s">
        <v>160</v>
      </c>
      <c r="B58" s="244"/>
      <c r="C58" s="244"/>
      <c r="D58" s="244"/>
    </row>
    <row r="59" spans="1:4">
      <c r="A59" s="245"/>
      <c r="B59" s="246">
        <v>0</v>
      </c>
      <c r="C59" s="246"/>
      <c r="D59" s="246"/>
    </row>
    <row r="60" spans="1:4" ht="13.5" thickBot="1">
      <c r="A60" s="247"/>
      <c r="B60" s="248">
        <v>0</v>
      </c>
      <c r="C60" s="248"/>
      <c r="D60" s="249"/>
    </row>
    <row r="61" spans="1:4" ht="13.5" thickBot="1">
      <c r="A61" s="250" t="s">
        <v>162</v>
      </c>
      <c r="B61" s="251"/>
      <c r="C61" s="252"/>
      <c r="D61" s="251"/>
    </row>
    <row r="62" spans="1:4" s="78" customFormat="1" ht="20.100000000000001" customHeight="1" thickBot="1">
      <c r="A62" s="111" t="s">
        <v>99</v>
      </c>
      <c r="B62" s="253">
        <v>0</v>
      </c>
      <c r="C62" s="110">
        <v>0</v>
      </c>
      <c r="D62" s="111">
        <v>0</v>
      </c>
    </row>
  </sheetData>
  <mergeCells count="3">
    <mergeCell ref="A23:D24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4"/>
  <sheetViews>
    <sheetView workbookViewId="0">
      <selection activeCell="B8" sqref="B8"/>
    </sheetView>
  </sheetViews>
  <sheetFormatPr defaultRowHeight="12.75"/>
  <cols>
    <col min="1" max="1" width="41.7109375" style="32" customWidth="1"/>
    <col min="2" max="2" width="30.28515625" style="32" customWidth="1"/>
    <col min="3" max="3" width="9.140625" style="32" customWidth="1"/>
    <col min="4" max="16384" width="9.140625" style="32"/>
  </cols>
  <sheetData>
    <row r="2" spans="1:3">
      <c r="A2" s="325" t="s">
        <v>201</v>
      </c>
      <c r="B2" s="325"/>
      <c r="C2" s="325"/>
    </row>
    <row r="5" spans="1:3" ht="15.75">
      <c r="A5" s="349" t="s">
        <v>174</v>
      </c>
      <c r="B5" s="349"/>
      <c r="C5" s="349"/>
    </row>
    <row r="6" spans="1:3" ht="15.75">
      <c r="A6" s="254"/>
      <c r="B6" s="254"/>
      <c r="C6" s="254"/>
    </row>
    <row r="7" spans="1:3" ht="15.75">
      <c r="A7" s="254"/>
      <c r="B7" s="254"/>
      <c r="C7" s="254"/>
    </row>
    <row r="8" spans="1:3">
      <c r="B8" s="37" t="s">
        <v>123</v>
      </c>
    </row>
    <row r="9" spans="1:3" ht="13.5" thickBot="1"/>
    <row r="10" spans="1:3" ht="20.100000000000001" customHeight="1" thickBot="1">
      <c r="A10" s="255" t="s">
        <v>25</v>
      </c>
      <c r="B10" s="256" t="s">
        <v>106</v>
      </c>
    </row>
    <row r="11" spans="1:3" ht="20.100000000000001" customHeight="1">
      <c r="A11" s="88" t="s">
        <v>100</v>
      </c>
      <c r="B11" s="87">
        <v>31979568</v>
      </c>
    </row>
    <row r="12" spans="1:3" ht="20.100000000000001" customHeight="1">
      <c r="A12" s="89" t="s">
        <v>101</v>
      </c>
      <c r="B12" s="90">
        <v>31885508</v>
      </c>
    </row>
    <row r="13" spans="1:3" ht="20.100000000000001" customHeight="1">
      <c r="A13" s="89" t="s">
        <v>102</v>
      </c>
      <c r="B13" s="90">
        <f>B11-B12</f>
        <v>94060</v>
      </c>
    </row>
    <row r="14" spans="1:3" ht="20.100000000000001" customHeight="1">
      <c r="A14" s="89"/>
      <c r="B14" s="90"/>
    </row>
    <row r="15" spans="1:3" ht="20.100000000000001" customHeight="1">
      <c r="A15" s="89" t="s">
        <v>103</v>
      </c>
      <c r="B15" s="90">
        <v>6113702</v>
      </c>
    </row>
    <row r="16" spans="1:3" ht="20.100000000000001" customHeight="1">
      <c r="A16" s="89" t="s">
        <v>104</v>
      </c>
      <c r="B16" s="90">
        <v>7977691</v>
      </c>
    </row>
    <row r="17" spans="1:2" ht="20.100000000000001" customHeight="1" thickBot="1">
      <c r="A17" s="101"/>
      <c r="B17" s="257"/>
    </row>
    <row r="18" spans="1:2" ht="20.100000000000001" customHeight="1" thickBot="1">
      <c r="A18" s="104" t="s">
        <v>105</v>
      </c>
      <c r="B18" s="258">
        <v>7977691</v>
      </c>
    </row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50" t="s">
        <v>175</v>
      </c>
      <c r="B22" s="315"/>
    </row>
    <row r="23" spans="1:2" ht="20.100000000000001" customHeight="1"/>
    <row r="24" spans="1:2" ht="20.100000000000001" customHeight="1">
      <c r="B24" s="37" t="s">
        <v>123</v>
      </c>
    </row>
    <row r="25" spans="1:2" ht="20.100000000000001" customHeight="1" thickBot="1"/>
    <row r="26" spans="1:2" ht="20.100000000000001" customHeight="1" thickBot="1">
      <c r="A26" s="255" t="s">
        <v>25</v>
      </c>
      <c r="B26" s="256" t="s">
        <v>106</v>
      </c>
    </row>
    <row r="27" spans="1:2" ht="20.100000000000001" customHeight="1">
      <c r="A27" s="88" t="s">
        <v>107</v>
      </c>
      <c r="B27" s="87">
        <v>7797591</v>
      </c>
    </row>
    <row r="28" spans="1:2" ht="20.100000000000001" customHeight="1">
      <c r="A28" s="89" t="s">
        <v>108</v>
      </c>
      <c r="B28" s="90"/>
    </row>
    <row r="29" spans="1:2" ht="20.100000000000001" customHeight="1">
      <c r="A29" s="89" t="s">
        <v>109</v>
      </c>
      <c r="B29" s="90"/>
    </row>
    <row r="30" spans="1:2" ht="20.100000000000001" customHeight="1">
      <c r="A30" s="89" t="s">
        <v>110</v>
      </c>
      <c r="B30" s="90"/>
    </row>
    <row r="31" spans="1:2" ht="20.100000000000001" customHeight="1">
      <c r="A31" s="89" t="s">
        <v>111</v>
      </c>
      <c r="B31" s="90"/>
    </row>
    <row r="32" spans="1:2" ht="20.100000000000001" customHeight="1">
      <c r="A32" s="89" t="s">
        <v>112</v>
      </c>
      <c r="B32" s="90">
        <v>180100</v>
      </c>
    </row>
    <row r="33" spans="1:2" ht="20.100000000000001" customHeight="1" thickBot="1">
      <c r="A33" s="101" t="s">
        <v>113</v>
      </c>
      <c r="B33" s="257"/>
    </row>
    <row r="34" spans="1:2" ht="20.100000000000001" customHeight="1" thickBot="1">
      <c r="A34" s="104" t="s">
        <v>114</v>
      </c>
      <c r="B34" s="258">
        <f>SUM(B27:B33)</f>
        <v>7977691</v>
      </c>
    </row>
  </sheetData>
  <mergeCells count="3">
    <mergeCell ref="A2:C2"/>
    <mergeCell ref="A5:C5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A5" sqref="A5:C5"/>
    </sheetView>
  </sheetViews>
  <sheetFormatPr defaultRowHeight="12.75"/>
  <cols>
    <col min="1" max="1" width="59.5703125" customWidth="1"/>
    <col min="2" max="2" width="18" customWidth="1"/>
  </cols>
  <sheetData>
    <row r="2" spans="1:9">
      <c r="A2" s="351" t="s">
        <v>202</v>
      </c>
      <c r="B2" s="351"/>
      <c r="C2" s="351"/>
    </row>
    <row r="3" spans="1:9">
      <c r="A3" s="351"/>
      <c r="B3" s="351"/>
      <c r="C3" s="351"/>
      <c r="D3" s="351"/>
      <c r="E3" s="351"/>
      <c r="F3" s="351"/>
      <c r="G3" s="351"/>
      <c r="H3" s="351"/>
      <c r="I3" s="351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 ht="15.75">
      <c r="A5" s="352" t="s">
        <v>115</v>
      </c>
      <c r="B5" s="352"/>
      <c r="C5" s="352"/>
      <c r="D5" s="3"/>
      <c r="E5" s="3"/>
      <c r="F5" s="3"/>
      <c r="G5" s="3"/>
      <c r="H5" s="3"/>
      <c r="I5" s="3"/>
    </row>
    <row r="6" spans="1:9">
      <c r="A6" s="3"/>
      <c r="B6" s="3"/>
      <c r="C6" s="3"/>
      <c r="D6" s="3"/>
      <c r="E6" s="3"/>
      <c r="F6" s="3"/>
      <c r="G6" s="3"/>
      <c r="H6" s="3"/>
      <c r="I6" s="3"/>
    </row>
    <row r="8" spans="1:9">
      <c r="B8" s="5" t="s">
        <v>123</v>
      </c>
    </row>
    <row r="9" spans="1:9" ht="13.5" thickBot="1"/>
    <row r="10" spans="1:9" s="4" customFormat="1" ht="20.100000000000001" customHeight="1" thickBot="1">
      <c r="A10" s="8" t="s">
        <v>25</v>
      </c>
      <c r="B10" s="9" t="s">
        <v>41</v>
      </c>
    </row>
    <row r="11" spans="1:9" s="2" customFormat="1" ht="25.5">
      <c r="A11" s="15" t="s">
        <v>116</v>
      </c>
      <c r="B11" s="10">
        <v>0</v>
      </c>
      <c r="C11" s="6"/>
      <c r="D11" s="6"/>
    </row>
    <row r="12" spans="1:9" s="6" customFormat="1" ht="25.5">
      <c r="A12" s="16" t="s">
        <v>117</v>
      </c>
      <c r="B12" s="11">
        <v>0</v>
      </c>
    </row>
    <row r="13" spans="1:9" s="6" customFormat="1">
      <c r="A13" s="16" t="s">
        <v>118</v>
      </c>
      <c r="B13" s="11">
        <v>0</v>
      </c>
    </row>
    <row r="14" spans="1:9" s="6" customFormat="1" ht="25.5">
      <c r="A14" s="16" t="s">
        <v>119</v>
      </c>
      <c r="B14" s="11">
        <v>0</v>
      </c>
    </row>
    <row r="15" spans="1:9" s="2" customFormat="1" ht="20.100000000000001" customHeight="1">
      <c r="A15" s="17" t="s">
        <v>120</v>
      </c>
      <c r="B15" s="12">
        <v>0</v>
      </c>
    </row>
    <row r="16" spans="1:9" s="7" customFormat="1" ht="20.100000000000001" customHeight="1">
      <c r="A16" s="18" t="s">
        <v>121</v>
      </c>
      <c r="B16" s="13">
        <v>0</v>
      </c>
    </row>
    <row r="17" spans="1:2" s="2" customFormat="1" ht="20.100000000000001" customHeight="1" thickBot="1">
      <c r="A17" s="19" t="s">
        <v>122</v>
      </c>
      <c r="B17" s="14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A5" sqref="A5:B5"/>
    </sheetView>
  </sheetViews>
  <sheetFormatPr defaultRowHeight="12.75"/>
  <cols>
    <col min="1" max="1" width="47.85546875" style="32" customWidth="1"/>
    <col min="2" max="2" width="19.7109375" style="32" customWidth="1"/>
    <col min="3" max="16384" width="9.140625" style="32"/>
  </cols>
  <sheetData>
    <row r="2" spans="1:2">
      <c r="A2" s="325" t="s">
        <v>203</v>
      </c>
      <c r="B2" s="325"/>
    </row>
    <row r="5" spans="1:2" ht="15.75">
      <c r="A5" s="349" t="s">
        <v>135</v>
      </c>
      <c r="B5" s="349"/>
    </row>
    <row r="8" spans="1:2" ht="3" customHeight="1" thickBot="1">
      <c r="B8" s="37" t="s">
        <v>123</v>
      </c>
    </row>
    <row r="9" spans="1:2" ht="0.75" hidden="1" customHeight="1" thickBot="1"/>
    <row r="10" spans="1:2" ht="47.25" customHeight="1" thickBot="1">
      <c r="A10" s="163" t="s">
        <v>25</v>
      </c>
      <c r="B10" s="259" t="s">
        <v>195</v>
      </c>
    </row>
    <row r="11" spans="1:2" ht="20.100000000000001" customHeight="1">
      <c r="A11" s="73" t="s">
        <v>124</v>
      </c>
      <c r="B11" s="73">
        <v>31912391</v>
      </c>
    </row>
    <row r="12" spans="1:2" ht="20.100000000000001" customHeight="1">
      <c r="A12" s="42" t="s">
        <v>125</v>
      </c>
      <c r="B12" s="42">
        <v>30285501</v>
      </c>
    </row>
    <row r="13" spans="1:2" s="78" customFormat="1" ht="20.100000000000001" customHeight="1">
      <c r="A13" s="51" t="s">
        <v>126</v>
      </c>
      <c r="B13" s="51">
        <f>B11-B12</f>
        <v>1626890</v>
      </c>
    </row>
    <row r="14" spans="1:2" ht="20.100000000000001" customHeight="1">
      <c r="A14" s="42" t="s">
        <v>127</v>
      </c>
      <c r="B14" s="42">
        <v>6973250</v>
      </c>
    </row>
    <row r="15" spans="1:2" ht="20.100000000000001" customHeight="1">
      <c r="A15" s="42" t="s">
        <v>128</v>
      </c>
      <c r="B15" s="42">
        <v>610921</v>
      </c>
    </row>
    <row r="16" spans="1:2" s="78" customFormat="1" ht="20.100000000000001" customHeight="1" thickBot="1">
      <c r="A16" s="74" t="s">
        <v>129</v>
      </c>
      <c r="B16" s="74">
        <f>B14-B15</f>
        <v>6362329</v>
      </c>
    </row>
    <row r="17" spans="1:2" s="85" customFormat="1" ht="20.100000000000001" customHeight="1" thickBot="1">
      <c r="A17" s="24" t="s">
        <v>130</v>
      </c>
      <c r="B17" s="24">
        <v>7989219</v>
      </c>
    </row>
    <row r="18" spans="1:2" ht="20.100000000000001" customHeight="1" thickBot="1">
      <c r="A18" s="132" t="s">
        <v>131</v>
      </c>
      <c r="B18" s="132">
        <v>0</v>
      </c>
    </row>
    <row r="19" spans="1:2" s="85" customFormat="1" ht="20.100000000000001" customHeight="1" thickBot="1">
      <c r="A19" s="24" t="s">
        <v>132</v>
      </c>
      <c r="B19" s="24">
        <v>7989219</v>
      </c>
    </row>
    <row r="20" spans="1:2" ht="20.100000000000001" customHeight="1" thickBot="1">
      <c r="A20" s="132" t="s">
        <v>134</v>
      </c>
      <c r="B20" s="132">
        <v>0</v>
      </c>
    </row>
    <row r="21" spans="1:2" s="85" customFormat="1" ht="20.100000000000001" customHeight="1" thickBot="1">
      <c r="A21" s="24" t="s">
        <v>133</v>
      </c>
      <c r="B21" s="24">
        <v>7989219</v>
      </c>
    </row>
  </sheetData>
  <mergeCells count="2">
    <mergeCell ref="A2:B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C5" sqref="C5"/>
    </sheetView>
  </sheetViews>
  <sheetFormatPr defaultRowHeight="12.75"/>
  <cols>
    <col min="1" max="1" width="29.28515625" style="32" customWidth="1"/>
    <col min="2" max="2" width="16.140625" style="32" customWidth="1"/>
    <col min="3" max="3" width="16.5703125" style="32" customWidth="1"/>
    <col min="4" max="4" width="13.140625" style="32" customWidth="1"/>
    <col min="5" max="5" width="13.7109375" style="32" customWidth="1"/>
    <col min="6" max="16384" width="9.140625" style="32"/>
  </cols>
  <sheetData>
    <row r="2" spans="1:5">
      <c r="B2" s="348" t="s">
        <v>204</v>
      </c>
      <c r="C2" s="348"/>
      <c r="D2" s="348"/>
      <c r="E2" s="348"/>
    </row>
    <row r="8" spans="1:5" ht="15">
      <c r="A8" s="353" t="s">
        <v>196</v>
      </c>
      <c r="B8" s="353"/>
      <c r="C8" s="353"/>
      <c r="D8" s="353"/>
      <c r="E8" s="348"/>
    </row>
    <row r="9" spans="1:5" ht="15">
      <c r="A9" s="353" t="s">
        <v>136</v>
      </c>
      <c r="B9" s="353"/>
      <c r="C9" s="353"/>
      <c r="D9" s="353"/>
      <c r="E9" s="348"/>
    </row>
    <row r="11" spans="1:5" ht="15.75" thickBot="1">
      <c r="D11" s="260"/>
      <c r="E11" s="32" t="s">
        <v>123</v>
      </c>
    </row>
    <row r="12" spans="1:5" ht="15.75" thickBot="1">
      <c r="A12" s="261" t="s">
        <v>137</v>
      </c>
      <c r="B12" s="262" t="s">
        <v>176</v>
      </c>
      <c r="C12" s="262" t="s">
        <v>177</v>
      </c>
      <c r="D12" s="263" t="s">
        <v>179</v>
      </c>
      <c r="E12" s="264" t="s">
        <v>178</v>
      </c>
    </row>
    <row r="13" spans="1:5">
      <c r="A13" s="265" t="s">
        <v>138</v>
      </c>
      <c r="B13" s="25">
        <v>1413375</v>
      </c>
      <c r="C13" s="25">
        <v>1450000</v>
      </c>
      <c r="D13" s="26">
        <v>1500000</v>
      </c>
      <c r="E13" s="27">
        <v>1600000</v>
      </c>
    </row>
    <row r="14" spans="1:5">
      <c r="A14" s="266" t="s">
        <v>139</v>
      </c>
      <c r="B14" s="20">
        <v>639169</v>
      </c>
      <c r="C14" s="20">
        <v>640000</v>
      </c>
      <c r="D14" s="22">
        <v>650000</v>
      </c>
      <c r="E14" s="28">
        <v>670000</v>
      </c>
    </row>
    <row r="15" spans="1:5">
      <c r="A15" s="266" t="s">
        <v>140</v>
      </c>
      <c r="B15" s="20">
        <v>814</v>
      </c>
      <c r="C15" s="20">
        <v>1000</v>
      </c>
      <c r="D15" s="22">
        <v>1500</v>
      </c>
      <c r="E15" s="28">
        <v>2000</v>
      </c>
    </row>
    <row r="16" spans="1:5">
      <c r="A16" s="266" t="s">
        <v>141</v>
      </c>
      <c r="B16" s="20"/>
      <c r="C16" s="20">
        <v>0</v>
      </c>
      <c r="D16" s="22">
        <v>0</v>
      </c>
      <c r="E16" s="28">
        <v>0</v>
      </c>
    </row>
    <row r="17" spans="1:5" ht="13.5" thickBot="1">
      <c r="A17" s="267" t="s">
        <v>142</v>
      </c>
      <c r="B17" s="29">
        <v>3963</v>
      </c>
      <c r="C17" s="29">
        <v>5000</v>
      </c>
      <c r="D17" s="30">
        <v>7000</v>
      </c>
      <c r="E17" s="31">
        <v>10000</v>
      </c>
    </row>
    <row r="18" spans="1:5" ht="15.75" thickBot="1">
      <c r="A18" s="268" t="s">
        <v>143</v>
      </c>
      <c r="B18" s="21">
        <f>SUM(B13:B17)</f>
        <v>2057321</v>
      </c>
      <c r="C18" s="21">
        <f>SUM(C13:C17)</f>
        <v>2096000</v>
      </c>
      <c r="D18" s="23">
        <f>SUM(D13:D17)</f>
        <v>2158500</v>
      </c>
      <c r="E18" s="24">
        <f>SUM(E13:E17)</f>
        <v>2282000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1.mell.bev.</vt:lpstr>
      <vt:lpstr>1.mell.kiad.</vt:lpstr>
      <vt:lpstr>2.mell.kiem.kiad.</vt:lpstr>
      <vt:lpstr>3.mell.műk-felh.mérleg</vt:lpstr>
      <vt:lpstr>4.mell-felh.bev-kiad</vt:lpstr>
      <vt:lpstr>5.mell.pénze.vált.</vt:lpstr>
      <vt:lpstr>6.mell.kvetett tám.</vt:lpstr>
      <vt:lpstr>7.mell.maradvány</vt:lpstr>
      <vt:lpstr>8.mell.stab.</vt:lpstr>
      <vt:lpstr>9.mell.vagy.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2017-05-27T21:59:46Z</cp:lastPrinted>
  <dcterms:created xsi:type="dcterms:W3CDTF">2015-04-24T08:16:51Z</dcterms:created>
  <dcterms:modified xsi:type="dcterms:W3CDTF">2017-07-11T07:20:03Z</dcterms:modified>
</cp:coreProperties>
</file>