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KÖLTSÉGVETÉSEK\2019. évi költségvetések\Egeraracsa költségvetés 2019\"/>
    </mc:Choice>
  </mc:AlternateContent>
  <bookViews>
    <workbookView xWindow="120" yWindow="15" windowWidth="14175" windowHeight="7875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felújítások'!$A$1:$H$4</definedName>
  </definedNames>
  <calcPr calcId="152511"/>
</workbook>
</file>

<file path=xl/calcChain.xml><?xml version="1.0" encoding="utf-8"?>
<calcChain xmlns="http://schemas.openxmlformats.org/spreadsheetml/2006/main">
  <c r="E16" i="2" l="1"/>
  <c r="E15" i="2"/>
  <c r="E41" i="2"/>
  <c r="E40" i="2" l="1"/>
  <c r="E30" i="2"/>
  <c r="H618" i="1"/>
  <c r="H619" i="1"/>
  <c r="H358" i="1"/>
  <c r="H359" i="1" s="1"/>
  <c r="H363" i="1"/>
  <c r="H366" i="1"/>
  <c r="H367" i="1"/>
  <c r="H298" i="1" l="1"/>
  <c r="F298" i="1"/>
  <c r="F622" i="1" l="1"/>
  <c r="F393" i="1"/>
  <c r="F392" i="1"/>
  <c r="F608" i="1" s="1"/>
  <c r="F607" i="1"/>
  <c r="F623" i="1"/>
  <c r="H297" i="1"/>
  <c r="F297" i="1"/>
  <c r="F182" i="1"/>
  <c r="H182" i="1"/>
  <c r="F178" i="1" l="1"/>
  <c r="F626" i="1"/>
  <c r="F618" i="1"/>
  <c r="F619" i="1"/>
  <c r="F620" i="1"/>
  <c r="F51" i="1"/>
  <c r="F391" i="1" l="1"/>
  <c r="H388" i="1"/>
  <c r="F388" i="1"/>
  <c r="F383" i="1"/>
  <c r="H210" i="1" l="1"/>
  <c r="E42" i="2" l="1"/>
  <c r="D13" i="2"/>
  <c r="C13" i="2"/>
  <c r="E9" i="2"/>
  <c r="H140" i="1" l="1"/>
  <c r="F140" i="1"/>
  <c r="H383" i="1"/>
  <c r="H384" i="1" s="1"/>
  <c r="H393" i="1" s="1"/>
  <c r="H392" i="1"/>
  <c r="F454" i="1" l="1"/>
  <c r="F67" i="1" l="1"/>
  <c r="H340" i="1"/>
  <c r="E31" i="2" l="1"/>
  <c r="E32" i="2"/>
  <c r="E14" i="2"/>
  <c r="E17" i="2"/>
  <c r="E18" i="2"/>
  <c r="E25" i="2"/>
  <c r="E26" i="2"/>
  <c r="E27" i="2"/>
  <c r="E28" i="2"/>
  <c r="E29" i="2"/>
  <c r="E33" i="2"/>
  <c r="E34" i="2"/>
  <c r="E38" i="2"/>
  <c r="E39" i="2"/>
  <c r="D43" i="2"/>
  <c r="D54" i="2" s="1"/>
  <c r="C43" i="2"/>
  <c r="C54" i="2" s="1"/>
  <c r="D36" i="2"/>
  <c r="C36" i="2"/>
  <c r="D24" i="2"/>
  <c r="C24" i="2"/>
  <c r="D21" i="2"/>
  <c r="C21" i="2"/>
  <c r="E13" i="2"/>
  <c r="H499" i="1"/>
  <c r="E43" i="2" l="1"/>
  <c r="E24" i="2"/>
  <c r="E54" i="2"/>
  <c r="C37" i="2"/>
  <c r="E36" i="2"/>
  <c r="E21" i="2"/>
  <c r="D37" i="2"/>
  <c r="F579" i="1"/>
  <c r="H593" i="1"/>
  <c r="H624" i="1" s="1"/>
  <c r="F593" i="1"/>
  <c r="F624" i="1" s="1"/>
  <c r="F428" i="1"/>
  <c r="H65" i="1"/>
  <c r="F65" i="1"/>
  <c r="E37" i="2" l="1"/>
  <c r="H100" i="1"/>
  <c r="F363" i="1"/>
  <c r="H214" i="1"/>
  <c r="H215" i="1" s="1"/>
  <c r="F214" i="1"/>
  <c r="F215" i="1" s="1"/>
  <c r="H627" i="1"/>
  <c r="H626" i="1"/>
  <c r="H610" i="1"/>
  <c r="H609" i="1"/>
  <c r="H176" i="1"/>
  <c r="F176" i="1"/>
  <c r="H572" i="1"/>
  <c r="H338" i="1"/>
  <c r="H335" i="1"/>
  <c r="H623" i="1" s="1"/>
  <c r="H328" i="1"/>
  <c r="H16" i="1"/>
  <c r="H6" i="1"/>
  <c r="H67" i="1"/>
  <c r="H511" i="1"/>
  <c r="F609" i="1"/>
  <c r="F572" i="1"/>
  <c r="H555" i="1"/>
  <c r="H550" i="1"/>
  <c r="H535" i="1"/>
  <c r="H532" i="1"/>
  <c r="F555" i="1"/>
  <c r="F550" i="1"/>
  <c r="F535" i="1"/>
  <c r="F532" i="1"/>
  <c r="F511" i="1"/>
  <c r="F499" i="1"/>
  <c r="H487" i="1"/>
  <c r="F487" i="1"/>
  <c r="H478" i="1"/>
  <c r="F478" i="1"/>
  <c r="H579" i="1"/>
  <c r="H582" i="1" s="1"/>
  <c r="H620" i="1" s="1"/>
  <c r="F582" i="1"/>
  <c r="F464" i="1"/>
  <c r="H459" i="1"/>
  <c r="F459" i="1"/>
  <c r="F465" i="1" s="1"/>
  <c r="H428" i="1"/>
  <c r="H410" i="1"/>
  <c r="F410" i="1"/>
  <c r="F366" i="1"/>
  <c r="F358" i="1"/>
  <c r="F359" i="1" s="1"/>
  <c r="F338" i="1"/>
  <c r="F335" i="1"/>
  <c r="H310" i="1"/>
  <c r="F328" i="1"/>
  <c r="F310" i="1"/>
  <c r="H275" i="1"/>
  <c r="H276" i="1" s="1"/>
  <c r="H279" i="1" s="1"/>
  <c r="F275" i="1"/>
  <c r="F276" i="1" s="1"/>
  <c r="F279" i="1" s="1"/>
  <c r="H211" i="1"/>
  <c r="F210" i="1"/>
  <c r="F211" i="1" s="1"/>
  <c r="H163" i="1"/>
  <c r="H160" i="1"/>
  <c r="H196" i="1"/>
  <c r="F196" i="1"/>
  <c r="H198" i="1"/>
  <c r="F198" i="1"/>
  <c r="F185" i="1"/>
  <c r="H121" i="1"/>
  <c r="F121" i="1"/>
  <c r="H110" i="1"/>
  <c r="F110" i="1"/>
  <c r="F100" i="1"/>
  <c r="F101" i="1" s="1"/>
  <c r="F43" i="1"/>
  <c r="F37" i="1"/>
  <c r="H37" i="1"/>
  <c r="F16" i="1"/>
  <c r="H43" i="1"/>
  <c r="F6" i="1"/>
  <c r="H464" i="1"/>
  <c r="H454" i="1"/>
  <c r="H520" i="1"/>
  <c r="H241" i="1"/>
  <c r="H242" i="1" s="1"/>
  <c r="H185" i="1"/>
  <c r="F163" i="1"/>
  <c r="F520" i="1"/>
  <c r="F340" i="1"/>
  <c r="H292" i="1"/>
  <c r="H293" i="1" s="1"/>
  <c r="F292" i="1"/>
  <c r="F293" i="1" s="1"/>
  <c r="H263" i="1"/>
  <c r="H264" i="1" s="1"/>
  <c r="F263" i="1"/>
  <c r="F264" i="1" s="1"/>
  <c r="F241" i="1"/>
  <c r="F242" i="1" s="1"/>
  <c r="F229" i="1"/>
  <c r="F230" i="1" s="1"/>
  <c r="F160" i="1"/>
  <c r="H418" i="1"/>
  <c r="F418" i="1"/>
  <c r="H136" i="1"/>
  <c r="H137" i="1" s="1"/>
  <c r="H141" i="1" s="1"/>
  <c r="F136" i="1"/>
  <c r="F137" i="1" s="1"/>
  <c r="F141" i="1" s="1"/>
  <c r="F627" i="1"/>
  <c r="F610" i="1"/>
  <c r="F401" i="1"/>
  <c r="H401" i="1"/>
  <c r="H615" i="1" l="1"/>
  <c r="F122" i="1"/>
  <c r="F617" i="1"/>
  <c r="H617" i="1"/>
  <c r="H622" i="1"/>
  <c r="H616" i="1"/>
  <c r="H186" i="1"/>
  <c r="F612" i="1"/>
  <c r="F339" i="1"/>
  <c r="H199" i="1"/>
  <c r="H200" i="1" s="1"/>
  <c r="H216" i="1"/>
  <c r="F329" i="1"/>
  <c r="H339" i="1"/>
  <c r="F199" i="1"/>
  <c r="F200" i="1" s="1"/>
  <c r="H465" i="1"/>
  <c r="F455" i="1"/>
  <c r="F467" i="1" s="1"/>
  <c r="H51" i="1"/>
  <c r="H612" i="1" s="1"/>
  <c r="F186" i="1"/>
  <c r="F216" i="1"/>
  <c r="F367" i="1"/>
  <c r="F370" i="1" s="1"/>
  <c r="H178" i="1"/>
  <c r="H455" i="1"/>
  <c r="H329" i="1"/>
  <c r="F616" i="1"/>
  <c r="H101" i="1"/>
  <c r="H112" i="1" s="1"/>
  <c r="H122" i="1"/>
  <c r="H551" i="1"/>
  <c r="H557" i="1" s="1"/>
  <c r="F615" i="1"/>
  <c r="F112" i="1"/>
  <c r="F551" i="1"/>
  <c r="F557" i="1" s="1"/>
  <c r="H608" i="1" l="1"/>
  <c r="H467" i="1"/>
  <c r="H607" i="1"/>
  <c r="F625" i="1"/>
  <c r="H625" i="1"/>
  <c r="F344" i="1"/>
  <c r="H621" i="1"/>
  <c r="H188" i="1"/>
  <c r="H370" i="1"/>
  <c r="H344" i="1"/>
  <c r="F188" i="1"/>
  <c r="H628" i="1" l="1"/>
  <c r="H611" i="1"/>
  <c r="F621" i="1"/>
  <c r="F628" i="1" s="1"/>
  <c r="F384" i="1"/>
  <c r="F611" i="1" l="1"/>
</calcChain>
</file>

<file path=xl/sharedStrings.xml><?xml version="1.0" encoding="utf-8"?>
<sst xmlns="http://schemas.openxmlformats.org/spreadsheetml/2006/main" count="508" uniqueCount="235">
  <si>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</si>
  <si>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</si>
  <si>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</si>
  <si>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</si>
  <si>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</si>
  <si>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</si>
  <si>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</si>
  <si>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</si>
  <si>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</si>
  <si>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</si>
  <si>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</si>
  <si>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Magánszemélyek kommunális adója</t>
  </si>
  <si>
    <t>Működési tartalékok</t>
  </si>
  <si>
    <t>Felhalmozási tartalék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</si>
  <si>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</si>
  <si>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</si>
  <si>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</si>
  <si>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</si>
  <si>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</si>
  <si>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</si>
  <si>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</si>
  <si>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</si>
  <si>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</si>
  <si>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</si>
  <si>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Könyvtári, közművelődési feladatok</t>
  </si>
  <si>
    <t xml:space="preserve">Irodaszer,nyomtatvány,stb. </t>
  </si>
  <si>
    <t>Óvodáztatási támogatás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</si>
  <si>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</si>
  <si>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</si>
  <si>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</si>
  <si>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</si>
  <si>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</si>
  <si>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</si>
  <si>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</si>
  <si>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</si>
  <si>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</si>
  <si>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</si>
  <si>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</si>
  <si>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</si>
  <si>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</si>
  <si>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</si>
  <si>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</si>
  <si>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</si>
  <si>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</si>
  <si>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</si>
  <si>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</si>
  <si>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</si>
  <si>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</si>
  <si>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</si>
  <si>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</si>
  <si>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</si>
  <si>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</si>
  <si>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</si>
  <si>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</si>
  <si>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</si>
  <si>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</si>
  <si>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</si>
  <si>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</si>
  <si>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</si>
  <si>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</si>
  <si>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</si>
  <si>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</si>
  <si>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</si>
  <si>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</si>
  <si>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</si>
  <si>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</si>
  <si>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</si>
  <si>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</si>
  <si>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</si>
  <si>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Családtámogatások - 104052</t>
  </si>
  <si>
    <t>Lakásfenntartással, lakhatással összefüggő ellátások - 106020</t>
  </si>
  <si>
    <t>Házi segítségnyújtás - 107052</t>
  </si>
  <si>
    <t>Közép-Zalai Szociális és Gyerekjóléti Társulás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</si>
  <si>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</si>
  <si>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</si>
  <si>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</si>
  <si>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</si>
  <si>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</si>
  <si>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</si>
  <si>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</si>
  <si>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</si>
  <si>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</si>
  <si>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Zalavíznek ívóvíz támogatás átadása</t>
  </si>
  <si>
    <t>Immateriális javak beszerzése, létesítése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</si>
  <si>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</si>
  <si>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</si>
  <si>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</si>
  <si>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</si>
  <si>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</si>
  <si>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</si>
  <si>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</si>
  <si>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</si>
  <si>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</si>
  <si>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</si>
  <si>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</si>
  <si>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Település-üzemeltetéshez kapcsolódó feladatellátás</t>
  </si>
  <si>
    <t>Szociális feladatok egyéb támogatása</t>
  </si>
  <si>
    <t>Általános támogatáshoz tartozó kiegészítés</t>
  </si>
  <si>
    <t>Falugondnoki szolgáltatás támogatása</t>
  </si>
  <si>
    <t>Vagyoni típusú adók</t>
  </si>
  <si>
    <t>Értékesítési és forgalmi adók</t>
  </si>
  <si>
    <t>állandó tevékenység után fizetett iparűzési adó</t>
  </si>
  <si>
    <t>helyi önkormányzatot megillető rész</t>
  </si>
  <si>
    <t>Egyéb közhatalmi bevételek</t>
  </si>
  <si>
    <t>igazgatási szolgáltatási díjak, szabálysértési bírság</t>
  </si>
  <si>
    <t>készletértékesítés ellenértéke</t>
  </si>
  <si>
    <t>szolgáltatások ellenértéke</t>
  </si>
  <si>
    <t>Egyéb működési bevételek</t>
  </si>
  <si>
    <t>Közhatalmi bevételek</t>
  </si>
  <si>
    <t>Lakott külterülettel kapcsolatos feladatok támogatása</t>
  </si>
  <si>
    <t>könyvtáros megbízási díja 15.000x12</t>
  </si>
  <si>
    <t>irodaszer,nyomtatvány</t>
  </si>
  <si>
    <t>telefondíj</t>
  </si>
  <si>
    <t>kiadványok,információ hordozók</t>
  </si>
  <si>
    <t>áram,víz</t>
  </si>
  <si>
    <t>eszközök,épület szükség szerint</t>
  </si>
  <si>
    <t xml:space="preserve">rendezvények </t>
  </si>
  <si>
    <t>biztosítási díjak,egyéb díjak</t>
  </si>
  <si>
    <t>pályázati önrész</t>
  </si>
  <si>
    <t>Egyes jöv.pótló támogatások kiegészítése</t>
  </si>
  <si>
    <t>Központosított, kiegészítő támogatások</t>
  </si>
  <si>
    <t>Hitelek,kölcsönök</t>
  </si>
  <si>
    <t>Szociális, gyermekjóléti és gyermekétkezt. fel. tám.</t>
  </si>
  <si>
    <t>Egyéb működési c. támogatás kp-i kezelésű ei-tól</t>
  </si>
  <si>
    <t>Egyéb működési c. tám. elkülönített áll-i alapoktól</t>
  </si>
  <si>
    <t>közfoglalkoztatás támogatása</t>
  </si>
  <si>
    <t>Felhalmozási célú önkormányzati támogatások</t>
  </si>
  <si>
    <t>Felhalmozási célú egyéb támogatások fejezettől</t>
  </si>
  <si>
    <t>Működési bevételek</t>
  </si>
  <si>
    <t>Ingatlanok értékesítése</t>
  </si>
  <si>
    <t>Rövid lejáratú hitel</t>
  </si>
  <si>
    <t>Áht-n belüli megelőlegezés</t>
  </si>
  <si>
    <t>Kamatbevételek</t>
  </si>
  <si>
    <t>Egyéb működési c. tám. fejezeti kezelésű ei-tól</t>
  </si>
  <si>
    <t>Egyéb tárgyi eszköz értékesítése</t>
  </si>
  <si>
    <t>Működési c. kölcsön visszatérülése</t>
  </si>
  <si>
    <t>Reklám- és propagandakiadások</t>
  </si>
  <si>
    <t>Műk. c. kölcsön nyújtása helyi önkormányzatnak</t>
  </si>
  <si>
    <t>Műk. c. támogatás nyújtása társulásnak</t>
  </si>
  <si>
    <t>Belső ellenőrzés</t>
  </si>
  <si>
    <t>Önkormányzatok elszámolásai a központi költségvetéssel - 018010</t>
  </si>
  <si>
    <t>Elvonások és befizetések</t>
  </si>
  <si>
    <t>Áht-n belüli visszafizetések, előző évi elszámolás</t>
  </si>
  <si>
    <t>Hosszabb időtartamú közfoglalkoztatás - 041233</t>
  </si>
  <si>
    <t>Működési célú támogatás nyújtása</t>
  </si>
  <si>
    <t>Műk. c. támogatás nyújtása helyi önkormányzatnak</t>
  </si>
  <si>
    <t>Fogorvosi alapellátás - 072311</t>
  </si>
  <si>
    <t>Települési támogatás</t>
  </si>
  <si>
    <t>Rövid lejáratú hitelek, kölcsönök törlesztése</t>
  </si>
  <si>
    <t>IKSZT dolgozók 2x96.800x12</t>
  </si>
  <si>
    <t>7. számú melléklet</t>
  </si>
  <si>
    <t xml:space="preserve">Előző évi maradvány </t>
  </si>
  <si>
    <t>Bursa Hungarica ösztöndíj</t>
  </si>
  <si>
    <t>Polgárőrség</t>
  </si>
  <si>
    <t>Kamatkiadás</t>
  </si>
  <si>
    <t>Karbantartás, kisjavítás</t>
  </si>
  <si>
    <t>Mezőgazdasági támogatások - 042120</t>
  </si>
  <si>
    <t>Egyéb kommunikációs szolgáltatás</t>
  </si>
  <si>
    <t>Önk. saját hatáskörben adott más ellátás</t>
  </si>
  <si>
    <t>Forgatási és befektetési célú finanszírozási műveletek - 900060</t>
  </si>
  <si>
    <t>Rövid lejáratú hitelek törlesztése</t>
  </si>
  <si>
    <t>Intézményen kívüli gyermekétkeztetés - 104037</t>
  </si>
  <si>
    <t>műk. Célú előzetesen felszámított ÁFA</t>
  </si>
  <si>
    <t>Egyéb pénzbeni és term.  gyermekvéd. tám.</t>
  </si>
  <si>
    <t>Egyéb működési c. tám. Egyéb vállalkozástól</t>
  </si>
  <si>
    <t>tárgyi eszköz bérbeadásából származó bevétel</t>
  </si>
  <si>
    <t>szünidei gyermekétkeztetés</t>
  </si>
  <si>
    <t>Egyéb pénzbeli és term. gyermekvéd.tám.(utalvány)</t>
  </si>
  <si>
    <t>Beruházások és felújítások (Ft)</t>
  </si>
  <si>
    <t>3. melléklet</t>
  </si>
  <si>
    <t>K61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</si>
  <si>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</si>
  <si>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</si>
  <si>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</si>
  <si>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</si>
  <si>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</si>
  <si>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</si>
  <si>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</si>
  <si>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</si>
  <si>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</si>
  <si>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</si>
  <si>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</si>
  <si>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</si>
  <si>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</si>
  <si>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</si>
  <si>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</si>
  <si>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</si>
  <si>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Alpolgármester tiszteletdíja</t>
  </si>
  <si>
    <t>Képviselők tiszteletdíja</t>
  </si>
  <si>
    <t>Bérleti és Lízingdíjak</t>
  </si>
  <si>
    <t>Arculati kézikönyv</t>
  </si>
  <si>
    <t>Közlekedési költségtérítés</t>
  </si>
  <si>
    <t>Bérleti díj</t>
  </si>
  <si>
    <t>Ingatlan beszerzés</t>
  </si>
  <si>
    <t>Vásárolt élelmezés</t>
  </si>
  <si>
    <t>Műk. Célú támogatás nyújtása háztartásnak</t>
  </si>
  <si>
    <t>Támogatásértékű működési kiadás</t>
  </si>
  <si>
    <t>Államháztartáson belülre</t>
  </si>
  <si>
    <t>Egyéb pénzbeli és term. Gyvt (saját hatáskörű)</t>
  </si>
  <si>
    <t>egészségház felújítás</t>
  </si>
  <si>
    <t>felújítás áfa</t>
  </si>
  <si>
    <t>felhalmozási kiadás összessen</t>
  </si>
  <si>
    <t>Kiadás összesen</t>
  </si>
  <si>
    <t>Felújítási kiadás ravatalozó előtt térkövezés</t>
  </si>
  <si>
    <t>felújítás áfája</t>
  </si>
  <si>
    <t>Felhalmozási kiadás összesen</t>
  </si>
  <si>
    <t>Szellemi termék beszerzése (arculati kézikönyv)</t>
  </si>
  <si>
    <t>Járda - földmérés, földhivatali díjak</t>
  </si>
  <si>
    <t>közmunka program tető felújítás</t>
  </si>
  <si>
    <t>Egeraracsa Község Önkormányzatának 2019. évi költségvetése</t>
  </si>
  <si>
    <t xml:space="preserve">2018. évi várható teljesítés </t>
  </si>
  <si>
    <t>Felhalmozási célú támogatás elkülönített áll. Alaptól</t>
  </si>
  <si>
    <t>közüzei díj</t>
  </si>
  <si>
    <t>Szakmai anyagok beszrzése</t>
  </si>
  <si>
    <t>Szakamai tevékenységet segítő szolgáltatás</t>
  </si>
  <si>
    <t>Felújítások összesen</t>
  </si>
  <si>
    <t>Egyéb szolgáltatás (szállítás)</t>
  </si>
  <si>
    <t>Önk. Rendeletben megállapított juttatás</t>
  </si>
  <si>
    <t>működési visszafizetés (bérelőleg)</t>
  </si>
  <si>
    <t xml:space="preserve">2019. évi terv </t>
  </si>
  <si>
    <t>polgármesteri cafetéria</t>
  </si>
  <si>
    <t xml:space="preserve">Téli rezsicsökkentés </t>
  </si>
  <si>
    <t>útfelújítás - infrastruktúrális háttér zártkerti program</t>
  </si>
  <si>
    <t>IKSZT  tv vásárlás</t>
  </si>
  <si>
    <t>buszmegálló felújítás</t>
  </si>
  <si>
    <t>játszótér közvilágítás bővítés</t>
  </si>
  <si>
    <t>közmunka program- burgonya koptató gép</t>
  </si>
  <si>
    <t>közmunka program-fűnyíró traktor</t>
  </si>
  <si>
    <t>közmunka program-eke</t>
  </si>
  <si>
    <t>I. világháborús emlékmű; BFT pályázat</t>
  </si>
  <si>
    <t>BFT pályázat</t>
  </si>
  <si>
    <t>I. világháborús emlékmű</t>
  </si>
  <si>
    <t>Önkormányzat 2019. évi költségvetése</t>
  </si>
  <si>
    <t>Foglalkoztatottak egyéb költségtéritése (munkaruha)</t>
  </si>
  <si>
    <t>Működési célú támogatás nyújtása közalapítványnak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</si>
</sst>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0_ ;\-#,##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10">
    <xf numFmtId="0" fontId="0" fillId="0" borderId="0" xfId="0"/>
    <xf numFmtId="0" fontId="0" fillId="0" borderId="0" xfId="0"/>
    <xf numFmtId="0" fontId="0" fillId="0" borderId="0" xfId="0"/>
    <xf numFmtId="41" fontId="0" fillId="0" borderId="0" xfId="0" applyNumberFormat="1"/>
    <xf numFmtId="41" fontId="0" fillId="0" borderId="0" xfId="0" applyNumberFormat="1" applyBorder="1"/>
    <xf numFmtId="0" fontId="9" fillId="0" borderId="0" xfId="0" applyFont="1"/>
    <xf numFmtId="3" fontId="0" fillId="0" borderId="28" xfId="0" applyNumberFormat="1" applyBorder="1"/>
    <xf numFmtId="0" fontId="12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/>
    </xf>
    <xf numFmtId="0" fontId="15" fillId="0" borderId="28" xfId="0" applyFont="1" applyBorder="1"/>
    <xf numFmtId="0" fontId="16" fillId="0" borderId="0" xfId="0" applyFont="1"/>
    <xf numFmtId="0" fontId="11" fillId="0" borderId="28" xfId="0" applyFont="1" applyBorder="1"/>
    <xf numFmtId="0" fontId="16" fillId="0" borderId="28" xfId="0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0" fontId="15" fillId="0" borderId="0" xfId="0" applyFont="1"/>
    <xf numFmtId="0" fontId="5" fillId="0" borderId="0" xfId="0" applyFont="1"/>
    <xf numFmtId="3" fontId="0" fillId="0" borderId="28" xfId="0" applyNumberFormat="1" applyFill="1" applyBorder="1"/>
    <xf numFmtId="0" fontId="15" fillId="0" borderId="12" xfId="0" applyFont="1" applyBorder="1"/>
    <xf numFmtId="3" fontId="11" fillId="0" borderId="12" xfId="0" applyNumberFormat="1" applyFont="1" applyBorder="1"/>
    <xf numFmtId="3" fontId="10" fillId="0" borderId="12" xfId="0" applyNumberFormat="1" applyFont="1" applyBorder="1"/>
    <xf numFmtId="3" fontId="11" fillId="0" borderId="12" xfId="0" applyNumberFormat="1" applyFont="1" applyFill="1" applyBorder="1"/>
    <xf numFmtId="0" fontId="1" fillId="0" borderId="28" xfId="0" applyFont="1" applyBorder="1"/>
    <xf numFmtId="3" fontId="1" fillId="0" borderId="28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1" fontId="0" fillId="0" borderId="0" xfId="0" applyNumberFormat="1" applyFill="1"/>
    <xf numFmtId="0" fontId="6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19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6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/>
    <xf numFmtId="3" fontId="6" fillId="0" borderId="18" xfId="0" applyNumberFormat="1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3" fillId="0" borderId="17" xfId="0" applyNumberFormat="1" applyFont="1" applyFill="1" applyBorder="1" applyAlignment="1"/>
    <xf numFmtId="3" fontId="6" fillId="0" borderId="2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3" fontId="6" fillId="0" borderId="10" xfId="0" applyNumberFormat="1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3" fontId="4" fillId="0" borderId="19" xfId="0" applyNumberFormat="1" applyFont="1" applyFill="1" applyBorder="1" applyAlignment="1"/>
    <xf numFmtId="0" fontId="3" fillId="0" borderId="28" xfId="0" applyFont="1" applyFill="1" applyBorder="1" applyAlignment="1"/>
    <xf numFmtId="3" fontId="3" fillId="0" borderId="28" xfId="0" applyNumberFormat="1" applyFont="1" applyFill="1" applyBorder="1" applyAlignment="1"/>
    <xf numFmtId="0" fontId="19" fillId="0" borderId="12" xfId="0" applyFont="1" applyFill="1" applyBorder="1" applyAlignment="1"/>
    <xf numFmtId="0" fontId="19" fillId="0" borderId="13" xfId="0" applyFont="1" applyFill="1" applyBorder="1" applyAlignment="1"/>
    <xf numFmtId="0" fontId="19" fillId="0" borderId="18" xfId="0" applyFont="1" applyFill="1" applyBorder="1" applyAlignment="1"/>
    <xf numFmtId="0" fontId="4" fillId="0" borderId="5" xfId="0" applyFont="1" applyFill="1" applyBorder="1" applyAlignment="1"/>
    <xf numFmtId="0" fontId="4" fillId="0" borderId="2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43" xfId="0" applyFont="1" applyFill="1" applyBorder="1" applyAlignment="1"/>
    <xf numFmtId="0" fontId="4" fillId="0" borderId="44" xfId="0" applyFont="1" applyFill="1" applyBorder="1" applyAlignment="1"/>
    <xf numFmtId="0" fontId="4" fillId="0" borderId="45" xfId="0" applyFont="1" applyFill="1" applyBorder="1" applyAlignment="1"/>
    <xf numFmtId="3" fontId="6" fillId="0" borderId="6" xfId="0" applyNumberFormat="1" applyFont="1" applyFill="1" applyBorder="1" applyAlignment="1"/>
    <xf numFmtId="0" fontId="6" fillId="0" borderId="8" xfId="0" applyFont="1" applyFill="1" applyBorder="1" applyAlignment="1"/>
    <xf numFmtId="3" fontId="4" fillId="0" borderId="43" xfId="0" applyNumberFormat="1" applyFont="1" applyFill="1" applyBorder="1" applyAlignment="1"/>
    <xf numFmtId="0" fontId="4" fillId="0" borderId="28" xfId="0" applyFont="1" applyFill="1" applyBorder="1" applyAlignment="1"/>
    <xf numFmtId="0" fontId="18" fillId="0" borderId="1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15" xfId="0" applyFont="1" applyFill="1" applyBorder="1" applyAlignment="1"/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4" fillId="0" borderId="25" xfId="0" applyFont="1" applyFill="1" applyBorder="1" applyAlignment="1"/>
    <xf numFmtId="0" fontId="4" fillId="0" borderId="1" xfId="0" applyFont="1" applyFill="1" applyBorder="1" applyAlignment="1"/>
    <xf numFmtId="0" fontId="6" fillId="0" borderId="29" xfId="0" applyFont="1" applyFill="1" applyBorder="1" applyAlignment="1"/>
    <xf numFmtId="0" fontId="6" fillId="0" borderId="0" xfId="0" applyFont="1" applyFill="1" applyBorder="1" applyAlignment="1"/>
    <xf numFmtId="0" fontId="19" fillId="0" borderId="17" xfId="0" applyFont="1" applyFill="1" applyBorder="1" applyAlignment="1"/>
    <xf numFmtId="3" fontId="3" fillId="0" borderId="47" xfId="0" applyNumberFormat="1" applyFont="1" applyFill="1" applyBorder="1" applyAlignment="1"/>
    <xf numFmtId="3" fontId="3" fillId="0" borderId="49" xfId="0" applyNumberFormat="1" applyFont="1" applyFill="1" applyBorder="1" applyAlignment="1"/>
    <xf numFmtId="0" fontId="4" fillId="0" borderId="31" xfId="0" applyFont="1" applyFill="1" applyBorder="1" applyAlignment="1"/>
    <xf numFmtId="0" fontId="4" fillId="0" borderId="33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4" fillId="0" borderId="46" xfId="0" applyNumberFormat="1" applyFont="1" applyFill="1" applyBorder="1" applyAlignment="1"/>
    <xf numFmtId="0" fontId="4" fillId="0" borderId="2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3" fontId="3" fillId="0" borderId="14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0" fontId="4" fillId="0" borderId="30" xfId="0" applyFont="1" applyFill="1" applyBorder="1" applyAlignment="1"/>
    <xf numFmtId="0" fontId="6" fillId="0" borderId="28" xfId="0" applyFont="1" applyFill="1" applyBorder="1" applyAlignment="1"/>
    <xf numFmtId="0" fontId="4" fillId="0" borderId="17" xfId="0" applyFont="1" applyFill="1" applyBorder="1" applyAlignment="1"/>
    <xf numFmtId="0" fontId="4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4" fillId="0" borderId="8" xfId="0" applyFont="1" applyFill="1" applyBorder="1" applyAlignment="1"/>
    <xf numFmtId="3" fontId="4" fillId="0" borderId="4" xfId="0" applyNumberFormat="1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" fontId="3" fillId="0" borderId="6" xfId="0" applyNumberFormat="1" applyFont="1" applyFill="1" applyBorder="1" applyAlignment="1"/>
    <xf numFmtId="3" fontId="3" fillId="0" borderId="8" xfId="0" applyNumberFormat="1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3" fontId="4" fillId="0" borderId="2" xfId="0" applyNumberFormat="1" applyFont="1" applyFill="1" applyBorder="1" applyAlignment="1"/>
    <xf numFmtId="3" fontId="4" fillId="0" borderId="9" xfId="0" applyNumberFormat="1" applyFont="1" applyFill="1" applyBorder="1" applyAlignment="1"/>
    <xf numFmtId="0" fontId="6" fillId="0" borderId="12" xfId="0" applyFont="1" applyFill="1" applyBorder="1" applyAlignment="1"/>
    <xf numFmtId="0" fontId="6" fillId="0" borderId="18" xfId="0" applyFont="1" applyFill="1" applyBorder="1" applyAlignment="1"/>
    <xf numFmtId="3" fontId="3" fillId="0" borderId="12" xfId="0" applyNumberFormat="1" applyFont="1" applyFill="1" applyBorder="1" applyAlignment="1"/>
    <xf numFmtId="3" fontId="3" fillId="0" borderId="18" xfId="0" applyNumberFormat="1" applyFont="1" applyFill="1" applyBorder="1" applyAlignment="1"/>
    <xf numFmtId="0" fontId="4" fillId="0" borderId="19" xfId="0" applyFont="1" applyFill="1" applyBorder="1" applyAlignment="1"/>
    <xf numFmtId="3" fontId="3" fillId="0" borderId="22" xfId="0" applyNumberFormat="1" applyFont="1" applyFill="1" applyBorder="1" applyAlignment="1"/>
    <xf numFmtId="0" fontId="6" fillId="0" borderId="24" xfId="0" applyFont="1" applyFill="1" applyBorder="1" applyAlignment="1"/>
    <xf numFmtId="0" fontId="4" fillId="0" borderId="50" xfId="0" applyFont="1" applyFill="1" applyBorder="1" applyAlignment="1"/>
    <xf numFmtId="0" fontId="4" fillId="0" borderId="51" xfId="0" applyFont="1" applyFill="1" applyBorder="1" applyAlignment="1"/>
    <xf numFmtId="0" fontId="4" fillId="0" borderId="52" xfId="0" applyFont="1" applyFill="1" applyBorder="1" applyAlignment="1"/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28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30" xfId="0" applyFont="1" applyFill="1" applyBorder="1" applyAlignment="1"/>
    <xf numFmtId="3" fontId="4" fillId="0" borderId="28" xfId="0" applyNumberFormat="1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8" fillId="0" borderId="29" xfId="0" applyFont="1" applyFill="1" applyBorder="1" applyAlignment="1"/>
    <xf numFmtId="0" fontId="18" fillId="0" borderId="0" xfId="0" applyFont="1" applyFill="1" applyBorder="1" applyAlignment="1"/>
    <xf numFmtId="3" fontId="4" fillId="0" borderId="12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/>
    <xf numFmtId="0" fontId="4" fillId="0" borderId="36" xfId="0" applyFont="1" applyFill="1" applyBorder="1" applyAlignment="1"/>
    <xf numFmtId="3" fontId="4" fillId="0" borderId="37" xfId="0" applyNumberFormat="1" applyFont="1" applyFill="1" applyBorder="1" applyAlignment="1"/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/>
    <xf numFmtId="0" fontId="4" fillId="0" borderId="16" xfId="0" applyFont="1" applyFill="1" applyBorder="1" applyAlignment="1"/>
    <xf numFmtId="3" fontId="6" fillId="0" borderId="20" xfId="0" applyNumberFormat="1" applyFont="1" applyFill="1" applyBorder="1" applyAlignment="1"/>
    <xf numFmtId="3" fontId="6" fillId="0" borderId="21" xfId="0" applyNumberFormat="1" applyFont="1" applyFill="1" applyBorder="1" applyAlignment="1"/>
    <xf numFmtId="0" fontId="4" fillId="0" borderId="42" xfId="0" applyFont="1" applyFill="1" applyBorder="1" applyAlignment="1"/>
    <xf numFmtId="3" fontId="4" fillId="0" borderId="42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8" xfId="0" applyFont="1" applyFill="1" applyBorder="1" applyAlignment="1"/>
    <xf numFmtId="3" fontId="3" fillId="0" borderId="2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0" fontId="4" fillId="0" borderId="40" xfId="0" applyFont="1" applyFill="1" applyBorder="1" applyAlignment="1"/>
    <xf numFmtId="0" fontId="4" fillId="0" borderId="38" xfId="0" applyFont="1" applyFill="1" applyBorder="1" applyAlignment="1"/>
    <xf numFmtId="0" fontId="4" fillId="0" borderId="39" xfId="0" applyFont="1" applyFill="1" applyBorder="1" applyAlignment="1"/>
    <xf numFmtId="3" fontId="4" fillId="0" borderId="41" xfId="0" applyNumberFormat="1" applyFont="1" applyFill="1" applyBorder="1" applyAlignment="1"/>
    <xf numFmtId="3" fontId="4" fillId="0" borderId="2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6" fillId="0" borderId="42" xfId="0" applyFont="1" applyFill="1" applyBorder="1" applyAlignment="1"/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3" fontId="3" fillId="0" borderId="12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0" fontId="19" fillId="0" borderId="6" xfId="0" applyFont="1" applyFill="1" applyBorder="1" applyAlignment="1"/>
    <xf numFmtId="0" fontId="19" fillId="0" borderId="7" xfId="0" applyFont="1" applyFill="1" applyBorder="1" applyAlignment="1"/>
    <xf numFmtId="0" fontId="19" fillId="0" borderId="28" xfId="0" applyFont="1" applyFill="1" applyBorder="1" applyAlignment="1"/>
    <xf numFmtId="0" fontId="6" fillId="0" borderId="13" xfId="0" applyFont="1" applyFill="1" applyBorder="1" applyAlignment="1"/>
    <xf numFmtId="0" fontId="4" fillId="0" borderId="9" xfId="0" applyFont="1" applyFill="1" applyBorder="1" applyAlignment="1"/>
    <xf numFmtId="0" fontId="4" fillId="0" borderId="18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6" fillId="0" borderId="20" xfId="0" applyFont="1" applyFill="1" applyBorder="1" applyAlignment="1"/>
    <xf numFmtId="0" fontId="6" fillId="0" borderId="34" xfId="0" applyFont="1" applyFill="1" applyBorder="1" applyAlignment="1"/>
    <xf numFmtId="0" fontId="6" fillId="0" borderId="21" xfId="0" applyFont="1" applyFill="1" applyBorder="1" applyAlignment="1"/>
    <xf numFmtId="0" fontId="18" fillId="0" borderId="10" xfId="0" applyFont="1" applyFill="1" applyBorder="1" applyAlignment="1"/>
    <xf numFmtId="3" fontId="4" fillId="0" borderId="47" xfId="0" applyNumberFormat="1" applyFont="1" applyFill="1" applyBorder="1" applyAlignment="1"/>
    <xf numFmtId="3" fontId="4" fillId="0" borderId="49" xfId="0" applyNumberFormat="1" applyFont="1" applyFill="1" applyBorder="1" applyAlignment="1"/>
    <xf numFmtId="3" fontId="4" fillId="0" borderId="17" xfId="0" applyNumberFormat="1" applyFont="1" applyFill="1" applyBorder="1" applyAlignment="1"/>
    <xf numFmtId="3" fontId="4" fillId="0" borderId="50" xfId="0" applyNumberFormat="1" applyFont="1" applyFill="1" applyBorder="1" applyAlignment="1"/>
    <xf numFmtId="3" fontId="3" fillId="0" borderId="31" xfId="0" applyNumberFormat="1" applyFont="1" applyFill="1" applyBorder="1" applyAlignment="1"/>
    <xf numFmtId="3" fontId="3" fillId="0" borderId="32" xfId="0" applyNumberFormat="1" applyFont="1" applyFill="1" applyBorder="1" applyAlignment="1"/>
    <xf numFmtId="0" fontId="6" fillId="0" borderId="28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horizontal="right" vertical="center"/>
    </xf>
    <xf numFmtId="3" fontId="6" fillId="0" borderId="18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left"/>
    </xf>
    <xf numFmtId="3" fontId="4" fillId="0" borderId="28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/>
    </xf>
    <xf numFmtId="0" fontId="18" fillId="0" borderId="12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6" fillId="0" borderId="11" xfId="0" applyFont="1" applyFill="1" applyBorder="1" applyAlignment="1"/>
    <xf numFmtId="0" fontId="6" fillId="0" borderId="10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/>
    <xf numFmtId="3" fontId="4" fillId="0" borderId="18" xfId="0" applyNumberFormat="1" applyFont="1" applyFill="1" applyBorder="1" applyAlignment="1"/>
    <xf numFmtId="3" fontId="18" fillId="0" borderId="28" xfId="0" applyNumberFormat="1" applyFont="1" applyFill="1" applyBorder="1" applyAlignment="1"/>
    <xf numFmtId="0" fontId="4" fillId="0" borderId="4" xfId="0" applyFont="1" applyFill="1" applyBorder="1" applyAlignment="1"/>
    <xf numFmtId="0" fontId="6" fillId="0" borderId="4" xfId="0" applyFont="1" applyFill="1" applyBorder="1" applyAlignment="1"/>
    <xf numFmtId="3" fontId="4" fillId="0" borderId="12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26" xfId="0" applyFont="1" applyFill="1" applyBorder="1" applyAlignment="1"/>
    <xf numFmtId="3" fontId="18" fillId="0" borderId="12" xfId="0" applyNumberFormat="1" applyFont="1" applyFill="1" applyBorder="1" applyAlignment="1">
      <alignment horizontal="right"/>
    </xf>
    <xf numFmtId="3" fontId="18" fillId="0" borderId="18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9" xfId="0" applyFont="1" applyFill="1" applyBorder="1" applyAlignment="1"/>
    <xf numFmtId="3" fontId="6" fillId="0" borderId="28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0" fontId="4" fillId="0" borderId="47" xfId="0" applyFont="1" applyFill="1" applyBorder="1" applyAlignment="1"/>
    <xf numFmtId="0" fontId="4" fillId="0" borderId="48" xfId="0" applyFont="1" applyFill="1" applyBorder="1" applyAlignment="1"/>
    <xf numFmtId="0" fontId="4" fillId="0" borderId="49" xfId="0" applyFont="1" applyFill="1" applyBorder="1" applyAlignment="1"/>
    <xf numFmtId="3" fontId="6" fillId="0" borderId="2" xfId="0" applyNumberFormat="1" applyFont="1" applyFill="1" applyBorder="1" applyAlignment="1"/>
    <xf numFmtId="3" fontId="6" fillId="0" borderId="9" xfId="0" applyNumberFormat="1" applyFont="1" applyFill="1" applyBorder="1" applyAlignment="1"/>
    <xf numFmtId="3" fontId="4" fillId="0" borderId="53" xfId="0" applyNumberFormat="1" applyFont="1" applyFill="1" applyBorder="1" applyAlignment="1"/>
    <xf numFmtId="0" fontId="4" fillId="0" borderId="53" xfId="0" applyFont="1" applyFill="1" applyBorder="1" applyAlignment="1"/>
    <xf numFmtId="0" fontId="18" fillId="0" borderId="28" xfId="0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/>
    <xf numFmtId="3" fontId="4" fillId="0" borderId="30" xfId="0" applyNumberFormat="1" applyFont="1" applyFill="1" applyBorder="1" applyAlignment="1"/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3" fontId="6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/>
    <xf numFmtId="3" fontId="3" fillId="0" borderId="14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3" fontId="6" fillId="0" borderId="25" xfId="0" applyNumberFormat="1" applyFont="1" applyFill="1" applyBorder="1" applyAlignment="1"/>
    <xf numFmtId="3" fontId="6" fillId="0" borderId="26" xfId="0" applyNumberFormat="1" applyFont="1" applyFill="1" applyBorder="1" applyAlignment="1"/>
    <xf numFmtId="0" fontId="18" fillId="0" borderId="13" xfId="0" applyFont="1" applyFill="1" applyBorder="1" applyAlignment="1"/>
    <xf numFmtId="0" fontId="18" fillId="0" borderId="18" xfId="0" applyFont="1" applyFill="1" applyBorder="1" applyAlignment="1"/>
    <xf numFmtId="0" fontId="6" fillId="0" borderId="12" xfId="0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/>
    <xf numFmtId="3" fontId="4" fillId="0" borderId="54" xfId="0" applyNumberFormat="1" applyFont="1" applyFill="1" applyBorder="1" applyAlignment="1"/>
    <xf numFmtId="0" fontId="4" fillId="0" borderId="55" xfId="0" applyFont="1" applyFill="1" applyBorder="1" applyAlignment="1"/>
    <xf numFmtId="0" fontId="4" fillId="0" borderId="54" xfId="0" applyFont="1" applyFill="1" applyBorder="1" applyAlignment="1"/>
    <xf numFmtId="0" fontId="4" fillId="0" borderId="56" xfId="0" applyFont="1" applyFill="1" applyBorder="1" applyAlignment="1"/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9" fillId="0" borderId="5" xfId="0" applyFont="1" applyFill="1" applyBorder="1" applyAlignment="1"/>
    <xf numFmtId="0" fontId="19" fillId="0" borderId="25" xfId="0" applyFont="1" applyFill="1" applyBorder="1" applyAlignment="1"/>
    <xf numFmtId="0" fontId="19" fillId="0" borderId="1" xfId="0" applyFont="1" applyFill="1" applyBorder="1" applyAlignment="1"/>
    <xf numFmtId="0" fontId="18" fillId="0" borderId="28" xfId="0" applyFont="1" applyFill="1" applyBorder="1" applyAlignment="1"/>
    <xf numFmtId="3" fontId="6" fillId="0" borderId="19" xfId="0" applyNumberFormat="1" applyFont="1" applyFill="1" applyBorder="1" applyAlignment="1"/>
    <xf numFmtId="0" fontId="19" fillId="0" borderId="8" xfId="0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3" fontId="6" fillId="0" borderId="21" xfId="0" applyNumberFormat="1" applyFont="1" applyFill="1" applyBorder="1" applyAlignment="1">
      <alignment horizontal="right"/>
    </xf>
    <xf numFmtId="0" fontId="4" fillId="0" borderId="20" xfId="0" applyFont="1" applyFill="1" applyBorder="1" applyAlignment="1"/>
    <xf numFmtId="0" fontId="4" fillId="0" borderId="34" xfId="0" applyFont="1" applyFill="1" applyBorder="1" applyAlignment="1"/>
    <xf numFmtId="0" fontId="4" fillId="0" borderId="21" xfId="0" applyFont="1" applyFill="1" applyBorder="1" applyAlignment="1"/>
    <xf numFmtId="0" fontId="6" fillId="0" borderId="20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3" fontId="4" fillId="0" borderId="16" xfId="0" applyNumberFormat="1" applyFont="1" applyFill="1" applyBorder="1"/>
    <xf numFmtId="0" fontId="4" fillId="0" borderId="5" xfId="0" applyFont="1" applyFill="1" applyBorder="1"/>
    <xf numFmtId="3" fontId="6" fillId="0" borderId="5" xfId="0" applyNumberFormat="1" applyFont="1" applyFill="1" applyBorder="1"/>
    <xf numFmtId="0" fontId="4" fillId="0" borderId="16" xfId="0" applyFont="1" applyFill="1" applyBorder="1"/>
    <xf numFmtId="0" fontId="6" fillId="0" borderId="5" xfId="0" applyFont="1" applyFill="1" applyBorder="1"/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3" fontId="18" fillId="0" borderId="12" xfId="0" applyNumberFormat="1" applyFont="1" applyFill="1" applyBorder="1" applyAlignment="1">
      <alignment horizontal="center"/>
    </xf>
    <xf numFmtId="3" fontId="18" fillId="0" borderId="18" xfId="0" applyNumberFormat="1" applyFont="1" applyFill="1" applyBorder="1" applyAlignment="1">
      <alignment horizontal="center"/>
    </xf>
    <xf numFmtId="0" fontId="18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8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3" fillId="0" borderId="32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22" xfId="0" applyNumberFormat="1" applyFont="1" applyFill="1" applyBorder="1" applyAlignment="1"/>
    <xf numFmtId="3" fontId="4" fillId="0" borderId="28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0" fontId="6" fillId="0" borderId="20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18" fillId="0" borderId="28" xfId="0" applyFont="1" applyFill="1" applyBorder="1" applyAlignment="1">
      <alignment horizontal="left"/>
    </xf>
    <xf numFmtId="164" fontId="6" fillId="0" borderId="28" xfId="0" applyNumberFormat="1" applyFont="1" applyFill="1" applyBorder="1" applyAlignment="1"/>
    <xf numFmtId="3" fontId="6" fillId="0" borderId="28" xfId="0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19" fillId="0" borderId="14" xfId="0" applyFont="1" applyFill="1" applyBorder="1" applyAlignment="1"/>
    <xf numFmtId="0" fontId="19" fillId="0" borderId="15" xfId="0" applyFont="1" applyFill="1" applyBorder="1" applyAlignment="1"/>
    <xf numFmtId="0" fontId="3" fillId="0" borderId="5" xfId="0" applyFont="1" applyFill="1" applyBorder="1" applyAlignment="1"/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3" fontId="6" fillId="0" borderId="17" xfId="0" applyNumberFormat="1" applyFont="1" applyFill="1" applyBorder="1" applyAlignment="1"/>
    <xf numFmtId="0" fontId="3" fillId="0" borderId="17" xfId="0" applyFont="1" applyFill="1" applyBorder="1" applyAlignment="1"/>
    <xf numFmtId="0" fontId="6" fillId="0" borderId="17" xfId="0" applyFont="1" applyFill="1" applyBorder="1" applyAlignment="1"/>
    <xf numFmtId="0" fontId="18" fillId="0" borderId="17" xfId="0" applyFont="1" applyFill="1" applyBorder="1" applyAlignment="1"/>
    <xf numFmtId="0" fontId="19" fillId="0" borderId="50" xfId="0" applyFont="1" applyFill="1" applyBorder="1" applyAlignment="1"/>
    <xf numFmtId="0" fontId="19" fillId="0" borderId="51" xfId="0" applyFont="1" applyFill="1" applyBorder="1" applyAlignment="1"/>
    <xf numFmtId="0" fontId="19" fillId="0" borderId="52" xfId="0" applyFont="1" applyFill="1" applyBorder="1" applyAlignment="1"/>
    <xf numFmtId="0" fontId="19" fillId="0" borderId="14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3" fontId="3" fillId="0" borderId="19" xfId="0" applyNumberFormat="1" applyFont="1" applyFill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8"/>
  <sheetViews>
    <sheetView tabSelected="1" topLeftCell="A22" zoomScaleNormal="100" workbookViewId="0">
      <selection activeCell="H31" sqref="H31:I31"/>
    </sheetView>
  </sheetViews>
  <sheetFormatPr defaultRowHeight="15" x14ac:dyDescent="0.25"/>
  <cols>
    <col min="1" max="4" width="9.140625" style="32"/>
    <col min="5" max="5" width="11.28515625" style="32" customWidth="1"/>
    <col min="6" max="6" width="9.140625" style="32"/>
    <col min="7" max="7" width="6.7109375" style="32" customWidth="1"/>
    <col min="8" max="8" width="9.140625" style="32"/>
    <col min="9" max="9" width="5" style="32" customWidth="1"/>
    <col min="10" max="10" width="14.28515625" style="3" customWidth="1"/>
    <col min="11" max="11" width="13.42578125" style="3" customWidth="1"/>
    <col min="12" max="12" width="13.140625" style="3" customWidth="1"/>
    <col min="13" max="13" width="16" style="3" customWidth="1"/>
    <col min="14" max="14" width="9.140625" style="3"/>
  </cols>
  <sheetData>
    <row r="1" spans="1:14" s="2" customFormat="1" x14ac:dyDescent="0.25">
      <c r="A1" s="32"/>
      <c r="B1" s="32"/>
      <c r="C1" s="32"/>
      <c r="D1" s="32"/>
      <c r="E1" s="32"/>
      <c r="F1" s="32"/>
      <c r="G1" s="32"/>
      <c r="H1" s="32" t="s">
        <v>150</v>
      </c>
      <c r="I1" s="32"/>
      <c r="J1" s="3"/>
      <c r="K1" s="3"/>
      <c r="L1" s="3"/>
      <c r="M1" s="3"/>
      <c r="N1" s="3"/>
    </row>
    <row r="2" spans="1:14" x14ac:dyDescent="0.25">
      <c r="A2" s="260" t="s">
        <v>209</v>
      </c>
      <c r="B2" s="260"/>
      <c r="C2" s="260"/>
      <c r="D2" s="260"/>
      <c r="E2" s="260"/>
      <c r="F2" s="260"/>
      <c r="G2" s="260"/>
      <c r="H2" s="260"/>
      <c r="I2" s="260"/>
    </row>
    <row r="4" spans="1:14" ht="15" customHeight="1" x14ac:dyDescent="0.25">
      <c r="A4" s="71" t="s">
        <v>0</v>
      </c>
      <c r="B4" s="71"/>
      <c r="C4" s="71"/>
      <c r="D4" s="71"/>
      <c r="E4" s="71"/>
      <c r="F4" s="51" t="s">
        <v>210</v>
      </c>
      <c r="G4" s="51"/>
      <c r="H4" s="51" t="s">
        <v>219</v>
      </c>
      <c r="I4" s="51"/>
    </row>
    <row r="5" spans="1:14" ht="14.25" customHeight="1" x14ac:dyDescent="0.25">
      <c r="A5" s="72"/>
      <c r="B5" s="72"/>
      <c r="C5" s="72"/>
      <c r="D5" s="72"/>
      <c r="E5" s="72"/>
      <c r="F5" s="52"/>
      <c r="G5" s="52"/>
      <c r="H5" s="52"/>
      <c r="I5" s="52"/>
    </row>
    <row r="6" spans="1:14" x14ac:dyDescent="0.25">
      <c r="A6" s="79" t="s">
        <v>1</v>
      </c>
      <c r="B6" s="79"/>
      <c r="C6" s="79"/>
      <c r="D6" s="79"/>
      <c r="E6" s="79"/>
      <c r="F6" s="165">
        <f>SUM(F7:G15)</f>
        <v>30675724</v>
      </c>
      <c r="G6" s="165"/>
      <c r="H6" s="165">
        <f>SUM(H7:I15)</f>
        <v>29606801</v>
      </c>
      <c r="I6" s="165"/>
    </row>
    <row r="7" spans="1:14" x14ac:dyDescent="0.25">
      <c r="A7" s="187" t="s">
        <v>95</v>
      </c>
      <c r="B7" s="188"/>
      <c r="C7" s="188"/>
      <c r="D7" s="188"/>
      <c r="E7" s="189"/>
      <c r="F7" s="53">
        <v>9560155</v>
      </c>
      <c r="G7" s="54"/>
      <c r="H7" s="53">
        <v>8993520</v>
      </c>
      <c r="I7" s="54"/>
    </row>
    <row r="8" spans="1:14" x14ac:dyDescent="0.25">
      <c r="A8" s="187" t="s">
        <v>23</v>
      </c>
      <c r="B8" s="188"/>
      <c r="C8" s="188"/>
      <c r="D8" s="188"/>
      <c r="E8" s="189"/>
      <c r="F8" s="53">
        <v>5000000</v>
      </c>
      <c r="G8" s="54"/>
      <c r="H8" s="53">
        <v>5000000</v>
      </c>
      <c r="I8" s="54"/>
    </row>
    <row r="9" spans="1:14" x14ac:dyDescent="0.25">
      <c r="A9" s="187" t="s">
        <v>24</v>
      </c>
      <c r="B9" s="188"/>
      <c r="C9" s="188"/>
      <c r="D9" s="188"/>
      <c r="E9" s="189"/>
      <c r="F9" s="53">
        <v>1800000</v>
      </c>
      <c r="G9" s="54"/>
      <c r="H9" s="53">
        <v>1800000</v>
      </c>
      <c r="I9" s="54"/>
    </row>
    <row r="10" spans="1:14" x14ac:dyDescent="0.25">
      <c r="A10" s="187" t="s">
        <v>96</v>
      </c>
      <c r="B10" s="188"/>
      <c r="C10" s="188"/>
      <c r="D10" s="188"/>
      <c r="E10" s="189"/>
      <c r="F10" s="53">
        <v>4920000</v>
      </c>
      <c r="G10" s="54"/>
      <c r="H10" s="53">
        <v>4176000</v>
      </c>
      <c r="I10" s="54"/>
    </row>
    <row r="11" spans="1:14" s="2" customFormat="1" x14ac:dyDescent="0.25">
      <c r="A11" s="187" t="s">
        <v>122</v>
      </c>
      <c r="B11" s="188"/>
      <c r="C11" s="188"/>
      <c r="D11" s="188"/>
      <c r="E11" s="189"/>
      <c r="F11" s="53">
        <v>592919</v>
      </c>
      <c r="G11" s="54"/>
      <c r="H11" s="53">
        <v>604770</v>
      </c>
      <c r="I11" s="54"/>
      <c r="J11" s="3"/>
      <c r="K11" s="3"/>
      <c r="L11" s="3"/>
      <c r="M11" s="3"/>
      <c r="N11" s="3"/>
    </row>
    <row r="12" spans="1:14" x14ac:dyDescent="0.25">
      <c r="A12" s="187" t="s">
        <v>190</v>
      </c>
      <c r="B12" s="188"/>
      <c r="C12" s="188"/>
      <c r="D12" s="188"/>
      <c r="E12" s="189"/>
      <c r="F12" s="53"/>
      <c r="G12" s="54"/>
      <c r="H12" s="53"/>
      <c r="I12" s="54"/>
    </row>
    <row r="13" spans="1:14" x14ac:dyDescent="0.25">
      <c r="A13" s="187" t="s">
        <v>97</v>
      </c>
      <c r="B13" s="188"/>
      <c r="C13" s="188"/>
      <c r="D13" s="188"/>
      <c r="E13" s="189"/>
      <c r="F13" s="151">
        <v>5662150</v>
      </c>
      <c r="G13" s="150"/>
      <c r="H13" s="53">
        <v>5891711</v>
      </c>
      <c r="I13" s="54"/>
    </row>
    <row r="14" spans="1:14" x14ac:dyDescent="0.25">
      <c r="A14" s="187" t="s">
        <v>98</v>
      </c>
      <c r="B14" s="188"/>
      <c r="C14" s="188"/>
      <c r="D14" s="188"/>
      <c r="E14" s="189"/>
      <c r="F14" s="58">
        <v>3100000</v>
      </c>
      <c r="G14" s="58"/>
      <c r="H14" s="58">
        <v>3100000</v>
      </c>
      <c r="I14" s="58"/>
    </row>
    <row r="15" spans="1:14" x14ac:dyDescent="0.25">
      <c r="A15" s="187" t="s">
        <v>109</v>
      </c>
      <c r="B15" s="188"/>
      <c r="C15" s="188"/>
      <c r="D15" s="188"/>
      <c r="E15" s="189"/>
      <c r="F15" s="58">
        <v>40500</v>
      </c>
      <c r="G15" s="58"/>
      <c r="H15" s="58">
        <v>40800</v>
      </c>
      <c r="I15" s="58"/>
    </row>
    <row r="16" spans="1:14" x14ac:dyDescent="0.25">
      <c r="A16" s="59" t="s">
        <v>3</v>
      </c>
      <c r="B16" s="60"/>
      <c r="C16" s="60"/>
      <c r="D16" s="60"/>
      <c r="E16" s="216"/>
      <c r="F16" s="252">
        <f>SUM(F7:G15)</f>
        <v>30675724</v>
      </c>
      <c r="G16" s="253"/>
      <c r="H16" s="252">
        <f>SUM(H7:I15)</f>
        <v>29606801</v>
      </c>
      <c r="I16" s="253"/>
    </row>
    <row r="17" spans="1:14" x14ac:dyDescent="0.25">
      <c r="A17" s="59" t="s">
        <v>120</v>
      </c>
      <c r="B17" s="214"/>
      <c r="C17" s="214"/>
      <c r="D17" s="214"/>
      <c r="E17" s="150"/>
      <c r="F17" s="252">
        <v>5847450</v>
      </c>
      <c r="G17" s="150"/>
      <c r="H17" s="252"/>
      <c r="I17" s="150"/>
    </row>
    <row r="18" spans="1:14" x14ac:dyDescent="0.25">
      <c r="A18" s="59" t="s">
        <v>119</v>
      </c>
      <c r="B18" s="214"/>
      <c r="C18" s="214"/>
      <c r="D18" s="214"/>
      <c r="E18" s="150"/>
      <c r="F18" s="252"/>
      <c r="G18" s="150"/>
      <c r="H18" s="252"/>
      <c r="I18" s="150"/>
    </row>
    <row r="19" spans="1:14" x14ac:dyDescent="0.25">
      <c r="A19" s="59" t="s">
        <v>123</v>
      </c>
      <c r="B19" s="60"/>
      <c r="C19" s="60"/>
      <c r="D19" s="60"/>
      <c r="E19" s="216"/>
      <c r="F19" s="165">
        <v>377500</v>
      </c>
      <c r="G19" s="79"/>
      <c r="H19" s="165"/>
      <c r="I19" s="79"/>
    </row>
    <row r="20" spans="1:14" s="2" customFormat="1" x14ac:dyDescent="0.25">
      <c r="A20" s="206" t="s">
        <v>164</v>
      </c>
      <c r="B20" s="207"/>
      <c r="C20" s="207"/>
      <c r="D20" s="207"/>
      <c r="E20" s="208"/>
      <c r="F20" s="257">
        <v>302046</v>
      </c>
      <c r="G20" s="258"/>
      <c r="H20" s="87"/>
      <c r="I20" s="88"/>
      <c r="J20" s="3"/>
      <c r="K20" s="3"/>
      <c r="L20" s="3"/>
      <c r="M20" s="3"/>
      <c r="N20" s="3"/>
    </row>
    <row r="21" spans="1:14" x14ac:dyDescent="0.25">
      <c r="A21" s="59" t="s">
        <v>133</v>
      </c>
      <c r="B21" s="60"/>
      <c r="C21" s="60"/>
      <c r="D21" s="60"/>
      <c r="E21" s="216"/>
      <c r="F21" s="252">
        <v>5000000</v>
      </c>
      <c r="G21" s="253"/>
      <c r="H21" s="53">
        <v>2508929</v>
      </c>
      <c r="I21" s="54"/>
    </row>
    <row r="22" spans="1:14" x14ac:dyDescent="0.25">
      <c r="A22" s="187" t="s">
        <v>211</v>
      </c>
      <c r="B22" s="188"/>
      <c r="C22" s="188"/>
      <c r="D22" s="188"/>
      <c r="E22" s="189"/>
      <c r="F22" s="250">
        <v>3859589</v>
      </c>
      <c r="G22" s="251"/>
      <c r="H22" s="204"/>
      <c r="I22" s="205"/>
    </row>
    <row r="23" spans="1:14" x14ac:dyDescent="0.25">
      <c r="A23" s="59" t="s">
        <v>124</v>
      </c>
      <c r="B23" s="60"/>
      <c r="C23" s="60"/>
      <c r="D23" s="60"/>
      <c r="E23" s="216"/>
      <c r="F23" s="252">
        <v>25567695</v>
      </c>
      <c r="G23" s="253"/>
      <c r="H23" s="257">
        <v>27955127</v>
      </c>
      <c r="I23" s="258"/>
    </row>
    <row r="24" spans="1:14" x14ac:dyDescent="0.25">
      <c r="A24" s="187" t="s">
        <v>125</v>
      </c>
      <c r="B24" s="188"/>
      <c r="C24" s="188"/>
      <c r="D24" s="188"/>
      <c r="E24" s="189"/>
      <c r="F24" s="66"/>
      <c r="G24" s="66"/>
      <c r="H24" s="165"/>
      <c r="I24" s="165"/>
    </row>
    <row r="25" spans="1:14" x14ac:dyDescent="0.25">
      <c r="A25" s="59" t="s">
        <v>126</v>
      </c>
      <c r="B25" s="60"/>
      <c r="C25" s="60"/>
      <c r="D25" s="60"/>
      <c r="E25" s="216"/>
      <c r="F25" s="165"/>
      <c r="G25" s="165"/>
      <c r="H25" s="165">
        <v>0</v>
      </c>
      <c r="I25" s="165"/>
    </row>
    <row r="26" spans="1:14" s="2" customFormat="1" x14ac:dyDescent="0.25">
      <c r="A26" s="206"/>
      <c r="B26" s="207"/>
      <c r="C26" s="207"/>
      <c r="D26" s="207"/>
      <c r="E26" s="208"/>
      <c r="F26" s="87"/>
      <c r="G26" s="88"/>
      <c r="H26" s="87"/>
      <c r="I26" s="88"/>
      <c r="J26" s="3"/>
      <c r="K26" s="3"/>
      <c r="L26" s="3"/>
      <c r="M26" s="3"/>
      <c r="N26" s="3"/>
    </row>
    <row r="27" spans="1:14" x14ac:dyDescent="0.25">
      <c r="A27" s="59" t="s">
        <v>127</v>
      </c>
      <c r="B27" s="60"/>
      <c r="C27" s="60"/>
      <c r="D27" s="60"/>
      <c r="E27" s="216"/>
      <c r="F27" s="252">
        <v>11491071</v>
      </c>
      <c r="G27" s="253"/>
      <c r="H27" s="254">
        <v>8500000</v>
      </c>
      <c r="I27" s="254"/>
    </row>
    <row r="28" spans="1:14" s="2" customFormat="1" x14ac:dyDescent="0.25">
      <c r="A28" s="206"/>
      <c r="B28" s="207"/>
      <c r="C28" s="207"/>
      <c r="D28" s="207"/>
      <c r="E28" s="208"/>
      <c r="F28" s="250"/>
      <c r="G28" s="251"/>
      <c r="H28" s="349"/>
      <c r="I28" s="350"/>
      <c r="J28" s="3"/>
      <c r="K28" s="3"/>
      <c r="L28" s="3"/>
      <c r="M28" s="3"/>
      <c r="N28" s="3"/>
    </row>
    <row r="29" spans="1:14" x14ac:dyDescent="0.25">
      <c r="A29" s="59" t="s">
        <v>99</v>
      </c>
      <c r="B29" s="60"/>
      <c r="C29" s="60"/>
      <c r="D29" s="60"/>
      <c r="E29" s="216"/>
      <c r="F29" s="165">
        <v>2033920</v>
      </c>
      <c r="G29" s="165"/>
      <c r="H29" s="254">
        <v>2000000</v>
      </c>
      <c r="I29" s="254"/>
    </row>
    <row r="30" spans="1:14" x14ac:dyDescent="0.25">
      <c r="A30" s="187" t="s">
        <v>11</v>
      </c>
      <c r="B30" s="188"/>
      <c r="C30" s="188"/>
      <c r="D30" s="188"/>
      <c r="E30" s="189"/>
      <c r="F30" s="66"/>
      <c r="G30" s="65"/>
      <c r="H30" s="165"/>
      <c r="I30" s="79"/>
    </row>
    <row r="31" spans="1:14" x14ac:dyDescent="0.25">
      <c r="A31" s="59" t="s">
        <v>100</v>
      </c>
      <c r="B31" s="60"/>
      <c r="C31" s="60"/>
      <c r="D31" s="60"/>
      <c r="E31" s="216"/>
      <c r="F31" s="165">
        <v>464634</v>
      </c>
      <c r="G31" s="165"/>
      <c r="H31" s="257">
        <v>450000</v>
      </c>
      <c r="I31" s="258"/>
    </row>
    <row r="32" spans="1:14" x14ac:dyDescent="0.25">
      <c r="A32" s="187" t="s">
        <v>101</v>
      </c>
      <c r="B32" s="188"/>
      <c r="C32" s="188"/>
      <c r="D32" s="188"/>
      <c r="E32" s="189"/>
      <c r="F32" s="66"/>
      <c r="G32" s="66"/>
      <c r="H32" s="165"/>
      <c r="I32" s="165"/>
    </row>
    <row r="33" spans="1:14" x14ac:dyDescent="0.25">
      <c r="A33" s="59" t="s">
        <v>10</v>
      </c>
      <c r="B33" s="60"/>
      <c r="C33" s="60"/>
      <c r="D33" s="60"/>
      <c r="E33" s="216"/>
      <c r="F33" s="165">
        <v>682125</v>
      </c>
      <c r="G33" s="165"/>
      <c r="H33" s="254">
        <v>700000</v>
      </c>
      <c r="I33" s="254"/>
    </row>
    <row r="34" spans="1:14" x14ac:dyDescent="0.25">
      <c r="A34" s="149" t="s">
        <v>102</v>
      </c>
      <c r="B34" s="214"/>
      <c r="C34" s="214"/>
      <c r="D34" s="214"/>
      <c r="E34" s="150"/>
      <c r="F34" s="66"/>
      <c r="G34" s="66"/>
      <c r="H34" s="58"/>
      <c r="I34" s="58"/>
    </row>
    <row r="35" spans="1:14" x14ac:dyDescent="0.25">
      <c r="A35" s="59" t="s">
        <v>103</v>
      </c>
      <c r="B35" s="60"/>
      <c r="C35" s="60"/>
      <c r="D35" s="60"/>
      <c r="E35" s="216"/>
      <c r="F35" s="257">
        <v>8762</v>
      </c>
      <c r="G35" s="258"/>
      <c r="H35" s="265">
        <v>10000</v>
      </c>
      <c r="I35" s="266"/>
    </row>
    <row r="36" spans="1:14" x14ac:dyDescent="0.25">
      <c r="A36" s="187" t="s">
        <v>104</v>
      </c>
      <c r="B36" s="188"/>
      <c r="C36" s="188"/>
      <c r="D36" s="188"/>
      <c r="E36" s="189"/>
      <c r="F36" s="252"/>
      <c r="G36" s="253"/>
      <c r="H36" s="53"/>
      <c r="I36" s="54"/>
    </row>
    <row r="37" spans="1:14" x14ac:dyDescent="0.25">
      <c r="A37" s="59" t="s">
        <v>108</v>
      </c>
      <c r="B37" s="60"/>
      <c r="C37" s="60"/>
      <c r="D37" s="60"/>
      <c r="E37" s="216"/>
      <c r="F37" s="165">
        <f>SUM(F29:G36)</f>
        <v>3189441</v>
      </c>
      <c r="G37" s="165"/>
      <c r="H37" s="165">
        <f>SUM(H29:I36)</f>
        <v>3160000</v>
      </c>
      <c r="I37" s="165"/>
    </row>
    <row r="38" spans="1:14" x14ac:dyDescent="0.25">
      <c r="A38" s="187" t="s">
        <v>105</v>
      </c>
      <c r="B38" s="188"/>
      <c r="C38" s="188"/>
      <c r="D38" s="188"/>
      <c r="E38" s="189"/>
      <c r="F38" s="66">
        <v>1323601</v>
      </c>
      <c r="G38" s="66"/>
      <c r="H38" s="66">
        <v>1500000</v>
      </c>
      <c r="I38" s="66"/>
    </row>
    <row r="39" spans="1:14" x14ac:dyDescent="0.25">
      <c r="A39" s="187" t="s">
        <v>106</v>
      </c>
      <c r="B39" s="188"/>
      <c r="C39" s="188"/>
      <c r="D39" s="188"/>
      <c r="E39" s="189"/>
      <c r="F39" s="66">
        <v>10000</v>
      </c>
      <c r="G39" s="66"/>
      <c r="H39" s="66">
        <v>50000</v>
      </c>
      <c r="I39" s="66"/>
    </row>
    <row r="40" spans="1:14" s="2" customFormat="1" x14ac:dyDescent="0.25">
      <c r="A40" s="206" t="s">
        <v>165</v>
      </c>
      <c r="B40" s="207"/>
      <c r="C40" s="207"/>
      <c r="D40" s="207"/>
      <c r="E40" s="208"/>
      <c r="F40" s="250"/>
      <c r="G40" s="251"/>
      <c r="H40" s="250"/>
      <c r="I40" s="251"/>
      <c r="J40" s="3"/>
      <c r="K40" s="3"/>
      <c r="L40" s="3"/>
      <c r="M40" s="3"/>
      <c r="N40" s="3"/>
    </row>
    <row r="41" spans="1:14" s="2" customFormat="1" x14ac:dyDescent="0.25">
      <c r="A41" s="187" t="s">
        <v>132</v>
      </c>
      <c r="B41" s="214"/>
      <c r="C41" s="214"/>
      <c r="D41" s="214"/>
      <c r="E41" s="150"/>
      <c r="F41" s="66">
        <v>16</v>
      </c>
      <c r="G41" s="66"/>
      <c r="H41" s="66">
        <v>0</v>
      </c>
      <c r="I41" s="66"/>
      <c r="J41" s="3"/>
      <c r="K41" s="3"/>
      <c r="L41" s="3"/>
      <c r="M41" s="3"/>
      <c r="N41" s="3"/>
    </row>
    <row r="42" spans="1:14" x14ac:dyDescent="0.25">
      <c r="A42" s="187" t="s">
        <v>107</v>
      </c>
      <c r="B42" s="214"/>
      <c r="C42" s="214"/>
      <c r="D42" s="214"/>
      <c r="E42" s="150"/>
      <c r="F42" s="66">
        <v>105450</v>
      </c>
      <c r="G42" s="66"/>
      <c r="H42" s="66">
        <v>50000</v>
      </c>
      <c r="I42" s="66"/>
    </row>
    <row r="43" spans="1:14" x14ac:dyDescent="0.25">
      <c r="A43" s="59" t="s">
        <v>128</v>
      </c>
      <c r="B43" s="60"/>
      <c r="C43" s="60"/>
      <c r="D43" s="60"/>
      <c r="E43" s="216"/>
      <c r="F43" s="165">
        <f>SUM(F38:G42)</f>
        <v>1439067</v>
      </c>
      <c r="G43" s="165"/>
      <c r="H43" s="165">
        <f>SUM(H38:I42)</f>
        <v>1600000</v>
      </c>
      <c r="I43" s="165"/>
    </row>
    <row r="44" spans="1:14" s="2" customFormat="1" x14ac:dyDescent="0.25">
      <c r="A44" s="261" t="s">
        <v>129</v>
      </c>
      <c r="B44" s="262"/>
      <c r="C44" s="262"/>
      <c r="D44" s="262"/>
      <c r="E44" s="263"/>
      <c r="F44" s="257"/>
      <c r="G44" s="258"/>
      <c r="H44" s="257">
        <v>0</v>
      </c>
      <c r="I44" s="258"/>
      <c r="J44" s="3"/>
      <c r="K44" s="3"/>
      <c r="L44" s="3"/>
      <c r="M44" s="3"/>
      <c r="N44" s="3"/>
    </row>
    <row r="45" spans="1:14" s="2" customFormat="1" x14ac:dyDescent="0.25">
      <c r="A45" s="261" t="s">
        <v>134</v>
      </c>
      <c r="B45" s="262"/>
      <c r="C45" s="262"/>
      <c r="D45" s="262"/>
      <c r="E45" s="263"/>
      <c r="F45" s="257"/>
      <c r="G45" s="258"/>
      <c r="H45" s="257">
        <v>0</v>
      </c>
      <c r="I45" s="258"/>
      <c r="J45" s="3"/>
      <c r="K45" s="3"/>
      <c r="L45" s="3"/>
      <c r="M45" s="3"/>
      <c r="N45" s="3"/>
    </row>
    <row r="46" spans="1:14" s="2" customFormat="1" x14ac:dyDescent="0.25">
      <c r="A46" s="59" t="s">
        <v>135</v>
      </c>
      <c r="B46" s="60"/>
      <c r="C46" s="60"/>
      <c r="D46" s="60"/>
      <c r="E46" s="216"/>
      <c r="F46" s="252">
        <v>85000</v>
      </c>
      <c r="G46" s="253"/>
      <c r="H46" s="252">
        <v>50000</v>
      </c>
      <c r="I46" s="253"/>
      <c r="J46" s="3"/>
      <c r="K46" s="3"/>
      <c r="L46" s="3"/>
      <c r="M46" s="3"/>
      <c r="N46" s="3"/>
    </row>
    <row r="47" spans="1:14" x14ac:dyDescent="0.25">
      <c r="A47" s="59" t="s">
        <v>73</v>
      </c>
      <c r="B47" s="60"/>
      <c r="C47" s="60"/>
      <c r="D47" s="60"/>
      <c r="E47" s="216"/>
      <c r="F47" s="252"/>
      <c r="G47" s="253"/>
      <c r="H47" s="252">
        <v>0</v>
      </c>
      <c r="I47" s="253"/>
    </row>
    <row r="48" spans="1:14" x14ac:dyDescent="0.25">
      <c r="A48" s="79" t="s">
        <v>130</v>
      </c>
      <c r="B48" s="79"/>
      <c r="C48" s="79"/>
      <c r="D48" s="79"/>
      <c r="E48" s="79"/>
      <c r="F48" s="165">
        <v>4000000</v>
      </c>
      <c r="G48" s="165"/>
      <c r="H48" s="165"/>
      <c r="I48" s="165"/>
    </row>
    <row r="49" spans="1:14" s="2" customFormat="1" x14ac:dyDescent="0.25">
      <c r="A49" s="79" t="s">
        <v>151</v>
      </c>
      <c r="B49" s="130"/>
      <c r="C49" s="130"/>
      <c r="D49" s="130"/>
      <c r="E49" s="130"/>
      <c r="F49" s="165">
        <v>22611255</v>
      </c>
      <c r="G49" s="165"/>
      <c r="H49" s="165">
        <v>10345686</v>
      </c>
      <c r="I49" s="165"/>
      <c r="J49" s="31"/>
      <c r="K49" s="3"/>
      <c r="L49" s="3"/>
      <c r="M49" s="3"/>
      <c r="N49" s="3"/>
    </row>
    <row r="50" spans="1:14" ht="15.75" thickBot="1" x14ac:dyDescent="0.3">
      <c r="A50" s="255" t="s">
        <v>131</v>
      </c>
      <c r="B50" s="256"/>
      <c r="C50" s="256"/>
      <c r="D50" s="256"/>
      <c r="E50" s="256"/>
      <c r="F50" s="136">
        <v>2221021</v>
      </c>
      <c r="G50" s="136"/>
      <c r="H50" s="136">
        <v>0</v>
      </c>
      <c r="I50" s="136"/>
    </row>
    <row r="51" spans="1:14" ht="15.75" thickTop="1" x14ac:dyDescent="0.25">
      <c r="A51" s="102" t="s">
        <v>2</v>
      </c>
      <c r="B51" s="103"/>
      <c r="C51" s="103"/>
      <c r="D51" s="103"/>
      <c r="E51" s="264"/>
      <c r="F51" s="226">
        <f>SUM(F16,F17:G19,F21,F23,F25,F27,F37,F43,F44:G50,F20,F22)</f>
        <v>116666859</v>
      </c>
      <c r="G51" s="226"/>
      <c r="H51" s="226">
        <f>SUM(H16,H17:I19,H21,H23,H25,H27,H37,H43,H44:I50)</f>
        <v>83726543</v>
      </c>
      <c r="I51" s="226"/>
    </row>
    <row r="52" spans="1:14" x14ac:dyDescent="0.25">
      <c r="A52" s="267"/>
      <c r="B52" s="267"/>
      <c r="C52" s="267"/>
      <c r="D52" s="267"/>
      <c r="E52" s="267"/>
      <c r="F52" s="275"/>
      <c r="G52" s="275"/>
      <c r="H52" s="275"/>
      <c r="I52" s="275"/>
      <c r="J52" s="4"/>
      <c r="K52" s="4"/>
    </row>
    <row r="53" spans="1:14" s="2" customFormat="1" x14ac:dyDescent="0.25">
      <c r="A53" s="33"/>
      <c r="B53" s="33"/>
      <c r="C53" s="33"/>
      <c r="D53" s="33"/>
      <c r="E53" s="33"/>
      <c r="F53" s="50"/>
      <c r="G53" s="50"/>
      <c r="H53" s="50"/>
      <c r="I53" s="50"/>
      <c r="J53" s="4"/>
      <c r="K53" s="4"/>
      <c r="L53" s="3"/>
      <c r="M53" s="3"/>
      <c r="N53" s="3"/>
    </row>
    <row r="54" spans="1:14" s="2" customFormat="1" x14ac:dyDescent="0.25">
      <c r="A54" s="33"/>
      <c r="B54" s="33"/>
      <c r="C54" s="33"/>
      <c r="D54" s="33"/>
      <c r="E54" s="33"/>
      <c r="F54" s="50"/>
      <c r="G54" s="50"/>
      <c r="H54" s="50"/>
      <c r="I54" s="50"/>
      <c r="J54" s="4"/>
      <c r="K54" s="4"/>
      <c r="L54" s="3"/>
      <c r="M54" s="3"/>
      <c r="N54" s="3"/>
    </row>
    <row r="55" spans="1:14" x14ac:dyDescent="0.25">
      <c r="A55" s="34"/>
      <c r="B55" s="34"/>
      <c r="C55" s="34"/>
      <c r="D55" s="34"/>
      <c r="E55" s="34"/>
      <c r="F55" s="35"/>
      <c r="G55" s="35"/>
      <c r="H55" s="35"/>
      <c r="I55" s="35"/>
    </row>
    <row r="56" spans="1:14" x14ac:dyDescent="0.25">
      <c r="A56" s="259" t="s">
        <v>39</v>
      </c>
      <c r="B56" s="233"/>
      <c r="C56" s="233"/>
      <c r="D56" s="233"/>
      <c r="E56" s="233"/>
      <c r="F56" s="233"/>
      <c r="G56" s="233"/>
      <c r="H56" s="233"/>
      <c r="I56" s="233"/>
    </row>
    <row r="57" spans="1:14" x14ac:dyDescent="0.25">
      <c r="A57" s="36"/>
      <c r="B57" s="36"/>
      <c r="C57" s="36"/>
      <c r="D57" s="36"/>
      <c r="E57" s="36"/>
      <c r="F57" s="37"/>
      <c r="G57" s="37"/>
      <c r="H57" s="37"/>
      <c r="I57" s="37"/>
    </row>
    <row r="58" spans="1:14" ht="15" customHeight="1" x14ac:dyDescent="0.25">
      <c r="A58" s="71" t="s">
        <v>0</v>
      </c>
      <c r="B58" s="71"/>
      <c r="C58" s="71"/>
      <c r="D58" s="71"/>
      <c r="E58" s="71"/>
      <c r="F58" s="51" t="s">
        <v>210</v>
      </c>
      <c r="G58" s="51"/>
      <c r="H58" s="51" t="s">
        <v>219</v>
      </c>
      <c r="I58" s="51"/>
    </row>
    <row r="59" spans="1:14" ht="14.25" customHeight="1" x14ac:dyDescent="0.25">
      <c r="A59" s="72"/>
      <c r="B59" s="72"/>
      <c r="C59" s="72"/>
      <c r="D59" s="72"/>
      <c r="E59" s="72"/>
      <c r="F59" s="52"/>
      <c r="G59" s="52"/>
      <c r="H59" s="52"/>
      <c r="I59" s="52"/>
    </row>
    <row r="60" spans="1:14" x14ac:dyDescent="0.25">
      <c r="A60" s="59" t="s">
        <v>28</v>
      </c>
      <c r="B60" s="60"/>
      <c r="C60" s="60"/>
      <c r="D60" s="60"/>
      <c r="E60" s="60"/>
      <c r="F60" s="254">
        <v>5398202</v>
      </c>
      <c r="G60" s="254"/>
      <c r="H60" s="254">
        <v>5057925</v>
      </c>
      <c r="I60" s="254"/>
    </row>
    <row r="61" spans="1:14" x14ac:dyDescent="0.25">
      <c r="A61" s="130" t="s">
        <v>220</v>
      </c>
      <c r="B61" s="130"/>
      <c r="C61" s="130"/>
      <c r="D61" s="130"/>
      <c r="E61" s="130"/>
      <c r="F61" s="58"/>
      <c r="G61" s="58"/>
      <c r="H61" s="53">
        <v>200000</v>
      </c>
      <c r="I61" s="54"/>
    </row>
    <row r="62" spans="1:14" x14ac:dyDescent="0.25">
      <c r="A62" s="130" t="s">
        <v>188</v>
      </c>
      <c r="B62" s="130"/>
      <c r="C62" s="130"/>
      <c r="D62" s="130"/>
      <c r="E62" s="130"/>
      <c r="F62" s="58"/>
      <c r="G62" s="58"/>
      <c r="H62" s="58"/>
      <c r="I62" s="58"/>
    </row>
    <row r="63" spans="1:14" x14ac:dyDescent="0.25">
      <c r="A63" s="79" t="s">
        <v>38</v>
      </c>
      <c r="B63" s="79"/>
      <c r="C63" s="79"/>
      <c r="D63" s="79"/>
      <c r="E63" s="79"/>
      <c r="F63" s="58"/>
      <c r="G63" s="58"/>
      <c r="H63" s="254"/>
      <c r="I63" s="254"/>
    </row>
    <row r="64" spans="1:14" ht="15.75" thickBot="1" x14ac:dyDescent="0.3">
      <c r="A64" s="268" t="s">
        <v>187</v>
      </c>
      <c r="B64" s="269"/>
      <c r="C64" s="269"/>
      <c r="D64" s="269"/>
      <c r="E64" s="270"/>
      <c r="F64" s="279"/>
      <c r="G64" s="280"/>
      <c r="H64" s="279"/>
      <c r="I64" s="280"/>
    </row>
    <row r="65" spans="1:9" ht="16.5" thickTop="1" thickBot="1" x14ac:dyDescent="0.3">
      <c r="A65" s="62" t="s">
        <v>4</v>
      </c>
      <c r="B65" s="63"/>
      <c r="C65" s="63"/>
      <c r="D65" s="63"/>
      <c r="E65" s="63"/>
      <c r="F65" s="64">
        <f>SUM(F60:G64)</f>
        <v>5398202</v>
      </c>
      <c r="G65" s="64"/>
      <c r="H65" s="64">
        <f>SUM(H60:I64)</f>
        <v>5257925</v>
      </c>
      <c r="I65" s="64"/>
    </row>
    <row r="66" spans="1:9" ht="16.5" thickTop="1" thickBot="1" x14ac:dyDescent="0.3">
      <c r="A66" s="59" t="s">
        <v>22</v>
      </c>
      <c r="B66" s="60"/>
      <c r="C66" s="60"/>
      <c r="D66" s="60"/>
      <c r="E66" s="60"/>
      <c r="F66" s="58">
        <v>1038144</v>
      </c>
      <c r="G66" s="58"/>
      <c r="H66" s="58">
        <v>986295</v>
      </c>
      <c r="I66" s="58"/>
    </row>
    <row r="67" spans="1:9" ht="16.5" thickTop="1" thickBot="1" x14ac:dyDescent="0.3">
      <c r="A67" s="62" t="s">
        <v>5</v>
      </c>
      <c r="B67" s="63"/>
      <c r="C67" s="63"/>
      <c r="D67" s="63"/>
      <c r="E67" s="63"/>
      <c r="F67" s="64">
        <f>SUM(F66)</f>
        <v>1038144</v>
      </c>
      <c r="G67" s="64"/>
      <c r="H67" s="128">
        <f>SUM(H66)</f>
        <v>986295</v>
      </c>
      <c r="I67" s="64"/>
    </row>
    <row r="68" spans="1:9" ht="15.75" thickTop="1" x14ac:dyDescent="0.25">
      <c r="A68" s="59" t="s">
        <v>29</v>
      </c>
      <c r="B68" s="60"/>
      <c r="C68" s="60"/>
      <c r="D68" s="60"/>
      <c r="E68" s="216"/>
      <c r="F68" s="58">
        <v>25941</v>
      </c>
      <c r="G68" s="58"/>
      <c r="H68" s="58">
        <v>40000</v>
      </c>
      <c r="I68" s="58"/>
    </row>
    <row r="69" spans="1:9" x14ac:dyDescent="0.25">
      <c r="A69" s="104" t="s">
        <v>25</v>
      </c>
      <c r="B69" s="105"/>
      <c r="C69" s="105"/>
      <c r="D69" s="105"/>
      <c r="E69" s="105"/>
      <c r="F69" s="61"/>
      <c r="G69" s="61"/>
      <c r="H69" s="61"/>
      <c r="I69" s="61"/>
    </row>
    <row r="70" spans="1:9" x14ac:dyDescent="0.25">
      <c r="A70" s="59" t="s">
        <v>30</v>
      </c>
      <c r="B70" s="60"/>
      <c r="C70" s="60"/>
      <c r="D70" s="60"/>
      <c r="E70" s="60"/>
      <c r="F70" s="58">
        <v>117838</v>
      </c>
      <c r="G70" s="58"/>
      <c r="H70" s="58">
        <v>7000</v>
      </c>
      <c r="I70" s="58"/>
    </row>
    <row r="71" spans="1:9" x14ac:dyDescent="0.25">
      <c r="A71" s="104"/>
      <c r="B71" s="105"/>
      <c r="C71" s="105"/>
      <c r="D71" s="105"/>
      <c r="E71" s="105"/>
      <c r="F71" s="61"/>
      <c r="G71" s="61"/>
      <c r="H71" s="61"/>
      <c r="I71" s="61"/>
    </row>
    <row r="72" spans="1:9" x14ac:dyDescent="0.25">
      <c r="A72" s="59" t="s">
        <v>31</v>
      </c>
      <c r="B72" s="60"/>
      <c r="C72" s="60"/>
      <c r="D72" s="60"/>
      <c r="E72" s="60"/>
      <c r="F72" s="58">
        <v>71878</v>
      </c>
      <c r="G72" s="58"/>
      <c r="H72" s="58">
        <v>70000</v>
      </c>
      <c r="I72" s="58"/>
    </row>
    <row r="73" spans="1:9" x14ac:dyDescent="0.25">
      <c r="A73" s="104"/>
      <c r="B73" s="105"/>
      <c r="C73" s="105"/>
      <c r="D73" s="105"/>
      <c r="E73" s="105"/>
      <c r="F73" s="61"/>
      <c r="G73" s="61"/>
      <c r="H73" s="61"/>
      <c r="I73" s="61"/>
    </row>
    <row r="74" spans="1:9" x14ac:dyDescent="0.25">
      <c r="A74" s="59" t="s">
        <v>15</v>
      </c>
      <c r="B74" s="60"/>
      <c r="C74" s="60"/>
      <c r="D74" s="60"/>
      <c r="E74" s="60"/>
      <c r="F74" s="58">
        <v>119131</v>
      </c>
      <c r="G74" s="58"/>
      <c r="H74" s="58">
        <v>130000</v>
      </c>
      <c r="I74" s="58"/>
    </row>
    <row r="75" spans="1:9" x14ac:dyDescent="0.25">
      <c r="A75" s="104"/>
      <c r="B75" s="105"/>
      <c r="C75" s="105"/>
      <c r="D75" s="105"/>
      <c r="E75" s="105"/>
      <c r="F75" s="61"/>
      <c r="G75" s="61"/>
      <c r="H75" s="61"/>
      <c r="I75" s="61"/>
    </row>
    <row r="76" spans="1:9" x14ac:dyDescent="0.25">
      <c r="A76" s="79" t="s">
        <v>32</v>
      </c>
      <c r="B76" s="79"/>
      <c r="C76" s="79"/>
      <c r="D76" s="79"/>
      <c r="E76" s="79"/>
      <c r="F76" s="58">
        <v>245139</v>
      </c>
      <c r="G76" s="58"/>
      <c r="H76" s="58">
        <v>260000</v>
      </c>
      <c r="I76" s="58"/>
    </row>
    <row r="77" spans="1:9" x14ac:dyDescent="0.25">
      <c r="A77" s="223" t="s">
        <v>189</v>
      </c>
      <c r="B77" s="248"/>
      <c r="C77" s="248"/>
      <c r="D77" s="248"/>
      <c r="E77" s="248"/>
      <c r="F77" s="61">
        <v>3600</v>
      </c>
      <c r="G77" s="61"/>
      <c r="H77" s="61"/>
      <c r="I77" s="61"/>
    </row>
    <row r="78" spans="1:9" x14ac:dyDescent="0.25">
      <c r="A78" s="59" t="s">
        <v>21</v>
      </c>
      <c r="B78" s="60"/>
      <c r="C78" s="60"/>
      <c r="D78" s="60"/>
      <c r="E78" s="60"/>
      <c r="F78" s="58"/>
      <c r="G78" s="58"/>
      <c r="H78" s="58">
        <v>15000</v>
      </c>
      <c r="I78" s="58"/>
    </row>
    <row r="79" spans="1:9" x14ac:dyDescent="0.25">
      <c r="A79" s="104"/>
      <c r="B79" s="105"/>
      <c r="C79" s="105"/>
      <c r="D79" s="105"/>
      <c r="E79" s="105"/>
      <c r="F79" s="61"/>
      <c r="G79" s="61"/>
      <c r="H79" s="61"/>
      <c r="I79" s="61"/>
    </row>
    <row r="80" spans="1:9" x14ac:dyDescent="0.25">
      <c r="A80" s="79" t="s">
        <v>33</v>
      </c>
      <c r="B80" s="79"/>
      <c r="C80" s="79"/>
      <c r="D80" s="79"/>
      <c r="E80" s="79"/>
      <c r="F80" s="58">
        <v>31496</v>
      </c>
      <c r="G80" s="58"/>
      <c r="H80" s="58">
        <v>40000</v>
      </c>
      <c r="I80" s="58"/>
    </row>
    <row r="81" spans="1:14" x14ac:dyDescent="0.25">
      <c r="A81" s="130"/>
      <c r="B81" s="130"/>
      <c r="C81" s="130"/>
      <c r="D81" s="130"/>
      <c r="E81" s="130"/>
      <c r="F81" s="58"/>
      <c r="G81" s="58"/>
      <c r="H81" s="58"/>
      <c r="I81" s="58"/>
    </row>
    <row r="82" spans="1:14" x14ac:dyDescent="0.25">
      <c r="A82" s="59" t="s">
        <v>34</v>
      </c>
      <c r="B82" s="60"/>
      <c r="C82" s="60"/>
      <c r="D82" s="60"/>
      <c r="E82" s="60"/>
      <c r="F82" s="58">
        <v>1236724</v>
      </c>
      <c r="G82" s="58"/>
      <c r="H82" s="58">
        <v>1400000</v>
      </c>
      <c r="I82" s="58"/>
    </row>
    <row r="83" spans="1:14" x14ac:dyDescent="0.25">
      <c r="A83" s="249"/>
      <c r="B83" s="248"/>
      <c r="C83" s="248"/>
      <c r="D83" s="248"/>
      <c r="E83" s="248"/>
      <c r="F83" s="61"/>
      <c r="G83" s="61"/>
      <c r="H83" s="61"/>
      <c r="I83" s="61"/>
    </row>
    <row r="84" spans="1:14" s="2" customFormat="1" x14ac:dyDescent="0.25">
      <c r="A84" s="59" t="s">
        <v>85</v>
      </c>
      <c r="B84" s="60"/>
      <c r="C84" s="60"/>
      <c r="D84" s="60"/>
      <c r="E84" s="60"/>
      <c r="F84" s="58"/>
      <c r="G84" s="58"/>
      <c r="H84" s="58"/>
      <c r="I84" s="58"/>
      <c r="J84" s="3"/>
      <c r="K84" s="3"/>
      <c r="L84" s="3"/>
      <c r="M84" s="3"/>
      <c r="N84" s="3"/>
    </row>
    <row r="85" spans="1:14" s="2" customFormat="1" x14ac:dyDescent="0.25">
      <c r="A85" s="249"/>
      <c r="B85" s="248"/>
      <c r="C85" s="248"/>
      <c r="D85" s="248"/>
      <c r="E85" s="248"/>
      <c r="F85" s="61"/>
      <c r="G85" s="61"/>
      <c r="H85" s="61"/>
      <c r="I85" s="61"/>
      <c r="J85" s="3"/>
      <c r="K85" s="3"/>
      <c r="L85" s="3"/>
      <c r="M85" s="3"/>
      <c r="N85" s="3"/>
    </row>
    <row r="86" spans="1:14" s="2" customFormat="1" x14ac:dyDescent="0.25">
      <c r="A86" s="59" t="s">
        <v>136</v>
      </c>
      <c r="B86" s="60"/>
      <c r="C86" s="60"/>
      <c r="D86" s="60"/>
      <c r="E86" s="60"/>
      <c r="F86" s="58"/>
      <c r="G86" s="58"/>
      <c r="H86" s="58"/>
      <c r="I86" s="58"/>
      <c r="J86" s="3"/>
      <c r="K86" s="3"/>
      <c r="L86" s="3"/>
      <c r="M86" s="3"/>
      <c r="N86" s="3"/>
    </row>
    <row r="87" spans="1:14" s="2" customFormat="1" x14ac:dyDescent="0.25">
      <c r="A87" s="249"/>
      <c r="B87" s="248"/>
      <c r="C87" s="248"/>
      <c r="D87" s="248"/>
      <c r="E87" s="248"/>
      <c r="F87" s="61"/>
      <c r="G87" s="61"/>
      <c r="H87" s="61"/>
      <c r="I87" s="61"/>
      <c r="J87" s="3"/>
      <c r="K87" s="3"/>
      <c r="L87" s="3"/>
      <c r="M87" s="3"/>
      <c r="N87" s="3"/>
    </row>
    <row r="88" spans="1:14" x14ac:dyDescent="0.25">
      <c r="A88" s="59" t="s">
        <v>35</v>
      </c>
      <c r="B88" s="60"/>
      <c r="C88" s="60"/>
      <c r="D88" s="60"/>
      <c r="E88" s="60"/>
      <c r="F88" s="58">
        <v>240575</v>
      </c>
      <c r="G88" s="58"/>
      <c r="H88" s="58">
        <v>300000</v>
      </c>
      <c r="I88" s="58"/>
    </row>
    <row r="89" spans="1:14" x14ac:dyDescent="0.25">
      <c r="A89" s="223" t="s">
        <v>154</v>
      </c>
      <c r="B89" s="351"/>
      <c r="C89" s="351"/>
      <c r="D89" s="351"/>
      <c r="E89" s="351"/>
      <c r="F89" s="61">
        <v>33453</v>
      </c>
      <c r="G89" s="61"/>
      <c r="H89" s="61"/>
      <c r="I89" s="61"/>
    </row>
    <row r="90" spans="1:14" x14ac:dyDescent="0.25">
      <c r="A90" s="59" t="s">
        <v>36</v>
      </c>
      <c r="B90" s="60"/>
      <c r="C90" s="60"/>
      <c r="D90" s="60"/>
      <c r="E90" s="60"/>
      <c r="F90" s="58"/>
      <c r="G90" s="58"/>
      <c r="H90" s="58"/>
      <c r="I90" s="58"/>
    </row>
    <row r="91" spans="1:14" x14ac:dyDescent="0.25">
      <c r="A91" s="104"/>
      <c r="B91" s="105"/>
      <c r="C91" s="105"/>
      <c r="D91" s="105"/>
      <c r="E91" s="105"/>
      <c r="F91" s="61"/>
      <c r="G91" s="61"/>
      <c r="H91" s="61"/>
      <c r="I91" s="61"/>
    </row>
    <row r="92" spans="1:14" x14ac:dyDescent="0.25">
      <c r="A92" s="59" t="s">
        <v>37</v>
      </c>
      <c r="B92" s="60"/>
      <c r="C92" s="60"/>
      <c r="D92" s="60"/>
      <c r="E92" s="60"/>
      <c r="F92" s="58">
        <v>129291</v>
      </c>
      <c r="G92" s="58"/>
      <c r="H92" s="58">
        <v>120000</v>
      </c>
      <c r="I92" s="58"/>
    </row>
    <row r="93" spans="1:14" s="2" customFormat="1" x14ac:dyDescent="0.25">
      <c r="A93" s="59"/>
      <c r="B93" s="60"/>
      <c r="C93" s="60"/>
      <c r="D93" s="60"/>
      <c r="E93" s="60"/>
      <c r="F93" s="58"/>
      <c r="G93" s="58"/>
      <c r="H93" s="58"/>
      <c r="I93" s="58"/>
      <c r="J93" s="3"/>
      <c r="K93" s="3"/>
      <c r="L93" s="3"/>
      <c r="M93" s="3"/>
      <c r="N93" s="3"/>
    </row>
    <row r="94" spans="1:14" s="2" customFormat="1" x14ac:dyDescent="0.25">
      <c r="A94" s="332" t="s">
        <v>137</v>
      </c>
      <c r="B94" s="332"/>
      <c r="C94" s="332"/>
      <c r="D94" s="332"/>
      <c r="E94" s="332"/>
      <c r="F94" s="58"/>
      <c r="G94" s="58"/>
      <c r="H94" s="58"/>
      <c r="I94" s="58"/>
      <c r="J94" s="3"/>
      <c r="K94" s="3"/>
      <c r="L94" s="3"/>
      <c r="M94" s="3"/>
      <c r="N94" s="3"/>
    </row>
    <row r="95" spans="1:14" s="2" customFormat="1" x14ac:dyDescent="0.25">
      <c r="A95" s="283"/>
      <c r="B95" s="283"/>
      <c r="C95" s="283"/>
      <c r="D95" s="283"/>
      <c r="E95" s="283"/>
      <c r="F95" s="271"/>
      <c r="G95" s="271"/>
      <c r="H95" s="271"/>
      <c r="I95" s="271"/>
      <c r="J95" s="3"/>
      <c r="K95" s="3"/>
      <c r="L95" s="3"/>
      <c r="M95" s="3"/>
      <c r="N95" s="3"/>
    </row>
    <row r="96" spans="1:14" s="2" customFormat="1" x14ac:dyDescent="0.25">
      <c r="A96" s="80" t="s">
        <v>138</v>
      </c>
      <c r="B96" s="81"/>
      <c r="C96" s="81"/>
      <c r="D96" s="81"/>
      <c r="E96" s="82"/>
      <c r="F96" s="83">
        <v>37379</v>
      </c>
      <c r="G96" s="239"/>
      <c r="H96" s="83">
        <v>50000</v>
      </c>
      <c r="I96" s="239"/>
      <c r="J96" s="3"/>
      <c r="K96" s="3"/>
      <c r="L96" s="3"/>
      <c r="M96" s="3"/>
      <c r="N96" s="3"/>
    </row>
    <row r="97" spans="1:14" s="2" customFormat="1" x14ac:dyDescent="0.25">
      <c r="A97" s="272" t="s">
        <v>139</v>
      </c>
      <c r="B97" s="273"/>
      <c r="C97" s="273"/>
      <c r="D97" s="273"/>
      <c r="E97" s="274"/>
      <c r="F97" s="204"/>
      <c r="G97" s="205"/>
      <c r="H97" s="204"/>
      <c r="I97" s="205"/>
      <c r="J97" s="3"/>
      <c r="K97" s="3"/>
      <c r="L97" s="3"/>
      <c r="M97" s="3"/>
      <c r="N97" s="3"/>
    </row>
    <row r="98" spans="1:14" s="2" customFormat="1" x14ac:dyDescent="0.25">
      <c r="A98" s="80" t="s">
        <v>234</v>
      </c>
      <c r="B98" s="81"/>
      <c r="C98" s="81"/>
      <c r="D98" s="81"/>
      <c r="E98" s="82"/>
      <c r="F98" s="83"/>
      <c r="G98" s="239"/>
      <c r="H98" s="83">
        <v>340275</v>
      </c>
      <c r="I98" s="239"/>
      <c r="J98" s="3"/>
      <c r="K98" s="3"/>
      <c r="L98" s="3"/>
      <c r="M98" s="3"/>
      <c r="N98" s="3"/>
    </row>
    <row r="99" spans="1:14" ht="15.75" thickBot="1" x14ac:dyDescent="0.3">
      <c r="A99" s="104" t="s">
        <v>152</v>
      </c>
      <c r="B99" s="105"/>
      <c r="C99" s="105"/>
      <c r="D99" s="105"/>
      <c r="E99" s="105"/>
      <c r="F99" s="61"/>
      <c r="G99" s="61"/>
      <c r="H99" s="61"/>
      <c r="I99" s="61"/>
    </row>
    <row r="100" spans="1:14" ht="16.5" thickTop="1" thickBot="1" x14ac:dyDescent="0.3">
      <c r="A100" s="62" t="s">
        <v>6</v>
      </c>
      <c r="B100" s="63"/>
      <c r="C100" s="63"/>
      <c r="D100" s="63"/>
      <c r="E100" s="63"/>
      <c r="F100" s="64">
        <f>SUM(F68:G99)</f>
        <v>2292445</v>
      </c>
      <c r="G100" s="153"/>
      <c r="H100" s="64">
        <f>SUM(H68:I99)</f>
        <v>2772275</v>
      </c>
      <c r="I100" s="153"/>
    </row>
    <row r="101" spans="1:14" ht="16.5" thickTop="1" thickBot="1" x14ac:dyDescent="0.3">
      <c r="A101" s="62" t="s">
        <v>7</v>
      </c>
      <c r="B101" s="101"/>
      <c r="C101" s="101"/>
      <c r="D101" s="101"/>
      <c r="E101" s="77"/>
      <c r="F101" s="127">
        <f>SUM(F100,F67,F65)</f>
        <v>8728791</v>
      </c>
      <c r="G101" s="77"/>
      <c r="H101" s="127">
        <f>SUM(H100,H67,H65)</f>
        <v>9016495</v>
      </c>
      <c r="I101" s="77"/>
    </row>
    <row r="102" spans="1:14" ht="16.5" thickTop="1" thickBot="1" x14ac:dyDescent="0.3">
      <c r="A102" s="62" t="s">
        <v>12</v>
      </c>
      <c r="B102" s="63"/>
      <c r="C102" s="63"/>
      <c r="D102" s="63"/>
      <c r="E102" s="63"/>
      <c r="F102" s="64">
        <v>0</v>
      </c>
      <c r="G102" s="153"/>
      <c r="H102" s="64">
        <v>1368285</v>
      </c>
      <c r="I102" s="153"/>
    </row>
    <row r="103" spans="1:14" ht="15.75" thickTop="1" x14ac:dyDescent="0.25">
      <c r="A103" s="89" t="s">
        <v>206</v>
      </c>
      <c r="B103" s="90"/>
      <c r="C103" s="90"/>
      <c r="D103" s="90"/>
      <c r="E103" s="90"/>
      <c r="F103" s="181">
        <v>1000000</v>
      </c>
      <c r="G103" s="181"/>
      <c r="H103" s="181"/>
      <c r="I103" s="181"/>
    </row>
    <row r="104" spans="1:14" x14ac:dyDescent="0.25">
      <c r="A104" s="80" t="s">
        <v>66</v>
      </c>
      <c r="B104" s="81"/>
      <c r="C104" s="81"/>
      <c r="D104" s="81"/>
      <c r="E104" s="82"/>
      <c r="F104" s="223"/>
      <c r="G104" s="223"/>
      <c r="H104" s="223"/>
      <c r="I104" s="223"/>
    </row>
    <row r="105" spans="1:14" s="2" customFormat="1" x14ac:dyDescent="0.25">
      <c r="A105" s="79" t="s">
        <v>76</v>
      </c>
      <c r="B105" s="79"/>
      <c r="C105" s="79"/>
      <c r="D105" s="79"/>
      <c r="E105" s="79"/>
      <c r="F105" s="83">
        <v>0</v>
      </c>
      <c r="G105" s="239"/>
      <c r="H105" s="244">
        <v>0</v>
      </c>
      <c r="I105" s="245"/>
      <c r="J105" s="3"/>
      <c r="K105" s="3"/>
      <c r="L105" s="3"/>
      <c r="M105" s="3"/>
      <c r="N105" s="3"/>
    </row>
    <row r="106" spans="1:14" s="2" customFormat="1" ht="15.75" thickBot="1" x14ac:dyDescent="0.3">
      <c r="A106" s="276" t="s">
        <v>62</v>
      </c>
      <c r="B106" s="277"/>
      <c r="C106" s="277"/>
      <c r="D106" s="277"/>
      <c r="E106" s="278"/>
      <c r="F106" s="242"/>
      <c r="G106" s="243"/>
      <c r="H106" s="246"/>
      <c r="I106" s="247"/>
      <c r="J106" s="3"/>
      <c r="K106" s="3"/>
      <c r="L106" s="3"/>
      <c r="M106" s="3"/>
      <c r="N106" s="3"/>
    </row>
    <row r="107" spans="1:14" ht="15.75" thickTop="1" x14ac:dyDescent="0.25">
      <c r="A107" s="79"/>
      <c r="B107" s="79"/>
      <c r="C107" s="79"/>
      <c r="D107" s="79"/>
      <c r="E107" s="79"/>
      <c r="F107" s="66">
        <v>0</v>
      </c>
      <c r="G107" s="66"/>
      <c r="H107" s="165">
        <v>0</v>
      </c>
      <c r="I107" s="165"/>
    </row>
    <row r="108" spans="1:14" ht="15.75" thickBot="1" x14ac:dyDescent="0.3">
      <c r="A108" s="114" t="s">
        <v>64</v>
      </c>
      <c r="B108" s="115"/>
      <c r="C108" s="115"/>
      <c r="D108" s="115"/>
      <c r="E108" s="116"/>
      <c r="F108" s="58"/>
      <c r="G108" s="58"/>
      <c r="H108" s="58"/>
      <c r="I108" s="58"/>
    </row>
    <row r="109" spans="1:14" ht="16.5" thickTop="1" thickBot="1" x14ac:dyDescent="0.3">
      <c r="A109" s="120" t="s">
        <v>65</v>
      </c>
      <c r="B109" s="121"/>
      <c r="C109" s="121"/>
      <c r="D109" s="121"/>
      <c r="E109" s="122"/>
      <c r="F109" s="224"/>
      <c r="G109" s="225"/>
      <c r="H109" s="224"/>
      <c r="I109" s="225"/>
    </row>
    <row r="110" spans="1:14" ht="16.5" thickTop="1" thickBot="1" x14ac:dyDescent="0.3">
      <c r="A110" s="62" t="s">
        <v>8</v>
      </c>
      <c r="B110" s="63"/>
      <c r="C110" s="63"/>
      <c r="D110" s="63"/>
      <c r="E110" s="63"/>
      <c r="F110" s="64">
        <f>SUM(F103:G109)</f>
        <v>1000000</v>
      </c>
      <c r="G110" s="64"/>
      <c r="H110" s="64">
        <f>SUM(H103:I109)</f>
        <v>0</v>
      </c>
      <c r="I110" s="64"/>
    </row>
    <row r="111" spans="1:14" ht="16.5" thickTop="1" thickBot="1" x14ac:dyDescent="0.3">
      <c r="A111" s="62" t="s">
        <v>13</v>
      </c>
      <c r="B111" s="101"/>
      <c r="C111" s="101"/>
      <c r="D111" s="101"/>
      <c r="E111" s="77"/>
      <c r="F111" s="127"/>
      <c r="G111" s="128"/>
      <c r="H111" s="127"/>
      <c r="I111" s="128"/>
    </row>
    <row r="112" spans="1:14" ht="15.75" thickTop="1" x14ac:dyDescent="0.25">
      <c r="A112" s="89" t="s">
        <v>9</v>
      </c>
      <c r="B112" s="90"/>
      <c r="C112" s="90"/>
      <c r="D112" s="90"/>
      <c r="E112" s="90"/>
      <c r="F112" s="181">
        <f>SUM(F101+F102+F110+F111)</f>
        <v>9728791</v>
      </c>
      <c r="G112" s="182"/>
      <c r="H112" s="181">
        <f>SUM(H101+H102+H110+H111)</f>
        <v>10384780</v>
      </c>
      <c r="I112" s="182"/>
    </row>
    <row r="113" spans="1:14" s="2" customFormat="1" x14ac:dyDescent="0.25">
      <c r="A113" s="38"/>
      <c r="B113" s="38"/>
      <c r="C113" s="38"/>
      <c r="D113" s="38"/>
      <c r="E113" s="38"/>
      <c r="F113" s="39"/>
      <c r="G113" s="49"/>
      <c r="H113" s="39"/>
      <c r="I113" s="49"/>
      <c r="J113" s="3"/>
      <c r="K113" s="3"/>
      <c r="L113" s="3"/>
      <c r="M113" s="3"/>
      <c r="N113" s="3"/>
    </row>
    <row r="114" spans="1:14" s="2" customFormat="1" x14ac:dyDescent="0.25">
      <c r="A114" s="38"/>
      <c r="B114" s="38"/>
      <c r="C114" s="38"/>
      <c r="D114" s="38"/>
      <c r="E114" s="38"/>
      <c r="F114" s="39"/>
      <c r="G114" s="49"/>
      <c r="H114" s="39"/>
      <c r="I114" s="49"/>
      <c r="J114" s="3"/>
      <c r="K114" s="3"/>
      <c r="L114" s="3"/>
      <c r="M114" s="3"/>
      <c r="N114" s="3"/>
    </row>
    <row r="115" spans="1:14" s="2" customFormat="1" x14ac:dyDescent="0.25">
      <c r="A115" s="146" t="s">
        <v>140</v>
      </c>
      <c r="B115" s="146"/>
      <c r="C115" s="146"/>
      <c r="D115" s="146"/>
      <c r="E115" s="146"/>
      <c r="F115" s="146"/>
      <c r="G115" s="146"/>
      <c r="H115" s="146"/>
      <c r="I115" s="146"/>
      <c r="J115" s="3"/>
      <c r="K115" s="3"/>
      <c r="L115" s="3"/>
      <c r="M115" s="3"/>
      <c r="N115" s="3"/>
    </row>
    <row r="116" spans="1:14" s="2" customForma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"/>
      <c r="K116" s="3"/>
      <c r="L116" s="3"/>
      <c r="M116" s="3"/>
      <c r="N116" s="3"/>
    </row>
    <row r="117" spans="1:14" s="2" customFormat="1" ht="15" customHeight="1" x14ac:dyDescent="0.25">
      <c r="A117" s="71" t="s">
        <v>0</v>
      </c>
      <c r="B117" s="71"/>
      <c r="C117" s="71"/>
      <c r="D117" s="71"/>
      <c r="E117" s="71"/>
      <c r="F117" s="51" t="s">
        <v>210</v>
      </c>
      <c r="G117" s="51"/>
      <c r="H117" s="51" t="s">
        <v>219</v>
      </c>
      <c r="I117" s="51"/>
      <c r="J117" s="3"/>
      <c r="K117" s="3"/>
      <c r="L117" s="3"/>
      <c r="M117" s="3"/>
      <c r="N117" s="3"/>
    </row>
    <row r="118" spans="1:14" s="2" customFormat="1" x14ac:dyDescent="0.25">
      <c r="A118" s="72"/>
      <c r="B118" s="72"/>
      <c r="C118" s="72"/>
      <c r="D118" s="72"/>
      <c r="E118" s="72"/>
      <c r="F118" s="52"/>
      <c r="G118" s="52"/>
      <c r="H118" s="52"/>
      <c r="I118" s="52"/>
      <c r="J118" s="3"/>
      <c r="K118" s="3"/>
      <c r="L118" s="3"/>
      <c r="M118" s="3"/>
      <c r="N118" s="3"/>
    </row>
    <row r="119" spans="1:14" s="2" customFormat="1" ht="15.75" thickBot="1" x14ac:dyDescent="0.3">
      <c r="A119" s="59" t="s">
        <v>141</v>
      </c>
      <c r="B119" s="60"/>
      <c r="C119" s="60"/>
      <c r="D119" s="60"/>
      <c r="E119" s="216"/>
      <c r="F119" s="58">
        <v>2258483</v>
      </c>
      <c r="G119" s="58"/>
      <c r="H119" s="136">
        <v>1514152</v>
      </c>
      <c r="I119" s="136"/>
      <c r="J119" s="3"/>
      <c r="K119" s="3"/>
      <c r="L119" s="3"/>
      <c r="M119" s="3"/>
      <c r="N119" s="3"/>
    </row>
    <row r="120" spans="1:14" s="2" customFormat="1" ht="16.5" thickTop="1" thickBot="1" x14ac:dyDescent="0.3">
      <c r="A120" s="104" t="s">
        <v>142</v>
      </c>
      <c r="B120" s="105"/>
      <c r="C120" s="105"/>
      <c r="D120" s="105"/>
      <c r="E120" s="105"/>
      <c r="F120" s="61">
        <v>646763</v>
      </c>
      <c r="G120" s="61"/>
      <c r="H120" s="61">
        <v>1082080</v>
      </c>
      <c r="I120" s="61"/>
      <c r="J120" s="3"/>
      <c r="K120" s="3"/>
      <c r="L120" s="3"/>
      <c r="M120" s="3"/>
      <c r="N120" s="3"/>
    </row>
    <row r="121" spans="1:14" s="2" customFormat="1" ht="16.5" thickTop="1" thickBot="1" x14ac:dyDescent="0.3">
      <c r="A121" s="62" t="s">
        <v>6</v>
      </c>
      <c r="B121" s="63"/>
      <c r="C121" s="63"/>
      <c r="D121" s="63"/>
      <c r="E121" s="63"/>
      <c r="F121" s="64">
        <f>SUM(F119:G120)</f>
        <v>2905246</v>
      </c>
      <c r="G121" s="153"/>
      <c r="H121" s="64">
        <f>SUM(H119:I120)</f>
        <v>2596232</v>
      </c>
      <c r="I121" s="153"/>
      <c r="J121" s="3"/>
      <c r="K121" s="3"/>
      <c r="L121" s="3"/>
      <c r="M121" s="3"/>
      <c r="N121" s="3"/>
    </row>
    <row r="122" spans="1:14" s="2" customFormat="1" ht="15.75" thickTop="1" x14ac:dyDescent="0.25">
      <c r="A122" s="73" t="s">
        <v>7</v>
      </c>
      <c r="B122" s="74"/>
      <c r="C122" s="74"/>
      <c r="D122" s="74"/>
      <c r="E122" s="75"/>
      <c r="F122" s="78">
        <f>SUM(F121)</f>
        <v>2905246</v>
      </c>
      <c r="G122" s="75"/>
      <c r="H122" s="119">
        <f>SUM(H121)</f>
        <v>2596232</v>
      </c>
      <c r="I122" s="75"/>
      <c r="J122" s="3"/>
      <c r="K122" s="3"/>
      <c r="L122" s="3"/>
      <c r="M122" s="3"/>
      <c r="N122" s="3"/>
    </row>
    <row r="123" spans="1:14" s="2" customFormat="1" x14ac:dyDescent="0.25">
      <c r="A123" s="38"/>
      <c r="B123" s="38"/>
      <c r="C123" s="38"/>
      <c r="D123" s="38"/>
      <c r="E123" s="38"/>
      <c r="F123" s="39"/>
      <c r="G123" s="49"/>
      <c r="H123" s="39"/>
      <c r="I123" s="49"/>
      <c r="J123" s="3"/>
      <c r="K123" s="3"/>
      <c r="L123" s="3"/>
      <c r="M123" s="3"/>
      <c r="N123" s="3"/>
    </row>
    <row r="124" spans="1:14" s="2" customFormat="1" x14ac:dyDescent="0.25">
      <c r="A124" s="38"/>
      <c r="B124" s="38"/>
      <c r="C124" s="38"/>
      <c r="D124" s="38"/>
      <c r="E124" s="38"/>
      <c r="F124" s="39"/>
      <c r="G124" s="49"/>
      <c r="H124" s="39"/>
      <c r="I124" s="49"/>
      <c r="J124" s="3"/>
      <c r="K124" s="3"/>
      <c r="L124" s="3"/>
      <c r="M124" s="3"/>
      <c r="N124" s="3"/>
    </row>
    <row r="125" spans="1:14" s="2" customFormat="1" x14ac:dyDescent="0.25">
      <c r="A125" s="38"/>
      <c r="B125" s="38"/>
      <c r="C125" s="38"/>
      <c r="D125" s="38"/>
      <c r="E125" s="38"/>
      <c r="F125" s="39"/>
      <c r="G125" s="49"/>
      <c r="H125" s="39"/>
      <c r="I125" s="49"/>
      <c r="J125" s="3"/>
      <c r="K125" s="3"/>
      <c r="L125" s="3"/>
      <c r="M125" s="3"/>
      <c r="N125" s="3"/>
    </row>
    <row r="126" spans="1:14" x14ac:dyDescent="0.25">
      <c r="A126" s="146" t="s">
        <v>40</v>
      </c>
      <c r="B126" s="146"/>
      <c r="C126" s="146"/>
      <c r="D126" s="146"/>
      <c r="E126" s="146"/>
      <c r="F126" s="146"/>
      <c r="G126" s="146"/>
      <c r="H126" s="146"/>
      <c r="I126" s="146"/>
    </row>
    <row r="128" spans="1:14" ht="15" customHeight="1" x14ac:dyDescent="0.25">
      <c r="A128" s="71" t="s">
        <v>0</v>
      </c>
      <c r="B128" s="71"/>
      <c r="C128" s="71"/>
      <c r="D128" s="71"/>
      <c r="E128" s="71"/>
      <c r="F128" s="51" t="s">
        <v>210</v>
      </c>
      <c r="G128" s="51"/>
      <c r="H128" s="51" t="s">
        <v>219</v>
      </c>
      <c r="I128" s="51"/>
    </row>
    <row r="129" spans="1:14" x14ac:dyDescent="0.25">
      <c r="A129" s="72"/>
      <c r="B129" s="72"/>
      <c r="C129" s="72"/>
      <c r="D129" s="72"/>
      <c r="E129" s="72"/>
      <c r="F129" s="52"/>
      <c r="G129" s="52"/>
      <c r="H129" s="52"/>
      <c r="I129" s="52"/>
    </row>
    <row r="130" spans="1:14" x14ac:dyDescent="0.25">
      <c r="A130" s="59" t="s">
        <v>30</v>
      </c>
      <c r="B130" s="60"/>
      <c r="C130" s="60"/>
      <c r="D130" s="60"/>
      <c r="E130" s="216"/>
      <c r="F130" s="58"/>
      <c r="G130" s="58"/>
      <c r="H130" s="58">
        <v>236000</v>
      </c>
      <c r="I130" s="58"/>
    </row>
    <row r="131" spans="1:14" x14ac:dyDescent="0.25">
      <c r="A131" s="104"/>
      <c r="B131" s="105"/>
      <c r="C131" s="105"/>
      <c r="D131" s="105"/>
      <c r="E131" s="105"/>
      <c r="F131" s="61"/>
      <c r="G131" s="61"/>
      <c r="H131" s="61"/>
      <c r="I131" s="61"/>
    </row>
    <row r="132" spans="1:14" x14ac:dyDescent="0.25">
      <c r="A132" s="59" t="s">
        <v>32</v>
      </c>
      <c r="B132" s="60"/>
      <c r="C132" s="60"/>
      <c r="D132" s="60"/>
      <c r="E132" s="60"/>
      <c r="F132" s="58">
        <v>40951</v>
      </c>
      <c r="G132" s="58"/>
      <c r="H132" s="58">
        <v>40000</v>
      </c>
      <c r="I132" s="58"/>
    </row>
    <row r="133" spans="1:14" x14ac:dyDescent="0.25">
      <c r="A133" s="104" t="s">
        <v>155</v>
      </c>
      <c r="B133" s="105"/>
      <c r="C133" s="105"/>
      <c r="D133" s="105"/>
      <c r="E133" s="105"/>
      <c r="F133" s="61">
        <v>40000</v>
      </c>
      <c r="G133" s="61"/>
      <c r="H133" s="61">
        <v>40000</v>
      </c>
      <c r="I133" s="61"/>
    </row>
    <row r="134" spans="1:14" x14ac:dyDescent="0.25">
      <c r="A134" s="59" t="s">
        <v>35</v>
      </c>
      <c r="B134" s="60"/>
      <c r="C134" s="60"/>
      <c r="D134" s="60"/>
      <c r="E134" s="60"/>
      <c r="F134" s="58">
        <v>10959</v>
      </c>
      <c r="G134" s="58"/>
      <c r="H134" s="58">
        <v>82000</v>
      </c>
      <c r="I134" s="58"/>
    </row>
    <row r="135" spans="1:14" ht="15.75" thickBot="1" x14ac:dyDescent="0.3">
      <c r="A135" s="104"/>
      <c r="B135" s="105"/>
      <c r="C135" s="105"/>
      <c r="D135" s="105"/>
      <c r="E135" s="105"/>
      <c r="F135" s="61"/>
      <c r="G135" s="61"/>
      <c r="H135" s="61"/>
      <c r="I135" s="61"/>
    </row>
    <row r="136" spans="1:14" ht="16.5" thickTop="1" thickBot="1" x14ac:dyDescent="0.3">
      <c r="A136" s="62" t="s">
        <v>6</v>
      </c>
      <c r="B136" s="63"/>
      <c r="C136" s="63"/>
      <c r="D136" s="63"/>
      <c r="E136" s="63"/>
      <c r="F136" s="64">
        <f>SUM(F130:G135)</f>
        <v>91910</v>
      </c>
      <c r="G136" s="153"/>
      <c r="H136" s="64">
        <f>SUM(H130:I135)</f>
        <v>398000</v>
      </c>
      <c r="I136" s="153"/>
    </row>
    <row r="137" spans="1:14" ht="15.75" thickTop="1" x14ac:dyDescent="0.25">
      <c r="A137" s="73" t="s">
        <v>7</v>
      </c>
      <c r="B137" s="74"/>
      <c r="C137" s="74"/>
      <c r="D137" s="74"/>
      <c r="E137" s="75"/>
      <c r="F137" s="78">
        <f>SUM(F136)</f>
        <v>91910</v>
      </c>
      <c r="G137" s="75"/>
      <c r="H137" s="119">
        <f>SUM(H136)</f>
        <v>398000</v>
      </c>
      <c r="I137" s="75"/>
    </row>
    <row r="138" spans="1:14" s="2" customFormat="1" x14ac:dyDescent="0.25">
      <c r="A138" s="240" t="s">
        <v>203</v>
      </c>
      <c r="B138" s="240"/>
      <c r="C138" s="240"/>
      <c r="D138" s="240"/>
      <c r="E138" s="240"/>
      <c r="F138" s="241">
        <v>787402</v>
      </c>
      <c r="G138" s="241"/>
      <c r="H138" s="241"/>
      <c r="I138" s="241"/>
      <c r="J138" s="3"/>
      <c r="K138" s="3"/>
      <c r="L138" s="3"/>
      <c r="M138" s="3"/>
      <c r="N138" s="3"/>
    </row>
    <row r="139" spans="1:14" s="2" customFormat="1" x14ac:dyDescent="0.25">
      <c r="A139" s="240" t="s">
        <v>204</v>
      </c>
      <c r="B139" s="240"/>
      <c r="C139" s="240"/>
      <c r="D139" s="240"/>
      <c r="E139" s="240"/>
      <c r="F139" s="241">
        <v>212599</v>
      </c>
      <c r="G139" s="241"/>
      <c r="H139" s="241"/>
      <c r="I139" s="241"/>
      <c r="J139" s="3"/>
      <c r="K139" s="3"/>
      <c r="L139" s="3"/>
      <c r="M139" s="3"/>
      <c r="N139" s="3"/>
    </row>
    <row r="140" spans="1:14" s="2" customFormat="1" x14ac:dyDescent="0.25">
      <c r="A140" s="240" t="s">
        <v>205</v>
      </c>
      <c r="B140" s="240"/>
      <c r="C140" s="240"/>
      <c r="D140" s="240"/>
      <c r="E140" s="240"/>
      <c r="F140" s="241">
        <f>SUM(F138:G139)</f>
        <v>1000001</v>
      </c>
      <c r="G140" s="241"/>
      <c r="H140" s="241">
        <f>SUM(H138:I139)</f>
        <v>0</v>
      </c>
      <c r="I140" s="241"/>
      <c r="J140" s="3"/>
      <c r="K140" s="3"/>
      <c r="L140" s="3"/>
      <c r="M140" s="3"/>
      <c r="N140" s="3"/>
    </row>
    <row r="141" spans="1:14" s="2" customFormat="1" x14ac:dyDescent="0.25">
      <c r="A141" s="240" t="s">
        <v>16</v>
      </c>
      <c r="B141" s="240"/>
      <c r="C141" s="240"/>
      <c r="D141" s="240"/>
      <c r="E141" s="240"/>
      <c r="F141" s="241">
        <f>F137+F140</f>
        <v>1091911</v>
      </c>
      <c r="G141" s="241"/>
      <c r="H141" s="241">
        <f>H137+H140</f>
        <v>398000</v>
      </c>
      <c r="I141" s="241"/>
      <c r="J141" s="3"/>
      <c r="K141" s="3"/>
      <c r="L141" s="3"/>
      <c r="M141" s="3"/>
      <c r="N141" s="3"/>
    </row>
    <row r="142" spans="1:14" s="2" customFormat="1" ht="15" customHeight="1" x14ac:dyDescent="0.25">
      <c r="A142" s="38"/>
      <c r="B142" s="38"/>
      <c r="C142" s="38"/>
      <c r="D142" s="38"/>
      <c r="E142" s="38"/>
      <c r="F142" s="39"/>
      <c r="G142" s="49"/>
      <c r="H142" s="39"/>
      <c r="I142" s="49"/>
      <c r="J142" s="3"/>
      <c r="K142" s="3"/>
      <c r="L142" s="3"/>
      <c r="M142" s="3"/>
      <c r="N142" s="3"/>
    </row>
    <row r="143" spans="1:14" s="2" customFormat="1" x14ac:dyDescent="0.25">
      <c r="A143" s="38"/>
      <c r="B143" s="38"/>
      <c r="C143" s="38"/>
      <c r="D143" s="38"/>
      <c r="E143" s="38"/>
      <c r="F143" s="39"/>
      <c r="G143" s="49"/>
      <c r="H143" s="39"/>
      <c r="I143" s="49"/>
      <c r="J143" s="3"/>
      <c r="K143" s="3"/>
      <c r="L143" s="3"/>
      <c r="M143" s="3"/>
      <c r="N143" s="3"/>
    </row>
    <row r="144" spans="1:14" s="2" customFormat="1" x14ac:dyDescent="0.25">
      <c r="A144" s="38"/>
      <c r="B144" s="38"/>
      <c r="C144" s="38"/>
      <c r="D144" s="38"/>
      <c r="E144" s="38"/>
      <c r="F144" s="39"/>
      <c r="G144" s="49"/>
      <c r="H144" s="39"/>
      <c r="I144" s="49"/>
      <c r="J144" s="3"/>
      <c r="K144" s="3"/>
      <c r="L144" s="3"/>
      <c r="M144" s="3"/>
      <c r="N144" s="3"/>
    </row>
    <row r="145" spans="1:14" s="2" customFormat="1" x14ac:dyDescent="0.25">
      <c r="A145" s="38"/>
      <c r="B145" s="38"/>
      <c r="C145" s="38"/>
      <c r="D145" s="38"/>
      <c r="E145" s="38"/>
      <c r="F145" s="39"/>
      <c r="G145" s="49"/>
      <c r="H145" s="39"/>
      <c r="I145" s="49"/>
      <c r="J145" s="3"/>
      <c r="K145" s="3"/>
      <c r="L145" s="3"/>
      <c r="M145" s="3"/>
      <c r="N145" s="3"/>
    </row>
    <row r="146" spans="1:14" s="2" customFormat="1" x14ac:dyDescent="0.25">
      <c r="A146" s="38"/>
      <c r="B146" s="38"/>
      <c r="C146" s="38"/>
      <c r="D146" s="38"/>
      <c r="E146" s="38"/>
      <c r="F146" s="39"/>
      <c r="G146" s="49"/>
      <c r="H146" s="39"/>
      <c r="I146" s="49"/>
      <c r="J146" s="3"/>
      <c r="K146" s="3"/>
      <c r="L146" s="3"/>
      <c r="M146" s="3"/>
      <c r="N146" s="3"/>
    </row>
    <row r="147" spans="1:14" s="2" customFormat="1" x14ac:dyDescent="0.25">
      <c r="A147" s="38"/>
      <c r="B147" s="38"/>
      <c r="C147" s="38"/>
      <c r="D147" s="38"/>
      <c r="E147" s="38"/>
      <c r="F147" s="39"/>
      <c r="G147" s="49"/>
      <c r="H147" s="39"/>
      <c r="I147" s="49"/>
      <c r="J147" s="3"/>
      <c r="K147" s="3"/>
      <c r="L147" s="3"/>
      <c r="M147" s="3"/>
      <c r="N147" s="3"/>
    </row>
    <row r="148" spans="1:14" s="2" customFormat="1" x14ac:dyDescent="0.25">
      <c r="A148" s="38"/>
      <c r="B148" s="38"/>
      <c r="C148" s="38"/>
      <c r="D148" s="38"/>
      <c r="E148" s="38"/>
      <c r="F148" s="39"/>
      <c r="G148" s="49"/>
      <c r="H148" s="39"/>
      <c r="I148" s="49"/>
      <c r="J148" s="3"/>
      <c r="K148" s="3"/>
      <c r="L148" s="3"/>
      <c r="M148" s="3"/>
      <c r="N148" s="3"/>
    </row>
    <row r="149" spans="1:14" s="2" customFormat="1" x14ac:dyDescent="0.25">
      <c r="A149" s="38"/>
      <c r="B149" s="38"/>
      <c r="C149" s="38"/>
      <c r="D149" s="38"/>
      <c r="E149" s="38"/>
      <c r="F149" s="39"/>
      <c r="G149" s="49"/>
      <c r="H149" s="39"/>
      <c r="I149" s="49"/>
      <c r="J149" s="3"/>
      <c r="K149" s="3"/>
      <c r="L149" s="3"/>
      <c r="M149" s="3"/>
      <c r="N149" s="3"/>
    </row>
    <row r="150" spans="1:14" s="2" customFormat="1" x14ac:dyDescent="0.25">
      <c r="A150" s="38"/>
      <c r="B150" s="38"/>
      <c r="C150" s="38"/>
      <c r="D150" s="38"/>
      <c r="E150" s="38"/>
      <c r="F150" s="39"/>
      <c r="G150" s="49"/>
      <c r="H150" s="39"/>
      <c r="I150" s="49"/>
      <c r="J150" s="3"/>
      <c r="K150" s="3"/>
      <c r="L150" s="3"/>
      <c r="M150" s="3"/>
      <c r="N150" s="3"/>
    </row>
    <row r="151" spans="1:14" s="2" customFormat="1" x14ac:dyDescent="0.25">
      <c r="A151" s="38"/>
      <c r="B151" s="38"/>
      <c r="C151" s="38"/>
      <c r="D151" s="38"/>
      <c r="E151" s="38"/>
      <c r="F151" s="39"/>
      <c r="G151" s="49"/>
      <c r="H151" s="39"/>
      <c r="I151" s="49"/>
      <c r="J151" s="3"/>
      <c r="K151" s="3"/>
      <c r="L151" s="3"/>
      <c r="M151" s="3"/>
      <c r="N151" s="3"/>
    </row>
    <row r="152" spans="1:14" x14ac:dyDescent="0.25">
      <c r="A152" s="145" t="s">
        <v>43</v>
      </c>
      <c r="B152" s="146"/>
      <c r="C152" s="146"/>
      <c r="D152" s="146"/>
      <c r="E152" s="146"/>
      <c r="F152" s="146"/>
      <c r="G152" s="146"/>
      <c r="H152" s="146"/>
      <c r="I152" s="146"/>
    </row>
    <row r="153" spans="1:14" x14ac:dyDescent="0.25">
      <c r="A153" s="38"/>
      <c r="B153" s="38"/>
      <c r="C153" s="38"/>
      <c r="D153" s="38"/>
      <c r="E153" s="38"/>
      <c r="F153" s="39"/>
      <c r="G153" s="49"/>
      <c r="H153" s="39"/>
      <c r="I153" s="49"/>
    </row>
    <row r="154" spans="1:14" ht="15" customHeight="1" x14ac:dyDescent="0.25">
      <c r="A154" s="71" t="s">
        <v>0</v>
      </c>
      <c r="B154" s="71"/>
      <c r="C154" s="71"/>
      <c r="D154" s="71"/>
      <c r="E154" s="71"/>
      <c r="F154" s="51" t="s">
        <v>210</v>
      </c>
      <c r="G154" s="51"/>
      <c r="H154" s="51" t="s">
        <v>219</v>
      </c>
      <c r="I154" s="51"/>
    </row>
    <row r="155" spans="1:14" x14ac:dyDescent="0.25">
      <c r="A155" s="72"/>
      <c r="B155" s="72"/>
      <c r="C155" s="72"/>
      <c r="D155" s="72"/>
      <c r="E155" s="72"/>
      <c r="F155" s="52"/>
      <c r="G155" s="52"/>
      <c r="H155" s="52"/>
      <c r="I155" s="52"/>
    </row>
    <row r="156" spans="1:14" x14ac:dyDescent="0.25">
      <c r="A156" s="162" t="s">
        <v>41</v>
      </c>
      <c r="B156" s="163"/>
      <c r="C156" s="163"/>
      <c r="D156" s="163"/>
      <c r="E156" s="163"/>
      <c r="F156" s="58">
        <v>18238355</v>
      </c>
      <c r="G156" s="58"/>
      <c r="H156" s="58">
        <v>15171900</v>
      </c>
      <c r="I156" s="58"/>
    </row>
    <row r="157" spans="1:14" x14ac:dyDescent="0.25">
      <c r="A157" s="231" t="s">
        <v>191</v>
      </c>
      <c r="B157" s="231"/>
      <c r="C157" s="231"/>
      <c r="D157" s="231"/>
      <c r="E157" s="231"/>
      <c r="F157" s="238"/>
      <c r="G157" s="238"/>
      <c r="H157" s="373"/>
      <c r="I157" s="373"/>
    </row>
    <row r="158" spans="1:14" x14ac:dyDescent="0.25">
      <c r="A158" s="162" t="s">
        <v>42</v>
      </c>
      <c r="B158" s="230"/>
      <c r="C158" s="230"/>
      <c r="D158" s="230"/>
      <c r="E158" s="230"/>
      <c r="F158" s="238">
        <v>232615</v>
      </c>
      <c r="G158" s="366"/>
      <c r="H158" s="367">
        <v>0</v>
      </c>
      <c r="I158" s="368"/>
    </row>
    <row r="159" spans="1:14" ht="15.75" thickBot="1" x14ac:dyDescent="0.3">
      <c r="A159" s="360"/>
      <c r="B159" s="361"/>
      <c r="C159" s="361"/>
      <c r="D159" s="361"/>
      <c r="E159" s="361"/>
      <c r="F159" s="362"/>
      <c r="G159" s="363"/>
      <c r="H159" s="159"/>
      <c r="I159" s="365"/>
    </row>
    <row r="160" spans="1:14" ht="16.5" thickTop="1" thickBot="1" x14ac:dyDescent="0.3">
      <c r="A160" s="160" t="s">
        <v>4</v>
      </c>
      <c r="B160" s="161"/>
      <c r="C160" s="161"/>
      <c r="D160" s="161"/>
      <c r="E160" s="161"/>
      <c r="F160" s="136">
        <f>SUM(F156:G159)</f>
        <v>18470970</v>
      </c>
      <c r="G160" s="136"/>
      <c r="H160" s="136">
        <f>SUM(H156:I159)</f>
        <v>15171900</v>
      </c>
      <c r="I160" s="136"/>
    </row>
    <row r="161" spans="1:14" ht="15.75" thickTop="1" x14ac:dyDescent="0.25">
      <c r="A161" s="379" t="s">
        <v>22</v>
      </c>
      <c r="B161" s="380"/>
      <c r="C161" s="380"/>
      <c r="D161" s="380"/>
      <c r="E161" s="380"/>
      <c r="F161" s="228">
        <v>1808473</v>
      </c>
      <c r="G161" s="229"/>
      <c r="H161" s="228">
        <v>1479228</v>
      </c>
      <c r="I161" s="229"/>
    </row>
    <row r="162" spans="1:14" ht="15.75" thickBot="1" x14ac:dyDescent="0.3">
      <c r="A162" s="376" t="s">
        <v>78</v>
      </c>
      <c r="B162" s="377"/>
      <c r="C162" s="377"/>
      <c r="D162" s="377"/>
      <c r="E162" s="378"/>
      <c r="F162" s="117">
        <v>96233</v>
      </c>
      <c r="G162" s="118"/>
      <c r="H162" s="381">
        <v>0</v>
      </c>
      <c r="I162" s="382"/>
    </row>
    <row r="163" spans="1:14" ht="16.5" thickTop="1" thickBot="1" x14ac:dyDescent="0.3">
      <c r="A163" s="369" t="s">
        <v>79</v>
      </c>
      <c r="B163" s="370"/>
      <c r="C163" s="370"/>
      <c r="D163" s="370"/>
      <c r="E163" s="371"/>
      <c r="F163" s="147">
        <f>SUM(F161:G162)</f>
        <v>1904706</v>
      </c>
      <c r="G163" s="148"/>
      <c r="H163" s="147">
        <f>SUM(H161:I162)</f>
        <v>1479228</v>
      </c>
      <c r="I163" s="148"/>
    </row>
    <row r="164" spans="1:14" ht="15.75" thickTop="1" x14ac:dyDescent="0.25">
      <c r="A164" s="232" t="s">
        <v>30</v>
      </c>
      <c r="B164" s="233"/>
      <c r="C164" s="233"/>
      <c r="D164" s="233"/>
      <c r="E164" s="234"/>
      <c r="F164" s="228">
        <v>4032528</v>
      </c>
      <c r="G164" s="364"/>
      <c r="H164" s="123">
        <v>3785786</v>
      </c>
      <c r="I164" s="164"/>
    </row>
    <row r="165" spans="1:14" x14ac:dyDescent="0.25">
      <c r="A165" s="162"/>
      <c r="B165" s="230"/>
      <c r="C165" s="230"/>
      <c r="D165" s="230"/>
      <c r="E165" s="230"/>
      <c r="F165" s="165"/>
      <c r="G165" s="130"/>
      <c r="H165" s="252"/>
      <c r="I165" s="253"/>
    </row>
    <row r="166" spans="1:14" x14ac:dyDescent="0.25">
      <c r="A166" s="162" t="s">
        <v>44</v>
      </c>
      <c r="B166" s="230"/>
      <c r="C166" s="230"/>
      <c r="D166" s="230"/>
      <c r="E166" s="230"/>
      <c r="F166" s="66">
        <v>0</v>
      </c>
      <c r="G166" s="65"/>
      <c r="H166" s="151">
        <v>0</v>
      </c>
      <c r="I166" s="152"/>
    </row>
    <row r="167" spans="1:14" x14ac:dyDescent="0.25">
      <c r="A167" s="162"/>
      <c r="B167" s="230"/>
      <c r="C167" s="230"/>
      <c r="D167" s="230"/>
      <c r="E167" s="230"/>
      <c r="F167" s="165"/>
      <c r="G167" s="130"/>
      <c r="H167" s="151"/>
      <c r="I167" s="152"/>
    </row>
    <row r="168" spans="1:14" x14ac:dyDescent="0.25">
      <c r="A168" s="162" t="s">
        <v>21</v>
      </c>
      <c r="B168" s="230"/>
      <c r="C168" s="230"/>
      <c r="D168" s="230"/>
      <c r="E168" s="230"/>
      <c r="F168" s="66">
        <v>1803967</v>
      </c>
      <c r="G168" s="65"/>
      <c r="H168" s="151">
        <v>400000</v>
      </c>
      <c r="I168" s="152"/>
    </row>
    <row r="169" spans="1:14" x14ac:dyDescent="0.25">
      <c r="A169" s="162"/>
      <c r="B169" s="230"/>
      <c r="C169" s="230"/>
      <c r="D169" s="230"/>
      <c r="E169" s="230"/>
      <c r="F169" s="165"/>
      <c r="G169" s="130"/>
      <c r="H169" s="151"/>
      <c r="I169" s="152"/>
    </row>
    <row r="170" spans="1:14" s="2" customFormat="1" x14ac:dyDescent="0.25">
      <c r="A170" s="162" t="s">
        <v>33</v>
      </c>
      <c r="B170" s="230"/>
      <c r="C170" s="230"/>
      <c r="D170" s="230"/>
      <c r="E170" s="230"/>
      <c r="F170" s="66">
        <v>50000</v>
      </c>
      <c r="G170" s="65"/>
      <c r="H170" s="151">
        <v>0</v>
      </c>
      <c r="I170" s="152"/>
      <c r="J170" s="3"/>
      <c r="K170" s="3"/>
      <c r="L170" s="3"/>
      <c r="M170" s="3"/>
      <c r="N170" s="3"/>
    </row>
    <row r="171" spans="1:14" s="2" customFormat="1" x14ac:dyDescent="0.25">
      <c r="A171" s="132"/>
      <c r="B171" s="133"/>
      <c r="C171" s="133"/>
      <c r="D171" s="133"/>
      <c r="E171" s="134"/>
      <c r="F171" s="154"/>
      <c r="G171" s="155"/>
      <c r="H171" s="154"/>
      <c r="I171" s="155"/>
      <c r="J171" s="3"/>
      <c r="K171" s="3"/>
      <c r="L171" s="3"/>
      <c r="M171" s="3"/>
      <c r="N171" s="3"/>
    </row>
    <row r="172" spans="1:14" x14ac:dyDescent="0.25">
      <c r="A172" s="162" t="s">
        <v>45</v>
      </c>
      <c r="B172" s="230"/>
      <c r="C172" s="230"/>
      <c r="D172" s="230"/>
      <c r="E172" s="230"/>
      <c r="F172" s="66">
        <v>183127</v>
      </c>
      <c r="G172" s="65"/>
      <c r="H172" s="151">
        <v>0</v>
      </c>
      <c r="I172" s="152"/>
    </row>
    <row r="173" spans="1:14" x14ac:dyDescent="0.25">
      <c r="A173" s="132"/>
      <c r="B173" s="133"/>
      <c r="C173" s="133"/>
      <c r="D173" s="133"/>
      <c r="E173" s="134"/>
      <c r="F173" s="154"/>
      <c r="G173" s="155"/>
      <c r="H173" s="372"/>
      <c r="I173" s="155"/>
    </row>
    <row r="174" spans="1:14" x14ac:dyDescent="0.25">
      <c r="A174" s="162" t="s">
        <v>35</v>
      </c>
      <c r="B174" s="230"/>
      <c r="C174" s="230"/>
      <c r="D174" s="230"/>
      <c r="E174" s="230"/>
      <c r="F174" s="66">
        <v>1508566</v>
      </c>
      <c r="G174" s="130"/>
      <c r="H174" s="66">
        <v>1171283</v>
      </c>
      <c r="I174" s="130"/>
    </row>
    <row r="175" spans="1:14" ht="15.75" thickBot="1" x14ac:dyDescent="0.3">
      <c r="A175" s="235" t="s">
        <v>37</v>
      </c>
      <c r="B175" s="236"/>
      <c r="C175" s="236"/>
      <c r="D175" s="236"/>
      <c r="E175" s="237"/>
      <c r="F175" s="147">
        <v>16134</v>
      </c>
      <c r="G175" s="270"/>
      <c r="H175" s="147"/>
      <c r="I175" s="270"/>
    </row>
    <row r="176" spans="1:14" ht="16.5" thickTop="1" thickBot="1" x14ac:dyDescent="0.3">
      <c r="A176" s="62" t="s">
        <v>6</v>
      </c>
      <c r="B176" s="63"/>
      <c r="C176" s="63"/>
      <c r="D176" s="63"/>
      <c r="E176" s="63"/>
      <c r="F176" s="64">
        <f>SUM(F164:G175)</f>
        <v>7594322</v>
      </c>
      <c r="G176" s="153"/>
      <c r="H176" s="64">
        <f>SUM(H164:I175)</f>
        <v>5357069</v>
      </c>
      <c r="I176" s="153"/>
    </row>
    <row r="177" spans="1:14" s="2" customFormat="1" ht="16.5" thickTop="1" thickBot="1" x14ac:dyDescent="0.3">
      <c r="A177" s="307" t="s">
        <v>218</v>
      </c>
      <c r="B177" s="308"/>
      <c r="C177" s="308"/>
      <c r="D177" s="308"/>
      <c r="E177" s="309"/>
      <c r="F177" s="179">
        <v>893382</v>
      </c>
      <c r="G177" s="180"/>
      <c r="H177" s="374"/>
      <c r="I177" s="375"/>
      <c r="J177" s="3"/>
      <c r="K177" s="3"/>
      <c r="L177" s="3"/>
      <c r="M177" s="3"/>
      <c r="N177" s="3"/>
    </row>
    <row r="178" spans="1:14" ht="16.5" thickTop="1" thickBot="1" x14ac:dyDescent="0.3">
      <c r="A178" s="156" t="s">
        <v>7</v>
      </c>
      <c r="B178" s="157"/>
      <c r="C178" s="157"/>
      <c r="D178" s="157"/>
      <c r="E178" s="158"/>
      <c r="F178" s="227">
        <f>SUM(F160,F163,F176,F177)</f>
        <v>28863380</v>
      </c>
      <c r="G178" s="158"/>
      <c r="H178" s="227">
        <f>SUM(H160,H163,H176)</f>
        <v>22008197</v>
      </c>
      <c r="I178" s="158"/>
    </row>
    <row r="179" spans="1:14" s="2" customFormat="1" ht="15.75" thickTop="1" x14ac:dyDescent="0.25">
      <c r="A179" s="89" t="s">
        <v>66</v>
      </c>
      <c r="B179" s="90"/>
      <c r="C179" s="90"/>
      <c r="D179" s="90"/>
      <c r="E179" s="129"/>
      <c r="F179" s="123">
        <v>2000000</v>
      </c>
      <c r="G179" s="124"/>
      <c r="H179" s="123"/>
      <c r="I179" s="124"/>
      <c r="J179" s="3"/>
      <c r="K179" s="3"/>
      <c r="L179" s="3"/>
      <c r="M179" s="3"/>
      <c r="N179" s="3"/>
    </row>
    <row r="180" spans="1:14" x14ac:dyDescent="0.25">
      <c r="A180" s="59" t="s">
        <v>60</v>
      </c>
      <c r="B180" s="60"/>
      <c r="C180" s="60"/>
      <c r="D180" s="60"/>
      <c r="E180" s="216"/>
      <c r="F180" s="151">
        <v>1378500</v>
      </c>
      <c r="G180" s="152"/>
      <c r="H180" s="151">
        <v>1960631</v>
      </c>
      <c r="I180" s="152"/>
    </row>
    <row r="181" spans="1:14" ht="15.75" thickBot="1" x14ac:dyDescent="0.3">
      <c r="A181" s="337" t="s">
        <v>62</v>
      </c>
      <c r="B181" s="338"/>
      <c r="C181" s="338"/>
      <c r="D181" s="338"/>
      <c r="E181" s="339"/>
      <c r="F181" s="117">
        <v>12150</v>
      </c>
      <c r="G181" s="118"/>
      <c r="H181" s="117">
        <v>529370</v>
      </c>
      <c r="I181" s="118"/>
    </row>
    <row r="182" spans="1:14" ht="16.5" thickTop="1" thickBot="1" x14ac:dyDescent="0.3">
      <c r="A182" s="62" t="s">
        <v>63</v>
      </c>
      <c r="B182" s="63"/>
      <c r="C182" s="63"/>
      <c r="D182" s="63"/>
      <c r="E182" s="135"/>
      <c r="F182" s="127">
        <f>SUM(F179:G181)</f>
        <v>3390650</v>
      </c>
      <c r="G182" s="128"/>
      <c r="H182" s="127">
        <f>SUM(H179:I181)</f>
        <v>2490001</v>
      </c>
      <c r="I182" s="128"/>
    </row>
    <row r="183" spans="1:14" ht="15.75" thickTop="1" x14ac:dyDescent="0.25">
      <c r="A183" s="131" t="s">
        <v>61</v>
      </c>
      <c r="B183" s="131"/>
      <c r="C183" s="131"/>
      <c r="D183" s="131"/>
      <c r="E183" s="131"/>
      <c r="F183" s="226">
        <v>0</v>
      </c>
      <c r="G183" s="226"/>
      <c r="H183" s="226">
        <v>1090757</v>
      </c>
      <c r="I183" s="226"/>
    </row>
    <row r="184" spans="1:14" ht="15.75" thickBot="1" x14ac:dyDescent="0.3">
      <c r="A184" s="70" t="s">
        <v>64</v>
      </c>
      <c r="B184" s="70"/>
      <c r="C184" s="70"/>
      <c r="D184" s="70"/>
      <c r="E184" s="70"/>
      <c r="F184" s="144">
        <v>0</v>
      </c>
      <c r="G184" s="144"/>
      <c r="H184" s="144">
        <v>294504</v>
      </c>
      <c r="I184" s="144"/>
    </row>
    <row r="185" spans="1:14" ht="16.5" thickTop="1" thickBot="1" x14ac:dyDescent="0.3">
      <c r="A185" s="62" t="s">
        <v>65</v>
      </c>
      <c r="B185" s="63"/>
      <c r="C185" s="63"/>
      <c r="D185" s="63"/>
      <c r="E185" s="135"/>
      <c r="F185" s="127">
        <f>SUM(F183:G184)</f>
        <v>0</v>
      </c>
      <c r="G185" s="128"/>
      <c r="H185" s="147">
        <f>SUM(H183:I184)</f>
        <v>1385261</v>
      </c>
      <c r="I185" s="148"/>
    </row>
    <row r="186" spans="1:14" ht="16.5" thickTop="1" thickBot="1" x14ac:dyDescent="0.3">
      <c r="A186" s="160" t="s">
        <v>8</v>
      </c>
      <c r="B186" s="161"/>
      <c r="C186" s="161"/>
      <c r="D186" s="161"/>
      <c r="E186" s="161"/>
      <c r="F186" s="136">
        <f>SUM(F182,F185)</f>
        <v>3390650</v>
      </c>
      <c r="G186" s="136"/>
      <c r="H186" s="136">
        <f>SUM(H182,H185)</f>
        <v>3875262</v>
      </c>
      <c r="I186" s="136"/>
    </row>
    <row r="187" spans="1:14" ht="16.5" thickTop="1" thickBot="1" x14ac:dyDescent="0.3">
      <c r="A187" s="62" t="s">
        <v>13</v>
      </c>
      <c r="B187" s="101"/>
      <c r="C187" s="101"/>
      <c r="D187" s="101"/>
      <c r="E187" s="77"/>
      <c r="F187" s="127"/>
      <c r="G187" s="128"/>
      <c r="H187" s="127"/>
      <c r="I187" s="128"/>
    </row>
    <row r="188" spans="1:14" ht="15.75" thickTop="1" x14ac:dyDescent="0.25">
      <c r="A188" s="89" t="s">
        <v>9</v>
      </c>
      <c r="B188" s="90"/>
      <c r="C188" s="90"/>
      <c r="D188" s="90"/>
      <c r="E188" s="90"/>
      <c r="F188" s="181">
        <f>SUM(F178+F186+F187)</f>
        <v>32254030</v>
      </c>
      <c r="G188" s="182"/>
      <c r="H188" s="181">
        <f>SUM(H178+H186+H187)</f>
        <v>25883459</v>
      </c>
      <c r="I188" s="182"/>
    </row>
    <row r="189" spans="1:14" x14ac:dyDescent="0.25">
      <c r="A189" s="38"/>
      <c r="B189" s="38"/>
      <c r="C189" s="38"/>
      <c r="D189" s="38"/>
      <c r="E189" s="38"/>
      <c r="F189" s="39"/>
      <c r="G189" s="49"/>
      <c r="H189" s="39"/>
      <c r="I189" s="49"/>
    </row>
    <row r="190" spans="1:14" s="2" customFormat="1" x14ac:dyDescent="0.25">
      <c r="A190" s="145" t="s">
        <v>143</v>
      </c>
      <c r="B190" s="146"/>
      <c r="C190" s="146"/>
      <c r="D190" s="146"/>
      <c r="E190" s="146"/>
      <c r="F190" s="146"/>
      <c r="G190" s="146"/>
      <c r="H190" s="146"/>
      <c r="I190" s="146"/>
      <c r="J190" s="3"/>
      <c r="K190" s="3"/>
      <c r="L190" s="3"/>
      <c r="M190" s="3"/>
      <c r="N190" s="3"/>
    </row>
    <row r="191" spans="1:14" s="2" customFormat="1" x14ac:dyDescent="0.25">
      <c r="A191" s="38"/>
      <c r="B191" s="38"/>
      <c r="C191" s="38"/>
      <c r="D191" s="38"/>
      <c r="E191" s="38"/>
      <c r="F191" s="39"/>
      <c r="G191" s="49"/>
      <c r="H191" s="39"/>
      <c r="I191" s="49"/>
      <c r="J191" s="3"/>
      <c r="K191" s="3"/>
      <c r="L191" s="3"/>
      <c r="M191" s="3"/>
      <c r="N191" s="3"/>
    </row>
    <row r="192" spans="1:14" s="2" customFormat="1" ht="15" customHeight="1" x14ac:dyDescent="0.25">
      <c r="A192" s="71" t="s">
        <v>0</v>
      </c>
      <c r="B192" s="71"/>
      <c r="C192" s="71"/>
      <c r="D192" s="71"/>
      <c r="E192" s="71"/>
      <c r="F192" s="51" t="s">
        <v>210</v>
      </c>
      <c r="G192" s="51"/>
      <c r="H192" s="51" t="s">
        <v>219</v>
      </c>
      <c r="I192" s="51"/>
      <c r="J192" s="3"/>
      <c r="K192" s="3"/>
      <c r="L192" s="3"/>
      <c r="M192" s="3"/>
      <c r="N192" s="3"/>
    </row>
    <row r="193" spans="1:14" s="2" customFormat="1" x14ac:dyDescent="0.25">
      <c r="A193" s="72"/>
      <c r="B193" s="72"/>
      <c r="C193" s="72"/>
      <c r="D193" s="72"/>
      <c r="E193" s="72"/>
      <c r="F193" s="52"/>
      <c r="G193" s="52"/>
      <c r="H193" s="52"/>
      <c r="I193" s="52"/>
      <c r="J193" s="3"/>
      <c r="K193" s="3"/>
      <c r="L193" s="3"/>
      <c r="M193" s="3"/>
      <c r="N193" s="3"/>
    </row>
    <row r="194" spans="1:14" s="2" customFormat="1" x14ac:dyDescent="0.25">
      <c r="A194" s="162" t="s">
        <v>41</v>
      </c>
      <c r="B194" s="163"/>
      <c r="C194" s="163"/>
      <c r="D194" s="163"/>
      <c r="E194" s="163"/>
      <c r="F194" s="58"/>
      <c r="G194" s="58"/>
      <c r="H194" s="58">
        <v>0</v>
      </c>
      <c r="I194" s="58"/>
      <c r="J194" s="3"/>
      <c r="K194" s="3"/>
      <c r="L194" s="3"/>
      <c r="M194" s="3"/>
      <c r="N194" s="3"/>
    </row>
    <row r="195" spans="1:14" s="2" customFormat="1" ht="15.75" thickBot="1" x14ac:dyDescent="0.3">
      <c r="A195" s="162" t="s">
        <v>42</v>
      </c>
      <c r="B195" s="230"/>
      <c r="C195" s="230"/>
      <c r="D195" s="230"/>
      <c r="E195" s="230"/>
      <c r="F195" s="358"/>
      <c r="G195" s="359"/>
      <c r="H195" s="159"/>
      <c r="I195" s="159"/>
      <c r="J195" s="3"/>
      <c r="K195" s="3"/>
      <c r="L195" s="3"/>
      <c r="M195" s="3"/>
      <c r="N195" s="3"/>
    </row>
    <row r="196" spans="1:14" s="2" customFormat="1" ht="16.5" thickTop="1" thickBot="1" x14ac:dyDescent="0.3">
      <c r="A196" s="160" t="s">
        <v>4</v>
      </c>
      <c r="B196" s="161"/>
      <c r="C196" s="161"/>
      <c r="D196" s="161"/>
      <c r="E196" s="161"/>
      <c r="F196" s="136">
        <f>SUM(F194:G195)</f>
        <v>0</v>
      </c>
      <c r="G196" s="136"/>
      <c r="H196" s="136">
        <f>SUM(H194:I195)</f>
        <v>0</v>
      </c>
      <c r="I196" s="136"/>
      <c r="J196" s="3"/>
      <c r="K196" s="3"/>
      <c r="L196" s="3"/>
      <c r="M196" s="3"/>
      <c r="N196" s="3"/>
    </row>
    <row r="197" spans="1:14" s="2" customFormat="1" ht="16.5" thickTop="1" thickBot="1" x14ac:dyDescent="0.3">
      <c r="A197" s="137" t="s">
        <v>22</v>
      </c>
      <c r="B197" s="138"/>
      <c r="C197" s="138"/>
      <c r="D197" s="138"/>
      <c r="E197" s="138"/>
      <c r="F197" s="139"/>
      <c r="G197" s="140"/>
      <c r="H197" s="139">
        <v>0</v>
      </c>
      <c r="I197" s="140"/>
      <c r="J197" s="3"/>
      <c r="K197" s="3"/>
      <c r="L197" s="3"/>
      <c r="M197" s="3"/>
      <c r="N197" s="3"/>
    </row>
    <row r="198" spans="1:14" ht="16.5" thickTop="1" thickBot="1" x14ac:dyDescent="0.3">
      <c r="A198" s="141" t="s">
        <v>79</v>
      </c>
      <c r="B198" s="142"/>
      <c r="C198" s="142"/>
      <c r="D198" s="142"/>
      <c r="E198" s="143"/>
      <c r="F198" s="147">
        <f>SUM(F197:G197)</f>
        <v>0</v>
      </c>
      <c r="G198" s="148"/>
      <c r="H198" s="147">
        <f>SUM(H197:I197)</f>
        <v>0</v>
      </c>
      <c r="I198" s="148"/>
    </row>
    <row r="199" spans="1:14" s="2" customFormat="1" ht="16.5" thickTop="1" thickBot="1" x14ac:dyDescent="0.3">
      <c r="A199" s="62" t="s">
        <v>6</v>
      </c>
      <c r="B199" s="63"/>
      <c r="C199" s="63"/>
      <c r="D199" s="63"/>
      <c r="E199" s="63"/>
      <c r="F199" s="64">
        <f>SUM(F196,F198)</f>
        <v>0</v>
      </c>
      <c r="G199" s="153"/>
      <c r="H199" s="64">
        <f>SUM(H192:I198)</f>
        <v>0</v>
      </c>
      <c r="I199" s="153"/>
      <c r="J199" s="3"/>
      <c r="K199" s="3"/>
      <c r="L199" s="3"/>
      <c r="M199" s="3"/>
      <c r="N199" s="3"/>
    </row>
    <row r="200" spans="1:14" s="2" customFormat="1" ht="15.75" thickTop="1" x14ac:dyDescent="0.25">
      <c r="A200" s="73" t="s">
        <v>7</v>
      </c>
      <c r="B200" s="74"/>
      <c r="C200" s="74"/>
      <c r="D200" s="74"/>
      <c r="E200" s="75"/>
      <c r="F200" s="78">
        <f>SUM(F199)</f>
        <v>0</v>
      </c>
      <c r="G200" s="75"/>
      <c r="H200" s="78">
        <f>SUM(H199)</f>
        <v>0</v>
      </c>
      <c r="I200" s="75"/>
      <c r="J200" s="3"/>
      <c r="K200" s="3"/>
      <c r="L200" s="3"/>
      <c r="M200" s="3"/>
      <c r="N200" s="3"/>
    </row>
    <row r="201" spans="1:14" s="2" customFormat="1" x14ac:dyDescent="0.25">
      <c r="A201" s="40"/>
      <c r="B201" s="40"/>
      <c r="C201" s="40"/>
      <c r="D201" s="40"/>
      <c r="E201" s="40"/>
      <c r="F201" s="39"/>
      <c r="G201" s="39"/>
      <c r="H201" s="39"/>
      <c r="I201" s="39"/>
      <c r="J201" s="3"/>
      <c r="K201" s="3"/>
      <c r="L201" s="3"/>
      <c r="M201" s="3"/>
      <c r="N201" s="3"/>
    </row>
    <row r="202" spans="1:14" s="2" customFormat="1" x14ac:dyDescent="0.25">
      <c r="A202" s="40"/>
      <c r="B202" s="40"/>
      <c r="C202" s="40"/>
      <c r="D202" s="40"/>
      <c r="E202" s="40"/>
      <c r="F202" s="39"/>
      <c r="G202" s="39"/>
      <c r="H202" s="39"/>
      <c r="I202" s="39"/>
      <c r="J202" s="3"/>
      <c r="K202" s="3"/>
      <c r="L202" s="3"/>
      <c r="M202" s="3"/>
      <c r="N202" s="3"/>
    </row>
    <row r="203" spans="1:14" x14ac:dyDescent="0.25">
      <c r="A203" s="145" t="s">
        <v>46</v>
      </c>
      <c r="B203" s="146"/>
      <c r="C203" s="146"/>
      <c r="D203" s="146"/>
      <c r="E203" s="146"/>
      <c r="F203" s="146"/>
      <c r="G203" s="146"/>
      <c r="H203" s="146"/>
      <c r="I203" s="146"/>
    </row>
    <row r="204" spans="1:14" x14ac:dyDescent="0.25">
      <c r="A204" s="38"/>
      <c r="B204" s="38"/>
      <c r="C204" s="38"/>
      <c r="D204" s="38"/>
      <c r="E204" s="38"/>
      <c r="F204" s="39"/>
      <c r="G204" s="49"/>
      <c r="H204" s="39"/>
      <c r="I204" s="49"/>
    </row>
    <row r="205" spans="1:14" ht="15" customHeight="1" x14ac:dyDescent="0.25">
      <c r="A205" s="71" t="s">
        <v>0</v>
      </c>
      <c r="B205" s="71"/>
      <c r="C205" s="71"/>
      <c r="D205" s="71"/>
      <c r="E205" s="71"/>
      <c r="F205" s="51" t="s">
        <v>210</v>
      </c>
      <c r="G205" s="51"/>
      <c r="H205" s="51" t="s">
        <v>219</v>
      </c>
      <c r="I205" s="51"/>
    </row>
    <row r="206" spans="1:14" x14ac:dyDescent="0.25">
      <c r="A206" s="72"/>
      <c r="B206" s="72"/>
      <c r="C206" s="72"/>
      <c r="D206" s="72"/>
      <c r="E206" s="72"/>
      <c r="F206" s="52"/>
      <c r="G206" s="52"/>
      <c r="H206" s="52"/>
      <c r="I206" s="52"/>
    </row>
    <row r="207" spans="1:14" x14ac:dyDescent="0.25">
      <c r="A207" s="59" t="s">
        <v>34</v>
      </c>
      <c r="B207" s="60"/>
      <c r="C207" s="60"/>
      <c r="D207" s="60"/>
      <c r="E207" s="216"/>
      <c r="F207" s="53">
        <v>1010000</v>
      </c>
      <c r="G207" s="54"/>
      <c r="H207" s="53"/>
      <c r="I207" s="54"/>
    </row>
    <row r="208" spans="1:14" x14ac:dyDescent="0.25">
      <c r="A208" s="149" t="s">
        <v>207</v>
      </c>
      <c r="B208" s="214"/>
      <c r="C208" s="214"/>
      <c r="D208" s="214"/>
      <c r="E208" s="150"/>
      <c r="F208" s="53"/>
      <c r="G208" s="54"/>
      <c r="H208" s="53"/>
      <c r="I208" s="54"/>
    </row>
    <row r="209" spans="1:14" ht="15.75" thickBot="1" x14ac:dyDescent="0.3">
      <c r="A209" s="59" t="s">
        <v>35</v>
      </c>
      <c r="B209" s="60"/>
      <c r="C209" s="60"/>
      <c r="D209" s="60"/>
      <c r="E209" s="60"/>
      <c r="F209" s="58">
        <v>0</v>
      </c>
      <c r="G209" s="58"/>
      <c r="H209" s="58"/>
      <c r="I209" s="58"/>
    </row>
    <row r="210" spans="1:14" ht="16.5" thickTop="1" thickBot="1" x14ac:dyDescent="0.3">
      <c r="A210" s="62" t="s">
        <v>6</v>
      </c>
      <c r="B210" s="63"/>
      <c r="C210" s="63"/>
      <c r="D210" s="63"/>
      <c r="E210" s="63"/>
      <c r="F210" s="64">
        <f>SUM(F207+F209)</f>
        <v>1010000</v>
      </c>
      <c r="G210" s="64"/>
      <c r="H210" s="64">
        <f>SUM(H207+H209)</f>
        <v>0</v>
      </c>
      <c r="I210" s="64"/>
    </row>
    <row r="211" spans="1:14" ht="16.5" thickTop="1" thickBot="1" x14ac:dyDescent="0.3">
      <c r="A211" s="62" t="s">
        <v>7</v>
      </c>
      <c r="B211" s="63"/>
      <c r="C211" s="63"/>
      <c r="D211" s="63"/>
      <c r="E211" s="63"/>
      <c r="F211" s="64">
        <f>SUM(F210)</f>
        <v>1010000</v>
      </c>
      <c r="G211" s="64"/>
      <c r="H211" s="64">
        <f>SUM(H210)</f>
        <v>0</v>
      </c>
      <c r="I211" s="64"/>
    </row>
    <row r="212" spans="1:14" s="2" customFormat="1" ht="15.75" thickTop="1" x14ac:dyDescent="0.25">
      <c r="A212" s="131" t="s">
        <v>61</v>
      </c>
      <c r="B212" s="131"/>
      <c r="C212" s="131"/>
      <c r="D212" s="131"/>
      <c r="E212" s="131"/>
      <c r="F212" s="226"/>
      <c r="G212" s="226"/>
      <c r="H212" s="57"/>
      <c r="I212" s="57"/>
      <c r="J212" s="3"/>
      <c r="K212" s="3"/>
      <c r="L212" s="3"/>
      <c r="M212" s="3"/>
      <c r="N212" s="3"/>
    </row>
    <row r="213" spans="1:14" s="2" customFormat="1" ht="15.75" thickBot="1" x14ac:dyDescent="0.3">
      <c r="A213" s="70" t="s">
        <v>64</v>
      </c>
      <c r="B213" s="70"/>
      <c r="C213" s="70"/>
      <c r="D213" s="70"/>
      <c r="E213" s="70"/>
      <c r="F213" s="144"/>
      <c r="G213" s="144"/>
      <c r="H213" s="99"/>
      <c r="I213" s="99"/>
      <c r="J213" s="3"/>
      <c r="K213" s="3"/>
      <c r="L213" s="3"/>
      <c r="M213" s="3"/>
      <c r="N213" s="3"/>
    </row>
    <row r="214" spans="1:14" s="2" customFormat="1" ht="16.5" thickTop="1" thickBot="1" x14ac:dyDescent="0.3">
      <c r="A214" s="62" t="s">
        <v>65</v>
      </c>
      <c r="B214" s="63"/>
      <c r="C214" s="63"/>
      <c r="D214" s="63"/>
      <c r="E214" s="135"/>
      <c r="F214" s="127">
        <f>SUM(F212:G213)</f>
        <v>0</v>
      </c>
      <c r="G214" s="128"/>
      <c r="H214" s="147">
        <f>SUM(H212:I213)</f>
        <v>0</v>
      </c>
      <c r="I214" s="148"/>
      <c r="J214" s="3"/>
      <c r="K214" s="3"/>
      <c r="L214" s="3"/>
      <c r="M214" s="3"/>
      <c r="N214" s="3"/>
    </row>
    <row r="215" spans="1:14" s="2" customFormat="1" ht="16.5" thickTop="1" thickBot="1" x14ac:dyDescent="0.3">
      <c r="A215" s="160" t="s">
        <v>8</v>
      </c>
      <c r="B215" s="161"/>
      <c r="C215" s="161"/>
      <c r="D215" s="161"/>
      <c r="E215" s="161"/>
      <c r="F215" s="136">
        <f>SUM(F214)</f>
        <v>0</v>
      </c>
      <c r="G215" s="136"/>
      <c r="H215" s="136">
        <f>SUM(H214)</f>
        <v>0</v>
      </c>
      <c r="I215" s="136"/>
      <c r="J215" s="3"/>
      <c r="K215" s="3"/>
      <c r="L215" s="3"/>
      <c r="M215" s="3"/>
      <c r="N215" s="3"/>
    </row>
    <row r="216" spans="1:14" s="2" customFormat="1" ht="15.75" thickTop="1" x14ac:dyDescent="0.25">
      <c r="A216" s="89" t="s">
        <v>9</v>
      </c>
      <c r="B216" s="90"/>
      <c r="C216" s="90"/>
      <c r="D216" s="90"/>
      <c r="E216" s="90"/>
      <c r="F216" s="181">
        <f>SUM(F211,F215)</f>
        <v>1010000</v>
      </c>
      <c r="G216" s="182"/>
      <c r="H216" s="181">
        <f>SUM(H211,H215)</f>
        <v>0</v>
      </c>
      <c r="I216" s="182"/>
      <c r="J216" s="3"/>
      <c r="K216" s="3"/>
      <c r="L216" s="3"/>
      <c r="M216" s="3"/>
      <c r="N216" s="3"/>
    </row>
    <row r="217" spans="1:14" s="2" customFormat="1" x14ac:dyDescent="0.25">
      <c r="A217" s="38"/>
      <c r="B217" s="38"/>
      <c r="C217" s="38"/>
      <c r="D217" s="38"/>
      <c r="E217" s="38"/>
      <c r="F217" s="39"/>
      <c r="G217" s="39"/>
      <c r="H217" s="39"/>
      <c r="I217" s="39"/>
      <c r="J217" s="3"/>
      <c r="K217" s="3"/>
      <c r="L217" s="3"/>
      <c r="M217" s="3"/>
      <c r="N217" s="3"/>
    </row>
    <row r="218" spans="1:14" x14ac:dyDescent="0.25">
      <c r="A218" s="38"/>
      <c r="B218" s="38"/>
      <c r="C218" s="38"/>
      <c r="D218" s="38"/>
      <c r="E218" s="38"/>
      <c r="F218" s="39"/>
      <c r="G218" s="49"/>
      <c r="H218" s="39"/>
      <c r="I218" s="49"/>
    </row>
    <row r="219" spans="1:14" x14ac:dyDescent="0.25">
      <c r="A219" s="146" t="s">
        <v>47</v>
      </c>
      <c r="B219" s="146"/>
      <c r="C219" s="146"/>
      <c r="D219" s="146"/>
      <c r="E219" s="146"/>
      <c r="F219" s="146"/>
      <c r="G219" s="146"/>
      <c r="H219" s="146"/>
      <c r="I219" s="146"/>
    </row>
    <row r="221" spans="1:14" ht="15" customHeight="1" x14ac:dyDescent="0.25">
      <c r="A221" s="71" t="s">
        <v>0</v>
      </c>
      <c r="B221" s="71"/>
      <c r="C221" s="71"/>
      <c r="D221" s="71"/>
      <c r="E221" s="71"/>
      <c r="F221" s="51" t="s">
        <v>210</v>
      </c>
      <c r="G221" s="51"/>
      <c r="H221" s="51" t="s">
        <v>219</v>
      </c>
      <c r="I221" s="51"/>
    </row>
    <row r="222" spans="1:14" x14ac:dyDescent="0.25">
      <c r="A222" s="72"/>
      <c r="B222" s="72"/>
      <c r="C222" s="72"/>
      <c r="D222" s="72"/>
      <c r="E222" s="72"/>
      <c r="F222" s="52"/>
      <c r="G222" s="52"/>
      <c r="H222" s="52"/>
      <c r="I222" s="52"/>
    </row>
    <row r="223" spans="1:14" x14ac:dyDescent="0.25">
      <c r="A223" s="59" t="s">
        <v>30</v>
      </c>
      <c r="B223" s="60"/>
      <c r="C223" s="60"/>
      <c r="D223" s="60"/>
      <c r="E223" s="60"/>
      <c r="F223" s="58">
        <v>0</v>
      </c>
      <c r="G223" s="58"/>
      <c r="H223" s="58"/>
      <c r="I223" s="58"/>
    </row>
    <row r="224" spans="1:14" x14ac:dyDescent="0.25">
      <c r="A224" s="104"/>
      <c r="B224" s="105"/>
      <c r="C224" s="105"/>
      <c r="D224" s="105"/>
      <c r="E224" s="105"/>
      <c r="F224" s="61"/>
      <c r="G224" s="61"/>
      <c r="H224" s="61"/>
      <c r="I224" s="61"/>
    </row>
    <row r="225" spans="1:9" x14ac:dyDescent="0.25">
      <c r="A225" s="59" t="s">
        <v>33</v>
      </c>
      <c r="B225" s="60"/>
      <c r="C225" s="60"/>
      <c r="D225" s="60"/>
      <c r="E225" s="60"/>
      <c r="F225" s="58"/>
      <c r="G225" s="58"/>
      <c r="H225" s="58"/>
      <c r="I225" s="58"/>
    </row>
    <row r="226" spans="1:9" x14ac:dyDescent="0.25">
      <c r="A226" s="104"/>
      <c r="B226" s="105"/>
      <c r="C226" s="105"/>
      <c r="D226" s="105"/>
      <c r="E226" s="105"/>
      <c r="F226" s="61"/>
      <c r="G226" s="61"/>
      <c r="H226" s="61"/>
      <c r="I226" s="61"/>
    </row>
    <row r="227" spans="1:9" x14ac:dyDescent="0.25">
      <c r="A227" s="59" t="s">
        <v>35</v>
      </c>
      <c r="B227" s="60"/>
      <c r="C227" s="60"/>
      <c r="D227" s="60"/>
      <c r="E227" s="60"/>
      <c r="F227" s="58"/>
      <c r="G227" s="58"/>
      <c r="H227" s="58"/>
      <c r="I227" s="58"/>
    </row>
    <row r="228" spans="1:9" ht="15.75" thickBot="1" x14ac:dyDescent="0.3">
      <c r="A228" s="149"/>
      <c r="B228" s="214"/>
      <c r="C228" s="214"/>
      <c r="D228" s="214"/>
      <c r="E228" s="150"/>
      <c r="F228" s="53"/>
      <c r="G228" s="54"/>
      <c r="H228" s="53"/>
      <c r="I228" s="54"/>
    </row>
    <row r="229" spans="1:9" ht="16.5" thickTop="1" thickBot="1" x14ac:dyDescent="0.3">
      <c r="A229" s="62" t="s">
        <v>6</v>
      </c>
      <c r="B229" s="63"/>
      <c r="C229" s="63"/>
      <c r="D229" s="63"/>
      <c r="E229" s="63"/>
      <c r="F229" s="64">
        <f>SUM(F223:G228)</f>
        <v>0</v>
      </c>
      <c r="G229" s="153"/>
      <c r="H229" s="64"/>
      <c r="I229" s="153"/>
    </row>
    <row r="230" spans="1:9" ht="15.75" thickTop="1" x14ac:dyDescent="0.25">
      <c r="A230" s="89" t="s">
        <v>7</v>
      </c>
      <c r="B230" s="90"/>
      <c r="C230" s="90"/>
      <c r="D230" s="90"/>
      <c r="E230" s="90"/>
      <c r="F230" s="181">
        <f>SUM(F229)</f>
        <v>0</v>
      </c>
      <c r="G230" s="182"/>
      <c r="H230" s="181"/>
      <c r="I230" s="182"/>
    </row>
    <row r="231" spans="1:9" x14ac:dyDescent="0.25">
      <c r="A231" s="38"/>
      <c r="B231" s="38"/>
      <c r="C231" s="38"/>
      <c r="D231" s="38"/>
      <c r="E231" s="38"/>
      <c r="F231" s="39"/>
      <c r="G231" s="49"/>
      <c r="H231" s="39"/>
      <c r="I231" s="49"/>
    </row>
    <row r="232" spans="1:9" x14ac:dyDescent="0.25">
      <c r="A232" s="38"/>
      <c r="B232" s="38"/>
      <c r="C232" s="38"/>
      <c r="D232" s="38"/>
      <c r="E232" s="38"/>
      <c r="F232" s="39"/>
      <c r="G232" s="49"/>
      <c r="H232" s="39"/>
      <c r="I232" s="49"/>
    </row>
    <row r="233" spans="1:9" x14ac:dyDescent="0.25">
      <c r="A233" s="41" t="s">
        <v>48</v>
      </c>
      <c r="B233" s="41"/>
      <c r="C233" s="41"/>
      <c r="D233" s="41"/>
      <c r="E233" s="41"/>
    </row>
    <row r="235" spans="1:9" ht="15" customHeight="1" x14ac:dyDescent="0.25">
      <c r="A235" s="290" t="s">
        <v>0</v>
      </c>
      <c r="B235" s="291"/>
      <c r="C235" s="291"/>
      <c r="D235" s="291"/>
      <c r="E235" s="292"/>
      <c r="F235" s="51" t="s">
        <v>210</v>
      </c>
      <c r="G235" s="51"/>
      <c r="H235" s="51" t="s">
        <v>219</v>
      </c>
      <c r="I235" s="51"/>
    </row>
    <row r="236" spans="1:9" x14ac:dyDescent="0.25">
      <c r="A236" s="293"/>
      <c r="B236" s="294"/>
      <c r="C236" s="294"/>
      <c r="D236" s="294"/>
      <c r="E236" s="295"/>
      <c r="F236" s="52"/>
      <c r="G236" s="52"/>
      <c r="H236" s="52"/>
      <c r="I236" s="52"/>
    </row>
    <row r="237" spans="1:9" x14ac:dyDescent="0.25">
      <c r="A237" s="59" t="s">
        <v>33</v>
      </c>
      <c r="B237" s="60"/>
      <c r="C237" s="60"/>
      <c r="D237" s="60"/>
      <c r="E237" s="216"/>
      <c r="F237" s="53"/>
      <c r="G237" s="54"/>
      <c r="H237" s="53"/>
      <c r="I237" s="54"/>
    </row>
    <row r="238" spans="1:9" x14ac:dyDescent="0.25">
      <c r="A238" s="149" t="s">
        <v>212</v>
      </c>
      <c r="B238" s="214"/>
      <c r="C238" s="214"/>
      <c r="D238" s="214"/>
      <c r="E238" s="150"/>
      <c r="F238" s="53">
        <v>49170</v>
      </c>
      <c r="G238" s="54"/>
      <c r="H238" s="53">
        <v>50000</v>
      </c>
      <c r="I238" s="54"/>
    </row>
    <row r="239" spans="1:9" x14ac:dyDescent="0.25">
      <c r="A239" s="59" t="s">
        <v>35</v>
      </c>
      <c r="B239" s="214"/>
      <c r="C239" s="214"/>
      <c r="D239" s="214"/>
      <c r="E239" s="150"/>
      <c r="F239" s="53">
        <v>13276</v>
      </c>
      <c r="G239" s="54"/>
      <c r="H239" s="53">
        <v>13500</v>
      </c>
      <c r="I239" s="54"/>
    </row>
    <row r="240" spans="1:9" ht="15.75" thickBot="1" x14ac:dyDescent="0.3">
      <c r="A240" s="220"/>
      <c r="B240" s="221"/>
      <c r="C240" s="221"/>
      <c r="D240" s="221"/>
      <c r="E240" s="222"/>
      <c r="F240" s="183"/>
      <c r="G240" s="184"/>
      <c r="H240" s="183"/>
      <c r="I240" s="184"/>
    </row>
    <row r="241" spans="1:14" ht="16.5" thickTop="1" thickBot="1" x14ac:dyDescent="0.3">
      <c r="A241" s="160" t="s">
        <v>49</v>
      </c>
      <c r="B241" s="161"/>
      <c r="C241" s="161"/>
      <c r="D241" s="161"/>
      <c r="E241" s="215"/>
      <c r="F241" s="147">
        <f>SUM(F237:G240)</f>
        <v>62446</v>
      </c>
      <c r="G241" s="148"/>
      <c r="H241" s="147">
        <f>SUM(H237:I240)</f>
        <v>63500</v>
      </c>
      <c r="I241" s="148"/>
    </row>
    <row r="242" spans="1:14" ht="15.75" thickTop="1" x14ac:dyDescent="0.25">
      <c r="A242" s="89" t="s">
        <v>7</v>
      </c>
      <c r="B242" s="90"/>
      <c r="C242" s="90"/>
      <c r="D242" s="90"/>
      <c r="E242" s="129"/>
      <c r="F242" s="286">
        <f>F241</f>
        <v>62446</v>
      </c>
      <c r="G242" s="287"/>
      <c r="H242" s="286">
        <f>SUM(H241)</f>
        <v>63500</v>
      </c>
      <c r="I242" s="287"/>
    </row>
    <row r="243" spans="1:14" x14ac:dyDescent="0.25">
      <c r="A243" s="38"/>
      <c r="B243" s="38"/>
      <c r="C243" s="38"/>
      <c r="D243" s="38"/>
      <c r="E243" s="38"/>
      <c r="F243" s="39"/>
      <c r="G243" s="49"/>
      <c r="H243" s="39"/>
      <c r="I243" s="49"/>
    </row>
    <row r="244" spans="1:14" s="1" customFormat="1" x14ac:dyDescent="0.25">
      <c r="A244" s="38"/>
      <c r="B244" s="38"/>
      <c r="C244" s="38"/>
      <c r="D244" s="38"/>
      <c r="E244" s="38"/>
      <c r="F244" s="39"/>
      <c r="G244" s="49"/>
      <c r="H244" s="39"/>
      <c r="I244" s="49"/>
      <c r="J244" s="3"/>
      <c r="K244" s="3"/>
      <c r="L244" s="3"/>
      <c r="M244" s="3"/>
      <c r="N244" s="3"/>
    </row>
    <row r="245" spans="1:14" s="1" customFormat="1" x14ac:dyDescent="0.25">
      <c r="A245" s="38"/>
      <c r="B245" s="38"/>
      <c r="C245" s="38"/>
      <c r="D245" s="38"/>
      <c r="E245" s="38"/>
      <c r="F245" s="39"/>
      <c r="G245" s="49"/>
      <c r="H245" s="39"/>
      <c r="I245" s="49"/>
      <c r="J245" s="3"/>
      <c r="K245" s="3"/>
      <c r="L245" s="3"/>
      <c r="M245" s="3"/>
      <c r="N245" s="3"/>
    </row>
    <row r="246" spans="1:14" s="1" customFormat="1" x14ac:dyDescent="0.25">
      <c r="A246" s="38"/>
      <c r="B246" s="38"/>
      <c r="C246" s="38"/>
      <c r="D246" s="38"/>
      <c r="E246" s="38"/>
      <c r="F246" s="39"/>
      <c r="G246" s="49"/>
      <c r="H246" s="39"/>
      <c r="I246" s="49"/>
      <c r="J246" s="3"/>
      <c r="K246" s="3"/>
      <c r="L246" s="3"/>
      <c r="M246" s="3"/>
      <c r="N246" s="3"/>
    </row>
    <row r="247" spans="1:14" s="1" customFormat="1" x14ac:dyDescent="0.25">
      <c r="A247" s="38"/>
      <c r="B247" s="38"/>
      <c r="C247" s="38"/>
      <c r="D247" s="38"/>
      <c r="E247" s="38"/>
      <c r="F247" s="39"/>
      <c r="G247" s="49"/>
      <c r="H247" s="39"/>
      <c r="I247" s="49"/>
      <c r="J247" s="3"/>
      <c r="K247" s="3"/>
      <c r="L247" s="3"/>
      <c r="M247" s="3"/>
      <c r="N247" s="3"/>
    </row>
    <row r="248" spans="1:14" s="1" customFormat="1" x14ac:dyDescent="0.25">
      <c r="A248" s="38"/>
      <c r="B248" s="38"/>
      <c r="C248" s="38"/>
      <c r="D248" s="38"/>
      <c r="E248" s="38"/>
      <c r="F248" s="39"/>
      <c r="G248" s="49"/>
      <c r="H248" s="39"/>
      <c r="I248" s="49"/>
      <c r="J248" s="3"/>
      <c r="K248" s="3"/>
      <c r="L248" s="3"/>
      <c r="M248" s="3"/>
      <c r="N248" s="3"/>
    </row>
    <row r="249" spans="1:14" s="1" customFormat="1" x14ac:dyDescent="0.25">
      <c r="A249" s="38"/>
      <c r="B249" s="38"/>
      <c r="C249" s="38"/>
      <c r="D249" s="38"/>
      <c r="E249" s="38"/>
      <c r="F249" s="39"/>
      <c r="G249" s="49"/>
      <c r="H249" s="39"/>
      <c r="I249" s="49"/>
      <c r="J249" s="3"/>
      <c r="K249" s="3"/>
      <c r="L249" s="3"/>
      <c r="M249" s="3"/>
      <c r="N249" s="3"/>
    </row>
    <row r="250" spans="1:14" s="1" customFormat="1" x14ac:dyDescent="0.25">
      <c r="A250" s="38"/>
      <c r="B250" s="38"/>
      <c r="C250" s="38"/>
      <c r="D250" s="38"/>
      <c r="E250" s="38"/>
      <c r="F250" s="39"/>
      <c r="G250" s="49"/>
      <c r="H250" s="39"/>
      <c r="I250" s="49"/>
      <c r="J250" s="3"/>
      <c r="K250" s="3"/>
      <c r="L250" s="3"/>
      <c r="M250" s="3"/>
      <c r="N250" s="3"/>
    </row>
    <row r="251" spans="1:14" s="1" customFormat="1" x14ac:dyDescent="0.25">
      <c r="A251" s="38"/>
      <c r="B251" s="38"/>
      <c r="C251" s="38"/>
      <c r="D251" s="38"/>
      <c r="E251" s="38"/>
      <c r="F251" s="39"/>
      <c r="G251" s="49"/>
      <c r="H251" s="39"/>
      <c r="I251" s="49"/>
      <c r="J251" s="3"/>
      <c r="K251" s="3"/>
      <c r="L251" s="3"/>
      <c r="M251" s="3"/>
      <c r="N251" s="3"/>
    </row>
    <row r="252" spans="1:14" x14ac:dyDescent="0.25">
      <c r="A252" s="38"/>
      <c r="B252" s="38"/>
      <c r="C252" s="38"/>
      <c r="D252" s="38"/>
      <c r="E252" s="38"/>
      <c r="F252" s="39"/>
      <c r="G252" s="49"/>
      <c r="H252" s="39"/>
      <c r="I252" s="49"/>
    </row>
    <row r="253" spans="1:14" x14ac:dyDescent="0.25">
      <c r="A253" s="38"/>
      <c r="B253" s="38"/>
      <c r="C253" s="38"/>
      <c r="D253" s="38"/>
      <c r="E253" s="38"/>
      <c r="F253" s="39"/>
      <c r="G253" s="49"/>
      <c r="H253" s="39"/>
      <c r="I253" s="49"/>
    </row>
    <row r="254" spans="1:14" x14ac:dyDescent="0.25">
      <c r="A254" s="38"/>
      <c r="B254" s="38"/>
      <c r="C254" s="38"/>
      <c r="D254" s="38"/>
      <c r="E254" s="38"/>
      <c r="F254" s="39"/>
      <c r="G254" s="49"/>
      <c r="H254" s="39"/>
      <c r="I254" s="49"/>
    </row>
    <row r="255" spans="1:14" x14ac:dyDescent="0.25">
      <c r="A255" s="38"/>
      <c r="B255" s="38"/>
      <c r="C255" s="38"/>
      <c r="D255" s="38"/>
      <c r="E255" s="38"/>
      <c r="F255" s="39"/>
      <c r="G255" s="49"/>
      <c r="H255" s="39"/>
      <c r="I255" s="49"/>
    </row>
    <row r="256" spans="1:14" x14ac:dyDescent="0.25">
      <c r="A256" s="146" t="s">
        <v>58</v>
      </c>
      <c r="B256" s="146"/>
      <c r="C256" s="146"/>
      <c r="D256" s="146"/>
      <c r="E256" s="146"/>
      <c r="F256" s="146"/>
      <c r="G256" s="146"/>
      <c r="H256" s="146"/>
      <c r="I256" s="146"/>
    </row>
    <row r="258" spans="1:9" ht="15" customHeight="1" x14ac:dyDescent="0.25">
      <c r="A258" s="71" t="s">
        <v>0</v>
      </c>
      <c r="B258" s="71"/>
      <c r="C258" s="71"/>
      <c r="D258" s="71"/>
      <c r="E258" s="71"/>
      <c r="F258" s="51" t="s">
        <v>210</v>
      </c>
      <c r="G258" s="51"/>
      <c r="H258" s="51" t="s">
        <v>219</v>
      </c>
      <c r="I258" s="51"/>
    </row>
    <row r="259" spans="1:9" x14ac:dyDescent="0.25">
      <c r="A259" s="72"/>
      <c r="B259" s="72"/>
      <c r="C259" s="72"/>
      <c r="D259" s="72"/>
      <c r="E259" s="72"/>
      <c r="F259" s="52"/>
      <c r="G259" s="52"/>
      <c r="H259" s="52"/>
      <c r="I259" s="52"/>
    </row>
    <row r="260" spans="1:9" x14ac:dyDescent="0.25">
      <c r="A260" s="79" t="s">
        <v>66</v>
      </c>
      <c r="B260" s="79"/>
      <c r="C260" s="79"/>
      <c r="D260" s="79"/>
      <c r="E260" s="79"/>
      <c r="F260" s="66"/>
      <c r="G260" s="66"/>
      <c r="H260" s="66"/>
      <c r="I260" s="66"/>
    </row>
    <row r="261" spans="1:9" x14ac:dyDescent="0.25">
      <c r="A261" s="187" t="s">
        <v>118</v>
      </c>
      <c r="B261" s="188"/>
      <c r="C261" s="188"/>
      <c r="D261" s="188"/>
      <c r="E261" s="189"/>
      <c r="F261" s="53"/>
      <c r="G261" s="54"/>
      <c r="H261" s="53"/>
      <c r="I261" s="54"/>
    </row>
    <row r="262" spans="1:9" ht="15.75" thickBot="1" x14ac:dyDescent="0.3">
      <c r="A262" s="59" t="s">
        <v>62</v>
      </c>
      <c r="B262" s="214"/>
      <c r="C262" s="214"/>
      <c r="D262" s="214"/>
      <c r="E262" s="150"/>
      <c r="F262" s="117"/>
      <c r="G262" s="118"/>
      <c r="H262" s="117"/>
      <c r="I262" s="118"/>
    </row>
    <row r="263" spans="1:9" ht="16.5" thickTop="1" thickBot="1" x14ac:dyDescent="0.3">
      <c r="A263" s="62" t="s">
        <v>8</v>
      </c>
      <c r="B263" s="63"/>
      <c r="C263" s="63"/>
      <c r="D263" s="63"/>
      <c r="E263" s="63"/>
      <c r="F263" s="64">
        <f>SUM(F260+F262)</f>
        <v>0</v>
      </c>
      <c r="G263" s="64"/>
      <c r="H263" s="64">
        <f>SUM(H260+H262)</f>
        <v>0</v>
      </c>
      <c r="I263" s="64"/>
    </row>
    <row r="264" spans="1:9" ht="15.75" thickTop="1" x14ac:dyDescent="0.25">
      <c r="A264" s="73" t="s">
        <v>9</v>
      </c>
      <c r="B264" s="74"/>
      <c r="C264" s="74"/>
      <c r="D264" s="74"/>
      <c r="E264" s="75"/>
      <c r="F264" s="78">
        <f>SUM(F263)</f>
        <v>0</v>
      </c>
      <c r="G264" s="75"/>
      <c r="H264" s="119">
        <f>SUM(H263)</f>
        <v>0</v>
      </c>
      <c r="I264" s="75"/>
    </row>
    <row r="265" spans="1:9" x14ac:dyDescent="0.25">
      <c r="A265" s="38"/>
      <c r="B265" s="38"/>
      <c r="C265" s="38"/>
      <c r="D265" s="38"/>
      <c r="E265" s="38"/>
      <c r="F265" s="39"/>
      <c r="G265" s="49"/>
      <c r="H265" s="39"/>
      <c r="I265" s="49"/>
    </row>
    <row r="266" spans="1:9" x14ac:dyDescent="0.25">
      <c r="A266" s="38"/>
      <c r="B266" s="38"/>
      <c r="C266" s="38"/>
      <c r="D266" s="38"/>
      <c r="E266" s="38"/>
      <c r="F266" s="39"/>
      <c r="G266" s="49"/>
      <c r="H266" s="39"/>
      <c r="I266" s="49"/>
    </row>
    <row r="267" spans="1:9" x14ac:dyDescent="0.25">
      <c r="A267" s="38" t="s">
        <v>81</v>
      </c>
      <c r="B267" s="38"/>
      <c r="C267" s="38"/>
      <c r="D267" s="38"/>
      <c r="E267" s="38"/>
      <c r="F267" s="39"/>
      <c r="G267" s="49"/>
      <c r="H267" s="39"/>
      <c r="I267" s="49"/>
    </row>
    <row r="268" spans="1:9" x14ac:dyDescent="0.25">
      <c r="A268" s="38"/>
      <c r="B268" s="38"/>
      <c r="C268" s="38"/>
      <c r="D268" s="38"/>
      <c r="E268" s="38"/>
      <c r="F268" s="39"/>
      <c r="G268" s="49"/>
      <c r="H268" s="39"/>
      <c r="I268" s="49"/>
    </row>
    <row r="269" spans="1:9" ht="15" customHeight="1" x14ac:dyDescent="0.25">
      <c r="A269" s="71" t="s">
        <v>0</v>
      </c>
      <c r="B269" s="71"/>
      <c r="C269" s="71"/>
      <c r="D269" s="71"/>
      <c r="E269" s="71"/>
      <c r="F269" s="51" t="s">
        <v>210</v>
      </c>
      <c r="G269" s="51"/>
      <c r="H269" s="51" t="s">
        <v>219</v>
      </c>
      <c r="I269" s="51"/>
    </row>
    <row r="270" spans="1:9" x14ac:dyDescent="0.25">
      <c r="A270" s="72"/>
      <c r="B270" s="72"/>
      <c r="C270" s="72"/>
      <c r="D270" s="72"/>
      <c r="E270" s="72"/>
      <c r="F270" s="52"/>
      <c r="G270" s="52"/>
      <c r="H270" s="52"/>
      <c r="I270" s="52"/>
    </row>
    <row r="271" spans="1:9" x14ac:dyDescent="0.25">
      <c r="A271" s="59" t="s">
        <v>34</v>
      </c>
      <c r="B271" s="60"/>
      <c r="C271" s="60"/>
      <c r="D271" s="60"/>
      <c r="E271" s="60"/>
      <c r="F271" s="58"/>
      <c r="G271" s="58"/>
      <c r="H271" s="58"/>
      <c r="I271" s="58"/>
    </row>
    <row r="272" spans="1:9" x14ac:dyDescent="0.25">
      <c r="A272" s="104"/>
      <c r="B272" s="105"/>
      <c r="C272" s="105"/>
      <c r="D272" s="105"/>
      <c r="E272" s="105"/>
      <c r="F272" s="61"/>
      <c r="G272" s="61"/>
      <c r="H272" s="61"/>
      <c r="I272" s="61"/>
    </row>
    <row r="273" spans="1:9" x14ac:dyDescent="0.25">
      <c r="A273" s="59" t="s">
        <v>35</v>
      </c>
      <c r="B273" s="60"/>
      <c r="C273" s="60"/>
      <c r="D273" s="60"/>
      <c r="E273" s="60"/>
      <c r="F273" s="58"/>
      <c r="G273" s="58"/>
      <c r="H273" s="58"/>
      <c r="I273" s="58"/>
    </row>
    <row r="274" spans="1:9" ht="15.75" thickBot="1" x14ac:dyDescent="0.3">
      <c r="A274" s="104"/>
      <c r="B274" s="105"/>
      <c r="C274" s="105"/>
      <c r="D274" s="105"/>
      <c r="E274" s="105"/>
      <c r="F274" s="61"/>
      <c r="G274" s="61"/>
      <c r="H274" s="61"/>
      <c r="I274" s="61"/>
    </row>
    <row r="275" spans="1:9" ht="16.5" thickTop="1" thickBot="1" x14ac:dyDescent="0.3">
      <c r="A275" s="62" t="s">
        <v>6</v>
      </c>
      <c r="B275" s="63"/>
      <c r="C275" s="63"/>
      <c r="D275" s="63"/>
      <c r="E275" s="63"/>
      <c r="F275" s="64">
        <f>SUM(F271:G274)</f>
        <v>0</v>
      </c>
      <c r="G275" s="153"/>
      <c r="H275" s="64">
        <f>SUM(H271:I274)</f>
        <v>0</v>
      </c>
      <c r="I275" s="153"/>
    </row>
    <row r="276" spans="1:9" ht="16.5" thickTop="1" thickBot="1" x14ac:dyDescent="0.3">
      <c r="A276" s="156" t="s">
        <v>7</v>
      </c>
      <c r="B276" s="157"/>
      <c r="C276" s="157"/>
      <c r="D276" s="157"/>
      <c r="E276" s="158"/>
      <c r="F276" s="227">
        <f>SUM(F275)</f>
        <v>0</v>
      </c>
      <c r="G276" s="158"/>
      <c r="H276" s="227">
        <f>SUM(H275)</f>
        <v>0</v>
      </c>
      <c r="I276" s="158"/>
    </row>
    <row r="277" spans="1:9" ht="15.75" thickTop="1" x14ac:dyDescent="0.25">
      <c r="A277" s="120" t="s">
        <v>144</v>
      </c>
      <c r="B277" s="121"/>
      <c r="C277" s="121"/>
      <c r="D277" s="121"/>
      <c r="E277" s="122"/>
      <c r="F277" s="190"/>
      <c r="G277" s="191"/>
      <c r="H277" s="190">
        <v>0</v>
      </c>
      <c r="I277" s="191"/>
    </row>
    <row r="278" spans="1:9" ht="15.75" thickBot="1" x14ac:dyDescent="0.3">
      <c r="A278" s="166" t="s">
        <v>82</v>
      </c>
      <c r="B278" s="167"/>
      <c r="C278" s="167"/>
      <c r="D278" s="167"/>
      <c r="E278" s="168"/>
      <c r="F278" s="288"/>
      <c r="G278" s="289"/>
      <c r="H278" s="288"/>
      <c r="I278" s="289"/>
    </row>
    <row r="279" spans="1:9" ht="15.75" thickTop="1" x14ac:dyDescent="0.25">
      <c r="A279" s="217" t="s">
        <v>9</v>
      </c>
      <c r="B279" s="218"/>
      <c r="C279" s="218"/>
      <c r="D279" s="218"/>
      <c r="E279" s="219"/>
      <c r="F279" s="85">
        <f>SUM(F276:G277)</f>
        <v>0</v>
      </c>
      <c r="G279" s="86"/>
      <c r="H279" s="85">
        <f>SUM(H276:I277)</f>
        <v>0</v>
      </c>
      <c r="I279" s="86"/>
    </row>
    <row r="280" spans="1:9" x14ac:dyDescent="0.25">
      <c r="A280" s="38"/>
      <c r="B280" s="38"/>
      <c r="C280" s="38"/>
      <c r="D280" s="38"/>
      <c r="E280" s="38"/>
      <c r="F280" s="39"/>
      <c r="G280" s="49"/>
      <c r="H280" s="39"/>
      <c r="I280" s="49"/>
    </row>
    <row r="281" spans="1:9" x14ac:dyDescent="0.25">
      <c r="A281" s="38"/>
      <c r="B281" s="38"/>
      <c r="C281" s="38"/>
      <c r="D281" s="38"/>
      <c r="E281" s="38"/>
      <c r="F281" s="39"/>
      <c r="G281" s="49"/>
      <c r="H281" s="39"/>
      <c r="I281" s="49"/>
    </row>
    <row r="282" spans="1:9" x14ac:dyDescent="0.25">
      <c r="A282" s="146" t="s">
        <v>50</v>
      </c>
      <c r="B282" s="146"/>
      <c r="C282" s="146"/>
      <c r="D282" s="146"/>
      <c r="E282" s="146"/>
      <c r="F282" s="146"/>
      <c r="G282" s="146"/>
      <c r="H282" s="146"/>
      <c r="I282" s="146"/>
    </row>
    <row r="284" spans="1:9" ht="15" customHeight="1" x14ac:dyDescent="0.25">
      <c r="A284" s="71" t="s">
        <v>0</v>
      </c>
      <c r="B284" s="71"/>
      <c r="C284" s="71"/>
      <c r="D284" s="71"/>
      <c r="E284" s="71"/>
      <c r="F284" s="51" t="s">
        <v>210</v>
      </c>
      <c r="G284" s="51"/>
      <c r="H284" s="51" t="s">
        <v>219</v>
      </c>
      <c r="I284" s="51"/>
    </row>
    <row r="285" spans="1:9" x14ac:dyDescent="0.25">
      <c r="A285" s="72"/>
      <c r="B285" s="72"/>
      <c r="C285" s="72"/>
      <c r="D285" s="72"/>
      <c r="E285" s="72"/>
      <c r="F285" s="52"/>
      <c r="G285" s="52"/>
      <c r="H285" s="52"/>
      <c r="I285" s="52"/>
    </row>
    <row r="286" spans="1:9" x14ac:dyDescent="0.25">
      <c r="A286" s="59" t="s">
        <v>32</v>
      </c>
      <c r="B286" s="60"/>
      <c r="C286" s="60"/>
      <c r="D286" s="60"/>
      <c r="E286" s="60"/>
      <c r="F286" s="58">
        <v>120605</v>
      </c>
      <c r="G286" s="58"/>
      <c r="H286" s="58">
        <v>120000</v>
      </c>
      <c r="I286" s="58"/>
    </row>
    <row r="287" spans="1:9" x14ac:dyDescent="0.25">
      <c r="A287" s="169" t="s">
        <v>30</v>
      </c>
      <c r="B287" s="170"/>
      <c r="C287" s="170"/>
      <c r="D287" s="170"/>
      <c r="E287" s="170"/>
      <c r="F287" s="61"/>
      <c r="G287" s="61"/>
      <c r="H287" s="61"/>
      <c r="I287" s="61"/>
    </row>
    <row r="288" spans="1:9" x14ac:dyDescent="0.25">
      <c r="A288" s="59" t="s">
        <v>21</v>
      </c>
      <c r="B288" s="60"/>
      <c r="C288" s="60"/>
      <c r="D288" s="60"/>
      <c r="E288" s="60"/>
      <c r="F288" s="58">
        <v>105882</v>
      </c>
      <c r="G288" s="58"/>
      <c r="H288" s="58">
        <v>10000</v>
      </c>
      <c r="I288" s="58"/>
    </row>
    <row r="289" spans="1:9" x14ac:dyDescent="0.25">
      <c r="A289" s="169" t="s">
        <v>192</v>
      </c>
      <c r="B289" s="170"/>
      <c r="C289" s="170"/>
      <c r="D289" s="170"/>
      <c r="E289" s="170"/>
      <c r="F289" s="61">
        <v>605044</v>
      </c>
      <c r="G289" s="61"/>
      <c r="H289" s="61">
        <v>60000</v>
      </c>
      <c r="I289" s="61"/>
    </row>
    <row r="290" spans="1:9" x14ac:dyDescent="0.25">
      <c r="A290" s="59" t="s">
        <v>35</v>
      </c>
      <c r="B290" s="60"/>
      <c r="C290" s="60"/>
      <c r="D290" s="60"/>
      <c r="E290" s="60"/>
      <c r="F290" s="58">
        <v>218548</v>
      </c>
      <c r="G290" s="58"/>
      <c r="H290" s="58">
        <v>51000</v>
      </c>
      <c r="I290" s="58"/>
    </row>
    <row r="291" spans="1:9" ht="15.75" thickBot="1" x14ac:dyDescent="0.3">
      <c r="A291" s="149"/>
      <c r="B291" s="214"/>
      <c r="C291" s="214"/>
      <c r="D291" s="214"/>
      <c r="E291" s="150"/>
      <c r="F291" s="53"/>
      <c r="G291" s="54"/>
      <c r="H291" s="53"/>
      <c r="I291" s="54"/>
    </row>
    <row r="292" spans="1:9" ht="15.75" thickTop="1" x14ac:dyDescent="0.25">
      <c r="A292" s="109" t="s">
        <v>6</v>
      </c>
      <c r="B292" s="110"/>
      <c r="C292" s="110"/>
      <c r="D292" s="110"/>
      <c r="E292" s="110"/>
      <c r="F292" s="281">
        <f>SUM(F286:G291)</f>
        <v>1050079</v>
      </c>
      <c r="G292" s="282"/>
      <c r="H292" s="281">
        <f>SUM(H286:I291)</f>
        <v>241000</v>
      </c>
      <c r="I292" s="282"/>
    </row>
    <row r="293" spans="1:9" ht="15.75" thickBot="1" x14ac:dyDescent="0.3">
      <c r="A293" s="59" t="s">
        <v>7</v>
      </c>
      <c r="B293" s="60"/>
      <c r="C293" s="60"/>
      <c r="D293" s="60"/>
      <c r="E293" s="216"/>
      <c r="F293" s="252">
        <f>SUM(F292)</f>
        <v>1050079</v>
      </c>
      <c r="G293" s="253"/>
      <c r="H293" s="257">
        <f>SUM(H292)</f>
        <v>241000</v>
      </c>
      <c r="I293" s="258"/>
    </row>
    <row r="294" spans="1:9" ht="15.75" thickTop="1" x14ac:dyDescent="0.25">
      <c r="A294" s="89" t="s">
        <v>66</v>
      </c>
      <c r="B294" s="90"/>
      <c r="C294" s="90"/>
      <c r="D294" s="90"/>
      <c r="E294" s="129"/>
      <c r="F294" s="123">
        <v>100800</v>
      </c>
      <c r="G294" s="124"/>
      <c r="H294" s="123">
        <v>157000</v>
      </c>
      <c r="I294" s="124"/>
    </row>
    <row r="295" spans="1:9" x14ac:dyDescent="0.25">
      <c r="A295" s="59" t="s">
        <v>60</v>
      </c>
      <c r="B295" s="60"/>
      <c r="C295" s="60"/>
      <c r="D295" s="60"/>
      <c r="E295" s="216"/>
      <c r="F295" s="151"/>
      <c r="G295" s="152"/>
      <c r="H295" s="151"/>
      <c r="I295" s="152"/>
    </row>
    <row r="296" spans="1:9" ht="15.75" thickBot="1" x14ac:dyDescent="0.3">
      <c r="A296" s="337" t="s">
        <v>62</v>
      </c>
      <c r="B296" s="338"/>
      <c r="C296" s="338"/>
      <c r="D296" s="338"/>
      <c r="E296" s="339"/>
      <c r="F296" s="117">
        <v>27216</v>
      </c>
      <c r="G296" s="118"/>
      <c r="H296" s="117">
        <v>43000</v>
      </c>
      <c r="I296" s="118"/>
    </row>
    <row r="297" spans="1:9" ht="16.5" thickTop="1" thickBot="1" x14ac:dyDescent="0.3">
      <c r="A297" s="62" t="s">
        <v>63</v>
      </c>
      <c r="B297" s="63"/>
      <c r="C297" s="63"/>
      <c r="D297" s="63"/>
      <c r="E297" s="135"/>
      <c r="F297" s="127">
        <f>SUM(F294:G296)</f>
        <v>128016</v>
      </c>
      <c r="G297" s="128"/>
      <c r="H297" s="127">
        <f>SUM(H294:I296)</f>
        <v>200000</v>
      </c>
      <c r="I297" s="128"/>
    </row>
    <row r="298" spans="1:9" ht="15.75" thickTop="1" x14ac:dyDescent="0.25">
      <c r="A298" s="217" t="s">
        <v>9</v>
      </c>
      <c r="B298" s="218"/>
      <c r="C298" s="218"/>
      <c r="D298" s="218"/>
      <c r="E298" s="219"/>
      <c r="F298" s="85">
        <f>F293+F297</f>
        <v>1178095</v>
      </c>
      <c r="G298" s="86"/>
      <c r="H298" s="85">
        <f>H297+H293</f>
        <v>441000</v>
      </c>
      <c r="I298" s="86"/>
    </row>
    <row r="299" spans="1:9" x14ac:dyDescent="0.25">
      <c r="A299" s="38"/>
      <c r="B299" s="38"/>
      <c r="C299" s="38"/>
      <c r="D299" s="38"/>
      <c r="E299" s="38"/>
      <c r="F299" s="39"/>
      <c r="G299" s="49"/>
      <c r="H299" s="39"/>
      <c r="I299" s="49"/>
    </row>
    <row r="300" spans="1:9" x14ac:dyDescent="0.25">
      <c r="A300" s="38"/>
      <c r="B300" s="38"/>
      <c r="C300" s="38"/>
      <c r="D300" s="38"/>
      <c r="E300" s="38"/>
      <c r="F300" s="39"/>
      <c r="G300" s="49"/>
      <c r="H300" s="39"/>
      <c r="I300" s="49"/>
    </row>
    <row r="301" spans="1:9" x14ac:dyDescent="0.25">
      <c r="A301" s="38"/>
      <c r="B301" s="38"/>
      <c r="C301" s="38"/>
      <c r="D301" s="38"/>
      <c r="E301" s="38"/>
      <c r="F301" s="39"/>
      <c r="G301" s="49"/>
      <c r="H301" s="39"/>
      <c r="I301" s="49"/>
    </row>
    <row r="302" spans="1:9" x14ac:dyDescent="0.25">
      <c r="A302" s="38"/>
      <c r="B302" s="38"/>
      <c r="C302" s="38"/>
      <c r="D302" s="38"/>
      <c r="E302" s="38"/>
      <c r="F302" s="39"/>
      <c r="G302" s="49"/>
      <c r="H302" s="39"/>
      <c r="I302" s="49"/>
    </row>
    <row r="303" spans="1:9" x14ac:dyDescent="0.25">
      <c r="A303" s="38"/>
      <c r="B303" s="38"/>
      <c r="C303" s="38"/>
      <c r="D303" s="38"/>
      <c r="E303" s="38"/>
      <c r="F303" s="39"/>
      <c r="G303" s="49"/>
      <c r="H303" s="39"/>
      <c r="I303" s="49"/>
    </row>
    <row r="304" spans="1:9" x14ac:dyDescent="0.25">
      <c r="A304" s="146" t="s">
        <v>51</v>
      </c>
      <c r="B304" s="146"/>
      <c r="C304" s="146"/>
      <c r="D304" s="146"/>
      <c r="E304" s="146"/>
      <c r="F304" s="146"/>
      <c r="G304" s="146"/>
      <c r="H304" s="146"/>
      <c r="I304" s="146"/>
    </row>
    <row r="306" spans="1:14" ht="15" customHeight="1" x14ac:dyDescent="0.25">
      <c r="A306" s="71" t="s">
        <v>0</v>
      </c>
      <c r="B306" s="71"/>
      <c r="C306" s="71"/>
      <c r="D306" s="71"/>
      <c r="E306" s="71"/>
      <c r="F306" s="51" t="s">
        <v>210</v>
      </c>
      <c r="G306" s="51"/>
      <c r="H306" s="51" t="s">
        <v>219</v>
      </c>
      <c r="I306" s="51"/>
    </row>
    <row r="307" spans="1:14" ht="14.25" customHeight="1" x14ac:dyDescent="0.25">
      <c r="A307" s="72"/>
      <c r="B307" s="72"/>
      <c r="C307" s="72"/>
      <c r="D307" s="72"/>
      <c r="E307" s="72"/>
      <c r="F307" s="52"/>
      <c r="G307" s="52"/>
      <c r="H307" s="52"/>
      <c r="I307" s="52"/>
    </row>
    <row r="308" spans="1:14" x14ac:dyDescent="0.25">
      <c r="A308" s="111" t="s">
        <v>41</v>
      </c>
      <c r="B308" s="112"/>
      <c r="C308" s="112"/>
      <c r="D308" s="112"/>
      <c r="E308" s="113"/>
      <c r="F308" s="53"/>
      <c r="G308" s="54"/>
      <c r="H308" s="53">
        <v>0</v>
      </c>
      <c r="I308" s="54"/>
    </row>
    <row r="309" spans="1:14" ht="15.75" thickBot="1" x14ac:dyDescent="0.3">
      <c r="A309" s="355" t="s">
        <v>191</v>
      </c>
      <c r="B309" s="356"/>
      <c r="C309" s="356"/>
      <c r="D309" s="356"/>
      <c r="E309" s="357"/>
      <c r="F309" s="284"/>
      <c r="G309" s="285"/>
      <c r="H309" s="171"/>
      <c r="I309" s="172"/>
    </row>
    <row r="310" spans="1:14" ht="16.5" thickTop="1" thickBot="1" x14ac:dyDescent="0.3">
      <c r="A310" s="62" t="s">
        <v>4</v>
      </c>
      <c r="B310" s="63"/>
      <c r="C310" s="63"/>
      <c r="D310" s="63"/>
      <c r="E310" s="63"/>
      <c r="F310" s="407">
        <f>SUM(F308:G309)</f>
        <v>0</v>
      </c>
      <c r="G310" s="407"/>
      <c r="H310" s="64">
        <f>SUM(H308:I309)</f>
        <v>0</v>
      </c>
      <c r="I310" s="64"/>
    </row>
    <row r="311" spans="1:14" ht="16.5" thickTop="1" thickBot="1" x14ac:dyDescent="0.3">
      <c r="A311" s="62" t="s">
        <v>22</v>
      </c>
      <c r="B311" s="63"/>
      <c r="C311" s="63"/>
      <c r="D311" s="63"/>
      <c r="E311" s="63"/>
      <c r="F311" s="333"/>
      <c r="G311" s="333"/>
      <c r="H311" s="333">
        <v>0</v>
      </c>
      <c r="I311" s="333"/>
    </row>
    <row r="312" spans="1:14" ht="15.75" thickTop="1" x14ac:dyDescent="0.25">
      <c r="A312" s="59" t="s">
        <v>30</v>
      </c>
      <c r="B312" s="60"/>
      <c r="C312" s="60"/>
      <c r="D312" s="60"/>
      <c r="E312" s="216"/>
      <c r="F312" s="58">
        <v>1418776</v>
      </c>
      <c r="G312" s="58"/>
      <c r="H312" s="58">
        <v>400000</v>
      </c>
      <c r="I312" s="58"/>
    </row>
    <row r="313" spans="1:14" x14ac:dyDescent="0.25">
      <c r="A313" s="55" t="s">
        <v>29</v>
      </c>
      <c r="B313" s="56"/>
      <c r="C313" s="56"/>
      <c r="D313" s="56"/>
      <c r="E313" s="56"/>
      <c r="F313" s="61"/>
      <c r="G313" s="61"/>
      <c r="H313" s="61"/>
      <c r="I313" s="61"/>
    </row>
    <row r="314" spans="1:14" x14ac:dyDescent="0.25">
      <c r="A314" s="79" t="s">
        <v>32</v>
      </c>
      <c r="B314" s="79"/>
      <c r="C314" s="79"/>
      <c r="D314" s="79"/>
      <c r="E314" s="79"/>
      <c r="F314" s="58">
        <v>666702</v>
      </c>
      <c r="G314" s="58"/>
      <c r="H314" s="58">
        <v>600000</v>
      </c>
      <c r="I314" s="58"/>
    </row>
    <row r="315" spans="1:14" x14ac:dyDescent="0.25">
      <c r="A315" s="249"/>
      <c r="B315" s="248"/>
      <c r="C315" s="248"/>
      <c r="D315" s="248"/>
      <c r="E315" s="248"/>
      <c r="F315" s="61"/>
      <c r="G315" s="61"/>
      <c r="H315" s="61"/>
      <c r="I315" s="61"/>
    </row>
    <row r="316" spans="1:14" x14ac:dyDescent="0.25">
      <c r="A316" s="59" t="s">
        <v>44</v>
      </c>
      <c r="B316" s="60"/>
      <c r="C316" s="60"/>
      <c r="D316" s="60"/>
      <c r="E316" s="60"/>
      <c r="F316" s="58">
        <v>320940</v>
      </c>
      <c r="G316" s="58"/>
      <c r="H316" s="58"/>
      <c r="I316" s="58"/>
    </row>
    <row r="317" spans="1:14" x14ac:dyDescent="0.25">
      <c r="A317" s="55"/>
      <c r="B317" s="56"/>
      <c r="C317" s="56"/>
      <c r="D317" s="56"/>
      <c r="E317" s="56"/>
      <c r="F317" s="61"/>
      <c r="G317" s="61"/>
      <c r="H317" s="61"/>
      <c r="I317" s="61"/>
    </row>
    <row r="318" spans="1:14" s="2" customFormat="1" x14ac:dyDescent="0.25">
      <c r="A318" s="59" t="s">
        <v>21</v>
      </c>
      <c r="B318" s="60"/>
      <c r="C318" s="60"/>
      <c r="D318" s="60"/>
      <c r="E318" s="60"/>
      <c r="F318" s="58">
        <v>37701</v>
      </c>
      <c r="G318" s="58"/>
      <c r="H318" s="58">
        <v>400000</v>
      </c>
      <c r="I318" s="58"/>
      <c r="J318" s="3"/>
      <c r="K318" s="3"/>
      <c r="L318" s="3"/>
      <c r="M318" s="3"/>
      <c r="N318" s="3"/>
    </row>
    <row r="319" spans="1:14" s="2" customFormat="1" x14ac:dyDescent="0.25">
      <c r="A319" s="55"/>
      <c r="B319" s="56"/>
      <c r="C319" s="56"/>
      <c r="D319" s="56"/>
      <c r="E319" s="56"/>
      <c r="F319" s="61"/>
      <c r="G319" s="61"/>
      <c r="H319" s="61"/>
      <c r="I319" s="61"/>
      <c r="J319" s="3"/>
      <c r="K319" s="3"/>
      <c r="L319" s="3"/>
      <c r="M319" s="3"/>
      <c r="N319" s="3"/>
    </row>
    <row r="320" spans="1:14" x14ac:dyDescent="0.25">
      <c r="A320" s="59" t="s">
        <v>33</v>
      </c>
      <c r="B320" s="60"/>
      <c r="C320" s="60"/>
      <c r="D320" s="60"/>
      <c r="E320" s="60"/>
      <c r="F320" s="58">
        <v>18859</v>
      </c>
      <c r="G320" s="58"/>
      <c r="H320" s="58">
        <v>50000</v>
      </c>
      <c r="I320" s="58"/>
    </row>
    <row r="321" spans="1:14" x14ac:dyDescent="0.25">
      <c r="A321" s="55"/>
      <c r="B321" s="56"/>
      <c r="C321" s="56"/>
      <c r="D321" s="56"/>
      <c r="E321" s="56"/>
      <c r="F321" s="61"/>
      <c r="G321" s="61"/>
      <c r="H321" s="61"/>
      <c r="I321" s="61"/>
    </row>
    <row r="322" spans="1:14" s="2" customFormat="1" x14ac:dyDescent="0.25">
      <c r="A322" s="59" t="s">
        <v>45</v>
      </c>
      <c r="B322" s="60"/>
      <c r="C322" s="60"/>
      <c r="D322" s="60"/>
      <c r="E322" s="60"/>
      <c r="F322" s="58">
        <v>1036338</v>
      </c>
      <c r="G322" s="58"/>
      <c r="H322" s="58">
        <v>1000000</v>
      </c>
      <c r="I322" s="58"/>
      <c r="J322" s="3"/>
      <c r="K322" s="3"/>
      <c r="L322" s="3"/>
      <c r="M322" s="3"/>
      <c r="N322" s="3"/>
    </row>
    <row r="323" spans="1:14" s="2" customFormat="1" x14ac:dyDescent="0.25">
      <c r="A323" s="55"/>
      <c r="B323" s="56"/>
      <c r="C323" s="56"/>
      <c r="D323" s="56"/>
      <c r="E323" s="56"/>
      <c r="F323" s="61"/>
      <c r="G323" s="61"/>
      <c r="H323" s="61"/>
      <c r="I323" s="61"/>
      <c r="J323" s="3"/>
      <c r="K323" s="3"/>
      <c r="L323" s="3"/>
      <c r="M323" s="3"/>
      <c r="N323" s="3"/>
    </row>
    <row r="324" spans="1:14" x14ac:dyDescent="0.25">
      <c r="A324" s="79" t="s">
        <v>35</v>
      </c>
      <c r="B324" s="79"/>
      <c r="C324" s="79"/>
      <c r="D324" s="79"/>
      <c r="E324" s="79"/>
      <c r="F324" s="58">
        <v>713600</v>
      </c>
      <c r="G324" s="58"/>
      <c r="H324" s="58">
        <v>700000</v>
      </c>
      <c r="I324" s="58"/>
    </row>
    <row r="325" spans="1:14" x14ac:dyDescent="0.25">
      <c r="A325" s="59"/>
      <c r="B325" s="60"/>
      <c r="C325" s="60"/>
      <c r="D325" s="60"/>
      <c r="E325" s="60"/>
      <c r="F325" s="58"/>
      <c r="G325" s="58"/>
      <c r="H325" s="58"/>
      <c r="I325" s="58"/>
    </row>
    <row r="326" spans="1:14" x14ac:dyDescent="0.25">
      <c r="A326" s="79" t="s">
        <v>37</v>
      </c>
      <c r="B326" s="79"/>
      <c r="C326" s="79"/>
      <c r="D326" s="79"/>
      <c r="E326" s="79"/>
      <c r="F326" s="58">
        <v>158826</v>
      </c>
      <c r="G326" s="58"/>
      <c r="H326" s="58">
        <v>20000</v>
      </c>
      <c r="I326" s="58"/>
    </row>
    <row r="327" spans="1:14" ht="15.75" thickBot="1" x14ac:dyDescent="0.3">
      <c r="A327" s="65"/>
      <c r="B327" s="65"/>
      <c r="C327" s="65"/>
      <c r="D327" s="65"/>
      <c r="E327" s="65"/>
      <c r="F327" s="58"/>
      <c r="G327" s="58"/>
      <c r="H327" s="58"/>
      <c r="I327" s="58"/>
    </row>
    <row r="328" spans="1:14" ht="16.5" thickTop="1" thickBot="1" x14ac:dyDescent="0.3">
      <c r="A328" s="62" t="s">
        <v>6</v>
      </c>
      <c r="B328" s="63"/>
      <c r="C328" s="63"/>
      <c r="D328" s="63"/>
      <c r="E328" s="63"/>
      <c r="F328" s="64">
        <f>SUM(F312:G327)</f>
        <v>4371742</v>
      </c>
      <c r="G328" s="153"/>
      <c r="H328" s="64">
        <f>SUM(H312:I327)</f>
        <v>3170000</v>
      </c>
      <c r="I328" s="153"/>
    </row>
    <row r="329" spans="1:14" ht="16.5" thickTop="1" thickBot="1" x14ac:dyDescent="0.3">
      <c r="A329" s="156" t="s">
        <v>7</v>
      </c>
      <c r="B329" s="157"/>
      <c r="C329" s="157"/>
      <c r="D329" s="157"/>
      <c r="E329" s="158"/>
      <c r="F329" s="227">
        <f>SUM(F328,F310,F311)</f>
        <v>4371742</v>
      </c>
      <c r="G329" s="158"/>
      <c r="H329" s="227">
        <f>SUM(H328,H310,H311)</f>
        <v>3170000</v>
      </c>
      <c r="I329" s="158"/>
    </row>
    <row r="330" spans="1:14" ht="15.75" thickTop="1" x14ac:dyDescent="0.25">
      <c r="A330" s="79" t="s">
        <v>193</v>
      </c>
      <c r="B330" s="79"/>
      <c r="C330" s="79"/>
      <c r="D330" s="79"/>
      <c r="E330" s="79"/>
      <c r="F330" s="66"/>
      <c r="G330" s="66"/>
      <c r="H330" s="66">
        <v>0</v>
      </c>
      <c r="I330" s="66"/>
    </row>
    <row r="331" spans="1:14" x14ac:dyDescent="0.25">
      <c r="A331" s="130" t="s">
        <v>229</v>
      </c>
      <c r="B331" s="130"/>
      <c r="C331" s="130"/>
      <c r="D331" s="130"/>
      <c r="E331" s="130"/>
      <c r="F331" s="58"/>
      <c r="G331" s="58"/>
      <c r="H331" s="58">
        <v>6690000</v>
      </c>
      <c r="I331" s="58"/>
    </row>
    <row r="332" spans="1:14" s="2" customFormat="1" x14ac:dyDescent="0.25">
      <c r="A332" s="79" t="s">
        <v>76</v>
      </c>
      <c r="B332" s="79"/>
      <c r="C332" s="79"/>
      <c r="D332" s="79"/>
      <c r="E332" s="79"/>
      <c r="F332" s="66"/>
      <c r="G332" s="66"/>
      <c r="H332" s="66">
        <v>0</v>
      </c>
      <c r="I332" s="66"/>
      <c r="J332" s="3"/>
      <c r="K332" s="3"/>
      <c r="L332" s="3"/>
      <c r="M332" s="3"/>
      <c r="N332" s="3"/>
    </row>
    <row r="333" spans="1:14" s="2" customFormat="1" x14ac:dyDescent="0.25">
      <c r="A333" s="130"/>
      <c r="B333" s="130"/>
      <c r="C333" s="130"/>
      <c r="D333" s="130"/>
      <c r="E333" s="130"/>
      <c r="F333" s="58"/>
      <c r="G333" s="58"/>
      <c r="H333" s="58"/>
      <c r="I333" s="58"/>
      <c r="J333" s="3"/>
      <c r="K333" s="3"/>
      <c r="L333" s="3"/>
      <c r="M333" s="3"/>
      <c r="N333" s="3"/>
    </row>
    <row r="334" spans="1:14" ht="15.75" thickBot="1" x14ac:dyDescent="0.3">
      <c r="A334" s="276" t="s">
        <v>62</v>
      </c>
      <c r="B334" s="277"/>
      <c r="C334" s="277"/>
      <c r="D334" s="277"/>
      <c r="E334" s="278"/>
      <c r="F334" s="107"/>
      <c r="G334" s="108"/>
      <c r="H334" s="107">
        <v>1810000</v>
      </c>
      <c r="I334" s="108"/>
    </row>
    <row r="335" spans="1:14" s="2" customFormat="1" ht="16.5" thickTop="1" thickBot="1" x14ac:dyDescent="0.3">
      <c r="A335" s="307" t="s">
        <v>63</v>
      </c>
      <c r="B335" s="308"/>
      <c r="C335" s="308"/>
      <c r="D335" s="308"/>
      <c r="E335" s="309"/>
      <c r="F335" s="179">
        <f>SUM(F330:G334)</f>
        <v>0</v>
      </c>
      <c r="G335" s="180"/>
      <c r="H335" s="179">
        <f>SUM(H330:I334)</f>
        <v>8500000</v>
      </c>
      <c r="I335" s="180"/>
      <c r="J335" s="3"/>
      <c r="K335" s="3"/>
      <c r="L335" s="3"/>
      <c r="M335" s="3"/>
      <c r="N335" s="3"/>
    </row>
    <row r="336" spans="1:14" s="2" customFormat="1" ht="15.75" thickTop="1" x14ac:dyDescent="0.25">
      <c r="A336" s="120" t="s">
        <v>61</v>
      </c>
      <c r="B336" s="121"/>
      <c r="C336" s="121"/>
      <c r="D336" s="121"/>
      <c r="E336" s="122"/>
      <c r="F336" s="123">
        <v>465000</v>
      </c>
      <c r="G336" s="124"/>
      <c r="H336" s="125">
        <v>1180000</v>
      </c>
      <c r="I336" s="126"/>
      <c r="J336" s="3"/>
      <c r="K336" s="3"/>
      <c r="L336" s="3"/>
      <c r="M336" s="3"/>
      <c r="N336" s="3"/>
    </row>
    <row r="337" spans="1:14" s="2" customFormat="1" ht="15.75" thickBot="1" x14ac:dyDescent="0.3">
      <c r="A337" s="114" t="s">
        <v>64</v>
      </c>
      <c r="B337" s="115"/>
      <c r="C337" s="115"/>
      <c r="D337" s="115"/>
      <c r="E337" s="116"/>
      <c r="F337" s="117"/>
      <c r="G337" s="118"/>
      <c r="H337" s="117">
        <v>320000</v>
      </c>
      <c r="I337" s="118"/>
      <c r="J337" s="3"/>
      <c r="K337" s="3"/>
      <c r="L337" s="3"/>
      <c r="M337" s="3"/>
      <c r="N337" s="3"/>
    </row>
    <row r="338" spans="1:14" s="2" customFormat="1" ht="16.5" thickTop="1" thickBot="1" x14ac:dyDescent="0.3">
      <c r="A338" s="120" t="s">
        <v>65</v>
      </c>
      <c r="B338" s="121"/>
      <c r="C338" s="121"/>
      <c r="D338" s="121"/>
      <c r="E338" s="122"/>
      <c r="F338" s="179">
        <f>SUM(F336:G337)</f>
        <v>465000</v>
      </c>
      <c r="G338" s="180"/>
      <c r="H338" s="179">
        <f>SUM(H336:I337)</f>
        <v>1500000</v>
      </c>
      <c r="I338" s="180"/>
      <c r="J338" s="3"/>
      <c r="K338" s="3"/>
      <c r="L338" s="3"/>
      <c r="M338" s="3"/>
      <c r="N338" s="3"/>
    </row>
    <row r="339" spans="1:14" ht="16.5" thickTop="1" thickBot="1" x14ac:dyDescent="0.3">
      <c r="A339" s="62" t="s">
        <v>8</v>
      </c>
      <c r="B339" s="63"/>
      <c r="C339" s="63"/>
      <c r="D339" s="63"/>
      <c r="E339" s="63"/>
      <c r="F339" s="64">
        <f>SUM(F335,F338)</f>
        <v>465000</v>
      </c>
      <c r="G339" s="64"/>
      <c r="H339" s="64">
        <f>SUM(H335,H338)</f>
        <v>10000000</v>
      </c>
      <c r="I339" s="64"/>
    </row>
    <row r="340" spans="1:14" ht="16.5" thickTop="1" thickBot="1" x14ac:dyDescent="0.3">
      <c r="A340" s="62" t="s">
        <v>75</v>
      </c>
      <c r="B340" s="101"/>
      <c r="C340" s="101"/>
      <c r="D340" s="101"/>
      <c r="E340" s="77"/>
      <c r="F340" s="127">
        <f>SUM(F341:G343)</f>
        <v>0</v>
      </c>
      <c r="G340" s="128"/>
      <c r="H340" s="127">
        <f>SUM(H341:I343)</f>
        <v>0</v>
      </c>
      <c r="I340" s="128"/>
    </row>
    <row r="341" spans="1:14" ht="16.5" thickTop="1" thickBot="1" x14ac:dyDescent="0.3">
      <c r="A341" s="100" t="s">
        <v>153</v>
      </c>
      <c r="B341" s="101"/>
      <c r="C341" s="101"/>
      <c r="D341" s="101"/>
      <c r="E341" s="77"/>
      <c r="F341" s="76"/>
      <c r="G341" s="77"/>
      <c r="H341" s="76"/>
      <c r="I341" s="77"/>
    </row>
    <row r="342" spans="1:14" ht="16.5" thickTop="1" thickBot="1" x14ac:dyDescent="0.3">
      <c r="A342" s="100" t="s">
        <v>67</v>
      </c>
      <c r="B342" s="101"/>
      <c r="C342" s="101"/>
      <c r="D342" s="101"/>
      <c r="E342" s="77"/>
      <c r="F342" s="76"/>
      <c r="G342" s="77"/>
      <c r="H342" s="76"/>
      <c r="I342" s="77"/>
    </row>
    <row r="343" spans="1:14" ht="16.5" thickTop="1" thickBot="1" x14ac:dyDescent="0.3">
      <c r="A343" s="100" t="s">
        <v>14</v>
      </c>
      <c r="B343" s="101"/>
      <c r="C343" s="101"/>
      <c r="D343" s="101"/>
      <c r="E343" s="77"/>
      <c r="F343" s="76"/>
      <c r="G343" s="77"/>
      <c r="H343" s="76"/>
      <c r="I343" s="77"/>
    </row>
    <row r="344" spans="1:14" ht="15.75" thickTop="1" x14ac:dyDescent="0.25">
      <c r="A344" s="89" t="s">
        <v>9</v>
      </c>
      <c r="B344" s="90"/>
      <c r="C344" s="90"/>
      <c r="D344" s="90"/>
      <c r="E344" s="90"/>
      <c r="F344" s="181">
        <f>SUM(F329+F339+F340)</f>
        <v>4836742</v>
      </c>
      <c r="G344" s="182"/>
      <c r="H344" s="181">
        <f>SUM(H329+H339+H340)</f>
        <v>13170000</v>
      </c>
      <c r="I344" s="182"/>
    </row>
    <row r="345" spans="1:14" s="2" customFormat="1" x14ac:dyDescent="0.25">
      <c r="A345" s="38"/>
      <c r="B345" s="38"/>
      <c r="C345" s="38"/>
      <c r="D345" s="38"/>
      <c r="E345" s="38"/>
      <c r="F345" s="39"/>
      <c r="G345" s="49"/>
      <c r="H345" s="39"/>
      <c r="I345" s="49"/>
      <c r="J345" s="3"/>
      <c r="K345" s="3"/>
      <c r="L345" s="3"/>
      <c r="M345" s="3"/>
      <c r="N345" s="3"/>
    </row>
    <row r="346" spans="1:14" s="2" customFormat="1" x14ac:dyDescent="0.25">
      <c r="A346" s="38"/>
      <c r="B346" s="38"/>
      <c r="C346" s="38"/>
      <c r="D346" s="38"/>
      <c r="E346" s="38"/>
      <c r="F346" s="39"/>
      <c r="G346" s="49"/>
      <c r="H346" s="39"/>
      <c r="I346" s="49"/>
      <c r="J346" s="3"/>
      <c r="K346" s="3"/>
      <c r="L346" s="3"/>
      <c r="M346" s="3"/>
      <c r="N346" s="3"/>
    </row>
    <row r="347" spans="1:14" s="2" customFormat="1" x14ac:dyDescent="0.25">
      <c r="A347" s="42"/>
      <c r="B347" s="42"/>
      <c r="C347" s="42"/>
      <c r="D347" s="42"/>
      <c r="E347" s="42"/>
      <c r="F347" s="39"/>
      <c r="G347" s="49"/>
      <c r="H347" s="39"/>
      <c r="I347" s="49"/>
      <c r="J347" s="3"/>
      <c r="K347" s="3"/>
      <c r="L347" s="3"/>
      <c r="M347" s="3"/>
      <c r="N347" s="3"/>
    </row>
    <row r="348" spans="1:14" s="2" customFormat="1" x14ac:dyDescent="0.25">
      <c r="A348" s="146" t="s">
        <v>156</v>
      </c>
      <c r="B348" s="146"/>
      <c r="C348" s="146"/>
      <c r="D348" s="146"/>
      <c r="E348" s="146"/>
      <c r="F348" s="146"/>
      <c r="G348" s="146"/>
      <c r="H348" s="146"/>
      <c r="I348" s="146"/>
      <c r="J348" s="3"/>
      <c r="K348" s="3"/>
      <c r="L348" s="3"/>
      <c r="M348" s="3"/>
      <c r="N348" s="3"/>
    </row>
    <row r="349" spans="1:14" s="2" customForma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"/>
      <c r="K349" s="3"/>
      <c r="L349" s="3"/>
      <c r="M349" s="3"/>
      <c r="N349" s="3"/>
    </row>
    <row r="350" spans="1:14" s="2" customFormat="1" ht="15" customHeight="1" x14ac:dyDescent="0.25">
      <c r="A350" s="71" t="s">
        <v>0</v>
      </c>
      <c r="B350" s="71"/>
      <c r="C350" s="71"/>
      <c r="D350" s="71"/>
      <c r="E350" s="71"/>
      <c r="F350" s="51" t="s">
        <v>210</v>
      </c>
      <c r="G350" s="51"/>
      <c r="H350" s="51" t="s">
        <v>219</v>
      </c>
      <c r="I350" s="51"/>
      <c r="J350" s="3"/>
      <c r="K350" s="3"/>
      <c r="L350" s="3"/>
      <c r="M350" s="3"/>
      <c r="N350" s="3"/>
    </row>
    <row r="351" spans="1:14" s="2" customFormat="1" x14ac:dyDescent="0.25">
      <c r="A351" s="72"/>
      <c r="B351" s="72"/>
      <c r="C351" s="72"/>
      <c r="D351" s="72"/>
      <c r="E351" s="72"/>
      <c r="F351" s="52"/>
      <c r="G351" s="52"/>
      <c r="H351" s="52"/>
      <c r="I351" s="52"/>
      <c r="J351" s="3"/>
      <c r="K351" s="3"/>
      <c r="L351" s="3"/>
      <c r="M351" s="3"/>
      <c r="N351" s="3"/>
    </row>
    <row r="352" spans="1:14" s="2" customFormat="1" x14ac:dyDescent="0.25">
      <c r="A352" s="67" t="s">
        <v>30</v>
      </c>
      <c r="B352" s="68"/>
      <c r="C352" s="68"/>
      <c r="D352" s="68"/>
      <c r="E352" s="69"/>
      <c r="F352" s="58">
        <v>0</v>
      </c>
      <c r="G352" s="58"/>
      <c r="H352" s="58"/>
      <c r="I352" s="58"/>
      <c r="J352" s="3"/>
      <c r="K352" s="3"/>
      <c r="L352" s="3"/>
      <c r="M352" s="3"/>
      <c r="N352" s="3"/>
    </row>
    <row r="353" spans="1:14" s="2" customFormat="1" x14ac:dyDescent="0.25">
      <c r="A353" s="104"/>
      <c r="B353" s="105"/>
      <c r="C353" s="105"/>
      <c r="D353" s="105"/>
      <c r="E353" s="105"/>
      <c r="F353" s="61"/>
      <c r="G353" s="61"/>
      <c r="H353" s="61"/>
      <c r="I353" s="61"/>
      <c r="J353" s="3"/>
      <c r="K353" s="3"/>
      <c r="L353" s="3"/>
      <c r="M353" s="3"/>
      <c r="N353" s="3"/>
    </row>
    <row r="354" spans="1:14" s="2" customFormat="1" x14ac:dyDescent="0.25">
      <c r="A354" s="67" t="s">
        <v>33</v>
      </c>
      <c r="B354" s="68"/>
      <c r="C354" s="68"/>
      <c r="D354" s="68"/>
      <c r="E354" s="68"/>
      <c r="F354" s="58"/>
      <c r="G354" s="58"/>
      <c r="H354" s="58"/>
      <c r="I354" s="58"/>
      <c r="J354" s="3"/>
      <c r="K354" s="3"/>
      <c r="L354" s="3"/>
      <c r="M354" s="3"/>
      <c r="N354" s="3"/>
    </row>
    <row r="355" spans="1:14" s="2" customFormat="1" x14ac:dyDescent="0.25">
      <c r="A355" s="104"/>
      <c r="B355" s="105"/>
      <c r="C355" s="105"/>
      <c r="D355" s="105"/>
      <c r="E355" s="105"/>
      <c r="F355" s="61"/>
      <c r="G355" s="61"/>
      <c r="H355" s="61"/>
      <c r="I355" s="61"/>
      <c r="J355" s="3"/>
      <c r="K355" s="3"/>
      <c r="L355" s="3"/>
      <c r="M355" s="3"/>
      <c r="N355" s="3"/>
    </row>
    <row r="356" spans="1:14" s="2" customFormat="1" x14ac:dyDescent="0.25">
      <c r="A356" s="213" t="s">
        <v>35</v>
      </c>
      <c r="B356" s="213"/>
      <c r="C356" s="213"/>
      <c r="D356" s="213"/>
      <c r="E356" s="213"/>
      <c r="F356" s="58"/>
      <c r="G356" s="58"/>
      <c r="H356" s="58"/>
      <c r="I356" s="58"/>
      <c r="J356" s="3"/>
      <c r="K356" s="3"/>
      <c r="L356" s="3"/>
      <c r="M356" s="3"/>
      <c r="N356" s="3"/>
    </row>
    <row r="357" spans="1:14" s="2" customFormat="1" ht="15.75" thickBot="1" x14ac:dyDescent="0.3">
      <c r="A357" s="67"/>
      <c r="B357" s="68"/>
      <c r="C357" s="68"/>
      <c r="D357" s="68"/>
      <c r="E357" s="68"/>
      <c r="F357" s="58"/>
      <c r="G357" s="58"/>
      <c r="H357" s="58"/>
      <c r="I357" s="58"/>
      <c r="J357" s="3"/>
      <c r="K357" s="3"/>
      <c r="L357" s="3"/>
      <c r="M357" s="3"/>
      <c r="N357" s="3"/>
    </row>
    <row r="358" spans="1:14" s="2" customFormat="1" ht="16.5" thickTop="1" thickBot="1" x14ac:dyDescent="0.3">
      <c r="A358" s="211" t="s">
        <v>6</v>
      </c>
      <c r="B358" s="212"/>
      <c r="C358" s="212"/>
      <c r="D358" s="212"/>
      <c r="E358" s="212"/>
      <c r="F358" s="64">
        <f>SUM(F352:G357)</f>
        <v>0</v>
      </c>
      <c r="G358" s="153"/>
      <c r="H358" s="64">
        <f>SUM(H352:I357)</f>
        <v>0</v>
      </c>
      <c r="I358" s="153"/>
      <c r="J358" s="3"/>
      <c r="K358" s="3"/>
      <c r="L358" s="3"/>
      <c r="M358" s="3"/>
      <c r="N358" s="3"/>
    </row>
    <row r="359" spans="1:14" s="2" customFormat="1" ht="16.5" thickTop="1" thickBot="1" x14ac:dyDescent="0.3">
      <c r="A359" s="401" t="s">
        <v>7</v>
      </c>
      <c r="B359" s="402"/>
      <c r="C359" s="402"/>
      <c r="D359" s="402"/>
      <c r="E359" s="403"/>
      <c r="F359" s="227">
        <f>SUM(F358)</f>
        <v>0</v>
      </c>
      <c r="G359" s="158"/>
      <c r="H359" s="227">
        <f>SUM(H358)</f>
        <v>0</v>
      </c>
      <c r="I359" s="158"/>
      <c r="J359" s="3"/>
      <c r="K359" s="3"/>
      <c r="L359" s="3"/>
      <c r="M359" s="3"/>
      <c r="N359" s="3"/>
    </row>
    <row r="360" spans="1:14" s="2" customFormat="1" ht="15.75" thickTop="1" x14ac:dyDescent="0.25">
      <c r="A360" s="404" t="s">
        <v>66</v>
      </c>
      <c r="B360" s="405"/>
      <c r="C360" s="405"/>
      <c r="D360" s="405"/>
      <c r="E360" s="406"/>
      <c r="F360" s="305">
        <v>5200000</v>
      </c>
      <c r="G360" s="306"/>
      <c r="H360" s="305"/>
      <c r="I360" s="306"/>
      <c r="J360" s="3"/>
      <c r="K360" s="3"/>
      <c r="L360" s="3"/>
      <c r="M360" s="3"/>
      <c r="N360" s="3"/>
    </row>
    <row r="361" spans="1:14" s="2" customFormat="1" x14ac:dyDescent="0.25">
      <c r="A361" s="330" t="s">
        <v>60</v>
      </c>
      <c r="B361" s="331"/>
      <c r="C361" s="331"/>
      <c r="D361" s="331"/>
      <c r="E361" s="331"/>
      <c r="F361" s="57">
        <v>4509448</v>
      </c>
      <c r="G361" s="57"/>
      <c r="H361" s="57"/>
      <c r="I361" s="57"/>
      <c r="J361" s="3"/>
      <c r="K361" s="3"/>
      <c r="L361" s="3"/>
      <c r="M361" s="3"/>
      <c r="N361" s="3"/>
    </row>
    <row r="362" spans="1:14" s="2" customFormat="1" ht="15.75" thickBot="1" x14ac:dyDescent="0.3">
      <c r="A362" s="329" t="s">
        <v>62</v>
      </c>
      <c r="B362" s="329"/>
      <c r="C362" s="329"/>
      <c r="D362" s="329"/>
      <c r="E362" s="329"/>
      <c r="F362" s="99">
        <v>1190552</v>
      </c>
      <c r="G362" s="99"/>
      <c r="H362" s="99"/>
      <c r="I362" s="99"/>
      <c r="J362" s="3"/>
      <c r="K362" s="3"/>
      <c r="L362" s="3"/>
      <c r="M362" s="3"/>
      <c r="N362" s="3"/>
    </row>
    <row r="363" spans="1:14" s="2" customFormat="1" ht="16.5" thickTop="1" thickBot="1" x14ac:dyDescent="0.3">
      <c r="A363" s="211" t="s">
        <v>63</v>
      </c>
      <c r="B363" s="212"/>
      <c r="C363" s="212"/>
      <c r="D363" s="212"/>
      <c r="E363" s="212"/>
      <c r="F363" s="64">
        <f>SUM(F360:G362)</f>
        <v>10900000</v>
      </c>
      <c r="G363" s="64"/>
      <c r="H363" s="64">
        <f>SUM(H360:I362)</f>
        <v>0</v>
      </c>
      <c r="I363" s="64"/>
      <c r="J363" s="3"/>
      <c r="K363" s="3"/>
      <c r="L363" s="3"/>
      <c r="M363" s="3"/>
      <c r="N363" s="3"/>
    </row>
    <row r="364" spans="1:14" s="2" customFormat="1" ht="15.75" thickTop="1" x14ac:dyDescent="0.25">
      <c r="A364" s="106" t="s">
        <v>61</v>
      </c>
      <c r="B364" s="106"/>
      <c r="C364" s="106"/>
      <c r="D364" s="106"/>
      <c r="E364" s="106"/>
      <c r="F364" s="57">
        <v>78740</v>
      </c>
      <c r="G364" s="57"/>
      <c r="H364" s="57">
        <v>7087000</v>
      </c>
      <c r="I364" s="57"/>
      <c r="J364" s="3"/>
      <c r="K364" s="3"/>
      <c r="L364" s="3"/>
      <c r="M364" s="3"/>
      <c r="N364" s="3"/>
    </row>
    <row r="365" spans="1:14" s="2" customFormat="1" ht="15.75" thickBot="1" x14ac:dyDescent="0.3">
      <c r="A365" s="329" t="s">
        <v>64</v>
      </c>
      <c r="B365" s="329"/>
      <c r="C365" s="329"/>
      <c r="D365" s="329"/>
      <c r="E365" s="329"/>
      <c r="F365" s="99">
        <v>21260</v>
      </c>
      <c r="G365" s="99"/>
      <c r="H365" s="99">
        <v>1913000</v>
      </c>
      <c r="I365" s="99"/>
      <c r="J365" s="3"/>
      <c r="K365" s="3"/>
      <c r="L365" s="3"/>
      <c r="M365" s="3"/>
      <c r="N365" s="3"/>
    </row>
    <row r="366" spans="1:14" s="2" customFormat="1" ht="16.5" thickTop="1" thickBot="1" x14ac:dyDescent="0.3">
      <c r="A366" s="211" t="s">
        <v>65</v>
      </c>
      <c r="B366" s="212"/>
      <c r="C366" s="212"/>
      <c r="D366" s="212"/>
      <c r="E366" s="334"/>
      <c r="F366" s="127">
        <f>SUM(F364:G365)</f>
        <v>100000</v>
      </c>
      <c r="G366" s="128"/>
      <c r="H366" s="127">
        <f>SUM(H364:I365)</f>
        <v>9000000</v>
      </c>
      <c r="I366" s="128"/>
      <c r="J366" s="3"/>
      <c r="K366" s="3"/>
      <c r="L366" s="3"/>
      <c r="M366" s="3"/>
      <c r="N366" s="3"/>
    </row>
    <row r="367" spans="1:14" s="2" customFormat="1" ht="16.5" thickTop="1" thickBot="1" x14ac:dyDescent="0.3">
      <c r="A367" s="390" t="s">
        <v>8</v>
      </c>
      <c r="B367" s="391"/>
      <c r="C367" s="391"/>
      <c r="D367" s="391"/>
      <c r="E367" s="391"/>
      <c r="F367" s="136">
        <f>SUM(F363,F366)</f>
        <v>11000000</v>
      </c>
      <c r="G367" s="136"/>
      <c r="H367" s="136">
        <f>SUM(H363,H366)</f>
        <v>9000000</v>
      </c>
      <c r="I367" s="136"/>
      <c r="J367" s="3"/>
      <c r="K367" s="3"/>
      <c r="L367" s="3"/>
      <c r="M367" s="3"/>
      <c r="N367" s="3"/>
    </row>
    <row r="368" spans="1:14" s="2" customFormat="1" ht="16.5" thickTop="1" thickBot="1" x14ac:dyDescent="0.3">
      <c r="A368" s="211" t="s">
        <v>13</v>
      </c>
      <c r="B368" s="101"/>
      <c r="C368" s="101"/>
      <c r="D368" s="101"/>
      <c r="E368" s="77"/>
      <c r="F368" s="127">
        <v>0</v>
      </c>
      <c r="G368" s="128"/>
      <c r="H368" s="127">
        <v>0</v>
      </c>
      <c r="I368" s="128"/>
      <c r="J368" s="3"/>
      <c r="K368" s="3"/>
      <c r="L368" s="3"/>
      <c r="M368" s="3"/>
      <c r="N368" s="3"/>
    </row>
    <row r="369" spans="1:14" s="2" customFormat="1" ht="16.5" thickTop="1" thickBot="1" x14ac:dyDescent="0.3">
      <c r="A369" s="211" t="s">
        <v>148</v>
      </c>
      <c r="B369" s="101"/>
      <c r="C369" s="101"/>
      <c r="D369" s="101"/>
      <c r="E369" s="77"/>
      <c r="F369" s="127"/>
      <c r="G369" s="128"/>
      <c r="H369" s="127"/>
      <c r="I369" s="128"/>
      <c r="J369" s="3"/>
      <c r="K369" s="3"/>
      <c r="L369" s="3"/>
      <c r="M369" s="3"/>
      <c r="N369" s="3"/>
    </row>
    <row r="370" spans="1:14" s="2" customFormat="1" ht="15.75" thickTop="1" x14ac:dyDescent="0.25">
      <c r="A370" s="392" t="s">
        <v>9</v>
      </c>
      <c r="B370" s="393"/>
      <c r="C370" s="393"/>
      <c r="D370" s="393"/>
      <c r="E370" s="393"/>
      <c r="F370" s="181">
        <f>SUM(F359+F367+F368+F369)</f>
        <v>11000000</v>
      </c>
      <c r="G370" s="182"/>
      <c r="H370" s="181">
        <f>SUM(H359+H367+H368+H369)</f>
        <v>9000000</v>
      </c>
      <c r="I370" s="182"/>
      <c r="J370" s="3"/>
      <c r="K370" s="3"/>
      <c r="L370" s="3"/>
      <c r="M370" s="3"/>
      <c r="N370" s="3"/>
    </row>
    <row r="371" spans="1:14" s="2" customFormat="1" x14ac:dyDescent="0.25">
      <c r="A371" s="42"/>
      <c r="B371" s="42"/>
      <c r="C371" s="42"/>
      <c r="D371" s="42"/>
      <c r="E371" s="42"/>
      <c r="F371" s="39"/>
      <c r="G371" s="49"/>
      <c r="H371" s="39"/>
      <c r="I371" s="49"/>
      <c r="J371" s="3"/>
      <c r="K371" s="3"/>
      <c r="L371" s="3"/>
      <c r="M371" s="3"/>
      <c r="N371" s="3"/>
    </row>
    <row r="372" spans="1:14" s="2" customFormat="1" x14ac:dyDescent="0.25">
      <c r="A372" s="38"/>
      <c r="B372" s="38"/>
      <c r="C372" s="38"/>
      <c r="D372" s="38"/>
      <c r="E372" s="38"/>
      <c r="F372" s="39"/>
      <c r="G372" s="49"/>
      <c r="H372" s="39"/>
      <c r="I372" s="49"/>
      <c r="J372" s="3"/>
      <c r="K372" s="3"/>
      <c r="L372" s="3"/>
      <c r="M372" s="3"/>
      <c r="N372" s="3"/>
    </row>
    <row r="373" spans="1:14" x14ac:dyDescent="0.25">
      <c r="A373" s="146" t="s">
        <v>52</v>
      </c>
      <c r="B373" s="146"/>
      <c r="C373" s="146"/>
      <c r="D373" s="146"/>
      <c r="E373" s="146"/>
      <c r="F373" s="146"/>
      <c r="G373" s="146"/>
      <c r="H373" s="146"/>
      <c r="I373" s="146"/>
    </row>
    <row r="374" spans="1:14" x14ac:dyDescent="0.25">
      <c r="A374" s="43"/>
      <c r="B374" s="43"/>
      <c r="C374" s="43"/>
      <c r="D374" s="43"/>
      <c r="E374" s="43"/>
      <c r="F374" s="48"/>
      <c r="G374" s="48"/>
      <c r="H374" s="48"/>
      <c r="I374" s="48"/>
    </row>
    <row r="375" spans="1:14" ht="15" customHeight="1" x14ac:dyDescent="0.25">
      <c r="A375" s="71" t="s">
        <v>0</v>
      </c>
      <c r="B375" s="71"/>
      <c r="C375" s="71"/>
      <c r="D375" s="71"/>
      <c r="E375" s="71"/>
      <c r="F375" s="51" t="s">
        <v>210</v>
      </c>
      <c r="G375" s="51"/>
      <c r="H375" s="51" t="s">
        <v>219</v>
      </c>
      <c r="I375" s="51"/>
    </row>
    <row r="376" spans="1:14" ht="14.25" customHeight="1" x14ac:dyDescent="0.25">
      <c r="A376" s="72"/>
      <c r="B376" s="72"/>
      <c r="C376" s="72"/>
      <c r="D376" s="72"/>
      <c r="E376" s="72"/>
      <c r="F376" s="52"/>
      <c r="G376" s="52"/>
      <c r="H376" s="52"/>
      <c r="I376" s="52"/>
    </row>
    <row r="377" spans="1:14" s="2" customFormat="1" ht="14.25" customHeight="1" x14ac:dyDescent="0.25">
      <c r="A377" s="91" t="s">
        <v>213</v>
      </c>
      <c r="B377" s="92"/>
      <c r="C377" s="92"/>
      <c r="D377" s="92"/>
      <c r="E377" s="93"/>
      <c r="F377" s="94">
        <v>47600</v>
      </c>
      <c r="G377" s="95"/>
      <c r="H377" s="96"/>
      <c r="I377" s="97"/>
      <c r="J377" s="3"/>
      <c r="K377" s="3"/>
      <c r="L377" s="3"/>
      <c r="M377" s="3"/>
      <c r="N377" s="3"/>
    </row>
    <row r="378" spans="1:14" s="2" customFormat="1" ht="14.25" customHeight="1" x14ac:dyDescent="0.25">
      <c r="A378" s="91" t="s">
        <v>30</v>
      </c>
      <c r="B378" s="92"/>
      <c r="C378" s="92"/>
      <c r="D378" s="92"/>
      <c r="E378" s="93"/>
      <c r="F378" s="94">
        <v>1235062</v>
      </c>
      <c r="G378" s="95"/>
      <c r="H378" s="96"/>
      <c r="I378" s="97"/>
      <c r="J378" s="3"/>
      <c r="K378" s="3"/>
      <c r="L378" s="3"/>
      <c r="M378" s="3"/>
      <c r="N378" s="3"/>
    </row>
    <row r="379" spans="1:14" s="2" customFormat="1" ht="14.25" customHeight="1" x14ac:dyDescent="0.25">
      <c r="A379" s="91" t="s">
        <v>34</v>
      </c>
      <c r="B379" s="92"/>
      <c r="C379" s="92"/>
      <c r="D379" s="92"/>
      <c r="E379" s="93"/>
      <c r="F379" s="94">
        <v>20850</v>
      </c>
      <c r="G379" s="95"/>
      <c r="H379" s="96"/>
      <c r="I379" s="97"/>
      <c r="J379" s="3"/>
      <c r="K379" s="3"/>
      <c r="L379" s="3"/>
      <c r="M379" s="3"/>
      <c r="N379" s="3"/>
    </row>
    <row r="380" spans="1:14" x14ac:dyDescent="0.25">
      <c r="A380" s="59" t="s">
        <v>214</v>
      </c>
      <c r="B380" s="60"/>
      <c r="C380" s="60"/>
      <c r="D380" s="60"/>
      <c r="E380" s="60"/>
      <c r="F380" s="58">
        <v>40000</v>
      </c>
      <c r="G380" s="58"/>
      <c r="H380" s="58"/>
      <c r="I380" s="58"/>
    </row>
    <row r="381" spans="1:14" x14ac:dyDescent="0.25">
      <c r="A381" s="59" t="s">
        <v>32</v>
      </c>
      <c r="B381" s="60"/>
      <c r="C381" s="60"/>
      <c r="D381" s="60"/>
      <c r="E381" s="60"/>
      <c r="F381" s="58">
        <v>38558</v>
      </c>
      <c r="G381" s="58"/>
      <c r="H381" s="61">
        <v>30000</v>
      </c>
      <c r="I381" s="61"/>
    </row>
    <row r="382" spans="1:14" ht="15.75" thickBot="1" x14ac:dyDescent="0.3">
      <c r="A382" s="59" t="s">
        <v>35</v>
      </c>
      <c r="B382" s="60"/>
      <c r="C382" s="60"/>
      <c r="D382" s="60"/>
      <c r="E382" s="60"/>
      <c r="F382" s="58">
        <v>360756</v>
      </c>
      <c r="G382" s="58"/>
      <c r="H382" s="58">
        <v>8100</v>
      </c>
      <c r="I382" s="58"/>
    </row>
    <row r="383" spans="1:14" ht="16.5" thickTop="1" thickBot="1" x14ac:dyDescent="0.3">
      <c r="A383" s="62" t="s">
        <v>6</v>
      </c>
      <c r="B383" s="63"/>
      <c r="C383" s="63"/>
      <c r="D383" s="63"/>
      <c r="E383" s="63"/>
      <c r="F383" s="64">
        <f>SUM(F377:G382)</f>
        <v>1742826</v>
      </c>
      <c r="G383" s="153"/>
      <c r="H383" s="53">
        <f>SUM(H381:I382)</f>
        <v>38100</v>
      </c>
      <c r="I383" s="54"/>
    </row>
    <row r="384" spans="1:14" ht="16.5" thickTop="1" thickBot="1" x14ac:dyDescent="0.3">
      <c r="A384" s="89" t="s">
        <v>7</v>
      </c>
      <c r="B384" s="90"/>
      <c r="C384" s="90"/>
      <c r="D384" s="90"/>
      <c r="E384" s="90"/>
      <c r="F384" s="181">
        <f>SUM(F383)</f>
        <v>1742826</v>
      </c>
      <c r="G384" s="182"/>
      <c r="H384" s="58">
        <f>SUM(H383)</f>
        <v>38100</v>
      </c>
      <c r="I384" s="58"/>
    </row>
    <row r="385" spans="1:14" s="2" customFormat="1" ht="15.75" thickTop="1" x14ac:dyDescent="0.25">
      <c r="A385" s="89" t="s">
        <v>66</v>
      </c>
      <c r="B385" s="90"/>
      <c r="C385" s="90"/>
      <c r="D385" s="90"/>
      <c r="E385" s="90"/>
      <c r="F385" s="98"/>
      <c r="G385" s="98"/>
      <c r="H385" s="98"/>
      <c r="I385" s="98"/>
      <c r="J385" s="3"/>
      <c r="K385" s="3"/>
      <c r="L385" s="3"/>
      <c r="M385" s="3"/>
      <c r="N385" s="3"/>
    </row>
    <row r="386" spans="1:14" s="2" customFormat="1" x14ac:dyDescent="0.25">
      <c r="A386" s="102" t="s">
        <v>60</v>
      </c>
      <c r="B386" s="103"/>
      <c r="C386" s="103"/>
      <c r="D386" s="103"/>
      <c r="E386" s="103"/>
      <c r="F386" s="57">
        <v>290551</v>
      </c>
      <c r="G386" s="57"/>
      <c r="H386" s="57"/>
      <c r="I386" s="57"/>
      <c r="J386" s="3"/>
      <c r="K386" s="3"/>
      <c r="L386" s="3"/>
      <c r="M386" s="3"/>
      <c r="N386" s="3"/>
    </row>
    <row r="387" spans="1:14" s="2" customFormat="1" ht="15.75" thickBot="1" x14ac:dyDescent="0.3">
      <c r="A387" s="70" t="s">
        <v>62</v>
      </c>
      <c r="B387" s="70"/>
      <c r="C387" s="70"/>
      <c r="D387" s="70"/>
      <c r="E387" s="70"/>
      <c r="F387" s="99">
        <v>78449</v>
      </c>
      <c r="G387" s="99"/>
      <c r="H387" s="99"/>
      <c r="I387" s="99"/>
      <c r="J387" s="3"/>
      <c r="K387" s="3"/>
      <c r="L387" s="3"/>
      <c r="M387" s="3"/>
      <c r="N387" s="3"/>
    </row>
    <row r="388" spans="1:14" s="2" customFormat="1" ht="16.5" thickTop="1" thickBot="1" x14ac:dyDescent="0.3">
      <c r="A388" s="62" t="s">
        <v>63</v>
      </c>
      <c r="B388" s="63"/>
      <c r="C388" s="63"/>
      <c r="D388" s="63"/>
      <c r="E388" s="63"/>
      <c r="F388" s="64">
        <f>SUM(F385:G387)</f>
        <v>369000</v>
      </c>
      <c r="G388" s="64"/>
      <c r="H388" s="64">
        <f>SUM(H385:I387)</f>
        <v>0</v>
      </c>
      <c r="I388" s="64"/>
      <c r="J388" s="3"/>
      <c r="K388" s="3"/>
      <c r="L388" s="3"/>
      <c r="M388" s="3"/>
      <c r="N388" s="3"/>
    </row>
    <row r="389" spans="1:14" ht="15.75" thickTop="1" x14ac:dyDescent="0.25">
      <c r="A389" s="332" t="s">
        <v>199</v>
      </c>
      <c r="B389" s="332"/>
      <c r="C389" s="332"/>
      <c r="D389" s="332"/>
      <c r="E389" s="332"/>
      <c r="F389" s="58">
        <v>7238110</v>
      </c>
      <c r="G389" s="58"/>
      <c r="H389" s="58"/>
      <c r="I389" s="58"/>
    </row>
    <row r="390" spans="1:14" x14ac:dyDescent="0.25">
      <c r="A390" s="386" t="s">
        <v>200</v>
      </c>
      <c r="B390" s="386"/>
      <c r="C390" s="386"/>
      <c r="D390" s="386"/>
      <c r="E390" s="386"/>
      <c r="F390" s="387">
        <v>1823642</v>
      </c>
      <c r="G390" s="387"/>
      <c r="H390" s="165"/>
      <c r="I390" s="79"/>
    </row>
    <row r="391" spans="1:14" s="2" customFormat="1" x14ac:dyDescent="0.25">
      <c r="A391" s="80" t="s">
        <v>215</v>
      </c>
      <c r="B391" s="81"/>
      <c r="C391" s="81"/>
      <c r="D391" s="81"/>
      <c r="E391" s="82"/>
      <c r="F391" s="83">
        <f>SUM(F389:G390)</f>
        <v>9061752</v>
      </c>
      <c r="G391" s="84"/>
      <c r="H391" s="87"/>
      <c r="I391" s="88"/>
      <c r="J391" s="3"/>
      <c r="K391" s="3"/>
      <c r="L391" s="3"/>
      <c r="M391" s="3"/>
      <c r="N391" s="3"/>
    </row>
    <row r="392" spans="1:14" x14ac:dyDescent="0.25">
      <c r="A392" s="386" t="s">
        <v>201</v>
      </c>
      <c r="B392" s="386"/>
      <c r="C392" s="386"/>
      <c r="D392" s="386"/>
      <c r="E392" s="386"/>
      <c r="F392" s="388">
        <f>SUM(F388,F391)</f>
        <v>9430752</v>
      </c>
      <c r="G392" s="389"/>
      <c r="H392" s="165">
        <f>SUM(H389:I390)</f>
        <v>0</v>
      </c>
      <c r="I392" s="79"/>
    </row>
    <row r="393" spans="1:14" s="2" customFormat="1" x14ac:dyDescent="0.25">
      <c r="A393" s="240" t="s">
        <v>202</v>
      </c>
      <c r="B393" s="240"/>
      <c r="C393" s="240"/>
      <c r="D393" s="240"/>
      <c r="E393" s="240"/>
      <c r="F393" s="241">
        <f>SUM(F384+F392+F388)</f>
        <v>11542578</v>
      </c>
      <c r="G393" s="241"/>
      <c r="H393" s="241">
        <f>H384+H392</f>
        <v>38100</v>
      </c>
      <c r="I393" s="241"/>
      <c r="J393" s="3"/>
      <c r="K393" s="3"/>
      <c r="L393" s="3"/>
      <c r="M393" s="3"/>
      <c r="N393" s="3"/>
    </row>
    <row r="395" spans="1:14" x14ac:dyDescent="0.25">
      <c r="A395" s="146" t="s">
        <v>53</v>
      </c>
      <c r="B395" s="146"/>
      <c r="C395" s="146"/>
      <c r="D395" s="146"/>
      <c r="E395" s="146"/>
      <c r="F395" s="146"/>
      <c r="G395" s="146"/>
      <c r="H395" s="146"/>
      <c r="I395" s="146"/>
    </row>
    <row r="397" spans="1:14" ht="15" customHeight="1" x14ac:dyDescent="0.25">
      <c r="A397" s="71" t="s">
        <v>0</v>
      </c>
      <c r="B397" s="71"/>
      <c r="C397" s="71"/>
      <c r="D397" s="71"/>
      <c r="E397" s="71"/>
      <c r="F397" s="51" t="s">
        <v>210</v>
      </c>
      <c r="G397" s="51"/>
      <c r="H397" s="51" t="s">
        <v>219</v>
      </c>
      <c r="I397" s="51"/>
    </row>
    <row r="398" spans="1:14" ht="14.25" customHeight="1" x14ac:dyDescent="0.25">
      <c r="A398" s="72"/>
      <c r="B398" s="72"/>
      <c r="C398" s="72"/>
      <c r="D398" s="72"/>
      <c r="E398" s="72"/>
      <c r="F398" s="52"/>
      <c r="G398" s="52"/>
      <c r="H398" s="52"/>
      <c r="I398" s="52"/>
    </row>
    <row r="399" spans="1:14" x14ac:dyDescent="0.25">
      <c r="A399" s="79" t="s">
        <v>33</v>
      </c>
      <c r="B399" s="79"/>
      <c r="C399" s="79"/>
      <c r="D399" s="79"/>
      <c r="E399" s="79"/>
      <c r="F399" s="66">
        <v>233673</v>
      </c>
      <c r="G399" s="66"/>
      <c r="H399" s="66">
        <v>230000</v>
      </c>
      <c r="I399" s="66"/>
    </row>
    <row r="400" spans="1:14" ht="15.75" thickBot="1" x14ac:dyDescent="0.3">
      <c r="A400" s="187"/>
      <c r="B400" s="188"/>
      <c r="C400" s="188"/>
      <c r="D400" s="188"/>
      <c r="E400" s="189"/>
      <c r="F400" s="149"/>
      <c r="G400" s="150"/>
      <c r="H400" s="149"/>
      <c r="I400" s="150"/>
    </row>
    <row r="401" spans="1:14" ht="15.75" thickTop="1" x14ac:dyDescent="0.25">
      <c r="A401" s="73" t="s">
        <v>9</v>
      </c>
      <c r="B401" s="74"/>
      <c r="C401" s="74"/>
      <c r="D401" s="74"/>
      <c r="E401" s="75"/>
      <c r="F401" s="78">
        <f>SUM(F399)</f>
        <v>233673</v>
      </c>
      <c r="G401" s="75"/>
      <c r="H401" s="119">
        <f>SUM(H399)</f>
        <v>230000</v>
      </c>
      <c r="I401" s="75"/>
    </row>
    <row r="402" spans="1:14" s="2" customFormat="1" x14ac:dyDescent="0.25">
      <c r="A402" s="38"/>
      <c r="B402" s="38"/>
      <c r="C402" s="38"/>
      <c r="D402" s="38"/>
      <c r="E402" s="38"/>
      <c r="F402" s="39"/>
      <c r="G402" s="49"/>
      <c r="H402" s="39"/>
      <c r="I402" s="49"/>
      <c r="J402" s="3"/>
      <c r="K402" s="3"/>
      <c r="L402" s="3"/>
      <c r="M402" s="3"/>
      <c r="N402" s="3"/>
    </row>
    <row r="403" spans="1:14" s="2" customFormat="1" x14ac:dyDescent="0.25">
      <c r="A403" s="38"/>
      <c r="B403" s="38"/>
      <c r="C403" s="38"/>
      <c r="D403" s="38"/>
      <c r="E403" s="38"/>
      <c r="F403" s="39"/>
      <c r="G403" s="49"/>
      <c r="H403" s="39"/>
      <c r="I403" s="49"/>
      <c r="J403" s="3"/>
      <c r="K403" s="3"/>
      <c r="L403" s="3"/>
      <c r="M403" s="3"/>
      <c r="N403" s="3"/>
    </row>
    <row r="404" spans="1:14" s="2" customFormat="1" x14ac:dyDescent="0.25">
      <c r="A404" s="38"/>
      <c r="B404" s="38"/>
      <c r="C404" s="38"/>
      <c r="D404" s="38"/>
      <c r="E404" s="38"/>
      <c r="F404" s="39"/>
      <c r="G404" s="49"/>
      <c r="H404" s="39"/>
      <c r="I404" s="49"/>
      <c r="J404" s="3"/>
      <c r="K404" s="3"/>
      <c r="L404" s="3"/>
      <c r="M404" s="3"/>
      <c r="N404" s="3"/>
    </row>
    <row r="405" spans="1:14" s="2" customFormat="1" x14ac:dyDescent="0.25">
      <c r="A405" s="146" t="s">
        <v>146</v>
      </c>
      <c r="B405" s="146"/>
      <c r="C405" s="146"/>
      <c r="D405" s="146"/>
      <c r="E405" s="146"/>
      <c r="F405" s="146"/>
      <c r="G405" s="146"/>
      <c r="H405" s="146"/>
      <c r="I405" s="146"/>
      <c r="J405" s="3"/>
      <c r="K405" s="3"/>
      <c r="L405" s="3"/>
      <c r="M405" s="3"/>
      <c r="N405" s="3"/>
    </row>
    <row r="406" spans="1:14" s="2" customForma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"/>
      <c r="K406" s="3"/>
      <c r="L406" s="3"/>
      <c r="M406" s="3"/>
      <c r="N406" s="3"/>
    </row>
    <row r="407" spans="1:14" s="2" customFormat="1" ht="15" customHeight="1" x14ac:dyDescent="0.25">
      <c r="A407" s="71" t="s">
        <v>0</v>
      </c>
      <c r="B407" s="71"/>
      <c r="C407" s="71"/>
      <c r="D407" s="71"/>
      <c r="E407" s="71"/>
      <c r="F407" s="51" t="s">
        <v>210</v>
      </c>
      <c r="G407" s="51"/>
      <c r="H407" s="51" t="s">
        <v>219</v>
      </c>
      <c r="I407" s="51"/>
      <c r="J407" s="3"/>
      <c r="K407" s="3"/>
      <c r="L407" s="3"/>
      <c r="M407" s="3"/>
      <c r="N407" s="3"/>
    </row>
    <row r="408" spans="1:14" s="2" customFormat="1" x14ac:dyDescent="0.25">
      <c r="A408" s="72"/>
      <c r="B408" s="72"/>
      <c r="C408" s="72"/>
      <c r="D408" s="72"/>
      <c r="E408" s="72"/>
      <c r="F408" s="52"/>
      <c r="G408" s="52"/>
      <c r="H408" s="52"/>
      <c r="I408" s="52"/>
      <c r="J408" s="3"/>
      <c r="K408" s="3"/>
      <c r="L408" s="3"/>
      <c r="M408" s="3"/>
      <c r="N408" s="3"/>
    </row>
    <row r="409" spans="1:14" s="2" customFormat="1" ht="15.75" thickBot="1" x14ac:dyDescent="0.3">
      <c r="A409" s="79" t="s">
        <v>145</v>
      </c>
      <c r="B409" s="79"/>
      <c r="C409" s="79"/>
      <c r="D409" s="79"/>
      <c r="E409" s="79"/>
      <c r="F409" s="66"/>
      <c r="G409" s="66"/>
      <c r="H409" s="66">
        <v>0</v>
      </c>
      <c r="I409" s="66"/>
      <c r="J409" s="3"/>
      <c r="K409" s="3"/>
      <c r="L409" s="3"/>
      <c r="M409" s="3"/>
      <c r="N409" s="3"/>
    </row>
    <row r="410" spans="1:14" s="2" customFormat="1" ht="15.75" thickTop="1" x14ac:dyDescent="0.25">
      <c r="A410" s="73" t="s">
        <v>9</v>
      </c>
      <c r="B410" s="74"/>
      <c r="C410" s="74"/>
      <c r="D410" s="74"/>
      <c r="E410" s="75"/>
      <c r="F410" s="78">
        <f>SUM(F409)</f>
        <v>0</v>
      </c>
      <c r="G410" s="75"/>
      <c r="H410" s="78">
        <f>SUM(H409)</f>
        <v>0</v>
      </c>
      <c r="I410" s="75"/>
      <c r="J410" s="3"/>
      <c r="K410" s="3"/>
      <c r="L410" s="3"/>
      <c r="M410" s="3"/>
      <c r="N410" s="3"/>
    </row>
    <row r="411" spans="1:14" s="2" customFormat="1" x14ac:dyDescent="0.25">
      <c r="A411" s="38"/>
      <c r="B411" s="38"/>
      <c r="C411" s="38"/>
      <c r="D411" s="38"/>
      <c r="E411" s="38"/>
      <c r="F411" s="39"/>
      <c r="G411" s="49"/>
      <c r="H411" s="39"/>
      <c r="I411" s="49"/>
      <c r="J411" s="3"/>
      <c r="K411" s="3"/>
      <c r="L411" s="3"/>
      <c r="M411" s="3"/>
      <c r="N411" s="3"/>
    </row>
    <row r="412" spans="1:14" x14ac:dyDescent="0.25">
      <c r="A412" s="146" t="s">
        <v>54</v>
      </c>
      <c r="B412" s="146"/>
      <c r="C412" s="146"/>
      <c r="D412" s="146"/>
      <c r="E412" s="146"/>
      <c r="F412" s="146"/>
      <c r="G412" s="146"/>
      <c r="H412" s="146"/>
      <c r="I412" s="146"/>
    </row>
    <row r="414" spans="1:14" ht="15" customHeight="1" x14ac:dyDescent="0.25">
      <c r="A414" s="71" t="s">
        <v>0</v>
      </c>
      <c r="B414" s="71"/>
      <c r="C414" s="71"/>
      <c r="D414" s="71"/>
      <c r="E414" s="71"/>
      <c r="F414" s="51" t="s">
        <v>210</v>
      </c>
      <c r="G414" s="51"/>
      <c r="H414" s="51" t="s">
        <v>219</v>
      </c>
      <c r="I414" s="51"/>
    </row>
    <row r="415" spans="1:14" x14ac:dyDescent="0.25">
      <c r="A415" s="72"/>
      <c r="B415" s="72"/>
      <c r="C415" s="72"/>
      <c r="D415" s="72"/>
      <c r="E415" s="72"/>
      <c r="F415" s="52"/>
      <c r="G415" s="52"/>
      <c r="H415" s="52"/>
      <c r="I415" s="52"/>
    </row>
    <row r="416" spans="1:14" x14ac:dyDescent="0.25">
      <c r="A416" s="79" t="s">
        <v>33</v>
      </c>
      <c r="B416" s="79"/>
      <c r="C416" s="79"/>
      <c r="D416" s="79"/>
      <c r="E416" s="79"/>
      <c r="F416" s="66">
        <v>19860</v>
      </c>
      <c r="G416" s="66"/>
      <c r="H416" s="66">
        <v>17000</v>
      </c>
      <c r="I416" s="66"/>
    </row>
    <row r="417" spans="1:9" ht="15.75" thickBot="1" x14ac:dyDescent="0.3">
      <c r="A417" s="187"/>
      <c r="B417" s="188"/>
      <c r="C417" s="188"/>
      <c r="D417" s="188"/>
      <c r="E417" s="189"/>
      <c r="F417" s="149"/>
      <c r="G417" s="150"/>
      <c r="H417" s="149"/>
      <c r="I417" s="150"/>
    </row>
    <row r="418" spans="1:9" ht="15.75" thickTop="1" x14ac:dyDescent="0.25">
      <c r="A418" s="73" t="s">
        <v>9</v>
      </c>
      <c r="B418" s="74"/>
      <c r="C418" s="74"/>
      <c r="D418" s="74"/>
      <c r="E418" s="75"/>
      <c r="F418" s="78">
        <f>SUM(F416)</f>
        <v>19860</v>
      </c>
      <c r="G418" s="75"/>
      <c r="H418" s="78">
        <f>SUM(H416)</f>
        <v>17000</v>
      </c>
      <c r="I418" s="75"/>
    </row>
    <row r="420" spans="1:9" x14ac:dyDescent="0.25">
      <c r="A420" s="146" t="s">
        <v>55</v>
      </c>
      <c r="B420" s="146"/>
      <c r="C420" s="146"/>
      <c r="D420" s="146"/>
      <c r="E420" s="146"/>
      <c r="F420" s="146"/>
      <c r="G420" s="146"/>
      <c r="H420" s="146"/>
      <c r="I420" s="146"/>
    </row>
    <row r="422" spans="1:9" ht="15" customHeight="1" x14ac:dyDescent="0.25">
      <c r="A422" s="71" t="s">
        <v>0</v>
      </c>
      <c r="B422" s="71"/>
      <c r="C422" s="71"/>
      <c r="D422" s="71"/>
      <c r="E422" s="71"/>
      <c r="F422" s="51" t="s">
        <v>210</v>
      </c>
      <c r="G422" s="51"/>
      <c r="H422" s="51" t="s">
        <v>219</v>
      </c>
      <c r="I422" s="51"/>
    </row>
    <row r="423" spans="1:9" x14ac:dyDescent="0.25">
      <c r="A423" s="72"/>
      <c r="B423" s="72"/>
      <c r="C423" s="72"/>
      <c r="D423" s="72"/>
      <c r="E423" s="72"/>
      <c r="F423" s="52"/>
      <c r="G423" s="52"/>
      <c r="H423" s="52"/>
      <c r="I423" s="52"/>
    </row>
    <row r="424" spans="1:9" x14ac:dyDescent="0.25">
      <c r="A424" s="91" t="s">
        <v>84</v>
      </c>
      <c r="B424" s="92"/>
      <c r="C424" s="92"/>
      <c r="D424" s="92"/>
      <c r="E424" s="93"/>
      <c r="F424" s="302">
        <v>3220361</v>
      </c>
      <c r="G424" s="303"/>
      <c r="H424" s="302">
        <v>3511200</v>
      </c>
      <c r="I424" s="303"/>
    </row>
    <row r="425" spans="1:9" x14ac:dyDescent="0.25">
      <c r="A425" s="198" t="s">
        <v>149</v>
      </c>
      <c r="B425" s="199"/>
      <c r="C425" s="199"/>
      <c r="D425" s="199"/>
      <c r="E425" s="200"/>
      <c r="F425" s="96"/>
      <c r="G425" s="97"/>
      <c r="H425" s="96"/>
      <c r="I425" s="97"/>
    </row>
    <row r="426" spans="1:9" x14ac:dyDescent="0.25">
      <c r="A426" s="111" t="s">
        <v>56</v>
      </c>
      <c r="B426" s="112"/>
      <c r="C426" s="112"/>
      <c r="D426" s="112"/>
      <c r="E426" s="113"/>
      <c r="F426" s="53"/>
      <c r="G426" s="54"/>
      <c r="H426" s="53">
        <v>0</v>
      </c>
      <c r="I426" s="54"/>
    </row>
    <row r="427" spans="1:9" ht="15.75" thickBot="1" x14ac:dyDescent="0.3">
      <c r="A427" s="176" t="s">
        <v>110</v>
      </c>
      <c r="B427" s="177"/>
      <c r="C427" s="177"/>
      <c r="D427" s="177"/>
      <c r="E427" s="178"/>
      <c r="F427" s="202"/>
      <c r="G427" s="203"/>
      <c r="H427" s="202"/>
      <c r="I427" s="203"/>
    </row>
    <row r="428" spans="1:9" ht="16.5" thickTop="1" thickBot="1" x14ac:dyDescent="0.3">
      <c r="A428" s="62" t="s">
        <v>4</v>
      </c>
      <c r="B428" s="63"/>
      <c r="C428" s="63"/>
      <c r="D428" s="63"/>
      <c r="E428" s="63"/>
      <c r="F428" s="64">
        <f>SUM(F424:G427)</f>
        <v>3220361</v>
      </c>
      <c r="G428" s="64"/>
      <c r="H428" s="64">
        <f>SUM(H424:I427)</f>
        <v>3511200</v>
      </c>
      <c r="I428" s="64"/>
    </row>
    <row r="429" spans="1:9" ht="16.5" thickTop="1" thickBot="1" x14ac:dyDescent="0.3">
      <c r="A429" s="153" t="s">
        <v>22</v>
      </c>
      <c r="B429" s="153"/>
      <c r="C429" s="153"/>
      <c r="D429" s="153"/>
      <c r="E429" s="153"/>
      <c r="F429" s="64">
        <v>634018</v>
      </c>
      <c r="G429" s="64"/>
      <c r="H429" s="64">
        <v>684684</v>
      </c>
      <c r="I429" s="64"/>
    </row>
    <row r="430" spans="1:9" ht="15.75" thickTop="1" x14ac:dyDescent="0.25">
      <c r="A430" s="217" t="s">
        <v>29</v>
      </c>
      <c r="B430" s="218"/>
      <c r="C430" s="218"/>
      <c r="D430" s="218"/>
      <c r="E430" s="219"/>
      <c r="F430" s="305">
        <v>38988</v>
      </c>
      <c r="G430" s="306"/>
      <c r="H430" s="296">
        <v>50000</v>
      </c>
      <c r="I430" s="297"/>
    </row>
    <row r="431" spans="1:9" x14ac:dyDescent="0.25">
      <c r="A431" s="206" t="s">
        <v>111</v>
      </c>
      <c r="B431" s="207"/>
      <c r="C431" s="207"/>
      <c r="D431" s="207"/>
      <c r="E431" s="208"/>
      <c r="F431" s="87"/>
      <c r="G431" s="88"/>
      <c r="H431" s="204"/>
      <c r="I431" s="205"/>
    </row>
    <row r="432" spans="1:9" x14ac:dyDescent="0.25">
      <c r="A432" s="59" t="s">
        <v>30</v>
      </c>
      <c r="B432" s="60"/>
      <c r="C432" s="60"/>
      <c r="D432" s="60"/>
      <c r="E432" s="216"/>
      <c r="F432" s="58">
        <v>767089</v>
      </c>
      <c r="G432" s="58"/>
      <c r="H432" s="58">
        <v>850000</v>
      </c>
      <c r="I432" s="58"/>
    </row>
    <row r="433" spans="1:14" x14ac:dyDescent="0.25">
      <c r="A433" s="55"/>
      <c r="B433" s="56"/>
      <c r="C433" s="56"/>
      <c r="D433" s="56"/>
      <c r="E433" s="56"/>
      <c r="F433" s="61"/>
      <c r="G433" s="61"/>
      <c r="H433" s="61"/>
      <c r="I433" s="61"/>
    </row>
    <row r="434" spans="1:14" x14ac:dyDescent="0.25">
      <c r="A434" s="59" t="s">
        <v>31</v>
      </c>
      <c r="B434" s="60"/>
      <c r="C434" s="60"/>
      <c r="D434" s="60"/>
      <c r="E434" s="60"/>
      <c r="F434" s="58">
        <v>218863</v>
      </c>
      <c r="G434" s="58"/>
      <c r="H434" s="58">
        <v>200000</v>
      </c>
      <c r="I434" s="58"/>
    </row>
    <row r="435" spans="1:14" x14ac:dyDescent="0.25">
      <c r="A435" s="104" t="s">
        <v>112</v>
      </c>
      <c r="B435" s="105"/>
      <c r="C435" s="105"/>
      <c r="D435" s="105"/>
      <c r="E435" s="105"/>
      <c r="F435" s="61"/>
      <c r="G435" s="61"/>
      <c r="H435" s="61"/>
      <c r="I435" s="61"/>
    </row>
    <row r="436" spans="1:14" x14ac:dyDescent="0.25">
      <c r="A436" s="59" t="s">
        <v>15</v>
      </c>
      <c r="B436" s="60"/>
      <c r="C436" s="60"/>
      <c r="D436" s="60"/>
      <c r="E436" s="60"/>
      <c r="F436" s="58"/>
      <c r="G436" s="58"/>
      <c r="H436" s="58"/>
      <c r="I436" s="58"/>
    </row>
    <row r="437" spans="1:14" x14ac:dyDescent="0.25">
      <c r="A437" s="55" t="s">
        <v>113</v>
      </c>
      <c r="B437" s="56"/>
      <c r="C437" s="56"/>
      <c r="D437" s="56"/>
      <c r="E437" s="56"/>
      <c r="F437" s="61"/>
      <c r="G437" s="61"/>
      <c r="H437" s="61"/>
      <c r="I437" s="61"/>
    </row>
    <row r="438" spans="1:14" x14ac:dyDescent="0.25">
      <c r="A438" s="79" t="s">
        <v>32</v>
      </c>
      <c r="B438" s="79"/>
      <c r="C438" s="79"/>
      <c r="D438" s="79"/>
      <c r="E438" s="79"/>
      <c r="F438" s="58">
        <v>212896</v>
      </c>
      <c r="G438" s="58"/>
      <c r="H438" s="58">
        <v>250000</v>
      </c>
      <c r="I438" s="58"/>
    </row>
    <row r="439" spans="1:14" x14ac:dyDescent="0.25">
      <c r="A439" s="187" t="s">
        <v>114</v>
      </c>
      <c r="B439" s="188"/>
      <c r="C439" s="188"/>
      <c r="D439" s="188"/>
      <c r="E439" s="188"/>
      <c r="F439" s="58"/>
      <c r="G439" s="58"/>
      <c r="H439" s="58"/>
      <c r="I439" s="58"/>
    </row>
    <row r="440" spans="1:14" x14ac:dyDescent="0.25">
      <c r="A440" s="261" t="s">
        <v>21</v>
      </c>
      <c r="B440" s="262"/>
      <c r="C440" s="262"/>
      <c r="D440" s="262"/>
      <c r="E440" s="263"/>
      <c r="F440" s="83">
        <v>137640</v>
      </c>
      <c r="G440" s="239"/>
      <c r="H440" s="83">
        <v>50000</v>
      </c>
      <c r="I440" s="239"/>
    </row>
    <row r="441" spans="1:14" x14ac:dyDescent="0.25">
      <c r="A441" s="206" t="s">
        <v>115</v>
      </c>
      <c r="B441" s="207"/>
      <c r="C441" s="207"/>
      <c r="D441" s="207"/>
      <c r="E441" s="208"/>
      <c r="F441" s="204"/>
      <c r="G441" s="205"/>
      <c r="H441" s="204"/>
      <c r="I441" s="205"/>
    </row>
    <row r="442" spans="1:14" x14ac:dyDescent="0.25">
      <c r="A442" s="304" t="s">
        <v>33</v>
      </c>
      <c r="B442" s="145"/>
      <c r="C442" s="145"/>
      <c r="D442" s="145"/>
      <c r="E442" s="145"/>
      <c r="F442" s="61">
        <v>700779</v>
      </c>
      <c r="G442" s="61"/>
      <c r="H442" s="61">
        <v>25000</v>
      </c>
      <c r="I442" s="61"/>
    </row>
    <row r="443" spans="1:14" x14ac:dyDescent="0.25">
      <c r="A443" s="65" t="s">
        <v>116</v>
      </c>
      <c r="B443" s="65"/>
      <c r="C443" s="65"/>
      <c r="D443" s="65"/>
      <c r="E443" s="65"/>
      <c r="F443" s="58"/>
      <c r="G443" s="58"/>
      <c r="H443" s="58"/>
      <c r="I443" s="58"/>
    </row>
    <row r="444" spans="1:14" x14ac:dyDescent="0.25">
      <c r="A444" s="298" t="s">
        <v>45</v>
      </c>
      <c r="B444" s="299"/>
      <c r="C444" s="299"/>
      <c r="D444" s="299"/>
      <c r="E444" s="299"/>
      <c r="F444" s="61">
        <v>1706572</v>
      </c>
      <c r="G444" s="61"/>
      <c r="H444" s="61">
        <v>1500000</v>
      </c>
      <c r="I444" s="61"/>
    </row>
    <row r="445" spans="1:14" x14ac:dyDescent="0.25">
      <c r="A445" s="59"/>
      <c r="B445" s="60"/>
      <c r="C445" s="60"/>
      <c r="D445" s="60"/>
      <c r="E445" s="60"/>
      <c r="F445" s="58"/>
      <c r="G445" s="58"/>
      <c r="H445" s="58"/>
      <c r="I445" s="58"/>
    </row>
    <row r="446" spans="1:14" s="2" customFormat="1" x14ac:dyDescent="0.25">
      <c r="A446" s="298" t="s">
        <v>85</v>
      </c>
      <c r="B446" s="299"/>
      <c r="C446" s="299"/>
      <c r="D446" s="299"/>
      <c r="E446" s="299"/>
      <c r="F446" s="61"/>
      <c r="G446" s="61"/>
      <c r="H446" s="61">
        <v>0</v>
      </c>
      <c r="I446" s="61"/>
      <c r="J446" s="3"/>
      <c r="K446" s="3"/>
      <c r="L446" s="3"/>
      <c r="M446" s="3"/>
      <c r="N446" s="3"/>
    </row>
    <row r="447" spans="1:14" s="2" customFormat="1" x14ac:dyDescent="0.25">
      <c r="A447" s="59"/>
      <c r="B447" s="60"/>
      <c r="C447" s="60"/>
      <c r="D447" s="60"/>
      <c r="E447" s="60"/>
      <c r="F447" s="58"/>
      <c r="G447" s="58"/>
      <c r="H447" s="58"/>
      <c r="I447" s="58"/>
      <c r="J447" s="3"/>
      <c r="K447" s="3"/>
      <c r="L447" s="3"/>
      <c r="M447" s="3"/>
      <c r="N447" s="3"/>
    </row>
    <row r="448" spans="1:14" s="2" customFormat="1" x14ac:dyDescent="0.25">
      <c r="A448" s="298" t="s">
        <v>136</v>
      </c>
      <c r="B448" s="299"/>
      <c r="C448" s="299"/>
      <c r="D448" s="299"/>
      <c r="E448" s="299"/>
      <c r="F448" s="61"/>
      <c r="G448" s="61"/>
      <c r="H448" s="61"/>
      <c r="I448" s="61"/>
      <c r="J448" s="3"/>
      <c r="K448" s="3"/>
      <c r="L448" s="3"/>
      <c r="M448" s="3"/>
      <c r="N448" s="3"/>
    </row>
    <row r="449" spans="1:14" s="2" customFormat="1" x14ac:dyDescent="0.25">
      <c r="A449" s="59"/>
      <c r="B449" s="60"/>
      <c r="C449" s="60"/>
      <c r="D449" s="60"/>
      <c r="E449" s="60"/>
      <c r="F449" s="58"/>
      <c r="G449" s="58"/>
      <c r="H449" s="58"/>
      <c r="I449" s="58"/>
      <c r="J449" s="3"/>
      <c r="K449" s="3"/>
      <c r="L449" s="3"/>
      <c r="M449" s="3"/>
      <c r="N449" s="3"/>
    </row>
    <row r="450" spans="1:14" x14ac:dyDescent="0.25">
      <c r="A450" s="298" t="s">
        <v>35</v>
      </c>
      <c r="B450" s="299"/>
      <c r="C450" s="299"/>
      <c r="D450" s="299"/>
      <c r="E450" s="299"/>
      <c r="F450" s="83">
        <v>836994</v>
      </c>
      <c r="G450" s="239"/>
      <c r="H450" s="83">
        <v>840000</v>
      </c>
      <c r="I450" s="239"/>
    </row>
    <row r="451" spans="1:14" x14ac:dyDescent="0.25">
      <c r="A451" s="59"/>
      <c r="B451" s="214"/>
      <c r="C451" s="214"/>
      <c r="D451" s="214"/>
      <c r="E451" s="150"/>
      <c r="F451" s="204"/>
      <c r="G451" s="205"/>
      <c r="H451" s="204"/>
      <c r="I451" s="205"/>
    </row>
    <row r="452" spans="1:14" x14ac:dyDescent="0.25">
      <c r="A452" s="79" t="s">
        <v>37</v>
      </c>
      <c r="B452" s="79"/>
      <c r="C452" s="79"/>
      <c r="D452" s="79"/>
      <c r="E452" s="79"/>
      <c r="F452" s="58">
        <v>336177</v>
      </c>
      <c r="G452" s="58"/>
      <c r="H452" s="58">
        <v>350000</v>
      </c>
      <c r="I452" s="58"/>
    </row>
    <row r="453" spans="1:14" ht="15.75" thickBot="1" x14ac:dyDescent="0.3">
      <c r="A453" s="65"/>
      <c r="B453" s="65"/>
      <c r="C453" s="65"/>
      <c r="D453" s="65"/>
      <c r="E453" s="65"/>
      <c r="F453" s="58"/>
      <c r="G453" s="58"/>
      <c r="H453" s="58"/>
      <c r="I453" s="58"/>
    </row>
    <row r="454" spans="1:14" ht="16.5" thickTop="1" thickBot="1" x14ac:dyDescent="0.3">
      <c r="A454" s="62" t="s">
        <v>6</v>
      </c>
      <c r="B454" s="63"/>
      <c r="C454" s="63"/>
      <c r="D454" s="63"/>
      <c r="E454" s="63"/>
      <c r="F454" s="64">
        <f>SUM(F430:G453)</f>
        <v>4955998</v>
      </c>
      <c r="G454" s="153"/>
      <c r="H454" s="64">
        <f>SUM(H430:I453)</f>
        <v>4115000</v>
      </c>
      <c r="I454" s="153"/>
    </row>
    <row r="455" spans="1:14" ht="16.5" thickTop="1" thickBot="1" x14ac:dyDescent="0.3">
      <c r="A455" s="62" t="s">
        <v>7</v>
      </c>
      <c r="B455" s="63"/>
      <c r="C455" s="63"/>
      <c r="D455" s="63"/>
      <c r="E455" s="63"/>
      <c r="F455" s="64">
        <f>SUM(F428+F429+F454)</f>
        <v>8810377</v>
      </c>
      <c r="G455" s="153"/>
      <c r="H455" s="64">
        <f>SUM(H428+H429+H454)</f>
        <v>8310884</v>
      </c>
      <c r="I455" s="153"/>
    </row>
    <row r="456" spans="1:14" ht="15.75" thickTop="1" x14ac:dyDescent="0.25">
      <c r="A456" s="217" t="s">
        <v>77</v>
      </c>
      <c r="B456" s="218"/>
      <c r="C456" s="218"/>
      <c r="D456" s="218"/>
      <c r="E456" s="219"/>
      <c r="F456" s="300">
        <v>0</v>
      </c>
      <c r="G456" s="301"/>
      <c r="H456" s="190">
        <v>0</v>
      </c>
      <c r="I456" s="191"/>
    </row>
    <row r="457" spans="1:14" x14ac:dyDescent="0.25">
      <c r="A457" s="261" t="s">
        <v>86</v>
      </c>
      <c r="B457" s="262"/>
      <c r="C457" s="262"/>
      <c r="D457" s="262"/>
      <c r="E457" s="263"/>
      <c r="F457" s="250">
        <v>0</v>
      </c>
      <c r="G457" s="251"/>
      <c r="H457" s="250">
        <v>236000</v>
      </c>
      <c r="I457" s="251"/>
    </row>
    <row r="458" spans="1:14" ht="15.75" thickBot="1" x14ac:dyDescent="0.3">
      <c r="A458" s="261" t="s">
        <v>62</v>
      </c>
      <c r="B458" s="262"/>
      <c r="C458" s="262"/>
      <c r="D458" s="262"/>
      <c r="E458" s="263"/>
      <c r="F458" s="250">
        <v>0</v>
      </c>
      <c r="G458" s="251"/>
      <c r="H458" s="250">
        <v>64000</v>
      </c>
      <c r="I458" s="251"/>
    </row>
    <row r="459" spans="1:14" ht="16.5" thickTop="1" thickBot="1" x14ac:dyDescent="0.3">
      <c r="A459" s="307" t="s">
        <v>63</v>
      </c>
      <c r="B459" s="308"/>
      <c r="C459" s="308"/>
      <c r="D459" s="308"/>
      <c r="E459" s="309"/>
      <c r="F459" s="179">
        <f>SUM(F456:G458)</f>
        <v>0</v>
      </c>
      <c r="G459" s="180"/>
      <c r="H459" s="179">
        <f>SUM(H456:I458)</f>
        <v>300000</v>
      </c>
      <c r="I459" s="180"/>
    </row>
    <row r="460" spans="1:14" ht="15.75" thickTop="1" x14ac:dyDescent="0.25">
      <c r="A460" s="304" t="s">
        <v>61</v>
      </c>
      <c r="B460" s="145"/>
      <c r="C460" s="145"/>
      <c r="D460" s="145"/>
      <c r="E460" s="299"/>
      <c r="F460" s="317"/>
      <c r="G460" s="248"/>
      <c r="H460" s="317"/>
      <c r="I460" s="248"/>
    </row>
    <row r="461" spans="1:14" x14ac:dyDescent="0.25">
      <c r="A461" s="65"/>
      <c r="B461" s="130"/>
      <c r="C461" s="130"/>
      <c r="D461" s="130"/>
      <c r="E461" s="130"/>
      <c r="F461" s="165"/>
      <c r="G461" s="130"/>
      <c r="H461" s="165"/>
      <c r="I461" s="130"/>
    </row>
    <row r="462" spans="1:14" x14ac:dyDescent="0.25">
      <c r="A462" s="79" t="s">
        <v>64</v>
      </c>
      <c r="B462" s="79"/>
      <c r="C462" s="79"/>
      <c r="D462" s="79"/>
      <c r="E462" s="79"/>
      <c r="F462" s="66"/>
      <c r="G462" s="130"/>
      <c r="H462" s="66"/>
      <c r="I462" s="130"/>
    </row>
    <row r="463" spans="1:14" ht="15.75" thickBot="1" x14ac:dyDescent="0.3">
      <c r="A463" s="352"/>
      <c r="B463" s="353"/>
      <c r="C463" s="353"/>
      <c r="D463" s="353"/>
      <c r="E463" s="354"/>
      <c r="F463" s="315"/>
      <c r="G463" s="316"/>
      <c r="H463" s="196"/>
      <c r="I463" s="197"/>
    </row>
    <row r="464" spans="1:14" ht="16.5" thickTop="1" thickBot="1" x14ac:dyDescent="0.3">
      <c r="A464" s="307" t="s">
        <v>65</v>
      </c>
      <c r="B464" s="308"/>
      <c r="C464" s="308"/>
      <c r="D464" s="308"/>
      <c r="E464" s="309"/>
      <c r="F464" s="179">
        <f>SUM(F460:G463)</f>
        <v>0</v>
      </c>
      <c r="G464" s="180"/>
      <c r="H464" s="179">
        <f>SUM(H460:I463)</f>
        <v>0</v>
      </c>
      <c r="I464" s="180"/>
    </row>
    <row r="465" spans="1:14" ht="16.5" thickTop="1" thickBot="1" x14ac:dyDescent="0.3">
      <c r="A465" s="62" t="s">
        <v>20</v>
      </c>
      <c r="B465" s="63"/>
      <c r="C465" s="63"/>
      <c r="D465" s="63"/>
      <c r="E465" s="135"/>
      <c r="F465" s="127">
        <f>SUM(F459+F464)</f>
        <v>0</v>
      </c>
      <c r="G465" s="77"/>
      <c r="H465" s="127">
        <f>SUM(H459+H464)</f>
        <v>300000</v>
      </c>
      <c r="I465" s="77"/>
    </row>
    <row r="466" spans="1:14" s="2" customFormat="1" ht="16.5" thickTop="1" thickBot="1" x14ac:dyDescent="0.3">
      <c r="A466" s="307" t="s">
        <v>148</v>
      </c>
      <c r="B466" s="308"/>
      <c r="C466" s="308"/>
      <c r="D466" s="308"/>
      <c r="E466" s="309"/>
      <c r="F466" s="179"/>
      <c r="G466" s="180"/>
      <c r="H466" s="179">
        <v>0</v>
      </c>
      <c r="I466" s="180"/>
      <c r="J466" s="3"/>
      <c r="K466" s="3"/>
      <c r="L466" s="3"/>
      <c r="M466" s="3"/>
      <c r="N466" s="3"/>
    </row>
    <row r="467" spans="1:14" ht="15.75" thickTop="1" x14ac:dyDescent="0.25">
      <c r="A467" s="89" t="s">
        <v>9</v>
      </c>
      <c r="B467" s="90"/>
      <c r="C467" s="90"/>
      <c r="D467" s="90"/>
      <c r="E467" s="90"/>
      <c r="F467" s="181">
        <f>SUM(F455+F465+F466)</f>
        <v>8810377</v>
      </c>
      <c r="G467" s="182"/>
      <c r="H467" s="181">
        <f>SUM(H455+H465)</f>
        <v>8610884</v>
      </c>
      <c r="I467" s="182"/>
    </row>
    <row r="470" spans="1:14" ht="14.25" customHeight="1" x14ac:dyDescent="0.25">
      <c r="A470" s="41" t="s">
        <v>68</v>
      </c>
      <c r="C470" s="41"/>
    </row>
    <row r="472" spans="1:14" ht="15" customHeight="1" x14ac:dyDescent="0.25">
      <c r="A472" s="71" t="s">
        <v>0</v>
      </c>
      <c r="B472" s="71"/>
      <c r="C472" s="71"/>
      <c r="D472" s="71"/>
      <c r="E472" s="71"/>
      <c r="F472" s="51" t="s">
        <v>210</v>
      </c>
      <c r="G472" s="51"/>
      <c r="H472" s="51" t="s">
        <v>219</v>
      </c>
      <c r="I472" s="51"/>
    </row>
    <row r="473" spans="1:14" x14ac:dyDescent="0.25">
      <c r="A473" s="72"/>
      <c r="B473" s="72"/>
      <c r="C473" s="72"/>
      <c r="D473" s="72"/>
      <c r="E473" s="72"/>
      <c r="F473" s="52"/>
      <c r="G473" s="52"/>
      <c r="H473" s="52"/>
      <c r="I473" s="52"/>
    </row>
    <row r="474" spans="1:14" x14ac:dyDescent="0.25">
      <c r="A474" s="79" t="s">
        <v>35</v>
      </c>
      <c r="B474" s="79"/>
      <c r="C474" s="79"/>
      <c r="D474" s="79"/>
      <c r="E474" s="79"/>
      <c r="F474" s="58"/>
      <c r="G474" s="58"/>
      <c r="H474" s="58"/>
      <c r="I474" s="58"/>
    </row>
    <row r="475" spans="1:14" s="2" customFormat="1" x14ac:dyDescent="0.25">
      <c r="A475" s="59" t="s">
        <v>194</v>
      </c>
      <c r="B475" s="312"/>
      <c r="C475" s="312"/>
      <c r="D475" s="312"/>
      <c r="E475" s="313"/>
      <c r="F475" s="53"/>
      <c r="G475" s="54"/>
      <c r="H475" s="53"/>
      <c r="I475" s="54"/>
      <c r="J475" s="3"/>
      <c r="K475" s="3"/>
      <c r="L475" s="3"/>
      <c r="M475" s="3"/>
      <c r="N475" s="3"/>
    </row>
    <row r="476" spans="1:14" x14ac:dyDescent="0.25">
      <c r="A476" s="59" t="s">
        <v>167</v>
      </c>
      <c r="B476" s="312"/>
      <c r="C476" s="312"/>
      <c r="D476" s="312"/>
      <c r="E476" s="313"/>
      <c r="F476" s="53">
        <v>377500</v>
      </c>
      <c r="G476" s="54"/>
      <c r="H476" s="53"/>
      <c r="I476" s="54"/>
    </row>
    <row r="477" spans="1:14" ht="15.75" thickBot="1" x14ac:dyDescent="0.3">
      <c r="A477" s="59" t="s">
        <v>198</v>
      </c>
      <c r="B477" s="312"/>
      <c r="C477" s="312"/>
      <c r="D477" s="312"/>
      <c r="E477" s="313"/>
      <c r="F477" s="183"/>
      <c r="G477" s="184"/>
      <c r="H477" s="183">
        <v>400000</v>
      </c>
      <c r="I477" s="184"/>
    </row>
    <row r="478" spans="1:14" ht="15.75" thickTop="1" x14ac:dyDescent="0.25">
      <c r="A478" s="73" t="s">
        <v>9</v>
      </c>
      <c r="B478" s="74"/>
      <c r="C478" s="74"/>
      <c r="D478" s="74"/>
      <c r="E478" s="75"/>
      <c r="F478" s="78">
        <f>SUM(F474:G477)</f>
        <v>377500</v>
      </c>
      <c r="G478" s="75"/>
      <c r="H478" s="78">
        <f>SUM(H474:I477)</f>
        <v>400000</v>
      </c>
      <c r="I478" s="75"/>
    </row>
    <row r="479" spans="1:14" s="2" customFormat="1" x14ac:dyDescent="0.25">
      <c r="A479" s="38"/>
      <c r="B479" s="38"/>
      <c r="C479" s="38"/>
      <c r="D479" s="38"/>
      <c r="E479" s="38"/>
      <c r="F479" s="39"/>
      <c r="G479" s="49"/>
      <c r="H479" s="39"/>
      <c r="I479" s="49"/>
      <c r="J479" s="3"/>
      <c r="K479" s="3"/>
      <c r="L479" s="3"/>
      <c r="M479" s="3"/>
      <c r="N479" s="3"/>
    </row>
    <row r="480" spans="1:14" s="2" customFormat="1" x14ac:dyDescent="0.25">
      <c r="A480" s="38"/>
      <c r="B480" s="38"/>
      <c r="C480" s="38"/>
      <c r="D480" s="38"/>
      <c r="E480" s="38"/>
      <c r="F480" s="39"/>
      <c r="G480" s="49"/>
      <c r="H480" s="39"/>
      <c r="I480" s="49"/>
      <c r="J480" s="3"/>
      <c r="K480" s="3"/>
      <c r="L480" s="3"/>
      <c r="M480" s="3"/>
      <c r="N480" s="3"/>
    </row>
    <row r="481" spans="1:14" x14ac:dyDescent="0.25">
      <c r="A481" s="38"/>
      <c r="B481" s="38"/>
      <c r="C481" s="38"/>
      <c r="D481" s="38"/>
      <c r="E481" s="38"/>
      <c r="F481" s="39"/>
      <c r="G481" s="49"/>
      <c r="H481" s="39"/>
      <c r="I481" s="49"/>
    </row>
    <row r="482" spans="1:14" ht="14.25" customHeight="1" x14ac:dyDescent="0.25">
      <c r="A482" s="38" t="s">
        <v>69</v>
      </c>
      <c r="B482" s="38"/>
      <c r="C482" s="38"/>
      <c r="D482" s="38"/>
      <c r="E482" s="38"/>
      <c r="F482" s="39"/>
      <c r="G482" s="49"/>
      <c r="H482" s="39"/>
      <c r="I482" s="49"/>
    </row>
    <row r="483" spans="1:14" ht="14.25" customHeight="1" x14ac:dyDescent="0.25">
      <c r="A483" s="38"/>
      <c r="B483" s="38"/>
      <c r="C483" s="38"/>
      <c r="D483" s="38"/>
      <c r="E483" s="38"/>
      <c r="F483" s="39"/>
      <c r="G483" s="49"/>
      <c r="H483" s="39"/>
      <c r="I483" s="49"/>
    </row>
    <row r="484" spans="1:14" ht="14.25" customHeight="1" x14ac:dyDescent="0.25">
      <c r="A484" s="290" t="s">
        <v>0</v>
      </c>
      <c r="B484" s="324"/>
      <c r="C484" s="324"/>
      <c r="D484" s="324"/>
      <c r="E484" s="325"/>
      <c r="F484" s="51" t="s">
        <v>210</v>
      </c>
      <c r="G484" s="51"/>
      <c r="H484" s="51" t="s">
        <v>219</v>
      </c>
      <c r="I484" s="51"/>
    </row>
    <row r="485" spans="1:14" x14ac:dyDescent="0.25">
      <c r="A485" s="326"/>
      <c r="B485" s="327"/>
      <c r="C485" s="327"/>
      <c r="D485" s="327"/>
      <c r="E485" s="328"/>
      <c r="F485" s="52"/>
      <c r="G485" s="52"/>
      <c r="H485" s="52"/>
      <c r="I485" s="52"/>
    </row>
    <row r="486" spans="1:14" ht="15.75" thickBot="1" x14ac:dyDescent="0.3">
      <c r="A486" s="343" t="s">
        <v>26</v>
      </c>
      <c r="B486" s="343"/>
      <c r="C486" s="343"/>
      <c r="D486" s="343"/>
      <c r="E486" s="343"/>
      <c r="F486" s="344"/>
      <c r="G486" s="344"/>
      <c r="H486" s="346">
        <v>0</v>
      </c>
      <c r="I486" s="346"/>
    </row>
    <row r="487" spans="1:14" ht="15.75" thickTop="1" x14ac:dyDescent="0.25">
      <c r="A487" s="345" t="s">
        <v>9</v>
      </c>
      <c r="B487" s="345"/>
      <c r="C487" s="345"/>
      <c r="D487" s="345"/>
      <c r="E487" s="345"/>
      <c r="F487" s="342">
        <f>SUM(F486)</f>
        <v>0</v>
      </c>
      <c r="G487" s="342"/>
      <c r="H487" s="342">
        <f>SUM(H486)</f>
        <v>0</v>
      </c>
      <c r="I487" s="342"/>
    </row>
    <row r="488" spans="1:14" s="2" customFormat="1" x14ac:dyDescent="0.25">
      <c r="A488" s="44"/>
      <c r="B488" s="44"/>
      <c r="C488" s="44"/>
      <c r="D488" s="44"/>
      <c r="E488" s="44"/>
      <c r="F488" s="45"/>
      <c r="G488" s="45"/>
      <c r="H488" s="45"/>
      <c r="I488" s="45"/>
      <c r="J488" s="3"/>
      <c r="K488" s="3"/>
      <c r="L488" s="3"/>
      <c r="M488" s="3"/>
      <c r="N488" s="3"/>
    </row>
    <row r="489" spans="1:14" s="2" customFormat="1" x14ac:dyDescent="0.25">
      <c r="A489" s="44"/>
      <c r="B489" s="44"/>
      <c r="C489" s="44"/>
      <c r="D489" s="44"/>
      <c r="E489" s="44"/>
      <c r="F489" s="45"/>
      <c r="G489" s="45"/>
      <c r="H489" s="45"/>
      <c r="I489" s="45"/>
      <c r="J489" s="3"/>
      <c r="K489" s="3"/>
      <c r="L489" s="3"/>
      <c r="M489" s="3"/>
      <c r="N489" s="3"/>
    </row>
    <row r="490" spans="1:14" x14ac:dyDescent="0.25">
      <c r="A490" s="38"/>
      <c r="B490" s="38"/>
      <c r="C490" s="38"/>
      <c r="D490" s="38"/>
      <c r="E490" s="38"/>
      <c r="F490" s="39"/>
      <c r="G490" s="49"/>
      <c r="H490" s="39"/>
      <c r="I490" s="49"/>
    </row>
    <row r="491" spans="1:14" s="2" customFormat="1" x14ac:dyDescent="0.25">
      <c r="A491" s="146" t="s">
        <v>161</v>
      </c>
      <c r="B491" s="146"/>
      <c r="C491" s="146"/>
      <c r="D491" s="146"/>
      <c r="E491" s="146"/>
      <c r="F491" s="146"/>
      <c r="G491" s="146"/>
      <c r="H491" s="146"/>
      <c r="I491" s="146"/>
      <c r="J491" s="3"/>
      <c r="K491" s="3"/>
      <c r="L491" s="3"/>
      <c r="M491" s="3"/>
      <c r="N491" s="3"/>
    </row>
    <row r="492" spans="1:14" s="2" customForma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"/>
      <c r="K492" s="3"/>
      <c r="L492" s="3"/>
      <c r="M492" s="3"/>
      <c r="N492" s="3"/>
    </row>
    <row r="493" spans="1:14" s="2" customFormat="1" ht="15" customHeight="1" x14ac:dyDescent="0.25">
      <c r="A493" s="71" t="s">
        <v>0</v>
      </c>
      <c r="B493" s="71"/>
      <c r="C493" s="71"/>
      <c r="D493" s="71"/>
      <c r="E493" s="71"/>
      <c r="F493" s="51" t="s">
        <v>210</v>
      </c>
      <c r="G493" s="51"/>
      <c r="H493" s="51" t="s">
        <v>219</v>
      </c>
      <c r="I493" s="51"/>
      <c r="J493" s="3"/>
      <c r="K493" s="3"/>
      <c r="L493" s="3"/>
      <c r="M493" s="3"/>
      <c r="N493" s="3"/>
    </row>
    <row r="494" spans="1:14" s="2" customFormat="1" x14ac:dyDescent="0.25">
      <c r="A494" s="72"/>
      <c r="B494" s="72"/>
      <c r="C494" s="72"/>
      <c r="D494" s="72"/>
      <c r="E494" s="72"/>
      <c r="F494" s="52"/>
      <c r="G494" s="52"/>
      <c r="H494" s="52"/>
      <c r="I494" s="52"/>
      <c r="J494" s="3"/>
      <c r="K494" s="3"/>
      <c r="L494" s="3"/>
      <c r="M494" s="3"/>
      <c r="N494" s="3"/>
    </row>
    <row r="495" spans="1:14" s="2" customFormat="1" x14ac:dyDescent="0.25">
      <c r="A495" s="59" t="s">
        <v>162</v>
      </c>
      <c r="B495" s="60"/>
      <c r="C495" s="60"/>
      <c r="D495" s="60"/>
      <c r="E495" s="216"/>
      <c r="F495" s="53">
        <v>71012</v>
      </c>
      <c r="G495" s="54"/>
      <c r="H495" s="58">
        <v>128573</v>
      </c>
      <c r="I495" s="58"/>
      <c r="J495" s="3"/>
      <c r="K495" s="3"/>
      <c r="L495" s="3"/>
      <c r="M495" s="3"/>
      <c r="N495" s="3"/>
    </row>
    <row r="496" spans="1:14" s="2" customFormat="1" x14ac:dyDescent="0.25">
      <c r="A496" s="59"/>
      <c r="B496" s="60"/>
      <c r="C496" s="60"/>
      <c r="D496" s="60"/>
      <c r="E496" s="216"/>
      <c r="F496" s="53"/>
      <c r="G496" s="54"/>
      <c r="H496" s="53"/>
      <c r="I496" s="54"/>
      <c r="J496" s="3"/>
      <c r="K496" s="3"/>
      <c r="L496" s="3"/>
      <c r="M496" s="3"/>
      <c r="N496" s="3"/>
    </row>
    <row r="497" spans="1:14" s="2" customFormat="1" x14ac:dyDescent="0.25">
      <c r="A497" s="59" t="s">
        <v>163</v>
      </c>
      <c r="B497" s="60"/>
      <c r="C497" s="60"/>
      <c r="D497" s="60"/>
      <c r="E497" s="216"/>
      <c r="F497" s="53">
        <v>263008</v>
      </c>
      <c r="G497" s="54"/>
      <c r="H497" s="53">
        <v>476197</v>
      </c>
      <c r="I497" s="54"/>
      <c r="J497" s="3"/>
      <c r="K497" s="3"/>
      <c r="L497" s="3"/>
      <c r="M497" s="3"/>
      <c r="N497" s="3"/>
    </row>
    <row r="498" spans="1:14" s="2" customFormat="1" ht="15.75" thickBot="1" x14ac:dyDescent="0.3">
      <c r="A498" s="187" t="s">
        <v>166</v>
      </c>
      <c r="B498" s="188"/>
      <c r="C498" s="188"/>
      <c r="D498" s="188"/>
      <c r="E498" s="189"/>
      <c r="F498" s="53"/>
      <c r="G498" s="54"/>
      <c r="H498" s="183"/>
      <c r="I498" s="184"/>
      <c r="J498" s="3"/>
      <c r="K498" s="3"/>
      <c r="L498" s="3"/>
      <c r="M498" s="3"/>
      <c r="N498" s="3"/>
    </row>
    <row r="499" spans="1:14" s="2" customFormat="1" ht="15.75" thickTop="1" x14ac:dyDescent="0.25">
      <c r="A499" s="73" t="s">
        <v>9</v>
      </c>
      <c r="B499" s="74"/>
      <c r="C499" s="74"/>
      <c r="D499" s="74"/>
      <c r="E499" s="75"/>
      <c r="F499" s="78">
        <f>SUM(F495:G498)</f>
        <v>334020</v>
      </c>
      <c r="G499" s="75"/>
      <c r="H499" s="78">
        <f>SUM(H495:I498)</f>
        <v>604770</v>
      </c>
      <c r="I499" s="75"/>
      <c r="J499" s="3"/>
      <c r="K499" s="3"/>
      <c r="L499" s="3"/>
      <c r="M499" s="3"/>
      <c r="N499" s="3"/>
    </row>
    <row r="500" spans="1:14" s="2" customFormat="1" x14ac:dyDescent="0.25">
      <c r="A500" s="38"/>
      <c r="B500" s="38"/>
      <c r="C500" s="38"/>
      <c r="D500" s="38"/>
      <c r="E500" s="38"/>
      <c r="F500" s="39"/>
      <c r="G500" s="49"/>
      <c r="H500" s="39"/>
      <c r="I500" s="49"/>
      <c r="J500" s="3"/>
      <c r="K500" s="3"/>
      <c r="L500" s="3"/>
      <c r="M500" s="3"/>
      <c r="N500" s="3"/>
    </row>
    <row r="501" spans="1:14" s="2" customFormat="1" x14ac:dyDescent="0.25">
      <c r="A501" s="38"/>
      <c r="B501" s="38"/>
      <c r="C501" s="38"/>
      <c r="D501" s="38"/>
      <c r="E501" s="38"/>
      <c r="F501" s="39"/>
      <c r="G501" s="49"/>
      <c r="H501" s="39"/>
      <c r="I501" s="49"/>
      <c r="J501" s="3"/>
      <c r="K501" s="3"/>
      <c r="L501" s="3"/>
      <c r="M501" s="3"/>
      <c r="N501" s="3"/>
    </row>
    <row r="502" spans="1:14" s="2" customFormat="1" x14ac:dyDescent="0.25">
      <c r="A502" s="38"/>
      <c r="B502" s="38"/>
      <c r="C502" s="38"/>
      <c r="D502" s="38"/>
      <c r="E502" s="38"/>
      <c r="F502" s="39"/>
      <c r="G502" s="49"/>
      <c r="H502" s="39"/>
      <c r="I502" s="49"/>
      <c r="J502" s="3"/>
      <c r="K502" s="3"/>
      <c r="L502" s="3"/>
      <c r="M502" s="3"/>
      <c r="N502" s="3"/>
    </row>
    <row r="503" spans="1:14" x14ac:dyDescent="0.25">
      <c r="A503" s="146" t="s">
        <v>70</v>
      </c>
      <c r="B503" s="146"/>
      <c r="C503" s="146"/>
      <c r="D503" s="146"/>
      <c r="E503" s="146"/>
      <c r="F503" s="146"/>
      <c r="G503" s="146"/>
      <c r="H503" s="146"/>
      <c r="I503" s="146"/>
    </row>
    <row r="505" spans="1:14" ht="15" customHeight="1" x14ac:dyDescent="0.25">
      <c r="A505" s="71" t="s">
        <v>0</v>
      </c>
      <c r="B505" s="71"/>
      <c r="C505" s="71"/>
      <c r="D505" s="71"/>
      <c r="E505" s="71"/>
      <c r="F505" s="51" t="s">
        <v>210</v>
      </c>
      <c r="G505" s="51"/>
      <c r="H505" s="51" t="s">
        <v>219</v>
      </c>
      <c r="I505" s="51"/>
    </row>
    <row r="506" spans="1:14" ht="14.25" customHeight="1" x14ac:dyDescent="0.25">
      <c r="A506" s="72"/>
      <c r="B506" s="72"/>
      <c r="C506" s="72"/>
      <c r="D506" s="72"/>
      <c r="E506" s="72"/>
      <c r="F506" s="52"/>
      <c r="G506" s="52"/>
      <c r="H506" s="52"/>
      <c r="I506" s="52"/>
    </row>
    <row r="507" spans="1:14" s="2" customFormat="1" ht="14.25" customHeight="1" x14ac:dyDescent="0.25">
      <c r="A507" s="59" t="s">
        <v>57</v>
      </c>
      <c r="B507" s="60"/>
      <c r="C507" s="60"/>
      <c r="D507" s="60"/>
      <c r="E507" s="216"/>
      <c r="F507" s="53"/>
      <c r="G507" s="54"/>
      <c r="H507" s="53">
        <v>0</v>
      </c>
      <c r="I507" s="54"/>
      <c r="J507" s="3"/>
      <c r="K507" s="3"/>
      <c r="L507" s="3"/>
      <c r="M507" s="3"/>
      <c r="N507" s="3"/>
    </row>
    <row r="508" spans="1:14" s="2" customFormat="1" ht="14.25" customHeight="1" x14ac:dyDescent="0.25">
      <c r="A508" s="59"/>
      <c r="B508" s="60"/>
      <c r="C508" s="60"/>
      <c r="D508" s="60"/>
      <c r="E508" s="216"/>
      <c r="F508" s="53"/>
      <c r="G508" s="54"/>
      <c r="H508" s="53"/>
      <c r="I508" s="54"/>
      <c r="J508" s="3"/>
      <c r="K508" s="3"/>
      <c r="L508" s="3"/>
      <c r="M508" s="3"/>
      <c r="N508" s="3"/>
    </row>
    <row r="509" spans="1:14" s="2" customFormat="1" ht="14.25" customHeight="1" x14ac:dyDescent="0.25">
      <c r="A509" s="59" t="s">
        <v>147</v>
      </c>
      <c r="B509" s="60"/>
      <c r="C509" s="60"/>
      <c r="D509" s="60"/>
      <c r="E509" s="216"/>
      <c r="F509" s="53"/>
      <c r="G509" s="54"/>
      <c r="H509" s="53"/>
      <c r="I509" s="54"/>
      <c r="J509" s="3"/>
      <c r="K509" s="3"/>
      <c r="L509" s="3"/>
      <c r="M509" s="3"/>
      <c r="N509" s="3"/>
    </row>
    <row r="510" spans="1:14" ht="15.75" thickBot="1" x14ac:dyDescent="0.3">
      <c r="A510" s="187"/>
      <c r="B510" s="188"/>
      <c r="C510" s="188"/>
      <c r="D510" s="188"/>
      <c r="E510" s="189"/>
      <c r="F510" s="53"/>
      <c r="G510" s="54"/>
      <c r="H510" s="53"/>
      <c r="I510" s="54"/>
    </row>
    <row r="511" spans="1:14" ht="15.75" thickTop="1" x14ac:dyDescent="0.25">
      <c r="A511" s="73" t="s">
        <v>9</v>
      </c>
      <c r="B511" s="74"/>
      <c r="C511" s="74"/>
      <c r="D511" s="74"/>
      <c r="E511" s="75"/>
      <c r="F511" s="78">
        <f>SUM(F507:G510)</f>
        <v>0</v>
      </c>
      <c r="G511" s="75"/>
      <c r="H511" s="78">
        <f>SUM(H507:I510)</f>
        <v>0</v>
      </c>
      <c r="I511" s="75"/>
    </row>
    <row r="512" spans="1:14" s="2" customFormat="1" x14ac:dyDescent="0.25">
      <c r="A512" s="38"/>
      <c r="B512" s="38"/>
      <c r="C512" s="38"/>
      <c r="D512" s="38"/>
      <c r="E512" s="38"/>
      <c r="F512" s="39"/>
      <c r="G512" s="49"/>
      <c r="H512" s="39"/>
      <c r="I512" s="49"/>
      <c r="J512" s="3"/>
      <c r="K512" s="3"/>
      <c r="L512" s="3"/>
      <c r="M512" s="3"/>
      <c r="N512" s="3"/>
    </row>
    <row r="514" spans="1:9" x14ac:dyDescent="0.25">
      <c r="A514" s="41" t="s">
        <v>71</v>
      </c>
    </row>
    <row r="516" spans="1:9" ht="15" customHeight="1" x14ac:dyDescent="0.25">
      <c r="A516" s="71" t="s">
        <v>0</v>
      </c>
      <c r="B516" s="71"/>
      <c r="C516" s="71"/>
      <c r="D516" s="71"/>
      <c r="E516" s="71"/>
      <c r="F516" s="51" t="s">
        <v>210</v>
      </c>
      <c r="G516" s="51"/>
      <c r="H516" s="51" t="s">
        <v>219</v>
      </c>
      <c r="I516" s="51"/>
    </row>
    <row r="517" spans="1:9" x14ac:dyDescent="0.25">
      <c r="A517" s="72"/>
      <c r="B517" s="72"/>
      <c r="C517" s="72"/>
      <c r="D517" s="72"/>
      <c r="E517" s="72"/>
      <c r="F517" s="52"/>
      <c r="G517" s="52"/>
      <c r="H517" s="52"/>
      <c r="I517" s="52"/>
    </row>
    <row r="518" spans="1:9" x14ac:dyDescent="0.25">
      <c r="A518" s="111" t="s">
        <v>73</v>
      </c>
      <c r="B518" s="347"/>
      <c r="C518" s="347"/>
      <c r="D518" s="347"/>
      <c r="E518" s="348"/>
      <c r="F518" s="209"/>
      <c r="G518" s="210"/>
      <c r="H518" s="209"/>
      <c r="I518" s="210"/>
    </row>
    <row r="519" spans="1:9" ht="15.75" thickBot="1" x14ac:dyDescent="0.3">
      <c r="A519" s="187" t="s">
        <v>72</v>
      </c>
      <c r="B519" s="188"/>
      <c r="C519" s="188"/>
      <c r="D519" s="188"/>
      <c r="E519" s="189"/>
      <c r="F519" s="53"/>
      <c r="G519" s="54"/>
      <c r="H519" s="53"/>
      <c r="I519" s="54"/>
    </row>
    <row r="520" spans="1:9" ht="15.75" thickTop="1" x14ac:dyDescent="0.25">
      <c r="A520" s="73" t="s">
        <v>9</v>
      </c>
      <c r="B520" s="74"/>
      <c r="C520" s="74"/>
      <c r="D520" s="74"/>
      <c r="E520" s="75"/>
      <c r="F520" s="78">
        <f>SUM(F518)</f>
        <v>0</v>
      </c>
      <c r="G520" s="75"/>
      <c r="H520" s="78">
        <f>SUM(H518)</f>
        <v>0</v>
      </c>
      <c r="I520" s="75"/>
    </row>
    <row r="522" spans="1:9" x14ac:dyDescent="0.25">
      <c r="A522" s="41" t="s">
        <v>87</v>
      </c>
      <c r="B522" s="41"/>
      <c r="C522" s="41"/>
      <c r="D522" s="41"/>
      <c r="E522" s="41"/>
    </row>
    <row r="524" spans="1:9" ht="15" customHeight="1" x14ac:dyDescent="0.25">
      <c r="A524" s="71" t="s">
        <v>0</v>
      </c>
      <c r="B524" s="71"/>
      <c r="C524" s="71"/>
      <c r="D524" s="71"/>
      <c r="E524" s="71"/>
      <c r="F524" s="51" t="s">
        <v>210</v>
      </c>
      <c r="G524" s="51"/>
      <c r="H524" s="51" t="s">
        <v>219</v>
      </c>
      <c r="I524" s="51"/>
    </row>
    <row r="525" spans="1:9" x14ac:dyDescent="0.25">
      <c r="A525" s="72"/>
      <c r="B525" s="72"/>
      <c r="C525" s="72"/>
      <c r="D525" s="72"/>
      <c r="E525" s="72"/>
      <c r="F525" s="52"/>
      <c r="G525" s="52"/>
      <c r="H525" s="52"/>
      <c r="I525" s="52"/>
    </row>
    <row r="526" spans="1:9" x14ac:dyDescent="0.25">
      <c r="A526" s="59" t="s">
        <v>41</v>
      </c>
      <c r="B526" s="60"/>
      <c r="C526" s="60"/>
      <c r="D526" s="60"/>
      <c r="E526" s="216"/>
      <c r="F526" s="83">
        <v>2302352</v>
      </c>
      <c r="G526" s="239"/>
      <c r="H526" s="83">
        <v>2498292</v>
      </c>
      <c r="I526" s="239"/>
    </row>
    <row r="527" spans="1:9" x14ac:dyDescent="0.25">
      <c r="A527" s="149"/>
      <c r="B527" s="214"/>
      <c r="C527" s="214"/>
      <c r="D527" s="214"/>
      <c r="E527" s="150"/>
      <c r="F527" s="314"/>
      <c r="G527" s="84"/>
      <c r="H527" s="314"/>
      <c r="I527" s="84"/>
    </row>
    <row r="528" spans="1:9" x14ac:dyDescent="0.25">
      <c r="A528" s="261" t="s">
        <v>88</v>
      </c>
      <c r="B528" s="262"/>
      <c r="C528" s="262"/>
      <c r="D528" s="262"/>
      <c r="E528" s="263"/>
      <c r="F528" s="83">
        <v>120000</v>
      </c>
      <c r="G528" s="239"/>
      <c r="H528" s="83">
        <v>90000</v>
      </c>
      <c r="I528" s="239"/>
    </row>
    <row r="529" spans="1:14" x14ac:dyDescent="0.25">
      <c r="A529" s="272" t="s">
        <v>89</v>
      </c>
      <c r="B529" s="273"/>
      <c r="C529" s="273"/>
      <c r="D529" s="273"/>
      <c r="E529" s="274"/>
      <c r="F529" s="314"/>
      <c r="G529" s="84"/>
      <c r="H529" s="314"/>
      <c r="I529" s="84"/>
    </row>
    <row r="530" spans="1:14" x14ac:dyDescent="0.25">
      <c r="A530" s="59" t="s">
        <v>233</v>
      </c>
      <c r="B530" s="60"/>
      <c r="C530" s="60"/>
      <c r="D530" s="60"/>
      <c r="E530" s="216"/>
      <c r="F530" s="83"/>
      <c r="G530" s="239"/>
      <c r="H530" s="314">
        <v>30000</v>
      </c>
      <c r="I530" s="84"/>
    </row>
    <row r="531" spans="1:14" ht="15.75" thickBot="1" x14ac:dyDescent="0.3">
      <c r="A531" s="220"/>
      <c r="B531" s="221"/>
      <c r="C531" s="221"/>
      <c r="D531" s="221"/>
      <c r="E531" s="222"/>
      <c r="F531" s="340"/>
      <c r="G531" s="341"/>
      <c r="H531" s="340"/>
      <c r="I531" s="341"/>
    </row>
    <row r="532" spans="1:14" ht="16.5" thickTop="1" thickBot="1" x14ac:dyDescent="0.3">
      <c r="A532" s="62" t="s">
        <v>4</v>
      </c>
      <c r="B532" s="63"/>
      <c r="C532" s="63"/>
      <c r="D532" s="63"/>
      <c r="E532" s="135"/>
      <c r="F532" s="179">
        <f>SUM(F526:G531)</f>
        <v>2422352</v>
      </c>
      <c r="G532" s="180"/>
      <c r="H532" s="179">
        <f>SUM(H526:I531)</f>
        <v>2618292</v>
      </c>
      <c r="I532" s="180"/>
    </row>
    <row r="533" spans="1:14" ht="15.75" thickTop="1" x14ac:dyDescent="0.25">
      <c r="A533" s="102" t="s">
        <v>22</v>
      </c>
      <c r="B533" s="103"/>
      <c r="C533" s="103"/>
      <c r="D533" s="103"/>
      <c r="E533" s="264"/>
      <c r="F533" s="300">
        <v>453295</v>
      </c>
      <c r="G533" s="301"/>
      <c r="H533" s="300">
        <v>493017</v>
      </c>
      <c r="I533" s="301"/>
    </row>
    <row r="534" spans="1:14" ht="15.75" thickBot="1" x14ac:dyDescent="0.3">
      <c r="A534" s="337" t="s">
        <v>90</v>
      </c>
      <c r="B534" s="338"/>
      <c r="C534" s="338"/>
      <c r="D534" s="338"/>
      <c r="E534" s="339"/>
      <c r="F534" s="335">
        <v>41064</v>
      </c>
      <c r="G534" s="336"/>
      <c r="H534" s="335">
        <v>43000</v>
      </c>
      <c r="I534" s="336"/>
    </row>
    <row r="535" spans="1:14" ht="16.5" thickTop="1" thickBot="1" x14ac:dyDescent="0.3">
      <c r="A535" s="62" t="s">
        <v>91</v>
      </c>
      <c r="B535" s="63"/>
      <c r="C535" s="63"/>
      <c r="D535" s="63"/>
      <c r="E535" s="135"/>
      <c r="F535" s="179">
        <f>SUM(F533:G534)</f>
        <v>494359</v>
      </c>
      <c r="G535" s="180"/>
      <c r="H535" s="179">
        <f>SUM(H533:I534)</f>
        <v>536017</v>
      </c>
      <c r="I535" s="180"/>
    </row>
    <row r="536" spans="1:14" ht="15.75" thickTop="1" x14ac:dyDescent="0.25">
      <c r="A536" s="120" t="s">
        <v>30</v>
      </c>
      <c r="B536" s="121"/>
      <c r="C536" s="121"/>
      <c r="D536" s="121"/>
      <c r="E536" s="122"/>
      <c r="F536" s="310">
        <v>525028</v>
      </c>
      <c r="G536" s="311"/>
      <c r="H536" s="310">
        <v>550000</v>
      </c>
      <c r="I536" s="311"/>
    </row>
    <row r="537" spans="1:14" x14ac:dyDescent="0.25">
      <c r="A537" s="272"/>
      <c r="B537" s="273"/>
      <c r="C537" s="273"/>
      <c r="D537" s="273"/>
      <c r="E537" s="274"/>
      <c r="F537" s="53"/>
      <c r="G537" s="54"/>
      <c r="H537" s="204"/>
      <c r="I537" s="205"/>
    </row>
    <row r="538" spans="1:14" x14ac:dyDescent="0.25">
      <c r="A538" s="261" t="s">
        <v>31</v>
      </c>
      <c r="B538" s="262"/>
      <c r="C538" s="262"/>
      <c r="D538" s="262"/>
      <c r="E538" s="263"/>
      <c r="F538" s="53">
        <v>23624</v>
      </c>
      <c r="G538" s="54"/>
      <c r="H538" s="53">
        <v>25000</v>
      </c>
      <c r="I538" s="54"/>
    </row>
    <row r="539" spans="1:14" x14ac:dyDescent="0.25">
      <c r="A539" s="80" t="s">
        <v>157</v>
      </c>
      <c r="B539" s="81"/>
      <c r="C539" s="81"/>
      <c r="D539" s="81"/>
      <c r="E539" s="82"/>
      <c r="F539" s="53"/>
      <c r="G539" s="54"/>
      <c r="H539" s="53"/>
      <c r="I539" s="54"/>
    </row>
    <row r="540" spans="1:14" x14ac:dyDescent="0.25">
      <c r="A540" s="261" t="s">
        <v>21</v>
      </c>
      <c r="B540" s="262"/>
      <c r="C540" s="262"/>
      <c r="D540" s="262"/>
      <c r="E540" s="263"/>
      <c r="F540" s="53">
        <v>144449</v>
      </c>
      <c r="G540" s="54"/>
      <c r="H540" s="53">
        <v>50000</v>
      </c>
      <c r="I540" s="54"/>
    </row>
    <row r="541" spans="1:14" x14ac:dyDescent="0.25">
      <c r="A541" s="272"/>
      <c r="B541" s="273"/>
      <c r="C541" s="273"/>
      <c r="D541" s="273"/>
      <c r="E541" s="274"/>
      <c r="F541" s="53"/>
      <c r="G541" s="54"/>
      <c r="H541" s="53"/>
      <c r="I541" s="54"/>
    </row>
    <row r="542" spans="1:14" s="2" customFormat="1" x14ac:dyDescent="0.25">
      <c r="A542" s="261" t="s">
        <v>33</v>
      </c>
      <c r="B542" s="262"/>
      <c r="C542" s="262"/>
      <c r="D542" s="262"/>
      <c r="E542" s="263"/>
      <c r="F542" s="53"/>
      <c r="G542" s="54"/>
      <c r="H542" s="53">
        <v>0</v>
      </c>
      <c r="I542" s="54"/>
      <c r="J542" s="3"/>
      <c r="K542" s="3"/>
      <c r="L542" s="3"/>
      <c r="M542" s="3"/>
      <c r="N542" s="3"/>
    </row>
    <row r="543" spans="1:14" s="2" customFormat="1" x14ac:dyDescent="0.25">
      <c r="A543" s="272"/>
      <c r="B543" s="273"/>
      <c r="C543" s="273"/>
      <c r="D543" s="273"/>
      <c r="E543" s="274"/>
      <c r="F543" s="53"/>
      <c r="G543" s="54"/>
      <c r="H543" s="53"/>
      <c r="I543" s="54"/>
      <c r="J543" s="3"/>
      <c r="K543" s="3"/>
      <c r="L543" s="3"/>
      <c r="M543" s="3"/>
      <c r="N543" s="3"/>
    </row>
    <row r="544" spans="1:14" x14ac:dyDescent="0.25">
      <c r="A544" s="261" t="s">
        <v>45</v>
      </c>
      <c r="B544" s="262"/>
      <c r="C544" s="262"/>
      <c r="D544" s="262"/>
      <c r="E544" s="263"/>
      <c r="F544" s="53">
        <v>47195</v>
      </c>
      <c r="G544" s="54"/>
      <c r="H544" s="53">
        <v>150000</v>
      </c>
      <c r="I544" s="54"/>
    </row>
    <row r="545" spans="1:14" x14ac:dyDescent="0.25">
      <c r="A545" s="272" t="s">
        <v>117</v>
      </c>
      <c r="B545" s="273"/>
      <c r="C545" s="273"/>
      <c r="D545" s="273"/>
      <c r="E545" s="274"/>
      <c r="F545" s="53"/>
      <c r="G545" s="54"/>
      <c r="H545" s="53"/>
      <c r="I545" s="54"/>
    </row>
    <row r="546" spans="1:14" x14ac:dyDescent="0.25">
      <c r="A546" s="261" t="s">
        <v>92</v>
      </c>
      <c r="B546" s="262"/>
      <c r="C546" s="262"/>
      <c r="D546" s="262"/>
      <c r="E546" s="263"/>
      <c r="F546" s="53">
        <v>185398</v>
      </c>
      <c r="G546" s="54"/>
      <c r="H546" s="53">
        <v>215000</v>
      </c>
      <c r="I546" s="54"/>
    </row>
    <row r="547" spans="1:14" s="2" customFormat="1" x14ac:dyDescent="0.25">
      <c r="A547" s="261"/>
      <c r="B547" s="262"/>
      <c r="C547" s="262"/>
      <c r="D547" s="262"/>
      <c r="E547" s="263"/>
      <c r="F547" s="53"/>
      <c r="G547" s="54"/>
      <c r="H547" s="53"/>
      <c r="I547" s="54"/>
      <c r="J547" s="3"/>
      <c r="K547" s="3"/>
      <c r="L547" s="3"/>
      <c r="M547" s="3"/>
      <c r="N547" s="3"/>
    </row>
    <row r="548" spans="1:14" s="2" customFormat="1" x14ac:dyDescent="0.25">
      <c r="A548" s="80" t="s">
        <v>37</v>
      </c>
      <c r="B548" s="81"/>
      <c r="C548" s="81"/>
      <c r="D548" s="81"/>
      <c r="E548" s="82"/>
      <c r="F548" s="53">
        <v>7500</v>
      </c>
      <c r="G548" s="54"/>
      <c r="H548" s="53">
        <v>0</v>
      </c>
      <c r="I548" s="54"/>
      <c r="J548" s="3"/>
      <c r="K548" s="3"/>
      <c r="L548" s="3"/>
      <c r="M548" s="3"/>
      <c r="N548" s="3"/>
    </row>
    <row r="549" spans="1:14" ht="15.75" thickBot="1" x14ac:dyDescent="0.3">
      <c r="A549" s="383"/>
      <c r="B549" s="384"/>
      <c r="C549" s="384"/>
      <c r="D549" s="384"/>
      <c r="E549" s="385"/>
      <c r="F549" s="183"/>
      <c r="G549" s="184"/>
      <c r="H549" s="183"/>
      <c r="I549" s="184"/>
    </row>
    <row r="550" spans="1:14" ht="16.5" thickTop="1" thickBot="1" x14ac:dyDescent="0.3">
      <c r="A550" s="307" t="s">
        <v>93</v>
      </c>
      <c r="B550" s="308"/>
      <c r="C550" s="308"/>
      <c r="D550" s="308"/>
      <c r="E550" s="309"/>
      <c r="F550" s="127">
        <f>SUM(F536:G549)</f>
        <v>933194</v>
      </c>
      <c r="G550" s="128"/>
      <c r="H550" s="127">
        <f>SUM(H536:I549)</f>
        <v>990000</v>
      </c>
      <c r="I550" s="128"/>
    </row>
    <row r="551" spans="1:14" ht="16.5" thickTop="1" thickBot="1" x14ac:dyDescent="0.3">
      <c r="A551" s="307" t="s">
        <v>7</v>
      </c>
      <c r="B551" s="308"/>
      <c r="C551" s="308"/>
      <c r="D551" s="308"/>
      <c r="E551" s="309"/>
      <c r="F551" s="127">
        <f>SUM(F550,F535,F532)</f>
        <v>3849905</v>
      </c>
      <c r="G551" s="128"/>
      <c r="H551" s="127">
        <f>SUM(H550,H535,H532)</f>
        <v>4144309</v>
      </c>
      <c r="I551" s="128"/>
    </row>
    <row r="552" spans="1:14" s="2" customFormat="1" ht="15.75" thickTop="1" x14ac:dyDescent="0.25">
      <c r="A552" s="79" t="s">
        <v>76</v>
      </c>
      <c r="B552" s="79"/>
      <c r="C552" s="79"/>
      <c r="D552" s="79"/>
      <c r="E552" s="79"/>
      <c r="F552" s="66"/>
      <c r="G552" s="66"/>
      <c r="H552" s="66">
        <v>0</v>
      </c>
      <c r="I552" s="66"/>
      <c r="J552" s="3"/>
      <c r="K552" s="3"/>
      <c r="L552" s="3"/>
      <c r="M552" s="3"/>
      <c r="N552" s="3"/>
    </row>
    <row r="553" spans="1:14" s="2" customFormat="1" x14ac:dyDescent="0.25">
      <c r="A553" s="130"/>
      <c r="B553" s="130"/>
      <c r="C553" s="130"/>
      <c r="D553" s="130"/>
      <c r="E553" s="130"/>
      <c r="F553" s="58"/>
      <c r="G553" s="58"/>
      <c r="H553" s="58"/>
      <c r="I553" s="58"/>
      <c r="J553" s="3"/>
      <c r="K553" s="3"/>
      <c r="L553" s="3"/>
      <c r="M553" s="3"/>
      <c r="N553" s="3"/>
    </row>
    <row r="554" spans="1:14" s="2" customFormat="1" ht="15.75" thickBot="1" x14ac:dyDescent="0.3">
      <c r="A554" s="276" t="s">
        <v>62</v>
      </c>
      <c r="B554" s="277"/>
      <c r="C554" s="277"/>
      <c r="D554" s="277"/>
      <c r="E554" s="278"/>
      <c r="F554" s="107"/>
      <c r="G554" s="108"/>
      <c r="H554" s="107">
        <v>0</v>
      </c>
      <c r="I554" s="108"/>
      <c r="J554" s="3"/>
      <c r="K554" s="3"/>
      <c r="L554" s="3"/>
      <c r="M554" s="3"/>
      <c r="N554" s="3"/>
    </row>
    <row r="555" spans="1:14" s="2" customFormat="1" ht="16.5" thickTop="1" thickBot="1" x14ac:dyDescent="0.3">
      <c r="A555" s="62" t="s">
        <v>8</v>
      </c>
      <c r="B555" s="63"/>
      <c r="C555" s="63"/>
      <c r="D555" s="63"/>
      <c r="E555" s="63"/>
      <c r="F555" s="64">
        <f>SUM(F552:G554)</f>
        <v>0</v>
      </c>
      <c r="G555" s="64"/>
      <c r="H555" s="64">
        <f>SUM(H552:I554)</f>
        <v>0</v>
      </c>
      <c r="I555" s="64"/>
      <c r="J555" s="3"/>
      <c r="K555" s="3"/>
      <c r="L555" s="3"/>
      <c r="M555" s="3"/>
      <c r="N555" s="3"/>
    </row>
    <row r="556" spans="1:14" s="2" customFormat="1" ht="16.5" thickTop="1" thickBot="1" x14ac:dyDescent="0.3">
      <c r="A556" s="307" t="s">
        <v>148</v>
      </c>
      <c r="B556" s="308"/>
      <c r="C556" s="308"/>
      <c r="D556" s="308"/>
      <c r="E556" s="309"/>
      <c r="F556" s="179"/>
      <c r="G556" s="180"/>
      <c r="H556" s="179">
        <v>0</v>
      </c>
      <c r="I556" s="180"/>
      <c r="J556" s="3"/>
      <c r="K556" s="3"/>
      <c r="L556" s="3"/>
      <c r="M556" s="3"/>
      <c r="N556" s="3"/>
    </row>
    <row r="557" spans="1:14" s="2" customFormat="1" ht="15.75" thickTop="1" x14ac:dyDescent="0.25">
      <c r="A557" s="89" t="s">
        <v>9</v>
      </c>
      <c r="B557" s="90"/>
      <c r="C557" s="90"/>
      <c r="D557" s="90"/>
      <c r="E557" s="90"/>
      <c r="F557" s="181">
        <f>SUM(F551,F555,F556)</f>
        <v>3849905</v>
      </c>
      <c r="G557" s="182"/>
      <c r="H557" s="181">
        <f>SUM(H551,H555)</f>
        <v>4144309</v>
      </c>
      <c r="I557" s="182"/>
      <c r="J557" s="3"/>
      <c r="K557" s="3"/>
      <c r="L557" s="3"/>
      <c r="M557" s="3"/>
      <c r="N557" s="3"/>
    </row>
    <row r="558" spans="1:14" s="2" customFormat="1" x14ac:dyDescent="0.25">
      <c r="A558" s="46"/>
      <c r="B558" s="46"/>
      <c r="C558" s="46"/>
      <c r="D558" s="46"/>
      <c r="E558" s="46"/>
      <c r="F558" s="39"/>
      <c r="G558" s="39"/>
      <c r="H558" s="39"/>
      <c r="I558" s="39"/>
      <c r="J558" s="3"/>
      <c r="K558" s="3"/>
      <c r="L558" s="3"/>
      <c r="M558" s="3"/>
      <c r="N558" s="3"/>
    </row>
    <row r="559" spans="1:14" s="2" customFormat="1" x14ac:dyDescent="0.25">
      <c r="A559" s="46"/>
      <c r="B559" s="46"/>
      <c r="C559" s="46"/>
      <c r="D559" s="46"/>
      <c r="E559" s="46"/>
      <c r="F559" s="39"/>
      <c r="G559" s="39"/>
      <c r="H559" s="39"/>
      <c r="I559" s="39"/>
      <c r="J559" s="3"/>
      <c r="K559" s="3"/>
      <c r="L559" s="3"/>
      <c r="M559" s="3"/>
      <c r="N559" s="3"/>
    </row>
    <row r="560" spans="1:14" x14ac:dyDescent="0.25">
      <c r="A560" s="146" t="s">
        <v>74</v>
      </c>
      <c r="B560" s="146"/>
      <c r="C560" s="146"/>
      <c r="D560" s="146"/>
      <c r="E560" s="146"/>
      <c r="F560" s="146"/>
      <c r="G560" s="146"/>
      <c r="H560" s="146"/>
      <c r="I560" s="146"/>
    </row>
    <row r="562" spans="1:14" ht="15" customHeight="1" x14ac:dyDescent="0.25">
      <c r="A562" s="71" t="s">
        <v>0</v>
      </c>
      <c r="B562" s="71"/>
      <c r="C562" s="71"/>
      <c r="D562" s="71"/>
      <c r="E562" s="71"/>
      <c r="F562" s="51" t="s">
        <v>210</v>
      </c>
      <c r="G562" s="51"/>
      <c r="H562" s="51" t="s">
        <v>219</v>
      </c>
      <c r="I562" s="51"/>
    </row>
    <row r="563" spans="1:14" ht="14.25" customHeight="1" x14ac:dyDescent="0.25">
      <c r="A563" s="72"/>
      <c r="B563" s="72"/>
      <c r="C563" s="72"/>
      <c r="D563" s="72"/>
      <c r="E563" s="72"/>
      <c r="F563" s="52"/>
      <c r="G563" s="52"/>
      <c r="H563" s="52"/>
      <c r="I563" s="52"/>
    </row>
    <row r="564" spans="1:14" x14ac:dyDescent="0.25">
      <c r="A564" s="59" t="s">
        <v>35</v>
      </c>
      <c r="B564" s="60"/>
      <c r="C564" s="60"/>
      <c r="D564" s="60"/>
      <c r="E564" s="216"/>
      <c r="F564" s="53">
        <v>419202</v>
      </c>
      <c r="G564" s="54"/>
      <c r="H564" s="53">
        <v>158000</v>
      </c>
      <c r="I564" s="54"/>
    </row>
    <row r="565" spans="1:14" x14ac:dyDescent="0.25">
      <c r="A565" s="65"/>
      <c r="B565" s="130"/>
      <c r="C565" s="130"/>
      <c r="D565" s="130"/>
      <c r="E565" s="130"/>
      <c r="F565" s="58"/>
      <c r="G565" s="58"/>
      <c r="H565" s="58"/>
      <c r="I565" s="58"/>
    </row>
    <row r="566" spans="1:14" x14ac:dyDescent="0.25">
      <c r="A566" s="79" t="s">
        <v>216</v>
      </c>
      <c r="B566" s="79"/>
      <c r="C566" s="79"/>
      <c r="D566" s="79"/>
      <c r="E566" s="79"/>
      <c r="F566" s="58">
        <v>217600</v>
      </c>
      <c r="G566" s="58"/>
      <c r="H566" s="58"/>
      <c r="I566" s="58"/>
    </row>
    <row r="567" spans="1:14" s="2" customFormat="1" x14ac:dyDescent="0.25">
      <c r="A567" s="398" t="s">
        <v>221</v>
      </c>
      <c r="B567" s="399"/>
      <c r="C567" s="399"/>
      <c r="D567" s="399"/>
      <c r="E567" s="399"/>
      <c r="F567" s="397">
        <v>2565000</v>
      </c>
      <c r="G567" s="397"/>
      <c r="H567" s="397">
        <v>586000</v>
      </c>
      <c r="I567" s="397"/>
      <c r="J567" s="3"/>
      <c r="K567" s="3"/>
      <c r="L567" s="3"/>
      <c r="M567" s="3"/>
      <c r="N567" s="3"/>
    </row>
    <row r="568" spans="1:14" s="2" customFormat="1" x14ac:dyDescent="0.25">
      <c r="A568" s="79" t="s">
        <v>158</v>
      </c>
      <c r="B568" s="332"/>
      <c r="C568" s="332"/>
      <c r="D568" s="332"/>
      <c r="E568" s="332"/>
      <c r="F568" s="58">
        <v>1175000</v>
      </c>
      <c r="G568" s="58"/>
      <c r="H568" s="58">
        <v>1200000</v>
      </c>
      <c r="I568" s="58"/>
      <c r="J568" s="3"/>
      <c r="K568" s="3"/>
      <c r="L568" s="3"/>
      <c r="M568" s="3"/>
      <c r="N568" s="3"/>
    </row>
    <row r="569" spans="1:14" s="2" customFormat="1" x14ac:dyDescent="0.25">
      <c r="A569" s="398" t="s">
        <v>217</v>
      </c>
      <c r="B569" s="399"/>
      <c r="C569" s="399"/>
      <c r="D569" s="399"/>
      <c r="E569" s="399"/>
      <c r="F569" s="397">
        <v>1000159</v>
      </c>
      <c r="G569" s="397"/>
      <c r="H569" s="397">
        <v>1000000</v>
      </c>
      <c r="I569" s="397"/>
      <c r="J569" s="3"/>
      <c r="K569" s="3"/>
      <c r="L569" s="3"/>
      <c r="M569" s="3"/>
      <c r="N569" s="3"/>
    </row>
    <row r="570" spans="1:14" s="2" customFormat="1" x14ac:dyDescent="0.25">
      <c r="A570" s="131" t="s">
        <v>147</v>
      </c>
      <c r="B570" s="400"/>
      <c r="C570" s="400"/>
      <c r="D570" s="400"/>
      <c r="E570" s="400"/>
      <c r="F570" s="397">
        <v>5018000</v>
      </c>
      <c r="G570" s="397"/>
      <c r="H570" s="397">
        <v>1576000</v>
      </c>
      <c r="I570" s="397"/>
      <c r="J570" s="3"/>
      <c r="K570" s="3"/>
      <c r="L570" s="3"/>
      <c r="M570" s="3"/>
      <c r="N570" s="3"/>
    </row>
    <row r="571" spans="1:14" s="2" customFormat="1" ht="15.75" thickBot="1" x14ac:dyDescent="0.3">
      <c r="A571" s="394" t="s">
        <v>195</v>
      </c>
      <c r="B571" s="395"/>
      <c r="C571" s="395"/>
      <c r="D571" s="395"/>
      <c r="E571" s="395"/>
      <c r="F571" s="396"/>
      <c r="G571" s="396"/>
      <c r="H571" s="396"/>
      <c r="I571" s="396"/>
      <c r="J571" s="3"/>
      <c r="K571" s="3"/>
      <c r="L571" s="3"/>
      <c r="M571" s="3"/>
      <c r="N571" s="3"/>
    </row>
    <row r="572" spans="1:14" ht="15.75" thickTop="1" x14ac:dyDescent="0.25">
      <c r="A572" s="320" t="s">
        <v>9</v>
      </c>
      <c r="B572" s="321"/>
      <c r="C572" s="321"/>
      <c r="D572" s="321"/>
      <c r="E572" s="319"/>
      <c r="F572" s="318">
        <f>SUM(F564:G571)</f>
        <v>10394961</v>
      </c>
      <c r="G572" s="319"/>
      <c r="H572" s="318">
        <f>SUM(H564:I571)</f>
        <v>4520000</v>
      </c>
      <c r="I572" s="319"/>
    </row>
    <row r="573" spans="1:14" s="2" customFormat="1" x14ac:dyDescent="0.25">
      <c r="A573" s="38"/>
      <c r="B573" s="38"/>
      <c r="C573" s="38"/>
      <c r="D573" s="38"/>
      <c r="E573" s="38"/>
      <c r="F573" s="39"/>
      <c r="G573" s="49"/>
      <c r="H573" s="39"/>
      <c r="I573" s="49"/>
      <c r="J573" s="3"/>
      <c r="K573" s="3"/>
      <c r="L573" s="3"/>
      <c r="M573" s="3"/>
      <c r="N573" s="3"/>
    </row>
    <row r="574" spans="1:14" x14ac:dyDescent="0.25">
      <c r="F574" s="47"/>
    </row>
    <row r="575" spans="1:14" x14ac:dyDescent="0.25">
      <c r="A575" s="146" t="s">
        <v>59</v>
      </c>
      <c r="B575" s="146"/>
      <c r="C575" s="146"/>
      <c r="D575" s="146"/>
      <c r="E575" s="146"/>
      <c r="F575" s="146"/>
      <c r="G575" s="146"/>
      <c r="H575" s="146"/>
      <c r="I575" s="146"/>
    </row>
    <row r="577" spans="1:14" ht="15" customHeight="1" x14ac:dyDescent="0.25">
      <c r="A577" s="71" t="s">
        <v>0</v>
      </c>
      <c r="B577" s="71"/>
      <c r="C577" s="71"/>
      <c r="D577" s="71"/>
      <c r="E577" s="71"/>
      <c r="F577" s="51" t="s">
        <v>210</v>
      </c>
      <c r="G577" s="51"/>
      <c r="H577" s="51" t="s">
        <v>219</v>
      </c>
      <c r="I577" s="51"/>
    </row>
    <row r="578" spans="1:14" ht="14.25" customHeight="1" x14ac:dyDescent="0.25">
      <c r="A578" s="72"/>
      <c r="B578" s="72"/>
      <c r="C578" s="72"/>
      <c r="D578" s="72"/>
      <c r="E578" s="72"/>
      <c r="F578" s="52"/>
      <c r="G578" s="52"/>
      <c r="H578" s="52"/>
      <c r="I578" s="52"/>
    </row>
    <row r="579" spans="1:14" x14ac:dyDescent="0.25">
      <c r="A579" s="79" t="s">
        <v>196</v>
      </c>
      <c r="B579" s="79"/>
      <c r="C579" s="79"/>
      <c r="D579" s="79"/>
      <c r="E579" s="79"/>
      <c r="F579" s="165">
        <f>SUM(F580:G581)</f>
        <v>3060038</v>
      </c>
      <c r="G579" s="165"/>
      <c r="H579" s="165">
        <f>SUM(H580:I581)</f>
        <v>3224509</v>
      </c>
      <c r="I579" s="165"/>
    </row>
    <row r="580" spans="1:14" x14ac:dyDescent="0.25">
      <c r="A580" s="187" t="s">
        <v>27</v>
      </c>
      <c r="B580" s="188"/>
      <c r="C580" s="188"/>
      <c r="D580" s="188"/>
      <c r="E580" s="189"/>
      <c r="F580" s="53">
        <v>2661711</v>
      </c>
      <c r="G580" s="54"/>
      <c r="H580" s="53">
        <v>2824509</v>
      </c>
      <c r="I580" s="54"/>
    </row>
    <row r="581" spans="1:14" ht="15.75" thickBot="1" x14ac:dyDescent="0.3">
      <c r="A581" s="187" t="s">
        <v>197</v>
      </c>
      <c r="B581" s="188"/>
      <c r="C581" s="188"/>
      <c r="D581" s="188"/>
      <c r="E581" s="189"/>
      <c r="F581" s="53">
        <v>398327</v>
      </c>
      <c r="G581" s="54"/>
      <c r="H581" s="53">
        <v>400000</v>
      </c>
      <c r="I581" s="54"/>
    </row>
    <row r="582" spans="1:14" ht="15.75" thickTop="1" x14ac:dyDescent="0.25">
      <c r="A582" s="73" t="s">
        <v>9</v>
      </c>
      <c r="B582" s="74"/>
      <c r="C582" s="74"/>
      <c r="D582" s="74"/>
      <c r="E582" s="75"/>
      <c r="F582" s="78">
        <f>SUM(F579)</f>
        <v>3060038</v>
      </c>
      <c r="G582" s="75"/>
      <c r="H582" s="119">
        <f>SUM(H579)</f>
        <v>3224509</v>
      </c>
      <c r="I582" s="75"/>
    </row>
    <row r="584" spans="1:14" s="2" customForma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"/>
      <c r="K584" s="3"/>
      <c r="L584" s="3"/>
      <c r="M584" s="3"/>
      <c r="N584" s="3"/>
    </row>
    <row r="585" spans="1:14" s="2" customFormat="1" x14ac:dyDescent="0.25">
      <c r="A585" s="146" t="s">
        <v>159</v>
      </c>
      <c r="B585" s="146"/>
      <c r="C585" s="146"/>
      <c r="D585" s="146"/>
      <c r="E585" s="146"/>
      <c r="F585" s="146"/>
      <c r="G585" s="146"/>
      <c r="H585" s="146"/>
      <c r="I585" s="146"/>
      <c r="J585" s="3"/>
      <c r="K585" s="3"/>
      <c r="L585" s="3"/>
      <c r="M585" s="3"/>
      <c r="N585" s="3"/>
    </row>
    <row r="586" spans="1:14" s="2" customForma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"/>
      <c r="K586" s="3"/>
      <c r="L586" s="3"/>
      <c r="M586" s="3"/>
      <c r="N586" s="3"/>
    </row>
    <row r="587" spans="1:14" s="2" customFormat="1" ht="15" customHeight="1" x14ac:dyDescent="0.25">
      <c r="A587" s="71" t="s">
        <v>0</v>
      </c>
      <c r="B587" s="71"/>
      <c r="C587" s="71"/>
      <c r="D587" s="71"/>
      <c r="E587" s="71"/>
      <c r="F587" s="51" t="s">
        <v>210</v>
      </c>
      <c r="G587" s="51"/>
      <c r="H587" s="51" t="s">
        <v>219</v>
      </c>
      <c r="I587" s="51"/>
      <c r="J587" s="3"/>
      <c r="K587" s="3"/>
      <c r="L587" s="3"/>
      <c r="M587" s="3"/>
      <c r="N587" s="3"/>
    </row>
    <row r="588" spans="1:14" s="2" customFormat="1" x14ac:dyDescent="0.25">
      <c r="A588" s="72"/>
      <c r="B588" s="72"/>
      <c r="C588" s="72"/>
      <c r="D588" s="72"/>
      <c r="E588" s="72"/>
      <c r="F588" s="52"/>
      <c r="G588" s="52"/>
      <c r="H588" s="52"/>
      <c r="I588" s="52"/>
      <c r="J588" s="3"/>
      <c r="K588" s="3"/>
      <c r="L588" s="3"/>
      <c r="M588" s="3"/>
      <c r="N588" s="3"/>
    </row>
    <row r="589" spans="1:14" s="2" customFormat="1" x14ac:dyDescent="0.25">
      <c r="A589" s="59" t="s">
        <v>160</v>
      </c>
      <c r="B589" s="60"/>
      <c r="C589" s="60"/>
      <c r="D589" s="60"/>
      <c r="E589" s="216"/>
      <c r="F589" s="53">
        <v>4000000</v>
      </c>
      <c r="G589" s="54"/>
      <c r="H589" s="53"/>
      <c r="I589" s="54"/>
      <c r="J589" s="3"/>
      <c r="K589" s="3"/>
      <c r="L589" s="3"/>
      <c r="M589" s="3"/>
      <c r="N589" s="3"/>
    </row>
    <row r="590" spans="1:14" s="2" customFormat="1" x14ac:dyDescent="0.25">
      <c r="A590" s="59"/>
      <c r="B590" s="60"/>
      <c r="C590" s="60"/>
      <c r="D590" s="60"/>
      <c r="E590" s="216"/>
      <c r="F590" s="53"/>
      <c r="G590" s="54"/>
      <c r="H590" s="53"/>
      <c r="I590" s="54"/>
      <c r="J590" s="3"/>
      <c r="K590" s="3"/>
      <c r="L590" s="3"/>
      <c r="M590" s="3"/>
      <c r="N590" s="3"/>
    </row>
    <row r="591" spans="1:14" s="2" customFormat="1" x14ac:dyDescent="0.25">
      <c r="A591" s="59"/>
      <c r="B591" s="60"/>
      <c r="C591" s="60"/>
      <c r="D591" s="60"/>
      <c r="E591" s="216"/>
      <c r="F591" s="53"/>
      <c r="G591" s="54"/>
      <c r="H591" s="53">
        <v>0</v>
      </c>
      <c r="I591" s="54"/>
      <c r="J591" s="3"/>
      <c r="K591" s="3"/>
      <c r="L591" s="3"/>
      <c r="M591" s="3"/>
      <c r="N591" s="3"/>
    </row>
    <row r="592" spans="1:14" s="2" customFormat="1" ht="15.75" thickBot="1" x14ac:dyDescent="0.3">
      <c r="A592" s="187"/>
      <c r="B592" s="188"/>
      <c r="C592" s="188"/>
      <c r="D592" s="188"/>
      <c r="E592" s="189"/>
      <c r="F592" s="53"/>
      <c r="G592" s="54"/>
      <c r="H592" s="53"/>
      <c r="I592" s="54"/>
      <c r="J592" s="3"/>
      <c r="K592" s="3"/>
      <c r="L592" s="3"/>
      <c r="M592" s="3"/>
      <c r="N592" s="3"/>
    </row>
    <row r="593" spans="1:14" s="2" customFormat="1" ht="15.75" thickTop="1" x14ac:dyDescent="0.25">
      <c r="A593" s="73" t="s">
        <v>9</v>
      </c>
      <c r="B593" s="74"/>
      <c r="C593" s="74"/>
      <c r="D593" s="74"/>
      <c r="E593" s="75"/>
      <c r="F593" s="78">
        <f>SUM(F589:G592)</f>
        <v>4000000</v>
      </c>
      <c r="G593" s="75"/>
      <c r="H593" s="78">
        <f>SUM(H589:I592)</f>
        <v>0</v>
      </c>
      <c r="I593" s="75"/>
      <c r="J593" s="3"/>
      <c r="K593" s="3"/>
      <c r="L593" s="3"/>
      <c r="M593" s="3"/>
      <c r="N593" s="3"/>
    </row>
    <row r="594" spans="1:14" s="2" customForma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"/>
      <c r="K594" s="3"/>
      <c r="L594" s="3"/>
      <c r="M594" s="3"/>
      <c r="N594" s="3"/>
    </row>
    <row r="595" spans="1:14" s="2" customForma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"/>
      <c r="K595" s="3"/>
      <c r="L595" s="3"/>
      <c r="M595" s="3"/>
      <c r="N595" s="3"/>
    </row>
    <row r="596" spans="1:14" s="2" customForma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"/>
      <c r="K596" s="3"/>
      <c r="L596" s="3"/>
      <c r="M596" s="3"/>
      <c r="N596" s="3"/>
    </row>
    <row r="597" spans="1:14" s="2" customForma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"/>
      <c r="K597" s="3"/>
      <c r="L597" s="3"/>
      <c r="M597" s="3"/>
      <c r="N597" s="3"/>
    </row>
    <row r="598" spans="1:14" s="2" customForma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"/>
      <c r="K598" s="3"/>
      <c r="L598" s="3"/>
      <c r="M598" s="3"/>
      <c r="N598" s="3"/>
    </row>
    <row r="599" spans="1:14" s="2" customForma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"/>
      <c r="K599" s="3"/>
      <c r="L599" s="3"/>
      <c r="M599" s="3"/>
      <c r="N599" s="3"/>
    </row>
    <row r="600" spans="1:14" s="2" customForma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"/>
      <c r="K600" s="3"/>
      <c r="L600" s="3"/>
      <c r="M600" s="3"/>
      <c r="N600" s="3"/>
    </row>
    <row r="601" spans="1:14" s="2" customForma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"/>
      <c r="K601" s="3"/>
      <c r="L601" s="3"/>
      <c r="M601" s="3"/>
      <c r="N601" s="3"/>
    </row>
    <row r="602" spans="1:14" x14ac:dyDescent="0.25">
      <c r="A602" s="146" t="s">
        <v>16</v>
      </c>
      <c r="B602" s="146"/>
      <c r="C602" s="146"/>
      <c r="D602" s="146"/>
      <c r="E602" s="146"/>
      <c r="F602" s="146"/>
      <c r="G602" s="146"/>
      <c r="H602" s="146"/>
      <c r="I602" s="146"/>
    </row>
    <row r="604" spans="1:14" ht="15.75" thickBot="1" x14ac:dyDescent="0.3"/>
    <row r="605" spans="1:14" ht="15.75" customHeight="1" thickBot="1" x14ac:dyDescent="0.3">
      <c r="A605" s="322" t="s">
        <v>0</v>
      </c>
      <c r="B605" s="322"/>
      <c r="C605" s="322"/>
      <c r="D605" s="322"/>
      <c r="E605" s="322"/>
      <c r="F605" s="51" t="s">
        <v>210</v>
      </c>
      <c r="G605" s="51"/>
      <c r="H605" s="51" t="s">
        <v>219</v>
      </c>
      <c r="I605" s="51"/>
    </row>
    <row r="606" spans="1:14" ht="15" customHeight="1" thickBot="1" x14ac:dyDescent="0.3">
      <c r="A606" s="323"/>
      <c r="B606" s="323"/>
      <c r="C606" s="323"/>
      <c r="D606" s="323"/>
      <c r="E606" s="323"/>
      <c r="F606" s="52"/>
      <c r="G606" s="52"/>
      <c r="H606" s="52"/>
      <c r="I606" s="52"/>
    </row>
    <row r="607" spans="1:14" ht="15.75" thickBot="1" x14ac:dyDescent="0.3">
      <c r="A607" s="185" t="s">
        <v>7</v>
      </c>
      <c r="B607" s="185"/>
      <c r="C607" s="185"/>
      <c r="D607" s="185"/>
      <c r="E607" s="185"/>
      <c r="F607" s="186">
        <f>SUM(F101,F122,F137,F178,F200,F211,F230,F242,F279,F293,F329,F359,F384,F401,F410,F418,F455,F478,F487,F499,F511,F520,F551,F572,F582,F340,F466,F556,F369)</f>
        <v>75906754</v>
      </c>
      <c r="G607" s="185"/>
      <c r="H607" s="186">
        <f>SUM(H101,H122,H137,H178,H200,H211,H230,H242,H279,H293,H329,H359,H401,H410,H418,H455,H478,H487,H499,H511,H520,H551,H572,H582,H340,H466,H556,H369,H383)</f>
        <v>58982996</v>
      </c>
      <c r="I607" s="185"/>
    </row>
    <row r="608" spans="1:14" ht="15.75" thickBot="1" x14ac:dyDescent="0.3">
      <c r="A608" s="185" t="s">
        <v>8</v>
      </c>
      <c r="B608" s="185"/>
      <c r="C608" s="185"/>
      <c r="D608" s="185"/>
      <c r="E608" s="185"/>
      <c r="F608" s="186">
        <f>SUM(F110,F186,F263,F339,F367,F465,F555,F215,F392,F297,F140,F593)</f>
        <v>30414419</v>
      </c>
      <c r="G608" s="186"/>
      <c r="H608" s="186">
        <f>SUM(H110,H186,H263,H339,H367,H465,H555,H215,H392,H140,H589,H297)</f>
        <v>23375262</v>
      </c>
      <c r="I608" s="186"/>
    </row>
    <row r="609" spans="1:12" ht="15.75" thickBot="1" x14ac:dyDescent="0.3">
      <c r="A609" s="185" t="s">
        <v>12</v>
      </c>
      <c r="B609" s="185"/>
      <c r="C609" s="185"/>
      <c r="D609" s="185"/>
      <c r="E609" s="185"/>
      <c r="F609" s="186">
        <f>SUM(F102)</f>
        <v>0</v>
      </c>
      <c r="G609" s="185"/>
      <c r="H609" s="186">
        <f>SUM(H102)</f>
        <v>1368285</v>
      </c>
      <c r="I609" s="185"/>
    </row>
    <row r="610" spans="1:12" ht="15.75" thickBot="1" x14ac:dyDescent="0.3">
      <c r="A610" s="185" t="s">
        <v>13</v>
      </c>
      <c r="B610" s="201"/>
      <c r="C610" s="201"/>
      <c r="D610" s="201"/>
      <c r="E610" s="201"/>
      <c r="F610" s="186">
        <f>SUM(F111)</f>
        <v>0</v>
      </c>
      <c r="G610" s="186"/>
      <c r="H610" s="186">
        <f>SUM(H111)</f>
        <v>0</v>
      </c>
      <c r="I610" s="186"/>
    </row>
    <row r="611" spans="1:12" ht="15.75" thickBot="1" x14ac:dyDescent="0.3">
      <c r="A611" s="185" t="s">
        <v>9</v>
      </c>
      <c r="B611" s="185"/>
      <c r="C611" s="185"/>
      <c r="D611" s="185"/>
      <c r="E611" s="185"/>
      <c r="F611" s="186">
        <f>SUM(F607:G610)</f>
        <v>106321173</v>
      </c>
      <c r="G611" s="185"/>
      <c r="H611" s="186">
        <f>SUM(H607:I610)</f>
        <v>83726543</v>
      </c>
      <c r="I611" s="185"/>
    </row>
    <row r="612" spans="1:12" ht="15.75" thickBot="1" x14ac:dyDescent="0.3">
      <c r="A612" s="185" t="s">
        <v>2</v>
      </c>
      <c r="B612" s="185"/>
      <c r="C612" s="185"/>
      <c r="D612" s="185"/>
      <c r="E612" s="185"/>
      <c r="F612" s="186">
        <f>SUM(F51)</f>
        <v>116666859</v>
      </c>
      <c r="G612" s="185"/>
      <c r="H612" s="186">
        <f>SUM(H51)</f>
        <v>83726543</v>
      </c>
      <c r="I612" s="185"/>
    </row>
    <row r="614" spans="1:12" ht="15.75" thickBot="1" x14ac:dyDescent="0.3"/>
    <row r="615" spans="1:12" ht="15.75" thickBot="1" x14ac:dyDescent="0.3">
      <c r="A615" s="173" t="s">
        <v>4</v>
      </c>
      <c r="B615" s="174"/>
      <c r="C615" s="174"/>
      <c r="D615" s="174"/>
      <c r="E615" s="174"/>
      <c r="F615" s="175">
        <f>SUM(F65,F160,F196,F310,F428,F532)</f>
        <v>29511885</v>
      </c>
      <c r="G615" s="175"/>
      <c r="H615" s="175">
        <f>SUM(H65,H160,H196,H310,H428,H532)</f>
        <v>26559317</v>
      </c>
      <c r="I615" s="175"/>
    </row>
    <row r="616" spans="1:12" ht="16.5" thickTop="1" thickBot="1" x14ac:dyDescent="0.3">
      <c r="A616" s="193" t="s">
        <v>5</v>
      </c>
      <c r="B616" s="63"/>
      <c r="C616" s="63"/>
      <c r="D616" s="63"/>
      <c r="E616" s="63"/>
      <c r="F616" s="64">
        <f>SUM(F67,F163,F198,F311,F429,F535)</f>
        <v>4071227</v>
      </c>
      <c r="G616" s="64"/>
      <c r="H616" s="64">
        <f>SUM(H67,H163,H198,H311,H429,H535)</f>
        <v>3686224</v>
      </c>
      <c r="I616" s="64"/>
      <c r="L616" s="4"/>
    </row>
    <row r="617" spans="1:12" ht="16.5" thickTop="1" thickBot="1" x14ac:dyDescent="0.3">
      <c r="A617" s="193" t="s">
        <v>6</v>
      </c>
      <c r="B617" s="63"/>
      <c r="C617" s="63"/>
      <c r="D617" s="63"/>
      <c r="E617" s="63"/>
      <c r="F617" s="64">
        <f>SUM(F68:G94,F121,F136,F176,F210,F229,F241,F276,F292,F328,F358,F383,F401,F410,F418,F454,F550,F564,F566,F567,F177)</f>
        <v>31321546</v>
      </c>
      <c r="G617" s="194"/>
      <c r="H617" s="64">
        <f>SUM(H68:I94,H121,H136,H176,H210,H229,H241,H276,H292,H328,H358,H383,H401,H410,H418,H454,H550,H495,H564,H566)</f>
        <v>19884474</v>
      </c>
      <c r="I617" s="194"/>
    </row>
    <row r="618" spans="1:12" ht="16.5" thickTop="1" thickBot="1" x14ac:dyDescent="0.3">
      <c r="A618" s="193" t="s">
        <v>80</v>
      </c>
      <c r="B618" s="63"/>
      <c r="C618" s="63"/>
      <c r="D618" s="63"/>
      <c r="E618" s="63"/>
      <c r="F618" s="64">
        <f>SUM(F478,F487,F499,F511,F570,F569,F568)</f>
        <v>7904679</v>
      </c>
      <c r="G618" s="153"/>
      <c r="H618" s="64">
        <f>SUM(H478,H487,H497,H511,H570,H568,H567,H569)</f>
        <v>5238197</v>
      </c>
      <c r="I618" s="153"/>
    </row>
    <row r="619" spans="1:12" ht="15.75" thickTop="1" x14ac:dyDescent="0.25">
      <c r="A619" s="192" t="s">
        <v>94</v>
      </c>
      <c r="B619" s="79"/>
      <c r="C619" s="79"/>
      <c r="D619" s="79"/>
      <c r="E619" s="79"/>
      <c r="F619" s="165">
        <f>SUM(F277,F520,F340,F96:G98,F581)</f>
        <v>435706</v>
      </c>
      <c r="G619" s="195"/>
      <c r="H619" s="165">
        <f>SUM(H277,H520,H340,H96:I98)</f>
        <v>390275</v>
      </c>
      <c r="I619" s="195"/>
    </row>
    <row r="620" spans="1:12" ht="15.75" thickBot="1" x14ac:dyDescent="0.3">
      <c r="A620" s="192" t="s">
        <v>19</v>
      </c>
      <c r="B620" s="79"/>
      <c r="C620" s="79"/>
      <c r="D620" s="79"/>
      <c r="E620" s="79"/>
      <c r="F620" s="165">
        <f>SUM(F580)</f>
        <v>2661711</v>
      </c>
      <c r="G620" s="165"/>
      <c r="H620" s="165">
        <f>SUM(H582)</f>
        <v>3224509</v>
      </c>
      <c r="I620" s="165"/>
    </row>
    <row r="621" spans="1:12" ht="16.5" thickTop="1" thickBot="1" x14ac:dyDescent="0.3">
      <c r="A621" s="193" t="s">
        <v>7</v>
      </c>
      <c r="B621" s="63"/>
      <c r="C621" s="63"/>
      <c r="D621" s="63"/>
      <c r="E621" s="63"/>
      <c r="F621" s="64">
        <f>SUM(F615:G620)</f>
        <v>75906754</v>
      </c>
      <c r="G621" s="153"/>
      <c r="H621" s="64">
        <f>SUM(H615:I620)</f>
        <v>58982996</v>
      </c>
      <c r="I621" s="153"/>
    </row>
    <row r="622" spans="1:12" ht="16.5" thickTop="1" thickBot="1" x14ac:dyDescent="0.3">
      <c r="A622" s="193" t="s">
        <v>17</v>
      </c>
      <c r="B622" s="63"/>
      <c r="C622" s="63"/>
      <c r="D622" s="63"/>
      <c r="E622" s="63"/>
      <c r="F622" s="64">
        <f>SUM(F185,F464,F338,F366,F214,F140,F391)</f>
        <v>10626753</v>
      </c>
      <c r="G622" s="64"/>
      <c r="H622" s="64">
        <f>SUM(H185,H464,H338,H392,H366,H214,H140)</f>
        <v>11885261</v>
      </c>
      <c r="I622" s="64"/>
    </row>
    <row r="623" spans="1:12" ht="16.5" thickTop="1" thickBot="1" x14ac:dyDescent="0.3">
      <c r="A623" s="193" t="s">
        <v>18</v>
      </c>
      <c r="B623" s="63"/>
      <c r="C623" s="63"/>
      <c r="D623" s="63"/>
      <c r="E623" s="63"/>
      <c r="F623" s="64">
        <f>SUM(F110,F182,F263,F335,F459,F363,F555,F388,F297)</f>
        <v>15787666</v>
      </c>
      <c r="G623" s="64"/>
      <c r="H623" s="64">
        <f>SUM(H110,H182,H263,H335,H459,H363,H555,H297)</f>
        <v>11490001</v>
      </c>
      <c r="I623" s="64"/>
    </row>
    <row r="624" spans="1:12" ht="16.5" thickTop="1" thickBot="1" x14ac:dyDescent="0.3">
      <c r="A624" s="192" t="s">
        <v>121</v>
      </c>
      <c r="B624" s="79"/>
      <c r="C624" s="79"/>
      <c r="D624" s="79"/>
      <c r="E624" s="79"/>
      <c r="F624" s="165">
        <f>SUM(F593)</f>
        <v>4000000</v>
      </c>
      <c r="G624" s="165"/>
      <c r="H624" s="165">
        <f>SUM(H369,H466,H593)</f>
        <v>0</v>
      </c>
      <c r="I624" s="195"/>
    </row>
    <row r="625" spans="1:9" ht="15.75" thickBot="1" x14ac:dyDescent="0.3">
      <c r="A625" s="185" t="s">
        <v>8</v>
      </c>
      <c r="B625" s="185"/>
      <c r="C625" s="185"/>
      <c r="D625" s="185"/>
      <c r="E625" s="185"/>
      <c r="F625" s="186">
        <f>SUM(F622:G624)</f>
        <v>30414419</v>
      </c>
      <c r="G625" s="186"/>
      <c r="H625" s="186">
        <f>SUM(H622:I624)</f>
        <v>23375262</v>
      </c>
      <c r="I625" s="186"/>
    </row>
    <row r="626" spans="1:9" ht="15.75" thickBot="1" x14ac:dyDescent="0.3">
      <c r="A626" s="185" t="s">
        <v>12</v>
      </c>
      <c r="B626" s="185"/>
      <c r="C626" s="185"/>
      <c r="D626" s="185"/>
      <c r="E626" s="185"/>
      <c r="F626" s="186">
        <f>SUM(F102)</f>
        <v>0</v>
      </c>
      <c r="G626" s="185"/>
      <c r="H626" s="186">
        <f>SUM(H102)</f>
        <v>1368285</v>
      </c>
      <c r="I626" s="185"/>
    </row>
    <row r="627" spans="1:9" ht="15.75" thickBot="1" x14ac:dyDescent="0.3">
      <c r="A627" s="185" t="s">
        <v>13</v>
      </c>
      <c r="B627" s="201"/>
      <c r="C627" s="201"/>
      <c r="D627" s="201"/>
      <c r="E627" s="201"/>
      <c r="F627" s="186">
        <f>SUM(F111)</f>
        <v>0</v>
      </c>
      <c r="G627" s="186"/>
      <c r="H627" s="186">
        <f>SUM(H111)</f>
        <v>0</v>
      </c>
      <c r="I627" s="186"/>
    </row>
    <row r="628" spans="1:9" ht="15.75" thickBot="1" x14ac:dyDescent="0.3">
      <c r="A628" s="185" t="s">
        <v>9</v>
      </c>
      <c r="B628" s="185"/>
      <c r="C628" s="185"/>
      <c r="D628" s="185"/>
      <c r="E628" s="185"/>
      <c r="F628" s="186">
        <f>SUM(F621,F625,F626,F627)</f>
        <v>106321173</v>
      </c>
      <c r="G628" s="185"/>
      <c r="H628" s="186">
        <f>SUM(H621,H625,H626,H627)</f>
        <v>83726543</v>
      </c>
      <c r="I628" s="185"/>
    </row>
  </sheetData>
  <mergeCells count="1376">
    <mergeCell ref="F365:G365"/>
    <mergeCell ref="H365:I365"/>
    <mergeCell ref="A369:E369"/>
    <mergeCell ref="F369:G369"/>
    <mergeCell ref="H369:I369"/>
    <mergeCell ref="F366:G366"/>
    <mergeCell ref="H366:I366"/>
    <mergeCell ref="A359:E359"/>
    <mergeCell ref="F359:G359"/>
    <mergeCell ref="H359:I359"/>
    <mergeCell ref="A360:E360"/>
    <mergeCell ref="F360:G360"/>
    <mergeCell ref="H360:I360"/>
    <mergeCell ref="H361:I361"/>
    <mergeCell ref="H363:I363"/>
    <mergeCell ref="F310:G310"/>
    <mergeCell ref="H310:I310"/>
    <mergeCell ref="H555:I555"/>
    <mergeCell ref="H553:I553"/>
    <mergeCell ref="H542:I542"/>
    <mergeCell ref="A543:E543"/>
    <mergeCell ref="F543:G543"/>
    <mergeCell ref="H543:I543"/>
    <mergeCell ref="A547:E547"/>
    <mergeCell ref="F547:G547"/>
    <mergeCell ref="H547:I547"/>
    <mergeCell ref="A551:E551"/>
    <mergeCell ref="F551:G551"/>
    <mergeCell ref="A554:E554"/>
    <mergeCell ref="F554:G554"/>
    <mergeCell ref="H554:I554"/>
    <mergeCell ref="A528:E528"/>
    <mergeCell ref="A552:E552"/>
    <mergeCell ref="F552:G552"/>
    <mergeCell ref="H552:I552"/>
    <mergeCell ref="A553:E553"/>
    <mergeCell ref="F553:G553"/>
    <mergeCell ref="H550:I550"/>
    <mergeCell ref="A546:E546"/>
    <mergeCell ref="F546:G546"/>
    <mergeCell ref="H546:I546"/>
    <mergeCell ref="H551:I551"/>
    <mergeCell ref="H540:I540"/>
    <mergeCell ref="H535:I535"/>
    <mergeCell ref="H536:I536"/>
    <mergeCell ref="H537:I537"/>
    <mergeCell ref="A548:E548"/>
    <mergeCell ref="A541:E541"/>
    <mergeCell ref="F541:G541"/>
    <mergeCell ref="H565:I565"/>
    <mergeCell ref="H570:I570"/>
    <mergeCell ref="A556:E556"/>
    <mergeCell ref="F556:G556"/>
    <mergeCell ref="H556:I556"/>
    <mergeCell ref="A568:E568"/>
    <mergeCell ref="F568:G568"/>
    <mergeCell ref="H568:I568"/>
    <mergeCell ref="A569:E569"/>
    <mergeCell ref="F569:G569"/>
    <mergeCell ref="H569:I569"/>
    <mergeCell ref="A557:E557"/>
    <mergeCell ref="F557:G557"/>
    <mergeCell ref="A570:E570"/>
    <mergeCell ref="F570:G570"/>
    <mergeCell ref="H557:I557"/>
    <mergeCell ref="A567:E567"/>
    <mergeCell ref="F567:G567"/>
    <mergeCell ref="H567:I567"/>
    <mergeCell ref="H562:I563"/>
    <mergeCell ref="H564:I564"/>
    <mergeCell ref="F564:G564"/>
    <mergeCell ref="A565:E565"/>
    <mergeCell ref="F565:G565"/>
    <mergeCell ref="A566:E566"/>
    <mergeCell ref="F566:G566"/>
    <mergeCell ref="H287:I287"/>
    <mergeCell ref="A550:E550"/>
    <mergeCell ref="F550:G550"/>
    <mergeCell ref="H458:I458"/>
    <mergeCell ref="F458:G458"/>
    <mergeCell ref="A367:E367"/>
    <mergeCell ref="F367:G367"/>
    <mergeCell ref="H367:I367"/>
    <mergeCell ref="A368:E368"/>
    <mergeCell ref="F368:G368"/>
    <mergeCell ref="H368:I368"/>
    <mergeCell ref="A370:E370"/>
    <mergeCell ref="F370:G370"/>
    <mergeCell ref="H370:I370"/>
    <mergeCell ref="A405:I405"/>
    <mergeCell ref="A407:E408"/>
    <mergeCell ref="F407:G408"/>
    <mergeCell ref="H407:I408"/>
    <mergeCell ref="H392:I392"/>
    <mergeCell ref="A381:E381"/>
    <mergeCell ref="A545:E545"/>
    <mergeCell ref="F545:G545"/>
    <mergeCell ref="H545:I545"/>
    <mergeCell ref="A449:E449"/>
    <mergeCell ref="F449:G449"/>
    <mergeCell ref="H449:I449"/>
    <mergeCell ref="A447:E447"/>
    <mergeCell ref="H460:I460"/>
    <mergeCell ref="F548:G548"/>
    <mergeCell ref="H317:I317"/>
    <mergeCell ref="A340:E340"/>
    <mergeCell ref="A330:E330"/>
    <mergeCell ref="A390:E390"/>
    <mergeCell ref="F390:G390"/>
    <mergeCell ref="F392:G392"/>
    <mergeCell ref="A392:E392"/>
    <mergeCell ref="A393:E393"/>
    <mergeCell ref="F393:G393"/>
    <mergeCell ref="H393:I393"/>
    <mergeCell ref="H330:I330"/>
    <mergeCell ref="F317:G317"/>
    <mergeCell ref="F290:G290"/>
    <mergeCell ref="H290:I290"/>
    <mergeCell ref="F312:G312"/>
    <mergeCell ref="F316:G316"/>
    <mergeCell ref="A335:E335"/>
    <mergeCell ref="F335:G335"/>
    <mergeCell ref="H335:I335"/>
    <mergeCell ref="A318:E318"/>
    <mergeCell ref="F318:G318"/>
    <mergeCell ref="H318:I318"/>
    <mergeCell ref="F331:G331"/>
    <mergeCell ref="H331:I331"/>
    <mergeCell ref="H315:I315"/>
    <mergeCell ref="H329:I329"/>
    <mergeCell ref="H324:I324"/>
    <mergeCell ref="H328:I328"/>
    <mergeCell ref="A320:E320"/>
    <mergeCell ref="F330:G330"/>
    <mergeCell ref="H354:I354"/>
    <mergeCell ref="H344:I344"/>
    <mergeCell ref="A342:E342"/>
    <mergeCell ref="A362:E362"/>
    <mergeCell ref="F362:G362"/>
    <mergeCell ref="H138:I138"/>
    <mergeCell ref="A160:E160"/>
    <mergeCell ref="H139:I139"/>
    <mergeCell ref="A180:E180"/>
    <mergeCell ref="H284:I285"/>
    <mergeCell ref="A186:E186"/>
    <mergeCell ref="A165:E165"/>
    <mergeCell ref="F165:G165"/>
    <mergeCell ref="A260:E260"/>
    <mergeCell ref="H188:I188"/>
    <mergeCell ref="F186:G186"/>
    <mergeCell ref="H199:I199"/>
    <mergeCell ref="A200:E200"/>
    <mergeCell ref="F160:G160"/>
    <mergeCell ref="H162:I162"/>
    <mergeCell ref="F213:G213"/>
    <mergeCell ref="H213:I213"/>
    <mergeCell ref="A214:E214"/>
    <mergeCell ref="F279:G279"/>
    <mergeCell ref="A258:E259"/>
    <mergeCell ref="F276:G276"/>
    <mergeCell ref="F273:G273"/>
    <mergeCell ref="A274:E274"/>
    <mergeCell ref="F269:G270"/>
    <mergeCell ref="A263:E263"/>
    <mergeCell ref="A128:E129"/>
    <mergeCell ref="H163:I163"/>
    <mergeCell ref="A94:E94"/>
    <mergeCell ref="H159:I159"/>
    <mergeCell ref="H166:I166"/>
    <mergeCell ref="A137:E137"/>
    <mergeCell ref="F137:G137"/>
    <mergeCell ref="H137:I137"/>
    <mergeCell ref="A152:I152"/>
    <mergeCell ref="F154:G155"/>
    <mergeCell ref="A158:E158"/>
    <mergeCell ref="F158:G158"/>
    <mergeCell ref="H158:I158"/>
    <mergeCell ref="A163:E163"/>
    <mergeCell ref="H181:I181"/>
    <mergeCell ref="H180:I180"/>
    <mergeCell ref="H173:I173"/>
    <mergeCell ref="F178:G178"/>
    <mergeCell ref="H157:I157"/>
    <mergeCell ref="A177:E177"/>
    <mergeCell ref="F177:G177"/>
    <mergeCell ref="H177:I177"/>
    <mergeCell ref="F156:G156"/>
    <mergeCell ref="H156:I156"/>
    <mergeCell ref="A162:E162"/>
    <mergeCell ref="F162:G162"/>
    <mergeCell ref="A161:E161"/>
    <mergeCell ref="A140:E140"/>
    <mergeCell ref="A141:E141"/>
    <mergeCell ref="F138:G138"/>
    <mergeCell ref="F139:G139"/>
    <mergeCell ref="F140:G140"/>
    <mergeCell ref="F164:G164"/>
    <mergeCell ref="A216:E216"/>
    <mergeCell ref="A219:I219"/>
    <mergeCell ref="A221:E222"/>
    <mergeCell ref="A215:E215"/>
    <mergeCell ref="F215:G215"/>
    <mergeCell ref="H215:I215"/>
    <mergeCell ref="A213:E213"/>
    <mergeCell ref="F208:G208"/>
    <mergeCell ref="A279:E279"/>
    <mergeCell ref="H205:I206"/>
    <mergeCell ref="F329:G329"/>
    <mergeCell ref="H323:I323"/>
    <mergeCell ref="A312:E312"/>
    <mergeCell ref="A319:E319"/>
    <mergeCell ref="F319:G319"/>
    <mergeCell ref="A242:E242"/>
    <mergeCell ref="A314:E314"/>
    <mergeCell ref="F293:G293"/>
    <mergeCell ref="A296:E296"/>
    <mergeCell ref="F296:G296"/>
    <mergeCell ref="H269:I270"/>
    <mergeCell ref="F263:G263"/>
    <mergeCell ref="F284:G285"/>
    <mergeCell ref="H274:I274"/>
    <mergeCell ref="F288:G288"/>
    <mergeCell ref="H288:I288"/>
    <mergeCell ref="H279:I279"/>
    <mergeCell ref="H276:I276"/>
    <mergeCell ref="H278:I278"/>
    <mergeCell ref="F275:G275"/>
    <mergeCell ref="A284:E285"/>
    <mergeCell ref="H122:I122"/>
    <mergeCell ref="A166:E166"/>
    <mergeCell ref="F166:G166"/>
    <mergeCell ref="F175:G175"/>
    <mergeCell ref="H186:I186"/>
    <mergeCell ref="A195:E195"/>
    <mergeCell ref="F195:G195"/>
    <mergeCell ref="H132:I132"/>
    <mergeCell ref="A159:E159"/>
    <mergeCell ref="A131:E131"/>
    <mergeCell ref="A132:E132"/>
    <mergeCell ref="H194:I194"/>
    <mergeCell ref="A170:E170"/>
    <mergeCell ref="F170:G170"/>
    <mergeCell ref="H160:I160"/>
    <mergeCell ref="A168:E168"/>
    <mergeCell ref="F168:G168"/>
    <mergeCell ref="H168:I168"/>
    <mergeCell ref="H165:I165"/>
    <mergeCell ref="H134:I134"/>
    <mergeCell ref="A133:E133"/>
    <mergeCell ref="A181:E181"/>
    <mergeCell ref="F159:G159"/>
    <mergeCell ref="F135:G135"/>
    <mergeCell ref="F188:G188"/>
    <mergeCell ref="F185:G185"/>
    <mergeCell ref="F187:G187"/>
    <mergeCell ref="A185:E185"/>
    <mergeCell ref="H154:I155"/>
    <mergeCell ref="A156:E156"/>
    <mergeCell ref="F141:G141"/>
    <mergeCell ref="H161:I161"/>
    <mergeCell ref="A463:E463"/>
    <mergeCell ref="F484:G485"/>
    <mergeCell ref="A293:E293"/>
    <mergeCell ref="A309:E309"/>
    <mergeCell ref="A317:E317"/>
    <mergeCell ref="F133:G133"/>
    <mergeCell ref="A271:E271"/>
    <mergeCell ref="F128:G129"/>
    <mergeCell ref="H170:I170"/>
    <mergeCell ref="A171:E171"/>
    <mergeCell ref="F171:G171"/>
    <mergeCell ref="H171:I171"/>
    <mergeCell ref="F292:G292"/>
    <mergeCell ref="F464:G464"/>
    <mergeCell ref="A429:E429"/>
    <mergeCell ref="A461:E461"/>
    <mergeCell ref="F441:G441"/>
    <mergeCell ref="A460:E460"/>
    <mergeCell ref="F445:G445"/>
    <mergeCell ref="F453:G453"/>
    <mergeCell ref="H451:I451"/>
    <mergeCell ref="A445:E445"/>
    <mergeCell ref="A455:E455"/>
    <mergeCell ref="A454:E454"/>
    <mergeCell ref="A457:E457"/>
    <mergeCell ref="A456:E456"/>
    <mergeCell ref="H325:I325"/>
    <mergeCell ref="F324:G324"/>
    <mergeCell ref="H338:I338"/>
    <mergeCell ref="A331:E331"/>
    <mergeCell ref="A334:E334"/>
    <mergeCell ref="A272:E272"/>
    <mergeCell ref="H459:I459"/>
    <mergeCell ref="A459:E459"/>
    <mergeCell ref="A462:E462"/>
    <mergeCell ref="F428:G428"/>
    <mergeCell ref="A138:E138"/>
    <mergeCell ref="A28:E28"/>
    <mergeCell ref="F28:G28"/>
    <mergeCell ref="H28:I28"/>
    <mergeCell ref="A45:E45"/>
    <mergeCell ref="F45:G45"/>
    <mergeCell ref="H45:I45"/>
    <mergeCell ref="A30:E30"/>
    <mergeCell ref="A31:E31"/>
    <mergeCell ref="A36:E36"/>
    <mergeCell ref="A34:E34"/>
    <mergeCell ref="A87:E87"/>
    <mergeCell ref="F87:G87"/>
    <mergeCell ref="H87:I87"/>
    <mergeCell ref="A93:E93"/>
    <mergeCell ref="F93:G93"/>
    <mergeCell ref="H93:I93"/>
    <mergeCell ref="A88:E88"/>
    <mergeCell ref="A89:E89"/>
    <mergeCell ref="F52:G52"/>
    <mergeCell ref="A49:E49"/>
    <mergeCell ref="A84:E84"/>
    <mergeCell ref="A85:E85"/>
    <mergeCell ref="A86:E86"/>
    <mergeCell ref="A38:E38"/>
    <mergeCell ref="H49:I49"/>
    <mergeCell ref="A122:E122"/>
    <mergeCell ref="F122:G122"/>
    <mergeCell ref="A332:E332"/>
    <mergeCell ref="A409:E409"/>
    <mergeCell ref="F539:G539"/>
    <mergeCell ref="H538:I538"/>
    <mergeCell ref="H539:I539"/>
    <mergeCell ref="F509:G509"/>
    <mergeCell ref="H509:I509"/>
    <mergeCell ref="H499:I499"/>
    <mergeCell ref="A507:E507"/>
    <mergeCell ref="F507:G507"/>
    <mergeCell ref="H507:I507"/>
    <mergeCell ref="H487:I487"/>
    <mergeCell ref="A486:E486"/>
    <mergeCell ref="F486:G486"/>
    <mergeCell ref="H495:I495"/>
    <mergeCell ref="A487:E487"/>
    <mergeCell ref="H486:I486"/>
    <mergeCell ref="F487:G487"/>
    <mergeCell ref="A497:E497"/>
    <mergeCell ref="H520:I520"/>
    <mergeCell ref="A511:E511"/>
    <mergeCell ref="H510:I510"/>
    <mergeCell ref="A505:E506"/>
    <mergeCell ref="H519:I519"/>
    <mergeCell ref="A518:E518"/>
    <mergeCell ref="A516:E517"/>
    <mergeCell ref="A510:E510"/>
    <mergeCell ref="A508:E508"/>
    <mergeCell ref="F508:G508"/>
    <mergeCell ref="H508:I508"/>
    <mergeCell ref="H493:I494"/>
    <mergeCell ref="A495:E495"/>
    <mergeCell ref="A329:E329"/>
    <mergeCell ref="F311:G311"/>
    <mergeCell ref="A380:E380"/>
    <mergeCell ref="F322:G322"/>
    <mergeCell ref="A532:E532"/>
    <mergeCell ref="F528:G528"/>
    <mergeCell ref="F529:G529"/>
    <mergeCell ref="F530:G530"/>
    <mergeCell ref="A536:E536"/>
    <mergeCell ref="A537:E537"/>
    <mergeCell ref="H533:I533"/>
    <mergeCell ref="F535:G535"/>
    <mergeCell ref="A535:E535"/>
    <mergeCell ref="H526:I526"/>
    <mergeCell ref="H527:I527"/>
    <mergeCell ref="H528:I528"/>
    <mergeCell ref="H529:I529"/>
    <mergeCell ref="A530:E530"/>
    <mergeCell ref="H534:I534"/>
    <mergeCell ref="F534:G534"/>
    <mergeCell ref="A534:E534"/>
    <mergeCell ref="F531:G531"/>
    <mergeCell ref="A526:E526"/>
    <mergeCell ref="A527:E527"/>
    <mergeCell ref="A529:E529"/>
    <mergeCell ref="H532:I532"/>
    <mergeCell ref="H531:I531"/>
    <mergeCell ref="F533:G533"/>
    <mergeCell ref="H530:I530"/>
    <mergeCell ref="A524:E525"/>
    <mergeCell ref="H496:I496"/>
    <mergeCell ref="A472:E473"/>
    <mergeCell ref="H313:I313"/>
    <mergeCell ref="A311:E311"/>
    <mergeCell ref="F409:G409"/>
    <mergeCell ref="H409:I409"/>
    <mergeCell ref="A373:I373"/>
    <mergeCell ref="H293:I293"/>
    <mergeCell ref="H400:I400"/>
    <mergeCell ref="H321:I321"/>
    <mergeCell ref="F361:G361"/>
    <mergeCell ref="H362:I362"/>
    <mergeCell ref="A363:E363"/>
    <mergeCell ref="F363:G363"/>
    <mergeCell ref="F364:G364"/>
    <mergeCell ref="H291:I291"/>
    <mergeCell ref="F313:G313"/>
    <mergeCell ref="A322:E322"/>
    <mergeCell ref="F353:G353"/>
    <mergeCell ref="A348:I348"/>
    <mergeCell ref="A350:E351"/>
    <mergeCell ref="H320:I320"/>
    <mergeCell ref="F381:G381"/>
    <mergeCell ref="A366:E366"/>
    <mergeCell ref="H343:I343"/>
    <mergeCell ref="H326:I326"/>
    <mergeCell ref="F328:G328"/>
    <mergeCell ref="A326:E326"/>
    <mergeCell ref="A333:E333"/>
    <mergeCell ref="F333:G333"/>
    <mergeCell ref="H333:I333"/>
    <mergeCell ref="F314:G314"/>
    <mergeCell ref="A316:E316"/>
    <mergeCell ref="A315:E315"/>
    <mergeCell ref="F422:G423"/>
    <mergeCell ref="F427:G427"/>
    <mergeCell ref="A544:E544"/>
    <mergeCell ref="F544:G544"/>
    <mergeCell ref="F447:G447"/>
    <mergeCell ref="F450:G450"/>
    <mergeCell ref="H544:I544"/>
    <mergeCell ref="A355:E355"/>
    <mergeCell ref="F355:G355"/>
    <mergeCell ref="H355:I355"/>
    <mergeCell ref="A361:E361"/>
    <mergeCell ref="A389:E389"/>
    <mergeCell ref="F417:G417"/>
    <mergeCell ref="A290:E290"/>
    <mergeCell ref="F425:G425"/>
    <mergeCell ref="F434:G434"/>
    <mergeCell ref="A434:E434"/>
    <mergeCell ref="H322:I322"/>
    <mergeCell ref="F320:G320"/>
    <mergeCell ref="F315:G315"/>
    <mergeCell ref="H311:I311"/>
    <mergeCell ref="H316:I316"/>
    <mergeCell ref="H447:I447"/>
    <mergeCell ref="A446:E446"/>
    <mergeCell ref="F446:G446"/>
    <mergeCell ref="H446:I446"/>
    <mergeCell ref="A437:E437"/>
    <mergeCell ref="F435:G435"/>
    <mergeCell ref="F436:G436"/>
    <mergeCell ref="F475:G475"/>
    <mergeCell ref="H476:I476"/>
    <mergeCell ref="H472:I473"/>
    <mergeCell ref="F610:G610"/>
    <mergeCell ref="H610:I610"/>
    <mergeCell ref="H566:I566"/>
    <mergeCell ref="A608:E608"/>
    <mergeCell ref="F608:G608"/>
    <mergeCell ref="H608:I608"/>
    <mergeCell ref="A581:E581"/>
    <mergeCell ref="F581:G581"/>
    <mergeCell ref="H581:I581"/>
    <mergeCell ref="A607:E607"/>
    <mergeCell ref="F607:G607"/>
    <mergeCell ref="H607:I607"/>
    <mergeCell ref="F474:G474"/>
    <mergeCell ref="A531:E531"/>
    <mergeCell ref="F465:G465"/>
    <mergeCell ref="H465:I465"/>
    <mergeCell ref="A467:E467"/>
    <mergeCell ref="F467:G467"/>
    <mergeCell ref="A465:E465"/>
    <mergeCell ref="F496:G496"/>
    <mergeCell ref="F495:G495"/>
    <mergeCell ref="A491:I491"/>
    <mergeCell ref="A493:E494"/>
    <mergeCell ref="F493:G494"/>
    <mergeCell ref="F498:G498"/>
    <mergeCell ref="H498:I498"/>
    <mergeCell ref="A499:E499"/>
    <mergeCell ref="F499:G499"/>
    <mergeCell ref="A496:E496"/>
    <mergeCell ref="F497:G497"/>
    <mergeCell ref="H548:I548"/>
    <mergeCell ref="A538:E538"/>
    <mergeCell ref="A572:E572"/>
    <mergeCell ref="A589:E589"/>
    <mergeCell ref="F589:G589"/>
    <mergeCell ref="A605:E606"/>
    <mergeCell ref="A582:E582"/>
    <mergeCell ref="F582:G582"/>
    <mergeCell ref="H582:I582"/>
    <mergeCell ref="A580:E580"/>
    <mergeCell ref="F580:G580"/>
    <mergeCell ref="H580:I580"/>
    <mergeCell ref="F562:G563"/>
    <mergeCell ref="H511:I511"/>
    <mergeCell ref="F511:G511"/>
    <mergeCell ref="A509:E509"/>
    <mergeCell ref="A484:E485"/>
    <mergeCell ref="A474:E474"/>
    <mergeCell ref="A476:E476"/>
    <mergeCell ref="A475:E475"/>
    <mergeCell ref="A549:E549"/>
    <mergeCell ref="F549:G549"/>
    <mergeCell ref="H549:I549"/>
    <mergeCell ref="H541:I541"/>
    <mergeCell ref="A540:E540"/>
    <mergeCell ref="F540:G540"/>
    <mergeCell ref="A555:E555"/>
    <mergeCell ref="F555:G555"/>
    <mergeCell ref="A571:E571"/>
    <mergeCell ref="F571:G571"/>
    <mergeCell ref="H571:I571"/>
    <mergeCell ref="A560:I560"/>
    <mergeCell ref="A562:E563"/>
    <mergeCell ref="A564:E564"/>
    <mergeCell ref="F463:G463"/>
    <mergeCell ref="F460:G460"/>
    <mergeCell ref="F451:G451"/>
    <mergeCell ref="A478:E478"/>
    <mergeCell ref="F478:G478"/>
    <mergeCell ref="F518:G518"/>
    <mergeCell ref="F444:G444"/>
    <mergeCell ref="A430:E430"/>
    <mergeCell ref="F443:G443"/>
    <mergeCell ref="A438:E438"/>
    <mergeCell ref="F611:G611"/>
    <mergeCell ref="H611:I611"/>
    <mergeCell ref="A611:E611"/>
    <mergeCell ref="H605:I606"/>
    <mergeCell ref="A610:E610"/>
    <mergeCell ref="F605:G606"/>
    <mergeCell ref="A579:E579"/>
    <mergeCell ref="A575:I575"/>
    <mergeCell ref="H572:I572"/>
    <mergeCell ref="F579:G579"/>
    <mergeCell ref="H579:I579"/>
    <mergeCell ref="A577:E578"/>
    <mergeCell ref="F577:G578"/>
    <mergeCell ref="H577:I578"/>
    <mergeCell ref="A602:I602"/>
    <mergeCell ref="H589:I589"/>
    <mergeCell ref="A590:E590"/>
    <mergeCell ref="F590:G590"/>
    <mergeCell ref="H590:I590"/>
    <mergeCell ref="A591:E591"/>
    <mergeCell ref="F591:G591"/>
    <mergeCell ref="F572:G572"/>
    <mergeCell ref="A441:E441"/>
    <mergeCell ref="F440:G440"/>
    <mergeCell ref="A440:E440"/>
    <mergeCell ref="A477:E477"/>
    <mergeCell ref="H474:I474"/>
    <mergeCell ref="H457:I457"/>
    <mergeCell ref="H443:I443"/>
    <mergeCell ref="H440:I440"/>
    <mergeCell ref="H497:I497"/>
    <mergeCell ref="A520:E520"/>
    <mergeCell ref="A422:E423"/>
    <mergeCell ref="A451:E451"/>
    <mergeCell ref="A609:E609"/>
    <mergeCell ref="F609:G609"/>
    <mergeCell ref="H609:I609"/>
    <mergeCell ref="F454:G454"/>
    <mergeCell ref="H524:I525"/>
    <mergeCell ref="F526:G526"/>
    <mergeCell ref="F527:G527"/>
    <mergeCell ref="A533:E533"/>
    <mergeCell ref="A585:I585"/>
    <mergeCell ref="A587:E588"/>
    <mergeCell ref="F587:G588"/>
    <mergeCell ref="H587:I588"/>
    <mergeCell ref="A453:E453"/>
    <mergeCell ref="F532:G532"/>
    <mergeCell ref="F505:G506"/>
    <mergeCell ref="H505:I506"/>
    <mergeCell ref="H484:I485"/>
    <mergeCell ref="F476:G476"/>
    <mergeCell ref="A542:E542"/>
    <mergeCell ref="F542:G542"/>
    <mergeCell ref="A426:E426"/>
    <mergeCell ref="A432:E432"/>
    <mergeCell ref="H418:I418"/>
    <mergeCell ref="F459:G459"/>
    <mergeCell ref="H380:I380"/>
    <mergeCell ref="A416:E416"/>
    <mergeCell ref="A418:E418"/>
    <mergeCell ref="F424:G424"/>
    <mergeCell ref="H356:I356"/>
    <mergeCell ref="A357:E357"/>
    <mergeCell ref="F357:G357"/>
    <mergeCell ref="H357:I357"/>
    <mergeCell ref="F350:G351"/>
    <mergeCell ref="H424:I424"/>
    <mergeCell ref="H425:I425"/>
    <mergeCell ref="A353:E353"/>
    <mergeCell ref="F429:G429"/>
    <mergeCell ref="H429:I429"/>
    <mergeCell ref="H428:I428"/>
    <mergeCell ref="H381:I381"/>
    <mergeCell ref="A443:E443"/>
    <mergeCell ref="A442:E442"/>
    <mergeCell ref="F442:G442"/>
    <mergeCell ref="F439:G439"/>
    <mergeCell ref="H416:I416"/>
    <mergeCell ref="A417:E417"/>
    <mergeCell ref="H422:I423"/>
    <mergeCell ref="F430:G430"/>
    <mergeCell ref="H452:I452"/>
    <mergeCell ref="A458:E458"/>
    <mergeCell ref="F438:G438"/>
    <mergeCell ref="A444:E444"/>
    <mergeCell ref="H450:I450"/>
    <mergeCell ref="H455:I455"/>
    <mergeCell ref="A448:E448"/>
    <mergeCell ref="F448:G448"/>
    <mergeCell ref="H448:I448"/>
    <mergeCell ref="H444:I444"/>
    <mergeCell ref="F432:G432"/>
    <mergeCell ref="H432:I432"/>
    <mergeCell ref="H437:I437"/>
    <mergeCell ref="A439:E439"/>
    <mergeCell ref="F437:G437"/>
    <mergeCell ref="F431:G431"/>
    <mergeCell ref="H475:I475"/>
    <mergeCell ref="F456:G456"/>
    <mergeCell ref="A450:E450"/>
    <mergeCell ref="A539:E539"/>
    <mergeCell ref="F538:G538"/>
    <mergeCell ref="F457:G457"/>
    <mergeCell ref="A464:E464"/>
    <mergeCell ref="F472:G473"/>
    <mergeCell ref="H442:I442"/>
    <mergeCell ref="H441:I441"/>
    <mergeCell ref="H435:I435"/>
    <mergeCell ref="F519:G519"/>
    <mergeCell ref="A519:E519"/>
    <mergeCell ref="F477:G477"/>
    <mergeCell ref="F524:G525"/>
    <mergeCell ref="A466:E466"/>
    <mergeCell ref="F466:G466"/>
    <mergeCell ref="H466:I466"/>
    <mergeCell ref="F536:G536"/>
    <mergeCell ref="F537:G537"/>
    <mergeCell ref="H277:I277"/>
    <mergeCell ref="H258:I259"/>
    <mergeCell ref="A256:I256"/>
    <mergeCell ref="A262:E262"/>
    <mergeCell ref="F241:G241"/>
    <mergeCell ref="H241:I241"/>
    <mergeCell ref="F278:G278"/>
    <mergeCell ref="F264:G264"/>
    <mergeCell ref="F240:G240"/>
    <mergeCell ref="F224:G224"/>
    <mergeCell ref="H226:I226"/>
    <mergeCell ref="H237:I237"/>
    <mergeCell ref="H216:I216"/>
    <mergeCell ref="F239:G239"/>
    <mergeCell ref="H209:I209"/>
    <mergeCell ref="H238:I238"/>
    <mergeCell ref="A235:E236"/>
    <mergeCell ref="A275:E275"/>
    <mergeCell ref="A276:E276"/>
    <mergeCell ref="F277:G277"/>
    <mergeCell ref="A111:E111"/>
    <mergeCell ref="A115:I115"/>
    <mergeCell ref="A105:E105"/>
    <mergeCell ref="A106:E106"/>
    <mergeCell ref="H62:I62"/>
    <mergeCell ref="H97:I97"/>
    <mergeCell ref="F64:G64"/>
    <mergeCell ref="F66:G66"/>
    <mergeCell ref="F63:G63"/>
    <mergeCell ref="F67:G67"/>
    <mergeCell ref="H65:I65"/>
    <mergeCell ref="F70:G70"/>
    <mergeCell ref="H69:I69"/>
    <mergeCell ref="H292:I292"/>
    <mergeCell ref="A304:I304"/>
    <mergeCell ref="A306:E307"/>
    <mergeCell ref="F306:G307"/>
    <mergeCell ref="H306:I307"/>
    <mergeCell ref="A95:E95"/>
    <mergeCell ref="F95:G95"/>
    <mergeCell ref="F102:G102"/>
    <mergeCell ref="F101:G101"/>
    <mergeCell ref="A102:E102"/>
    <mergeCell ref="A121:E121"/>
    <mergeCell ref="F121:G121"/>
    <mergeCell ref="H121:I121"/>
    <mergeCell ref="H175:I175"/>
    <mergeCell ref="F134:G134"/>
    <mergeCell ref="H64:I64"/>
    <mergeCell ref="A65:E65"/>
    <mergeCell ref="A67:E67"/>
    <mergeCell ref="F94:G94"/>
    <mergeCell ref="A63:E63"/>
    <mergeCell ref="A80:E80"/>
    <mergeCell ref="A52:E52"/>
    <mergeCell ref="A69:E69"/>
    <mergeCell ref="A66:E66"/>
    <mergeCell ref="A64:E64"/>
    <mergeCell ref="A92:E92"/>
    <mergeCell ref="F68:G68"/>
    <mergeCell ref="F69:G69"/>
    <mergeCell ref="H95:I95"/>
    <mergeCell ref="A96:E96"/>
    <mergeCell ref="F96:G96"/>
    <mergeCell ref="H96:I96"/>
    <mergeCell ref="A97:E97"/>
    <mergeCell ref="F84:G84"/>
    <mergeCell ref="H84:I84"/>
    <mergeCell ref="F85:G85"/>
    <mergeCell ref="F97:G97"/>
    <mergeCell ref="H70:I70"/>
    <mergeCell ref="F77:G77"/>
    <mergeCell ref="H52:I52"/>
    <mergeCell ref="H94:I94"/>
    <mergeCell ref="F75:G75"/>
    <mergeCell ref="F79:G79"/>
    <mergeCell ref="H79:I79"/>
    <mergeCell ref="H81:I81"/>
    <mergeCell ref="F78:G78"/>
    <mergeCell ref="H78:I78"/>
    <mergeCell ref="H76:I76"/>
    <mergeCell ref="H77:I77"/>
    <mergeCell ref="H75:I75"/>
    <mergeCell ref="A79:E79"/>
    <mergeCell ref="H11:I11"/>
    <mergeCell ref="F19:G19"/>
    <mergeCell ref="H10:I10"/>
    <mergeCell ref="H31:I31"/>
    <mergeCell ref="H34:I34"/>
    <mergeCell ref="H58:I59"/>
    <mergeCell ref="A61:E61"/>
    <mergeCell ref="F61:G61"/>
    <mergeCell ref="A58:E59"/>
    <mergeCell ref="A44:E44"/>
    <mergeCell ref="F44:G44"/>
    <mergeCell ref="H44:I44"/>
    <mergeCell ref="A33:E33"/>
    <mergeCell ref="F31:G31"/>
    <mergeCell ref="H36:I36"/>
    <mergeCell ref="F36:G36"/>
    <mergeCell ref="H46:I46"/>
    <mergeCell ref="H38:I38"/>
    <mergeCell ref="F38:G38"/>
    <mergeCell ref="H39:I39"/>
    <mergeCell ref="F37:G37"/>
    <mergeCell ref="F41:G41"/>
    <mergeCell ref="H37:I37"/>
    <mergeCell ref="H41:I41"/>
    <mergeCell ref="H60:I60"/>
    <mergeCell ref="H61:I61"/>
    <mergeCell ref="A51:E51"/>
    <mergeCell ref="F35:G35"/>
    <mergeCell ref="H35:I35"/>
    <mergeCell ref="F42:G42"/>
    <mergeCell ref="A48:E48"/>
    <mergeCell ref="H51:I51"/>
    <mergeCell ref="A2:I2"/>
    <mergeCell ref="A23:E23"/>
    <mergeCell ref="F23:G23"/>
    <mergeCell ref="H24:I24"/>
    <mergeCell ref="F15:G15"/>
    <mergeCell ref="F18:G18"/>
    <mergeCell ref="A10:E10"/>
    <mergeCell ref="A4:E5"/>
    <mergeCell ref="F4:G5"/>
    <mergeCell ref="H4:I5"/>
    <mergeCell ref="A12:E12"/>
    <mergeCell ref="F12:G12"/>
    <mergeCell ref="A13:E13"/>
    <mergeCell ref="A20:E20"/>
    <mergeCell ref="F20:G20"/>
    <mergeCell ref="H22:I22"/>
    <mergeCell ref="F6:G6"/>
    <mergeCell ref="F7:G7"/>
    <mergeCell ref="H7:I7"/>
    <mergeCell ref="H6:I6"/>
    <mergeCell ref="F8:G8"/>
    <mergeCell ref="H9:I9"/>
    <mergeCell ref="H19:I19"/>
    <mergeCell ref="H16:I16"/>
    <mergeCell ref="H13:I13"/>
    <mergeCell ref="F14:G14"/>
    <mergeCell ref="A16:E16"/>
    <mergeCell ref="A6:E6"/>
    <mergeCell ref="A7:E7"/>
    <mergeCell ref="H12:I12"/>
    <mergeCell ref="H14:I14"/>
    <mergeCell ref="H18:I18"/>
    <mergeCell ref="A8:E8"/>
    <mergeCell ref="A14:E14"/>
    <mergeCell ref="A15:E15"/>
    <mergeCell ref="H25:I25"/>
    <mergeCell ref="H23:I23"/>
    <mergeCell ref="A26:E26"/>
    <mergeCell ref="F32:G32"/>
    <mergeCell ref="H67:I67"/>
    <mergeCell ref="H42:I42"/>
    <mergeCell ref="F43:G43"/>
    <mergeCell ref="H47:I47"/>
    <mergeCell ref="A47:E47"/>
    <mergeCell ref="H8:I8"/>
    <mergeCell ref="F9:G9"/>
    <mergeCell ref="F33:G33"/>
    <mergeCell ref="A24:E24"/>
    <mergeCell ref="A43:E43"/>
    <mergeCell ref="A9:E9"/>
    <mergeCell ref="F16:G16"/>
    <mergeCell ref="F13:G13"/>
    <mergeCell ref="H27:I27"/>
    <mergeCell ref="F24:G24"/>
    <mergeCell ref="F10:G10"/>
    <mergeCell ref="A56:I56"/>
    <mergeCell ref="A62:E62"/>
    <mergeCell ref="F62:G62"/>
    <mergeCell ref="A35:E35"/>
    <mergeCell ref="H17:I17"/>
    <mergeCell ref="A17:E17"/>
    <mergeCell ref="F17:G17"/>
    <mergeCell ref="A11:E11"/>
    <mergeCell ref="F11:G11"/>
    <mergeCell ref="H33:I33"/>
    <mergeCell ref="H29:I29"/>
    <mergeCell ref="H26:I26"/>
    <mergeCell ref="F21:G21"/>
    <mergeCell ref="F34:G34"/>
    <mergeCell ref="F30:G30"/>
    <mergeCell ref="A18:E18"/>
    <mergeCell ref="A27:E27"/>
    <mergeCell ref="F47:G47"/>
    <mergeCell ref="A39:E39"/>
    <mergeCell ref="F71:G71"/>
    <mergeCell ref="H71:I71"/>
    <mergeCell ref="A70:E70"/>
    <mergeCell ref="H48:I48"/>
    <mergeCell ref="F48:G48"/>
    <mergeCell ref="H66:I66"/>
    <mergeCell ref="F65:G65"/>
    <mergeCell ref="H63:I63"/>
    <mergeCell ref="F51:G51"/>
    <mergeCell ref="A29:E29"/>
    <mergeCell ref="F58:G59"/>
    <mergeCell ref="H68:I68"/>
    <mergeCell ref="A71:E71"/>
    <mergeCell ref="A60:E60"/>
    <mergeCell ref="F60:G60"/>
    <mergeCell ref="A50:E50"/>
    <mergeCell ref="F49:G49"/>
    <mergeCell ref="F25:G25"/>
    <mergeCell ref="A22:E22"/>
    <mergeCell ref="A68:E68"/>
    <mergeCell ref="F39:G39"/>
    <mergeCell ref="H43:I43"/>
    <mergeCell ref="H20:I20"/>
    <mergeCell ref="F26:G26"/>
    <mergeCell ref="F22:G22"/>
    <mergeCell ref="H21:I21"/>
    <mergeCell ref="F27:G27"/>
    <mergeCell ref="F29:G29"/>
    <mergeCell ref="H32:I32"/>
    <mergeCell ref="A21:E21"/>
    <mergeCell ref="A19:E19"/>
    <mergeCell ref="A25:E25"/>
    <mergeCell ref="F46:G46"/>
    <mergeCell ref="A37:E37"/>
    <mergeCell ref="A42:E42"/>
    <mergeCell ref="H15:I15"/>
    <mergeCell ref="H72:I72"/>
    <mergeCell ref="F72:G72"/>
    <mergeCell ref="H74:I74"/>
    <mergeCell ref="H73:I73"/>
    <mergeCell ref="A72:E72"/>
    <mergeCell ref="F73:G73"/>
    <mergeCell ref="A74:E74"/>
    <mergeCell ref="F74:G74"/>
    <mergeCell ref="A73:E73"/>
    <mergeCell ref="F50:G50"/>
    <mergeCell ref="H50:I50"/>
    <mergeCell ref="A40:E40"/>
    <mergeCell ref="F40:G40"/>
    <mergeCell ref="H40:I40"/>
    <mergeCell ref="A41:E41"/>
    <mergeCell ref="A46:E46"/>
    <mergeCell ref="A32:E32"/>
    <mergeCell ref="H30:I30"/>
    <mergeCell ref="F80:G80"/>
    <mergeCell ref="F81:G81"/>
    <mergeCell ref="H80:I80"/>
    <mergeCell ref="F76:G76"/>
    <mergeCell ref="A77:E77"/>
    <mergeCell ref="A99:E99"/>
    <mergeCell ref="A78:E78"/>
    <mergeCell ref="A76:E76"/>
    <mergeCell ref="A81:E81"/>
    <mergeCell ref="A75:E75"/>
    <mergeCell ref="A91:E91"/>
    <mergeCell ref="F98:G98"/>
    <mergeCell ref="H98:I98"/>
    <mergeCell ref="F82:G82"/>
    <mergeCell ref="H92:I92"/>
    <mergeCell ref="H99:I99"/>
    <mergeCell ref="H82:I82"/>
    <mergeCell ref="F89:G89"/>
    <mergeCell ref="A83:E83"/>
    <mergeCell ref="A98:E98"/>
    <mergeCell ref="F88:G88"/>
    <mergeCell ref="A82:E82"/>
    <mergeCell ref="F119:G119"/>
    <mergeCell ref="H119:I119"/>
    <mergeCell ref="H100:I100"/>
    <mergeCell ref="H112:I112"/>
    <mergeCell ref="F110:G110"/>
    <mergeCell ref="A120:E120"/>
    <mergeCell ref="F120:G120"/>
    <mergeCell ref="H120:I120"/>
    <mergeCell ref="F157:G157"/>
    <mergeCell ref="F131:G131"/>
    <mergeCell ref="H131:I131"/>
    <mergeCell ref="H101:I101"/>
    <mergeCell ref="F109:G109"/>
    <mergeCell ref="F108:G108"/>
    <mergeCell ref="A101:E101"/>
    <mergeCell ref="F105:G105"/>
    <mergeCell ref="H135:I135"/>
    <mergeCell ref="A135:E135"/>
    <mergeCell ref="A139:E139"/>
    <mergeCell ref="H140:I140"/>
    <mergeCell ref="H141:I141"/>
    <mergeCell ref="A103:E103"/>
    <mergeCell ref="A110:E110"/>
    <mergeCell ref="A136:E136"/>
    <mergeCell ref="H128:I129"/>
    <mergeCell ref="F130:G130"/>
    <mergeCell ref="F106:G106"/>
    <mergeCell ref="H105:I105"/>
    <mergeCell ref="H107:I107"/>
    <mergeCell ref="H106:I106"/>
    <mergeCell ref="A130:E130"/>
    <mergeCell ref="F132:G132"/>
    <mergeCell ref="F100:G100"/>
    <mergeCell ref="F136:G136"/>
    <mergeCell ref="H136:I136"/>
    <mergeCell ref="H176:I176"/>
    <mergeCell ref="F176:G176"/>
    <mergeCell ref="A172:E172"/>
    <mergeCell ref="F172:G172"/>
    <mergeCell ref="H172:I172"/>
    <mergeCell ref="A90:E90"/>
    <mergeCell ref="H130:I130"/>
    <mergeCell ref="F111:G111"/>
    <mergeCell ref="H111:I111"/>
    <mergeCell ref="F90:G90"/>
    <mergeCell ref="H90:I90"/>
    <mergeCell ref="A112:E112"/>
    <mergeCell ref="F112:G112"/>
    <mergeCell ref="A108:E108"/>
    <mergeCell ref="A107:E107"/>
    <mergeCell ref="A104:E104"/>
    <mergeCell ref="A126:I126"/>
    <mergeCell ref="A154:E155"/>
    <mergeCell ref="A157:E157"/>
    <mergeCell ref="F92:G92"/>
    <mergeCell ref="A164:E164"/>
    <mergeCell ref="A175:E175"/>
    <mergeCell ref="A167:E167"/>
    <mergeCell ref="A100:E100"/>
    <mergeCell ref="A117:E118"/>
    <mergeCell ref="F117:G118"/>
    <mergeCell ref="H117:I118"/>
    <mergeCell ref="A119:E119"/>
    <mergeCell ref="H110:I110"/>
    <mergeCell ref="A223:E223"/>
    <mergeCell ref="F223:G223"/>
    <mergeCell ref="A227:E227"/>
    <mergeCell ref="H229:I229"/>
    <mergeCell ref="H227:I227"/>
    <mergeCell ref="A212:E212"/>
    <mergeCell ref="F212:G212"/>
    <mergeCell ref="H212:I212"/>
    <mergeCell ref="A211:E211"/>
    <mergeCell ref="F211:G211"/>
    <mergeCell ref="A209:E209"/>
    <mergeCell ref="H224:I224"/>
    <mergeCell ref="A225:E225"/>
    <mergeCell ref="F225:G225"/>
    <mergeCell ref="H225:I225"/>
    <mergeCell ref="H211:I211"/>
    <mergeCell ref="F221:G222"/>
    <mergeCell ref="H221:I222"/>
    <mergeCell ref="A226:E226"/>
    <mergeCell ref="H102:I102"/>
    <mergeCell ref="F104:G104"/>
    <mergeCell ref="H103:I103"/>
    <mergeCell ref="H104:I104"/>
    <mergeCell ref="F103:G103"/>
    <mergeCell ref="H109:I109"/>
    <mergeCell ref="H183:I183"/>
    <mergeCell ref="H133:I133"/>
    <mergeCell ref="A134:E134"/>
    <mergeCell ref="F107:G107"/>
    <mergeCell ref="H108:I108"/>
    <mergeCell ref="F83:G83"/>
    <mergeCell ref="H89:I89"/>
    <mergeCell ref="H88:I88"/>
    <mergeCell ref="H91:I91"/>
    <mergeCell ref="H169:I169"/>
    <mergeCell ref="F167:G167"/>
    <mergeCell ref="H178:I178"/>
    <mergeCell ref="A109:E109"/>
    <mergeCell ref="F99:G99"/>
    <mergeCell ref="A179:E179"/>
    <mergeCell ref="F179:G179"/>
    <mergeCell ref="H179:I179"/>
    <mergeCell ref="F183:G183"/>
    <mergeCell ref="F161:G161"/>
    <mergeCell ref="H83:I83"/>
    <mergeCell ref="F91:G91"/>
    <mergeCell ref="H85:I85"/>
    <mergeCell ref="F86:G86"/>
    <mergeCell ref="H86:I86"/>
    <mergeCell ref="A169:E169"/>
    <mergeCell ref="A174:E174"/>
    <mergeCell ref="F297:G297"/>
    <mergeCell ref="H297:I297"/>
    <mergeCell ref="A298:E298"/>
    <mergeCell ref="F298:G298"/>
    <mergeCell ref="H314:I314"/>
    <mergeCell ref="F198:G198"/>
    <mergeCell ref="H198:I198"/>
    <mergeCell ref="A207:E207"/>
    <mergeCell ref="F207:G207"/>
    <mergeCell ref="H207:I207"/>
    <mergeCell ref="A190:I190"/>
    <mergeCell ref="A192:E193"/>
    <mergeCell ref="F192:G193"/>
    <mergeCell ref="H192:I193"/>
    <mergeCell ref="A229:E229"/>
    <mergeCell ref="A239:E239"/>
    <mergeCell ref="F229:G229"/>
    <mergeCell ref="F216:G216"/>
    <mergeCell ref="A273:E273"/>
    <mergeCell ref="H240:I240"/>
    <mergeCell ref="A230:E230"/>
    <mergeCell ref="F230:G230"/>
    <mergeCell ref="H230:I230"/>
    <mergeCell ref="H239:I239"/>
    <mergeCell ref="A240:E240"/>
    <mergeCell ref="F227:G227"/>
    <mergeCell ref="H214:I214"/>
    <mergeCell ref="H223:I223"/>
    <mergeCell ref="F214:G214"/>
    <mergeCell ref="F226:G226"/>
    <mergeCell ref="H263:I263"/>
    <mergeCell ref="F235:G236"/>
    <mergeCell ref="F260:G260"/>
    <mergeCell ref="F262:G262"/>
    <mergeCell ref="F261:G261"/>
    <mergeCell ref="H271:I271"/>
    <mergeCell ref="H273:I273"/>
    <mergeCell ref="H272:I272"/>
    <mergeCell ref="F271:G271"/>
    <mergeCell ref="A228:E228"/>
    <mergeCell ref="F228:G228"/>
    <mergeCell ref="H260:I260"/>
    <mergeCell ref="A241:E241"/>
    <mergeCell ref="F237:G237"/>
    <mergeCell ref="A238:E238"/>
    <mergeCell ref="F238:G238"/>
    <mergeCell ref="H228:I228"/>
    <mergeCell ref="F295:G295"/>
    <mergeCell ref="H295:I295"/>
    <mergeCell ref="A291:E291"/>
    <mergeCell ref="A295:E295"/>
    <mergeCell ref="H235:I236"/>
    <mergeCell ref="A237:E237"/>
    <mergeCell ref="A264:E264"/>
    <mergeCell ref="A261:E261"/>
    <mergeCell ref="F274:G274"/>
    <mergeCell ref="A269:E270"/>
    <mergeCell ref="A282:I282"/>
    <mergeCell ref="F286:G286"/>
    <mergeCell ref="A277:E277"/>
    <mergeCell ref="F291:G291"/>
    <mergeCell ref="F258:G259"/>
    <mergeCell ref="F242:G242"/>
    <mergeCell ref="H242:I242"/>
    <mergeCell ref="H261:I261"/>
    <mergeCell ref="A288:E288"/>
    <mergeCell ref="A289:E289"/>
    <mergeCell ref="F289:G289"/>
    <mergeCell ref="H289:I289"/>
    <mergeCell ref="A286:E286"/>
    <mergeCell ref="A400:E400"/>
    <mergeCell ref="F400:G400"/>
    <mergeCell ref="A395:I395"/>
    <mergeCell ref="H397:I398"/>
    <mergeCell ref="H399:I399"/>
    <mergeCell ref="F416:G416"/>
    <mergeCell ref="A384:E384"/>
    <mergeCell ref="H410:I410"/>
    <mergeCell ref="F414:G415"/>
    <mergeCell ref="A358:E358"/>
    <mergeCell ref="F358:G358"/>
    <mergeCell ref="H358:I358"/>
    <mergeCell ref="A412:I412"/>
    <mergeCell ref="A356:E356"/>
    <mergeCell ref="F356:G356"/>
    <mergeCell ref="A338:E338"/>
    <mergeCell ref="F338:G338"/>
    <mergeCell ref="F344:G344"/>
    <mergeCell ref="F384:G384"/>
    <mergeCell ref="A401:E401"/>
    <mergeCell ref="F401:G401"/>
    <mergeCell ref="H401:I401"/>
    <mergeCell ref="A341:E341"/>
    <mergeCell ref="F340:G340"/>
    <mergeCell ref="F341:G341"/>
    <mergeCell ref="A297:E297"/>
    <mergeCell ref="F623:G623"/>
    <mergeCell ref="H623:I623"/>
    <mergeCell ref="A628:E628"/>
    <mergeCell ref="F628:G628"/>
    <mergeCell ref="H628:I628"/>
    <mergeCell ref="A627:E627"/>
    <mergeCell ref="F627:G627"/>
    <mergeCell ref="H627:I627"/>
    <mergeCell ref="A626:E626"/>
    <mergeCell ref="H382:I382"/>
    <mergeCell ref="F626:G626"/>
    <mergeCell ref="H626:I626"/>
    <mergeCell ref="A624:E624"/>
    <mergeCell ref="F624:G624"/>
    <mergeCell ref="H624:I624"/>
    <mergeCell ref="A625:E625"/>
    <mergeCell ref="F625:G625"/>
    <mergeCell ref="H625:I625"/>
    <mergeCell ref="A623:E623"/>
    <mergeCell ref="H433:I433"/>
    <mergeCell ref="F383:G383"/>
    <mergeCell ref="H390:I390"/>
    <mergeCell ref="H384:I384"/>
    <mergeCell ref="F397:G398"/>
    <mergeCell ref="A420:I420"/>
    <mergeCell ref="H427:I427"/>
    <mergeCell ref="H431:I431"/>
    <mergeCell ref="A431:E431"/>
    <mergeCell ref="F516:G517"/>
    <mergeCell ref="H518:I518"/>
    <mergeCell ref="H516:I517"/>
    <mergeCell ref="H426:I426"/>
    <mergeCell ref="F418:G418"/>
    <mergeCell ref="A620:E620"/>
    <mergeCell ref="H620:I620"/>
    <mergeCell ref="A622:E622"/>
    <mergeCell ref="F622:G622"/>
    <mergeCell ref="H622:I622"/>
    <mergeCell ref="A621:E621"/>
    <mergeCell ref="F621:G621"/>
    <mergeCell ref="H621:I621"/>
    <mergeCell ref="F620:G620"/>
    <mergeCell ref="A617:E617"/>
    <mergeCell ref="F617:G617"/>
    <mergeCell ref="H617:I617"/>
    <mergeCell ref="F619:G619"/>
    <mergeCell ref="H619:I619"/>
    <mergeCell ref="A618:E618"/>
    <mergeCell ref="F618:G618"/>
    <mergeCell ref="H618:I618"/>
    <mergeCell ref="A619:E619"/>
    <mergeCell ref="A616:E616"/>
    <mergeCell ref="F616:G616"/>
    <mergeCell ref="H616:I616"/>
    <mergeCell ref="H463:I463"/>
    <mergeCell ref="F452:G452"/>
    <mergeCell ref="H453:I453"/>
    <mergeCell ref="H445:I445"/>
    <mergeCell ref="A433:E433"/>
    <mergeCell ref="A498:E498"/>
    <mergeCell ref="A435:E435"/>
    <mergeCell ref="A503:I503"/>
    <mergeCell ref="A424:E424"/>
    <mergeCell ref="A425:E425"/>
    <mergeCell ref="A615:E615"/>
    <mergeCell ref="F615:G615"/>
    <mergeCell ref="H615:I615"/>
    <mergeCell ref="A427:E427"/>
    <mergeCell ref="F461:G461"/>
    <mergeCell ref="H461:I461"/>
    <mergeCell ref="H464:I464"/>
    <mergeCell ref="H436:I436"/>
    <mergeCell ref="F462:G462"/>
    <mergeCell ref="F455:G455"/>
    <mergeCell ref="F510:G510"/>
    <mergeCell ref="H454:I454"/>
    <mergeCell ref="H467:I467"/>
    <mergeCell ref="H462:I462"/>
    <mergeCell ref="H477:I477"/>
    <mergeCell ref="H478:I478"/>
    <mergeCell ref="A612:E612"/>
    <mergeCell ref="F612:G612"/>
    <mergeCell ref="H612:I612"/>
    <mergeCell ref="H591:I591"/>
    <mergeCell ref="A592:E592"/>
    <mergeCell ref="F592:G592"/>
    <mergeCell ref="H592:I592"/>
    <mergeCell ref="A593:E593"/>
    <mergeCell ref="F593:G593"/>
    <mergeCell ref="H593:I593"/>
    <mergeCell ref="H439:I439"/>
    <mergeCell ref="A428:E428"/>
    <mergeCell ref="H438:I438"/>
    <mergeCell ref="H456:I456"/>
    <mergeCell ref="H434:I434"/>
    <mergeCell ref="H430:I430"/>
    <mergeCell ref="H417:I417"/>
    <mergeCell ref="F520:G520"/>
    <mergeCell ref="A436:E436"/>
    <mergeCell ref="F433:G433"/>
    <mergeCell ref="A452:E452"/>
    <mergeCell ref="F426:G426"/>
    <mergeCell ref="H167:I167"/>
    <mergeCell ref="F163:G163"/>
    <mergeCell ref="A199:E199"/>
    <mergeCell ref="F199:G199"/>
    <mergeCell ref="F173:G173"/>
    <mergeCell ref="A178:E178"/>
    <mergeCell ref="F180:G180"/>
    <mergeCell ref="H195:I195"/>
    <mergeCell ref="A196:E196"/>
    <mergeCell ref="F196:G196"/>
    <mergeCell ref="A194:E194"/>
    <mergeCell ref="F194:G194"/>
    <mergeCell ref="A205:E206"/>
    <mergeCell ref="H164:I164"/>
    <mergeCell ref="F169:G169"/>
    <mergeCell ref="F375:G376"/>
    <mergeCell ref="A375:E376"/>
    <mergeCell ref="H375:I376"/>
    <mergeCell ref="H353:I353"/>
    <mergeCell ref="H312:I312"/>
    <mergeCell ref="A278:E278"/>
    <mergeCell ref="A287:E287"/>
    <mergeCell ref="H286:I286"/>
    <mergeCell ref="F287:G287"/>
    <mergeCell ref="H275:I275"/>
    <mergeCell ref="H309:I309"/>
    <mergeCell ref="F174:G174"/>
    <mergeCell ref="H174:I174"/>
    <mergeCell ref="F200:G200"/>
    <mergeCell ref="H200:I200"/>
    <mergeCell ref="H210:I210"/>
    <mergeCell ref="H182:I182"/>
    <mergeCell ref="A183:E183"/>
    <mergeCell ref="A173:E173"/>
    <mergeCell ref="A182:E182"/>
    <mergeCell ref="F182:G182"/>
    <mergeCell ref="A187:E187"/>
    <mergeCell ref="H187:I187"/>
    <mergeCell ref="H196:I196"/>
    <mergeCell ref="A197:E197"/>
    <mergeCell ref="F197:G197"/>
    <mergeCell ref="H197:I197"/>
    <mergeCell ref="A198:E198"/>
    <mergeCell ref="F184:G184"/>
    <mergeCell ref="H184:I184"/>
    <mergeCell ref="A184:E184"/>
    <mergeCell ref="F181:G181"/>
    <mergeCell ref="A176:E176"/>
    <mergeCell ref="A203:I203"/>
    <mergeCell ref="A210:E210"/>
    <mergeCell ref="F210:G210"/>
    <mergeCell ref="F209:G209"/>
    <mergeCell ref="H208:I208"/>
    <mergeCell ref="H185:I185"/>
    <mergeCell ref="F205:G206"/>
    <mergeCell ref="A208:E208"/>
    <mergeCell ref="A188:E188"/>
    <mergeCell ref="A224:E224"/>
    <mergeCell ref="A328:E328"/>
    <mergeCell ref="A354:E354"/>
    <mergeCell ref="F354:G354"/>
    <mergeCell ref="A364:E364"/>
    <mergeCell ref="F339:G339"/>
    <mergeCell ref="F334:G334"/>
    <mergeCell ref="A325:E325"/>
    <mergeCell ref="F325:G325"/>
    <mergeCell ref="F326:G326"/>
    <mergeCell ref="F327:G327"/>
    <mergeCell ref="A292:E292"/>
    <mergeCell ref="A308:E308"/>
    <mergeCell ref="F308:G308"/>
    <mergeCell ref="A337:E337"/>
    <mergeCell ref="F337:G337"/>
    <mergeCell ref="H337:I337"/>
    <mergeCell ref="F321:G321"/>
    <mergeCell ref="F272:G272"/>
    <mergeCell ref="H262:I262"/>
    <mergeCell ref="H264:I264"/>
    <mergeCell ref="A336:E336"/>
    <mergeCell ref="F336:G336"/>
    <mergeCell ref="H336:I336"/>
    <mergeCell ref="A323:E323"/>
    <mergeCell ref="F323:G323"/>
    <mergeCell ref="H334:I334"/>
    <mergeCell ref="H340:I340"/>
    <mergeCell ref="A294:E294"/>
    <mergeCell ref="F294:G294"/>
    <mergeCell ref="H294:I294"/>
    <mergeCell ref="H296:I296"/>
    <mergeCell ref="H298:I298"/>
    <mergeCell ref="H391:I391"/>
    <mergeCell ref="A344:E344"/>
    <mergeCell ref="A321:E321"/>
    <mergeCell ref="F380:G380"/>
    <mergeCell ref="A377:E377"/>
    <mergeCell ref="A378:E378"/>
    <mergeCell ref="F377:G377"/>
    <mergeCell ref="F378:G378"/>
    <mergeCell ref="H377:I377"/>
    <mergeCell ref="H378:I378"/>
    <mergeCell ref="A379:E379"/>
    <mergeCell ref="F379:G379"/>
    <mergeCell ref="H379:I379"/>
    <mergeCell ref="A385:E385"/>
    <mergeCell ref="F385:G385"/>
    <mergeCell ref="H385:I385"/>
    <mergeCell ref="F387:G387"/>
    <mergeCell ref="H387:I387"/>
    <mergeCell ref="A388:E388"/>
    <mergeCell ref="F388:G388"/>
    <mergeCell ref="H389:I389"/>
    <mergeCell ref="A343:E343"/>
    <mergeCell ref="F342:G342"/>
    <mergeCell ref="F343:G343"/>
    <mergeCell ref="A386:E386"/>
    <mergeCell ref="F382:G382"/>
    <mergeCell ref="A383:E383"/>
    <mergeCell ref="A324:E324"/>
    <mergeCell ref="H352:I352"/>
    <mergeCell ref="F309:G309"/>
    <mergeCell ref="H364:I364"/>
    <mergeCell ref="H350:I351"/>
    <mergeCell ref="H308:I308"/>
    <mergeCell ref="A313:E313"/>
    <mergeCell ref="F386:G386"/>
    <mergeCell ref="H386:I386"/>
    <mergeCell ref="F389:G389"/>
    <mergeCell ref="A382:E382"/>
    <mergeCell ref="H319:I319"/>
    <mergeCell ref="H327:I327"/>
    <mergeCell ref="A339:E339"/>
    <mergeCell ref="H339:I339"/>
    <mergeCell ref="A327:E327"/>
    <mergeCell ref="H414:I415"/>
    <mergeCell ref="F332:G332"/>
    <mergeCell ref="H332:I332"/>
    <mergeCell ref="A352:E352"/>
    <mergeCell ref="F352:G352"/>
    <mergeCell ref="H383:I383"/>
    <mergeCell ref="A387:E387"/>
    <mergeCell ref="F399:G399"/>
    <mergeCell ref="A397:E398"/>
    <mergeCell ref="A414:E415"/>
    <mergeCell ref="A410:E410"/>
    <mergeCell ref="H342:I342"/>
    <mergeCell ref="F410:G410"/>
    <mergeCell ref="A399:E399"/>
    <mergeCell ref="H341:I341"/>
    <mergeCell ref="A310:E310"/>
    <mergeCell ref="H388:I388"/>
    <mergeCell ref="A391:E391"/>
    <mergeCell ref="F391:G391"/>
    <mergeCell ref="A365:E36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A2" sqref="A2:E2"/>
    </sheetView>
  </sheetViews>
  <sheetFormatPr defaultRowHeight="15" x14ac:dyDescent="0.25"/>
  <cols>
    <col min="1" max="1" width="64.7109375" style="2" customWidth="1"/>
    <col min="2" max="2" width="9.42578125" style="2" customWidth="1"/>
    <col min="3" max="3" width="22.42578125" style="2" customWidth="1"/>
    <col min="4" max="4" width="18.85546875" style="2" customWidth="1"/>
    <col min="5" max="5" width="18.7109375" style="2" customWidth="1"/>
    <col min="6" max="6" width="18.28515625" style="2" customWidth="1"/>
    <col min="7" max="7" width="18" style="2" customWidth="1"/>
    <col min="8" max="8" width="18.7109375" style="2" customWidth="1"/>
    <col min="9" max="256" width="9.140625" style="2"/>
    <col min="257" max="257" width="64.7109375" style="2" customWidth="1"/>
    <col min="258" max="258" width="9.42578125" style="2" customWidth="1"/>
    <col min="259" max="259" width="22.42578125" style="2" customWidth="1"/>
    <col min="260" max="260" width="18.85546875" style="2" customWidth="1"/>
    <col min="261" max="261" width="18.7109375" style="2" customWidth="1"/>
    <col min="262" max="262" width="18.28515625" style="2" customWidth="1"/>
    <col min="263" max="263" width="18" style="2" customWidth="1"/>
    <col min="264" max="264" width="18.7109375" style="2" customWidth="1"/>
    <col min="265" max="512" width="9.140625" style="2"/>
    <col min="513" max="513" width="64.7109375" style="2" customWidth="1"/>
    <col min="514" max="514" width="9.42578125" style="2" customWidth="1"/>
    <col min="515" max="515" width="22.42578125" style="2" customWidth="1"/>
    <col min="516" max="516" width="18.85546875" style="2" customWidth="1"/>
    <col min="517" max="517" width="18.7109375" style="2" customWidth="1"/>
    <col min="518" max="518" width="18.28515625" style="2" customWidth="1"/>
    <col min="519" max="519" width="18" style="2" customWidth="1"/>
    <col min="520" max="520" width="18.7109375" style="2" customWidth="1"/>
    <col min="521" max="768" width="9.140625" style="2"/>
    <col min="769" max="769" width="64.7109375" style="2" customWidth="1"/>
    <col min="770" max="770" width="9.42578125" style="2" customWidth="1"/>
    <col min="771" max="771" width="22.42578125" style="2" customWidth="1"/>
    <col min="772" max="772" width="18.85546875" style="2" customWidth="1"/>
    <col min="773" max="773" width="18.7109375" style="2" customWidth="1"/>
    <col min="774" max="774" width="18.28515625" style="2" customWidth="1"/>
    <col min="775" max="775" width="18" style="2" customWidth="1"/>
    <col min="776" max="776" width="18.7109375" style="2" customWidth="1"/>
    <col min="777" max="1024" width="9.140625" style="2"/>
    <col min="1025" max="1025" width="64.7109375" style="2" customWidth="1"/>
    <col min="1026" max="1026" width="9.42578125" style="2" customWidth="1"/>
    <col min="1027" max="1027" width="22.42578125" style="2" customWidth="1"/>
    <col min="1028" max="1028" width="18.85546875" style="2" customWidth="1"/>
    <col min="1029" max="1029" width="18.7109375" style="2" customWidth="1"/>
    <col min="1030" max="1030" width="18.28515625" style="2" customWidth="1"/>
    <col min="1031" max="1031" width="18" style="2" customWidth="1"/>
    <col min="1032" max="1032" width="18.7109375" style="2" customWidth="1"/>
    <col min="1033" max="1280" width="9.140625" style="2"/>
    <col min="1281" max="1281" width="64.7109375" style="2" customWidth="1"/>
    <col min="1282" max="1282" width="9.42578125" style="2" customWidth="1"/>
    <col min="1283" max="1283" width="22.42578125" style="2" customWidth="1"/>
    <col min="1284" max="1284" width="18.85546875" style="2" customWidth="1"/>
    <col min="1285" max="1285" width="18.7109375" style="2" customWidth="1"/>
    <col min="1286" max="1286" width="18.28515625" style="2" customWidth="1"/>
    <col min="1287" max="1287" width="18" style="2" customWidth="1"/>
    <col min="1288" max="1288" width="18.7109375" style="2" customWidth="1"/>
    <col min="1289" max="1536" width="9.140625" style="2"/>
    <col min="1537" max="1537" width="64.7109375" style="2" customWidth="1"/>
    <col min="1538" max="1538" width="9.42578125" style="2" customWidth="1"/>
    <col min="1539" max="1539" width="22.42578125" style="2" customWidth="1"/>
    <col min="1540" max="1540" width="18.85546875" style="2" customWidth="1"/>
    <col min="1541" max="1541" width="18.7109375" style="2" customWidth="1"/>
    <col min="1542" max="1542" width="18.28515625" style="2" customWidth="1"/>
    <col min="1543" max="1543" width="18" style="2" customWidth="1"/>
    <col min="1544" max="1544" width="18.7109375" style="2" customWidth="1"/>
    <col min="1545" max="1792" width="9.140625" style="2"/>
    <col min="1793" max="1793" width="64.7109375" style="2" customWidth="1"/>
    <col min="1794" max="1794" width="9.42578125" style="2" customWidth="1"/>
    <col min="1795" max="1795" width="22.42578125" style="2" customWidth="1"/>
    <col min="1796" max="1796" width="18.85546875" style="2" customWidth="1"/>
    <col min="1797" max="1797" width="18.7109375" style="2" customWidth="1"/>
    <col min="1798" max="1798" width="18.28515625" style="2" customWidth="1"/>
    <col min="1799" max="1799" width="18" style="2" customWidth="1"/>
    <col min="1800" max="1800" width="18.7109375" style="2" customWidth="1"/>
    <col min="1801" max="2048" width="9.140625" style="2"/>
    <col min="2049" max="2049" width="64.7109375" style="2" customWidth="1"/>
    <col min="2050" max="2050" width="9.42578125" style="2" customWidth="1"/>
    <col min="2051" max="2051" width="22.42578125" style="2" customWidth="1"/>
    <col min="2052" max="2052" width="18.85546875" style="2" customWidth="1"/>
    <col min="2053" max="2053" width="18.7109375" style="2" customWidth="1"/>
    <col min="2054" max="2054" width="18.28515625" style="2" customWidth="1"/>
    <col min="2055" max="2055" width="18" style="2" customWidth="1"/>
    <col min="2056" max="2056" width="18.7109375" style="2" customWidth="1"/>
    <col min="2057" max="2304" width="9.140625" style="2"/>
    <col min="2305" max="2305" width="64.7109375" style="2" customWidth="1"/>
    <col min="2306" max="2306" width="9.42578125" style="2" customWidth="1"/>
    <col min="2307" max="2307" width="22.42578125" style="2" customWidth="1"/>
    <col min="2308" max="2308" width="18.85546875" style="2" customWidth="1"/>
    <col min="2309" max="2309" width="18.7109375" style="2" customWidth="1"/>
    <col min="2310" max="2310" width="18.28515625" style="2" customWidth="1"/>
    <col min="2311" max="2311" width="18" style="2" customWidth="1"/>
    <col min="2312" max="2312" width="18.7109375" style="2" customWidth="1"/>
    <col min="2313" max="2560" width="9.140625" style="2"/>
    <col min="2561" max="2561" width="64.7109375" style="2" customWidth="1"/>
    <col min="2562" max="2562" width="9.42578125" style="2" customWidth="1"/>
    <col min="2563" max="2563" width="22.42578125" style="2" customWidth="1"/>
    <col min="2564" max="2564" width="18.85546875" style="2" customWidth="1"/>
    <col min="2565" max="2565" width="18.7109375" style="2" customWidth="1"/>
    <col min="2566" max="2566" width="18.28515625" style="2" customWidth="1"/>
    <col min="2567" max="2567" width="18" style="2" customWidth="1"/>
    <col min="2568" max="2568" width="18.7109375" style="2" customWidth="1"/>
    <col min="2569" max="2816" width="9.140625" style="2"/>
    <col min="2817" max="2817" width="64.7109375" style="2" customWidth="1"/>
    <col min="2818" max="2818" width="9.42578125" style="2" customWidth="1"/>
    <col min="2819" max="2819" width="22.42578125" style="2" customWidth="1"/>
    <col min="2820" max="2820" width="18.85546875" style="2" customWidth="1"/>
    <col min="2821" max="2821" width="18.7109375" style="2" customWidth="1"/>
    <col min="2822" max="2822" width="18.28515625" style="2" customWidth="1"/>
    <col min="2823" max="2823" width="18" style="2" customWidth="1"/>
    <col min="2824" max="2824" width="18.7109375" style="2" customWidth="1"/>
    <col min="2825" max="3072" width="9.140625" style="2"/>
    <col min="3073" max="3073" width="64.7109375" style="2" customWidth="1"/>
    <col min="3074" max="3074" width="9.42578125" style="2" customWidth="1"/>
    <col min="3075" max="3075" width="22.42578125" style="2" customWidth="1"/>
    <col min="3076" max="3076" width="18.85546875" style="2" customWidth="1"/>
    <col min="3077" max="3077" width="18.7109375" style="2" customWidth="1"/>
    <col min="3078" max="3078" width="18.28515625" style="2" customWidth="1"/>
    <col min="3079" max="3079" width="18" style="2" customWidth="1"/>
    <col min="3080" max="3080" width="18.7109375" style="2" customWidth="1"/>
    <col min="3081" max="3328" width="9.140625" style="2"/>
    <col min="3329" max="3329" width="64.7109375" style="2" customWidth="1"/>
    <col min="3330" max="3330" width="9.42578125" style="2" customWidth="1"/>
    <col min="3331" max="3331" width="22.42578125" style="2" customWidth="1"/>
    <col min="3332" max="3332" width="18.85546875" style="2" customWidth="1"/>
    <col min="3333" max="3333" width="18.7109375" style="2" customWidth="1"/>
    <col min="3334" max="3334" width="18.28515625" style="2" customWidth="1"/>
    <col min="3335" max="3335" width="18" style="2" customWidth="1"/>
    <col min="3336" max="3336" width="18.7109375" style="2" customWidth="1"/>
    <col min="3337" max="3584" width="9.140625" style="2"/>
    <col min="3585" max="3585" width="64.7109375" style="2" customWidth="1"/>
    <col min="3586" max="3586" width="9.42578125" style="2" customWidth="1"/>
    <col min="3587" max="3587" width="22.42578125" style="2" customWidth="1"/>
    <col min="3588" max="3588" width="18.85546875" style="2" customWidth="1"/>
    <col min="3589" max="3589" width="18.7109375" style="2" customWidth="1"/>
    <col min="3590" max="3590" width="18.28515625" style="2" customWidth="1"/>
    <col min="3591" max="3591" width="18" style="2" customWidth="1"/>
    <col min="3592" max="3592" width="18.7109375" style="2" customWidth="1"/>
    <col min="3593" max="3840" width="9.140625" style="2"/>
    <col min="3841" max="3841" width="64.7109375" style="2" customWidth="1"/>
    <col min="3842" max="3842" width="9.42578125" style="2" customWidth="1"/>
    <col min="3843" max="3843" width="22.42578125" style="2" customWidth="1"/>
    <col min="3844" max="3844" width="18.85546875" style="2" customWidth="1"/>
    <col min="3845" max="3845" width="18.7109375" style="2" customWidth="1"/>
    <col min="3846" max="3846" width="18.28515625" style="2" customWidth="1"/>
    <col min="3847" max="3847" width="18" style="2" customWidth="1"/>
    <col min="3848" max="3848" width="18.7109375" style="2" customWidth="1"/>
    <col min="3849" max="4096" width="9.140625" style="2"/>
    <col min="4097" max="4097" width="64.7109375" style="2" customWidth="1"/>
    <col min="4098" max="4098" width="9.42578125" style="2" customWidth="1"/>
    <col min="4099" max="4099" width="22.42578125" style="2" customWidth="1"/>
    <col min="4100" max="4100" width="18.85546875" style="2" customWidth="1"/>
    <col min="4101" max="4101" width="18.7109375" style="2" customWidth="1"/>
    <col min="4102" max="4102" width="18.28515625" style="2" customWidth="1"/>
    <col min="4103" max="4103" width="18" style="2" customWidth="1"/>
    <col min="4104" max="4104" width="18.7109375" style="2" customWidth="1"/>
    <col min="4105" max="4352" width="9.140625" style="2"/>
    <col min="4353" max="4353" width="64.7109375" style="2" customWidth="1"/>
    <col min="4354" max="4354" width="9.42578125" style="2" customWidth="1"/>
    <col min="4355" max="4355" width="22.42578125" style="2" customWidth="1"/>
    <col min="4356" max="4356" width="18.85546875" style="2" customWidth="1"/>
    <col min="4357" max="4357" width="18.7109375" style="2" customWidth="1"/>
    <col min="4358" max="4358" width="18.28515625" style="2" customWidth="1"/>
    <col min="4359" max="4359" width="18" style="2" customWidth="1"/>
    <col min="4360" max="4360" width="18.7109375" style="2" customWidth="1"/>
    <col min="4361" max="4608" width="9.140625" style="2"/>
    <col min="4609" max="4609" width="64.7109375" style="2" customWidth="1"/>
    <col min="4610" max="4610" width="9.42578125" style="2" customWidth="1"/>
    <col min="4611" max="4611" width="22.42578125" style="2" customWidth="1"/>
    <col min="4612" max="4612" width="18.85546875" style="2" customWidth="1"/>
    <col min="4613" max="4613" width="18.7109375" style="2" customWidth="1"/>
    <col min="4614" max="4614" width="18.28515625" style="2" customWidth="1"/>
    <col min="4615" max="4615" width="18" style="2" customWidth="1"/>
    <col min="4616" max="4616" width="18.7109375" style="2" customWidth="1"/>
    <col min="4617" max="4864" width="9.140625" style="2"/>
    <col min="4865" max="4865" width="64.7109375" style="2" customWidth="1"/>
    <col min="4866" max="4866" width="9.42578125" style="2" customWidth="1"/>
    <col min="4867" max="4867" width="22.42578125" style="2" customWidth="1"/>
    <col min="4868" max="4868" width="18.85546875" style="2" customWidth="1"/>
    <col min="4869" max="4869" width="18.7109375" style="2" customWidth="1"/>
    <col min="4870" max="4870" width="18.28515625" style="2" customWidth="1"/>
    <col min="4871" max="4871" width="18" style="2" customWidth="1"/>
    <col min="4872" max="4872" width="18.7109375" style="2" customWidth="1"/>
    <col min="4873" max="5120" width="9.140625" style="2"/>
    <col min="5121" max="5121" width="64.7109375" style="2" customWidth="1"/>
    <col min="5122" max="5122" width="9.42578125" style="2" customWidth="1"/>
    <col min="5123" max="5123" width="22.42578125" style="2" customWidth="1"/>
    <col min="5124" max="5124" width="18.85546875" style="2" customWidth="1"/>
    <col min="5125" max="5125" width="18.7109375" style="2" customWidth="1"/>
    <col min="5126" max="5126" width="18.28515625" style="2" customWidth="1"/>
    <col min="5127" max="5127" width="18" style="2" customWidth="1"/>
    <col min="5128" max="5128" width="18.7109375" style="2" customWidth="1"/>
    <col min="5129" max="5376" width="9.140625" style="2"/>
    <col min="5377" max="5377" width="64.7109375" style="2" customWidth="1"/>
    <col min="5378" max="5378" width="9.42578125" style="2" customWidth="1"/>
    <col min="5379" max="5379" width="22.42578125" style="2" customWidth="1"/>
    <col min="5380" max="5380" width="18.85546875" style="2" customWidth="1"/>
    <col min="5381" max="5381" width="18.7109375" style="2" customWidth="1"/>
    <col min="5382" max="5382" width="18.28515625" style="2" customWidth="1"/>
    <col min="5383" max="5383" width="18" style="2" customWidth="1"/>
    <col min="5384" max="5384" width="18.7109375" style="2" customWidth="1"/>
    <col min="5385" max="5632" width="9.140625" style="2"/>
    <col min="5633" max="5633" width="64.7109375" style="2" customWidth="1"/>
    <col min="5634" max="5634" width="9.42578125" style="2" customWidth="1"/>
    <col min="5635" max="5635" width="22.42578125" style="2" customWidth="1"/>
    <col min="5636" max="5636" width="18.85546875" style="2" customWidth="1"/>
    <col min="5637" max="5637" width="18.7109375" style="2" customWidth="1"/>
    <col min="5638" max="5638" width="18.28515625" style="2" customWidth="1"/>
    <col min="5639" max="5639" width="18" style="2" customWidth="1"/>
    <col min="5640" max="5640" width="18.7109375" style="2" customWidth="1"/>
    <col min="5641" max="5888" width="9.140625" style="2"/>
    <col min="5889" max="5889" width="64.7109375" style="2" customWidth="1"/>
    <col min="5890" max="5890" width="9.42578125" style="2" customWidth="1"/>
    <col min="5891" max="5891" width="22.42578125" style="2" customWidth="1"/>
    <col min="5892" max="5892" width="18.85546875" style="2" customWidth="1"/>
    <col min="5893" max="5893" width="18.7109375" style="2" customWidth="1"/>
    <col min="5894" max="5894" width="18.28515625" style="2" customWidth="1"/>
    <col min="5895" max="5895" width="18" style="2" customWidth="1"/>
    <col min="5896" max="5896" width="18.7109375" style="2" customWidth="1"/>
    <col min="5897" max="6144" width="9.140625" style="2"/>
    <col min="6145" max="6145" width="64.7109375" style="2" customWidth="1"/>
    <col min="6146" max="6146" width="9.42578125" style="2" customWidth="1"/>
    <col min="6147" max="6147" width="22.42578125" style="2" customWidth="1"/>
    <col min="6148" max="6148" width="18.85546875" style="2" customWidth="1"/>
    <col min="6149" max="6149" width="18.7109375" style="2" customWidth="1"/>
    <col min="6150" max="6150" width="18.28515625" style="2" customWidth="1"/>
    <col min="6151" max="6151" width="18" style="2" customWidth="1"/>
    <col min="6152" max="6152" width="18.7109375" style="2" customWidth="1"/>
    <col min="6153" max="6400" width="9.140625" style="2"/>
    <col min="6401" max="6401" width="64.7109375" style="2" customWidth="1"/>
    <col min="6402" max="6402" width="9.42578125" style="2" customWidth="1"/>
    <col min="6403" max="6403" width="22.42578125" style="2" customWidth="1"/>
    <col min="6404" max="6404" width="18.85546875" style="2" customWidth="1"/>
    <col min="6405" max="6405" width="18.7109375" style="2" customWidth="1"/>
    <col min="6406" max="6406" width="18.28515625" style="2" customWidth="1"/>
    <col min="6407" max="6407" width="18" style="2" customWidth="1"/>
    <col min="6408" max="6408" width="18.7109375" style="2" customWidth="1"/>
    <col min="6409" max="6656" width="9.140625" style="2"/>
    <col min="6657" max="6657" width="64.7109375" style="2" customWidth="1"/>
    <col min="6658" max="6658" width="9.42578125" style="2" customWidth="1"/>
    <col min="6659" max="6659" width="22.42578125" style="2" customWidth="1"/>
    <col min="6660" max="6660" width="18.85546875" style="2" customWidth="1"/>
    <col min="6661" max="6661" width="18.7109375" style="2" customWidth="1"/>
    <col min="6662" max="6662" width="18.28515625" style="2" customWidth="1"/>
    <col min="6663" max="6663" width="18" style="2" customWidth="1"/>
    <col min="6664" max="6664" width="18.7109375" style="2" customWidth="1"/>
    <col min="6665" max="6912" width="9.140625" style="2"/>
    <col min="6913" max="6913" width="64.7109375" style="2" customWidth="1"/>
    <col min="6914" max="6914" width="9.42578125" style="2" customWidth="1"/>
    <col min="6915" max="6915" width="22.42578125" style="2" customWidth="1"/>
    <col min="6916" max="6916" width="18.85546875" style="2" customWidth="1"/>
    <col min="6917" max="6917" width="18.7109375" style="2" customWidth="1"/>
    <col min="6918" max="6918" width="18.28515625" style="2" customWidth="1"/>
    <col min="6919" max="6919" width="18" style="2" customWidth="1"/>
    <col min="6920" max="6920" width="18.7109375" style="2" customWidth="1"/>
    <col min="6921" max="7168" width="9.140625" style="2"/>
    <col min="7169" max="7169" width="64.7109375" style="2" customWidth="1"/>
    <col min="7170" max="7170" width="9.42578125" style="2" customWidth="1"/>
    <col min="7171" max="7171" width="22.42578125" style="2" customWidth="1"/>
    <col min="7172" max="7172" width="18.85546875" style="2" customWidth="1"/>
    <col min="7173" max="7173" width="18.7109375" style="2" customWidth="1"/>
    <col min="7174" max="7174" width="18.28515625" style="2" customWidth="1"/>
    <col min="7175" max="7175" width="18" style="2" customWidth="1"/>
    <col min="7176" max="7176" width="18.7109375" style="2" customWidth="1"/>
    <col min="7177" max="7424" width="9.140625" style="2"/>
    <col min="7425" max="7425" width="64.7109375" style="2" customWidth="1"/>
    <col min="7426" max="7426" width="9.42578125" style="2" customWidth="1"/>
    <col min="7427" max="7427" width="22.42578125" style="2" customWidth="1"/>
    <col min="7428" max="7428" width="18.85546875" style="2" customWidth="1"/>
    <col min="7429" max="7429" width="18.7109375" style="2" customWidth="1"/>
    <col min="7430" max="7430" width="18.28515625" style="2" customWidth="1"/>
    <col min="7431" max="7431" width="18" style="2" customWidth="1"/>
    <col min="7432" max="7432" width="18.7109375" style="2" customWidth="1"/>
    <col min="7433" max="7680" width="9.140625" style="2"/>
    <col min="7681" max="7681" width="64.7109375" style="2" customWidth="1"/>
    <col min="7682" max="7682" width="9.42578125" style="2" customWidth="1"/>
    <col min="7683" max="7683" width="22.42578125" style="2" customWidth="1"/>
    <col min="7684" max="7684" width="18.85546875" style="2" customWidth="1"/>
    <col min="7685" max="7685" width="18.7109375" style="2" customWidth="1"/>
    <col min="7686" max="7686" width="18.28515625" style="2" customWidth="1"/>
    <col min="7687" max="7687" width="18" style="2" customWidth="1"/>
    <col min="7688" max="7688" width="18.7109375" style="2" customWidth="1"/>
    <col min="7689" max="7936" width="9.140625" style="2"/>
    <col min="7937" max="7937" width="64.7109375" style="2" customWidth="1"/>
    <col min="7938" max="7938" width="9.42578125" style="2" customWidth="1"/>
    <col min="7939" max="7939" width="22.42578125" style="2" customWidth="1"/>
    <col min="7940" max="7940" width="18.85546875" style="2" customWidth="1"/>
    <col min="7941" max="7941" width="18.7109375" style="2" customWidth="1"/>
    <col min="7942" max="7942" width="18.28515625" style="2" customWidth="1"/>
    <col min="7943" max="7943" width="18" style="2" customWidth="1"/>
    <col min="7944" max="7944" width="18.7109375" style="2" customWidth="1"/>
    <col min="7945" max="8192" width="9.140625" style="2"/>
    <col min="8193" max="8193" width="64.7109375" style="2" customWidth="1"/>
    <col min="8194" max="8194" width="9.42578125" style="2" customWidth="1"/>
    <col min="8195" max="8195" width="22.42578125" style="2" customWidth="1"/>
    <col min="8196" max="8196" width="18.85546875" style="2" customWidth="1"/>
    <col min="8197" max="8197" width="18.7109375" style="2" customWidth="1"/>
    <col min="8198" max="8198" width="18.28515625" style="2" customWidth="1"/>
    <col min="8199" max="8199" width="18" style="2" customWidth="1"/>
    <col min="8200" max="8200" width="18.7109375" style="2" customWidth="1"/>
    <col min="8201" max="8448" width="9.140625" style="2"/>
    <col min="8449" max="8449" width="64.7109375" style="2" customWidth="1"/>
    <col min="8450" max="8450" width="9.42578125" style="2" customWidth="1"/>
    <col min="8451" max="8451" width="22.42578125" style="2" customWidth="1"/>
    <col min="8452" max="8452" width="18.85546875" style="2" customWidth="1"/>
    <col min="8453" max="8453" width="18.7109375" style="2" customWidth="1"/>
    <col min="8454" max="8454" width="18.28515625" style="2" customWidth="1"/>
    <col min="8455" max="8455" width="18" style="2" customWidth="1"/>
    <col min="8456" max="8456" width="18.7109375" style="2" customWidth="1"/>
    <col min="8457" max="8704" width="9.140625" style="2"/>
    <col min="8705" max="8705" width="64.7109375" style="2" customWidth="1"/>
    <col min="8706" max="8706" width="9.42578125" style="2" customWidth="1"/>
    <col min="8707" max="8707" width="22.42578125" style="2" customWidth="1"/>
    <col min="8708" max="8708" width="18.85546875" style="2" customWidth="1"/>
    <col min="8709" max="8709" width="18.7109375" style="2" customWidth="1"/>
    <col min="8710" max="8710" width="18.28515625" style="2" customWidth="1"/>
    <col min="8711" max="8711" width="18" style="2" customWidth="1"/>
    <col min="8712" max="8712" width="18.7109375" style="2" customWidth="1"/>
    <col min="8713" max="8960" width="9.140625" style="2"/>
    <col min="8961" max="8961" width="64.7109375" style="2" customWidth="1"/>
    <col min="8962" max="8962" width="9.42578125" style="2" customWidth="1"/>
    <col min="8963" max="8963" width="22.42578125" style="2" customWidth="1"/>
    <col min="8964" max="8964" width="18.85546875" style="2" customWidth="1"/>
    <col min="8965" max="8965" width="18.7109375" style="2" customWidth="1"/>
    <col min="8966" max="8966" width="18.28515625" style="2" customWidth="1"/>
    <col min="8967" max="8967" width="18" style="2" customWidth="1"/>
    <col min="8968" max="8968" width="18.7109375" style="2" customWidth="1"/>
    <col min="8969" max="9216" width="9.140625" style="2"/>
    <col min="9217" max="9217" width="64.7109375" style="2" customWidth="1"/>
    <col min="9218" max="9218" width="9.42578125" style="2" customWidth="1"/>
    <col min="9219" max="9219" width="22.42578125" style="2" customWidth="1"/>
    <col min="9220" max="9220" width="18.85546875" style="2" customWidth="1"/>
    <col min="9221" max="9221" width="18.7109375" style="2" customWidth="1"/>
    <col min="9222" max="9222" width="18.28515625" style="2" customWidth="1"/>
    <col min="9223" max="9223" width="18" style="2" customWidth="1"/>
    <col min="9224" max="9224" width="18.7109375" style="2" customWidth="1"/>
    <col min="9225" max="9472" width="9.140625" style="2"/>
    <col min="9473" max="9473" width="64.7109375" style="2" customWidth="1"/>
    <col min="9474" max="9474" width="9.42578125" style="2" customWidth="1"/>
    <col min="9475" max="9475" width="22.42578125" style="2" customWidth="1"/>
    <col min="9476" max="9476" width="18.85546875" style="2" customWidth="1"/>
    <col min="9477" max="9477" width="18.7109375" style="2" customWidth="1"/>
    <col min="9478" max="9478" width="18.28515625" style="2" customWidth="1"/>
    <col min="9479" max="9479" width="18" style="2" customWidth="1"/>
    <col min="9480" max="9480" width="18.7109375" style="2" customWidth="1"/>
    <col min="9481" max="9728" width="9.140625" style="2"/>
    <col min="9729" max="9729" width="64.7109375" style="2" customWidth="1"/>
    <col min="9730" max="9730" width="9.42578125" style="2" customWidth="1"/>
    <col min="9731" max="9731" width="22.42578125" style="2" customWidth="1"/>
    <col min="9732" max="9732" width="18.85546875" style="2" customWidth="1"/>
    <col min="9733" max="9733" width="18.7109375" style="2" customWidth="1"/>
    <col min="9734" max="9734" width="18.28515625" style="2" customWidth="1"/>
    <col min="9735" max="9735" width="18" style="2" customWidth="1"/>
    <col min="9736" max="9736" width="18.7109375" style="2" customWidth="1"/>
    <col min="9737" max="9984" width="9.140625" style="2"/>
    <col min="9985" max="9985" width="64.7109375" style="2" customWidth="1"/>
    <col min="9986" max="9986" width="9.42578125" style="2" customWidth="1"/>
    <col min="9987" max="9987" width="22.42578125" style="2" customWidth="1"/>
    <col min="9988" max="9988" width="18.85546875" style="2" customWidth="1"/>
    <col min="9989" max="9989" width="18.7109375" style="2" customWidth="1"/>
    <col min="9990" max="9990" width="18.28515625" style="2" customWidth="1"/>
    <col min="9991" max="9991" width="18" style="2" customWidth="1"/>
    <col min="9992" max="9992" width="18.7109375" style="2" customWidth="1"/>
    <col min="9993" max="10240" width="9.140625" style="2"/>
    <col min="10241" max="10241" width="64.7109375" style="2" customWidth="1"/>
    <col min="10242" max="10242" width="9.42578125" style="2" customWidth="1"/>
    <col min="10243" max="10243" width="22.42578125" style="2" customWidth="1"/>
    <col min="10244" max="10244" width="18.85546875" style="2" customWidth="1"/>
    <col min="10245" max="10245" width="18.7109375" style="2" customWidth="1"/>
    <col min="10246" max="10246" width="18.28515625" style="2" customWidth="1"/>
    <col min="10247" max="10247" width="18" style="2" customWidth="1"/>
    <col min="10248" max="10248" width="18.7109375" style="2" customWidth="1"/>
    <col min="10249" max="10496" width="9.140625" style="2"/>
    <col min="10497" max="10497" width="64.7109375" style="2" customWidth="1"/>
    <col min="10498" max="10498" width="9.42578125" style="2" customWidth="1"/>
    <col min="10499" max="10499" width="22.42578125" style="2" customWidth="1"/>
    <col min="10500" max="10500" width="18.85546875" style="2" customWidth="1"/>
    <col min="10501" max="10501" width="18.7109375" style="2" customWidth="1"/>
    <col min="10502" max="10502" width="18.28515625" style="2" customWidth="1"/>
    <col min="10503" max="10503" width="18" style="2" customWidth="1"/>
    <col min="10504" max="10504" width="18.7109375" style="2" customWidth="1"/>
    <col min="10505" max="10752" width="9.140625" style="2"/>
    <col min="10753" max="10753" width="64.7109375" style="2" customWidth="1"/>
    <col min="10754" max="10754" width="9.42578125" style="2" customWidth="1"/>
    <col min="10755" max="10755" width="22.42578125" style="2" customWidth="1"/>
    <col min="10756" max="10756" width="18.85546875" style="2" customWidth="1"/>
    <col min="10757" max="10757" width="18.7109375" style="2" customWidth="1"/>
    <col min="10758" max="10758" width="18.28515625" style="2" customWidth="1"/>
    <col min="10759" max="10759" width="18" style="2" customWidth="1"/>
    <col min="10760" max="10760" width="18.7109375" style="2" customWidth="1"/>
    <col min="10761" max="11008" width="9.140625" style="2"/>
    <col min="11009" max="11009" width="64.7109375" style="2" customWidth="1"/>
    <col min="11010" max="11010" width="9.42578125" style="2" customWidth="1"/>
    <col min="11011" max="11011" width="22.42578125" style="2" customWidth="1"/>
    <col min="11012" max="11012" width="18.85546875" style="2" customWidth="1"/>
    <col min="11013" max="11013" width="18.7109375" style="2" customWidth="1"/>
    <col min="11014" max="11014" width="18.28515625" style="2" customWidth="1"/>
    <col min="11015" max="11015" width="18" style="2" customWidth="1"/>
    <col min="11016" max="11016" width="18.7109375" style="2" customWidth="1"/>
    <col min="11017" max="11264" width="9.140625" style="2"/>
    <col min="11265" max="11265" width="64.7109375" style="2" customWidth="1"/>
    <col min="11266" max="11266" width="9.42578125" style="2" customWidth="1"/>
    <col min="11267" max="11267" width="22.42578125" style="2" customWidth="1"/>
    <col min="11268" max="11268" width="18.85546875" style="2" customWidth="1"/>
    <col min="11269" max="11269" width="18.7109375" style="2" customWidth="1"/>
    <col min="11270" max="11270" width="18.28515625" style="2" customWidth="1"/>
    <col min="11271" max="11271" width="18" style="2" customWidth="1"/>
    <col min="11272" max="11272" width="18.7109375" style="2" customWidth="1"/>
    <col min="11273" max="11520" width="9.140625" style="2"/>
    <col min="11521" max="11521" width="64.7109375" style="2" customWidth="1"/>
    <col min="11522" max="11522" width="9.42578125" style="2" customWidth="1"/>
    <col min="11523" max="11523" width="22.42578125" style="2" customWidth="1"/>
    <col min="11524" max="11524" width="18.85546875" style="2" customWidth="1"/>
    <col min="11525" max="11525" width="18.7109375" style="2" customWidth="1"/>
    <col min="11526" max="11526" width="18.28515625" style="2" customWidth="1"/>
    <col min="11527" max="11527" width="18" style="2" customWidth="1"/>
    <col min="11528" max="11528" width="18.7109375" style="2" customWidth="1"/>
    <col min="11529" max="11776" width="9.140625" style="2"/>
    <col min="11777" max="11777" width="64.7109375" style="2" customWidth="1"/>
    <col min="11778" max="11778" width="9.42578125" style="2" customWidth="1"/>
    <col min="11779" max="11779" width="22.42578125" style="2" customWidth="1"/>
    <col min="11780" max="11780" width="18.85546875" style="2" customWidth="1"/>
    <col min="11781" max="11781" width="18.7109375" style="2" customWidth="1"/>
    <col min="11782" max="11782" width="18.28515625" style="2" customWidth="1"/>
    <col min="11783" max="11783" width="18" style="2" customWidth="1"/>
    <col min="11784" max="11784" width="18.7109375" style="2" customWidth="1"/>
    <col min="11785" max="12032" width="9.140625" style="2"/>
    <col min="12033" max="12033" width="64.7109375" style="2" customWidth="1"/>
    <col min="12034" max="12034" width="9.42578125" style="2" customWidth="1"/>
    <col min="12035" max="12035" width="22.42578125" style="2" customWidth="1"/>
    <col min="12036" max="12036" width="18.85546875" style="2" customWidth="1"/>
    <col min="12037" max="12037" width="18.7109375" style="2" customWidth="1"/>
    <col min="12038" max="12038" width="18.28515625" style="2" customWidth="1"/>
    <col min="12039" max="12039" width="18" style="2" customWidth="1"/>
    <col min="12040" max="12040" width="18.7109375" style="2" customWidth="1"/>
    <col min="12041" max="12288" width="9.140625" style="2"/>
    <col min="12289" max="12289" width="64.7109375" style="2" customWidth="1"/>
    <col min="12290" max="12290" width="9.42578125" style="2" customWidth="1"/>
    <col min="12291" max="12291" width="22.42578125" style="2" customWidth="1"/>
    <col min="12292" max="12292" width="18.85546875" style="2" customWidth="1"/>
    <col min="12293" max="12293" width="18.7109375" style="2" customWidth="1"/>
    <col min="12294" max="12294" width="18.28515625" style="2" customWidth="1"/>
    <col min="12295" max="12295" width="18" style="2" customWidth="1"/>
    <col min="12296" max="12296" width="18.7109375" style="2" customWidth="1"/>
    <col min="12297" max="12544" width="9.140625" style="2"/>
    <col min="12545" max="12545" width="64.7109375" style="2" customWidth="1"/>
    <col min="12546" max="12546" width="9.42578125" style="2" customWidth="1"/>
    <col min="12547" max="12547" width="22.42578125" style="2" customWidth="1"/>
    <col min="12548" max="12548" width="18.85546875" style="2" customWidth="1"/>
    <col min="12549" max="12549" width="18.7109375" style="2" customWidth="1"/>
    <col min="12550" max="12550" width="18.28515625" style="2" customWidth="1"/>
    <col min="12551" max="12551" width="18" style="2" customWidth="1"/>
    <col min="12552" max="12552" width="18.7109375" style="2" customWidth="1"/>
    <col min="12553" max="12800" width="9.140625" style="2"/>
    <col min="12801" max="12801" width="64.7109375" style="2" customWidth="1"/>
    <col min="12802" max="12802" width="9.42578125" style="2" customWidth="1"/>
    <col min="12803" max="12803" width="22.42578125" style="2" customWidth="1"/>
    <col min="12804" max="12804" width="18.85546875" style="2" customWidth="1"/>
    <col min="12805" max="12805" width="18.7109375" style="2" customWidth="1"/>
    <col min="12806" max="12806" width="18.28515625" style="2" customWidth="1"/>
    <col min="12807" max="12807" width="18" style="2" customWidth="1"/>
    <col min="12808" max="12808" width="18.7109375" style="2" customWidth="1"/>
    <col min="12809" max="13056" width="9.140625" style="2"/>
    <col min="13057" max="13057" width="64.7109375" style="2" customWidth="1"/>
    <col min="13058" max="13058" width="9.42578125" style="2" customWidth="1"/>
    <col min="13059" max="13059" width="22.42578125" style="2" customWidth="1"/>
    <col min="13060" max="13060" width="18.85546875" style="2" customWidth="1"/>
    <col min="13061" max="13061" width="18.7109375" style="2" customWidth="1"/>
    <col min="13062" max="13062" width="18.28515625" style="2" customWidth="1"/>
    <col min="13063" max="13063" width="18" style="2" customWidth="1"/>
    <col min="13064" max="13064" width="18.7109375" style="2" customWidth="1"/>
    <col min="13065" max="13312" width="9.140625" style="2"/>
    <col min="13313" max="13313" width="64.7109375" style="2" customWidth="1"/>
    <col min="13314" max="13314" width="9.42578125" style="2" customWidth="1"/>
    <col min="13315" max="13315" width="22.42578125" style="2" customWidth="1"/>
    <col min="13316" max="13316" width="18.85546875" style="2" customWidth="1"/>
    <col min="13317" max="13317" width="18.7109375" style="2" customWidth="1"/>
    <col min="13318" max="13318" width="18.28515625" style="2" customWidth="1"/>
    <col min="13319" max="13319" width="18" style="2" customWidth="1"/>
    <col min="13320" max="13320" width="18.7109375" style="2" customWidth="1"/>
    <col min="13321" max="13568" width="9.140625" style="2"/>
    <col min="13569" max="13569" width="64.7109375" style="2" customWidth="1"/>
    <col min="13570" max="13570" width="9.42578125" style="2" customWidth="1"/>
    <col min="13571" max="13571" width="22.42578125" style="2" customWidth="1"/>
    <col min="13572" max="13572" width="18.85546875" style="2" customWidth="1"/>
    <col min="13573" max="13573" width="18.7109375" style="2" customWidth="1"/>
    <col min="13574" max="13574" width="18.28515625" style="2" customWidth="1"/>
    <col min="13575" max="13575" width="18" style="2" customWidth="1"/>
    <col min="13576" max="13576" width="18.7109375" style="2" customWidth="1"/>
    <col min="13577" max="13824" width="9.140625" style="2"/>
    <col min="13825" max="13825" width="64.7109375" style="2" customWidth="1"/>
    <col min="13826" max="13826" width="9.42578125" style="2" customWidth="1"/>
    <col min="13827" max="13827" width="22.42578125" style="2" customWidth="1"/>
    <col min="13828" max="13828" width="18.85546875" style="2" customWidth="1"/>
    <col min="13829" max="13829" width="18.7109375" style="2" customWidth="1"/>
    <col min="13830" max="13830" width="18.28515625" style="2" customWidth="1"/>
    <col min="13831" max="13831" width="18" style="2" customWidth="1"/>
    <col min="13832" max="13832" width="18.7109375" style="2" customWidth="1"/>
    <col min="13833" max="14080" width="9.140625" style="2"/>
    <col min="14081" max="14081" width="64.7109375" style="2" customWidth="1"/>
    <col min="14082" max="14082" width="9.42578125" style="2" customWidth="1"/>
    <col min="14083" max="14083" width="22.42578125" style="2" customWidth="1"/>
    <col min="14084" max="14084" width="18.85546875" style="2" customWidth="1"/>
    <col min="14085" max="14085" width="18.7109375" style="2" customWidth="1"/>
    <col min="14086" max="14086" width="18.28515625" style="2" customWidth="1"/>
    <col min="14087" max="14087" width="18" style="2" customWidth="1"/>
    <col min="14088" max="14088" width="18.7109375" style="2" customWidth="1"/>
    <col min="14089" max="14336" width="9.140625" style="2"/>
    <col min="14337" max="14337" width="64.7109375" style="2" customWidth="1"/>
    <col min="14338" max="14338" width="9.42578125" style="2" customWidth="1"/>
    <col min="14339" max="14339" width="22.42578125" style="2" customWidth="1"/>
    <col min="14340" max="14340" width="18.85546875" style="2" customWidth="1"/>
    <col min="14341" max="14341" width="18.7109375" style="2" customWidth="1"/>
    <col min="14342" max="14342" width="18.28515625" style="2" customWidth="1"/>
    <col min="14343" max="14343" width="18" style="2" customWidth="1"/>
    <col min="14344" max="14344" width="18.7109375" style="2" customWidth="1"/>
    <col min="14345" max="14592" width="9.140625" style="2"/>
    <col min="14593" max="14593" width="64.7109375" style="2" customWidth="1"/>
    <col min="14594" max="14594" width="9.42578125" style="2" customWidth="1"/>
    <col min="14595" max="14595" width="22.42578125" style="2" customWidth="1"/>
    <col min="14596" max="14596" width="18.85546875" style="2" customWidth="1"/>
    <col min="14597" max="14597" width="18.7109375" style="2" customWidth="1"/>
    <col min="14598" max="14598" width="18.28515625" style="2" customWidth="1"/>
    <col min="14599" max="14599" width="18" style="2" customWidth="1"/>
    <col min="14600" max="14600" width="18.7109375" style="2" customWidth="1"/>
    <col min="14601" max="14848" width="9.140625" style="2"/>
    <col min="14849" max="14849" width="64.7109375" style="2" customWidth="1"/>
    <col min="14850" max="14850" width="9.42578125" style="2" customWidth="1"/>
    <col min="14851" max="14851" width="22.42578125" style="2" customWidth="1"/>
    <col min="14852" max="14852" width="18.85546875" style="2" customWidth="1"/>
    <col min="14853" max="14853" width="18.7109375" style="2" customWidth="1"/>
    <col min="14854" max="14854" width="18.28515625" style="2" customWidth="1"/>
    <col min="14855" max="14855" width="18" style="2" customWidth="1"/>
    <col min="14856" max="14856" width="18.7109375" style="2" customWidth="1"/>
    <col min="14857" max="15104" width="9.140625" style="2"/>
    <col min="15105" max="15105" width="64.7109375" style="2" customWidth="1"/>
    <col min="15106" max="15106" width="9.42578125" style="2" customWidth="1"/>
    <col min="15107" max="15107" width="22.42578125" style="2" customWidth="1"/>
    <col min="15108" max="15108" width="18.85546875" style="2" customWidth="1"/>
    <col min="15109" max="15109" width="18.7109375" style="2" customWidth="1"/>
    <col min="15110" max="15110" width="18.28515625" style="2" customWidth="1"/>
    <col min="15111" max="15111" width="18" style="2" customWidth="1"/>
    <col min="15112" max="15112" width="18.7109375" style="2" customWidth="1"/>
    <col min="15113" max="15360" width="9.140625" style="2"/>
    <col min="15361" max="15361" width="64.7109375" style="2" customWidth="1"/>
    <col min="15362" max="15362" width="9.42578125" style="2" customWidth="1"/>
    <col min="15363" max="15363" width="22.42578125" style="2" customWidth="1"/>
    <col min="15364" max="15364" width="18.85546875" style="2" customWidth="1"/>
    <col min="15365" max="15365" width="18.7109375" style="2" customWidth="1"/>
    <col min="15366" max="15366" width="18.28515625" style="2" customWidth="1"/>
    <col min="15367" max="15367" width="18" style="2" customWidth="1"/>
    <col min="15368" max="15368" width="18.7109375" style="2" customWidth="1"/>
    <col min="15369" max="15616" width="9.140625" style="2"/>
    <col min="15617" max="15617" width="64.7109375" style="2" customWidth="1"/>
    <col min="15618" max="15618" width="9.42578125" style="2" customWidth="1"/>
    <col min="15619" max="15619" width="22.42578125" style="2" customWidth="1"/>
    <col min="15620" max="15620" width="18.85546875" style="2" customWidth="1"/>
    <col min="15621" max="15621" width="18.7109375" style="2" customWidth="1"/>
    <col min="15622" max="15622" width="18.28515625" style="2" customWidth="1"/>
    <col min="15623" max="15623" width="18" style="2" customWidth="1"/>
    <col min="15624" max="15624" width="18.7109375" style="2" customWidth="1"/>
    <col min="15625" max="15872" width="9.140625" style="2"/>
    <col min="15873" max="15873" width="64.7109375" style="2" customWidth="1"/>
    <col min="15874" max="15874" width="9.42578125" style="2" customWidth="1"/>
    <col min="15875" max="15875" width="22.42578125" style="2" customWidth="1"/>
    <col min="15876" max="15876" width="18.85546875" style="2" customWidth="1"/>
    <col min="15877" max="15877" width="18.7109375" style="2" customWidth="1"/>
    <col min="15878" max="15878" width="18.28515625" style="2" customWidth="1"/>
    <col min="15879" max="15879" width="18" style="2" customWidth="1"/>
    <col min="15880" max="15880" width="18.7109375" style="2" customWidth="1"/>
    <col min="15881" max="16128" width="9.140625" style="2"/>
    <col min="16129" max="16129" width="64.7109375" style="2" customWidth="1"/>
    <col min="16130" max="16130" width="9.42578125" style="2" customWidth="1"/>
    <col min="16131" max="16131" width="22.42578125" style="2" customWidth="1"/>
    <col min="16132" max="16132" width="18.85546875" style="2" customWidth="1"/>
    <col min="16133" max="16133" width="18.7109375" style="2" customWidth="1"/>
    <col min="16134" max="16134" width="18.28515625" style="2" customWidth="1"/>
    <col min="16135" max="16135" width="18" style="2" customWidth="1"/>
    <col min="16136" max="16136" width="18.7109375" style="2" customWidth="1"/>
    <col min="16137" max="16384" width="9.140625" style="2"/>
  </cols>
  <sheetData>
    <row r="1" spans="1:8" ht="21.75" customHeight="1" x14ac:dyDescent="0.25">
      <c r="A1" s="408" t="s">
        <v>232</v>
      </c>
      <c r="B1" s="408"/>
      <c r="C1" s="408"/>
      <c r="D1" s="408"/>
      <c r="E1" s="408"/>
      <c r="F1" s="29"/>
      <c r="G1" s="29"/>
      <c r="H1" s="29"/>
    </row>
    <row r="2" spans="1:8" ht="26.25" customHeight="1" x14ac:dyDescent="0.25">
      <c r="A2" s="409" t="s">
        <v>168</v>
      </c>
      <c r="B2" s="409"/>
      <c r="C2" s="409"/>
      <c r="D2" s="409"/>
      <c r="E2" s="409"/>
      <c r="F2" s="30"/>
      <c r="G2" s="30"/>
      <c r="H2" s="30"/>
    </row>
    <row r="3" spans="1:8" x14ac:dyDescent="0.25">
      <c r="E3" s="5" t="s">
        <v>169</v>
      </c>
      <c r="G3" s="5"/>
    </row>
    <row r="8" spans="1:8" x14ac:dyDescent="0.25">
      <c r="A8" s="14" t="s">
        <v>0</v>
      </c>
      <c r="B8" s="14"/>
      <c r="C8" s="14" t="s">
        <v>184</v>
      </c>
      <c r="D8" s="23" t="s">
        <v>185</v>
      </c>
      <c r="E8" s="27" t="s">
        <v>186</v>
      </c>
      <c r="F8" s="15"/>
      <c r="G8" s="15"/>
    </row>
    <row r="9" spans="1:8" ht="15.75" x14ac:dyDescent="0.3">
      <c r="A9" s="16"/>
      <c r="B9" s="17"/>
      <c r="C9" s="18"/>
      <c r="D9" s="24">
        <v>0</v>
      </c>
      <c r="E9" s="28">
        <f>SUM(C9:D9)</f>
        <v>0</v>
      </c>
      <c r="F9" s="15"/>
      <c r="G9" s="15"/>
    </row>
    <row r="10" spans="1:8" ht="15.75" x14ac:dyDescent="0.3">
      <c r="A10" s="17"/>
      <c r="B10" s="17"/>
      <c r="C10" s="18"/>
      <c r="D10" s="24"/>
      <c r="E10" s="28"/>
      <c r="F10" s="15"/>
      <c r="G10" s="15"/>
    </row>
    <row r="11" spans="1:8" ht="15.75" x14ac:dyDescent="0.3">
      <c r="A11" s="17"/>
      <c r="B11" s="17"/>
      <c r="C11" s="18"/>
      <c r="D11" s="24"/>
      <c r="E11" s="28"/>
      <c r="F11" s="15"/>
      <c r="G11" s="15"/>
    </row>
    <row r="12" spans="1:8" ht="15.75" x14ac:dyDescent="0.3">
      <c r="A12" s="17"/>
      <c r="B12" s="17"/>
      <c r="C12" s="18"/>
      <c r="D12" s="24"/>
      <c r="E12" s="28"/>
      <c r="F12" s="15"/>
      <c r="G12" s="15"/>
    </row>
    <row r="13" spans="1:8" x14ac:dyDescent="0.25">
      <c r="A13" s="7" t="s">
        <v>83</v>
      </c>
      <c r="B13" s="8" t="s">
        <v>170</v>
      </c>
      <c r="C13" s="19">
        <f>SUM(C9:C12)</f>
        <v>0</v>
      </c>
      <c r="D13" s="25">
        <f>SUM(D9:D12)</f>
        <v>0</v>
      </c>
      <c r="E13" s="28">
        <f t="shared" ref="E13:E54" si="0">C13+D13</f>
        <v>0</v>
      </c>
      <c r="F13" s="15"/>
      <c r="G13" s="15"/>
    </row>
    <row r="14" spans="1:8" ht="15.75" x14ac:dyDescent="0.3">
      <c r="A14" s="9" t="s">
        <v>225</v>
      </c>
      <c r="B14" s="10"/>
      <c r="C14" s="22">
        <v>157000</v>
      </c>
      <c r="D14" s="26">
        <v>43000</v>
      </c>
      <c r="E14" s="28">
        <f t="shared" si="0"/>
        <v>200000</v>
      </c>
      <c r="F14" s="15"/>
      <c r="G14" s="15"/>
    </row>
    <row r="15" spans="1:8" ht="15.75" x14ac:dyDescent="0.3">
      <c r="A15" s="9" t="s">
        <v>231</v>
      </c>
      <c r="B15" s="8"/>
      <c r="C15" s="18">
        <v>2750000</v>
      </c>
      <c r="D15" s="24">
        <v>750000</v>
      </c>
      <c r="E15" s="28">
        <f>SUM(C15:D15)</f>
        <v>3500000</v>
      </c>
      <c r="F15" s="15"/>
      <c r="G15" s="15"/>
    </row>
    <row r="16" spans="1:8" ht="15.75" x14ac:dyDescent="0.3">
      <c r="A16" s="9" t="s">
        <v>230</v>
      </c>
      <c r="B16" s="8"/>
      <c r="C16" s="18">
        <v>3940000</v>
      </c>
      <c r="D16" s="24">
        <v>1060000</v>
      </c>
      <c r="E16" s="28">
        <f>SUM(C16:D16)</f>
        <v>5000000</v>
      </c>
      <c r="F16" s="15"/>
      <c r="G16" s="15"/>
    </row>
    <row r="17" spans="1:7" ht="15.75" x14ac:dyDescent="0.3">
      <c r="A17" s="9"/>
      <c r="B17" s="10"/>
      <c r="C17" s="22"/>
      <c r="D17" s="26"/>
      <c r="E17" s="28">
        <f t="shared" si="0"/>
        <v>0</v>
      </c>
      <c r="F17" s="15"/>
      <c r="G17" s="15"/>
    </row>
    <row r="18" spans="1:7" ht="15.75" x14ac:dyDescent="0.3">
      <c r="A18" s="9"/>
      <c r="B18" s="10"/>
      <c r="C18" s="22"/>
      <c r="D18" s="26"/>
      <c r="E18" s="28">
        <f t="shared" si="0"/>
        <v>0</v>
      </c>
      <c r="F18" s="15"/>
      <c r="G18" s="15"/>
    </row>
    <row r="19" spans="1:7" ht="15.75" x14ac:dyDescent="0.3">
      <c r="A19" s="9"/>
      <c r="B19" s="10"/>
      <c r="C19" s="6"/>
      <c r="D19" s="24"/>
      <c r="E19" s="28"/>
      <c r="F19" s="15"/>
      <c r="G19" s="15"/>
    </row>
    <row r="20" spans="1:7" ht="15.75" x14ac:dyDescent="0.3">
      <c r="A20" s="9"/>
      <c r="B20" s="10"/>
      <c r="C20" s="18"/>
      <c r="D20" s="24"/>
      <c r="E20" s="28"/>
      <c r="F20" s="15"/>
      <c r="G20" s="15"/>
    </row>
    <row r="21" spans="1:7" x14ac:dyDescent="0.25">
      <c r="A21" s="7" t="s">
        <v>171</v>
      </c>
      <c r="B21" s="8" t="s">
        <v>172</v>
      </c>
      <c r="C21" s="19">
        <f>SUM(C14:C20)</f>
        <v>6847000</v>
      </c>
      <c r="D21" s="25">
        <f>SUM(D14:D20)</f>
        <v>1853000</v>
      </c>
      <c r="E21" s="28">
        <f t="shared" si="0"/>
        <v>8700000</v>
      </c>
      <c r="F21" s="15"/>
      <c r="G21" s="15"/>
    </row>
    <row r="22" spans="1:7" ht="15.75" x14ac:dyDescent="0.3">
      <c r="A22" s="9"/>
      <c r="B22" s="10"/>
      <c r="C22" s="18"/>
      <c r="D22" s="24"/>
      <c r="E22" s="28"/>
      <c r="F22" s="15"/>
      <c r="G22" s="15"/>
    </row>
    <row r="23" spans="1:7" ht="15.75" x14ac:dyDescent="0.3">
      <c r="A23" s="9"/>
      <c r="B23" s="10"/>
      <c r="C23" s="18"/>
      <c r="D23" s="24"/>
      <c r="E23" s="28"/>
      <c r="F23" s="15"/>
      <c r="G23" s="15"/>
    </row>
    <row r="24" spans="1:7" s="21" customFormat="1" x14ac:dyDescent="0.25">
      <c r="A24" s="11" t="s">
        <v>77</v>
      </c>
      <c r="B24" s="8" t="s">
        <v>173</v>
      </c>
      <c r="C24" s="19">
        <f>SUM(C22:C23)</f>
        <v>0</v>
      </c>
      <c r="D24" s="25">
        <f>SUM(D22:D23)</f>
        <v>0</v>
      </c>
      <c r="E24" s="28">
        <f t="shared" si="0"/>
        <v>0</v>
      </c>
      <c r="F24" s="20"/>
      <c r="G24" s="20"/>
    </row>
    <row r="25" spans="1:7" ht="15.75" x14ac:dyDescent="0.3">
      <c r="A25" s="9"/>
      <c r="B25" s="10"/>
      <c r="C25" s="22"/>
      <c r="D25" s="26"/>
      <c r="E25" s="28">
        <f t="shared" si="0"/>
        <v>0</v>
      </c>
      <c r="F25" s="15"/>
      <c r="G25" s="15"/>
    </row>
    <row r="26" spans="1:7" ht="15.75" x14ac:dyDescent="0.3">
      <c r="A26" s="9" t="s">
        <v>226</v>
      </c>
      <c r="B26" s="10"/>
      <c r="C26" s="22">
        <v>307087</v>
      </c>
      <c r="D26" s="26">
        <v>82913</v>
      </c>
      <c r="E26" s="28">
        <f t="shared" si="0"/>
        <v>390000</v>
      </c>
      <c r="F26" s="15"/>
      <c r="G26" s="15"/>
    </row>
    <row r="27" spans="1:7" ht="15.75" x14ac:dyDescent="0.3">
      <c r="A27" s="9" t="s">
        <v>227</v>
      </c>
      <c r="B27" s="10"/>
      <c r="C27" s="22">
        <v>1259843</v>
      </c>
      <c r="D27" s="26">
        <v>340158</v>
      </c>
      <c r="E27" s="28">
        <f t="shared" si="0"/>
        <v>1600001</v>
      </c>
      <c r="F27" s="15"/>
      <c r="G27" s="15"/>
    </row>
    <row r="28" spans="1:7" ht="15.75" x14ac:dyDescent="0.3">
      <c r="A28" s="9" t="s">
        <v>228</v>
      </c>
      <c r="B28" s="10"/>
      <c r="C28" s="22">
        <v>393701</v>
      </c>
      <c r="D28" s="26">
        <v>106299</v>
      </c>
      <c r="E28" s="28">
        <f t="shared" si="0"/>
        <v>500000</v>
      </c>
      <c r="F28" s="15"/>
      <c r="G28" s="15"/>
    </row>
    <row r="29" spans="1:7" ht="15.75" x14ac:dyDescent="0.3">
      <c r="A29" s="9"/>
      <c r="B29" s="10"/>
      <c r="C29" s="22"/>
      <c r="D29" s="26"/>
      <c r="E29" s="28">
        <f t="shared" si="0"/>
        <v>0</v>
      </c>
      <c r="F29" s="15"/>
      <c r="G29" s="15"/>
    </row>
    <row r="30" spans="1:7" ht="15.75" x14ac:dyDescent="0.3">
      <c r="A30" s="9" t="s">
        <v>223</v>
      </c>
      <c r="B30" s="8"/>
      <c r="C30" s="18">
        <v>236000</v>
      </c>
      <c r="D30" s="24">
        <v>64000</v>
      </c>
      <c r="E30" s="28">
        <f>SUM(C30:D30)</f>
        <v>300000</v>
      </c>
      <c r="F30" s="15"/>
      <c r="G30" s="15"/>
    </row>
    <row r="31" spans="1:7" ht="15.75" x14ac:dyDescent="0.3">
      <c r="A31" s="9"/>
      <c r="B31" s="10"/>
      <c r="C31" s="22"/>
      <c r="D31" s="26"/>
      <c r="E31" s="28">
        <f t="shared" si="0"/>
        <v>0</v>
      </c>
      <c r="F31" s="15"/>
      <c r="G31" s="15"/>
    </row>
    <row r="32" spans="1:7" ht="15.75" x14ac:dyDescent="0.3">
      <c r="A32" s="9"/>
      <c r="B32" s="10"/>
      <c r="C32" s="22"/>
      <c r="D32" s="26"/>
      <c r="E32" s="28">
        <f t="shared" si="0"/>
        <v>0</v>
      </c>
      <c r="F32" s="15"/>
      <c r="G32" s="15"/>
    </row>
    <row r="33" spans="1:7" ht="15.75" x14ac:dyDescent="0.3">
      <c r="A33" s="9"/>
      <c r="B33" s="10"/>
      <c r="C33" s="22"/>
      <c r="D33" s="26"/>
      <c r="E33" s="28">
        <f t="shared" si="0"/>
        <v>0</v>
      </c>
      <c r="F33" s="15"/>
      <c r="G33" s="15"/>
    </row>
    <row r="34" spans="1:7" ht="15.75" x14ac:dyDescent="0.3">
      <c r="A34" s="9"/>
      <c r="B34" s="10"/>
      <c r="C34" s="22"/>
      <c r="D34" s="26"/>
      <c r="E34" s="28">
        <f t="shared" si="0"/>
        <v>0</v>
      </c>
      <c r="F34" s="15"/>
      <c r="G34" s="15"/>
    </row>
    <row r="35" spans="1:7" ht="15.75" x14ac:dyDescent="0.3">
      <c r="A35" s="9"/>
      <c r="B35" s="10"/>
      <c r="C35" s="18"/>
      <c r="D35" s="24"/>
      <c r="E35" s="28"/>
      <c r="F35" s="15"/>
      <c r="G35" s="15"/>
    </row>
    <row r="36" spans="1:7" x14ac:dyDescent="0.25">
      <c r="A36" s="7" t="s">
        <v>76</v>
      </c>
      <c r="B36" s="8" t="s">
        <v>174</v>
      </c>
      <c r="C36" s="19">
        <f>SUM(C25:C35)</f>
        <v>2196631</v>
      </c>
      <c r="D36" s="25">
        <f>SUM(D25:D35)</f>
        <v>593370</v>
      </c>
      <c r="E36" s="28">
        <f t="shared" si="0"/>
        <v>2790001</v>
      </c>
      <c r="F36" s="15"/>
      <c r="G36" s="15"/>
    </row>
    <row r="37" spans="1:7" ht="15.75" x14ac:dyDescent="0.25">
      <c r="A37" s="12" t="s">
        <v>175</v>
      </c>
      <c r="B37" s="13" t="s">
        <v>176</v>
      </c>
      <c r="C37" s="19">
        <f>SUM(C13+C21+C24+C36)</f>
        <v>9043631</v>
      </c>
      <c r="D37" s="25">
        <f>SUM(D13+D21+D24+D36)</f>
        <v>2446370</v>
      </c>
      <c r="E37" s="28">
        <f t="shared" si="0"/>
        <v>11490001</v>
      </c>
      <c r="F37" s="15"/>
      <c r="G37" s="15"/>
    </row>
    <row r="38" spans="1:7" ht="15.75" x14ac:dyDescent="0.3">
      <c r="A38" s="9" t="s">
        <v>222</v>
      </c>
      <c r="B38" s="8"/>
      <c r="C38" s="22">
        <v>7087000</v>
      </c>
      <c r="D38" s="26">
        <v>1913000</v>
      </c>
      <c r="E38" s="28">
        <f t="shared" si="0"/>
        <v>9000000</v>
      </c>
      <c r="F38" s="15"/>
      <c r="G38" s="15"/>
    </row>
    <row r="39" spans="1:7" ht="15.75" x14ac:dyDescent="0.3">
      <c r="A39" s="9" t="s">
        <v>224</v>
      </c>
      <c r="B39" s="8"/>
      <c r="C39" s="22">
        <v>1180000</v>
      </c>
      <c r="D39" s="26">
        <v>320000</v>
      </c>
      <c r="E39" s="28">
        <f t="shared" si="0"/>
        <v>1500000</v>
      </c>
      <c r="F39" s="15"/>
      <c r="G39" s="15"/>
    </row>
    <row r="40" spans="1:7" ht="15.75" x14ac:dyDescent="0.3">
      <c r="A40" s="9" t="s">
        <v>208</v>
      </c>
      <c r="B40" s="8"/>
      <c r="C40" s="18">
        <v>1090757</v>
      </c>
      <c r="D40" s="24">
        <v>294504</v>
      </c>
      <c r="E40" s="28">
        <f>SUM(C40:D40)</f>
        <v>1385261</v>
      </c>
      <c r="F40" s="15"/>
      <c r="G40" s="15"/>
    </row>
    <row r="41" spans="1:7" ht="15.75" x14ac:dyDescent="0.3">
      <c r="A41" s="9"/>
      <c r="B41" s="8"/>
      <c r="C41" s="18"/>
      <c r="D41" s="24"/>
      <c r="E41" s="28">
        <f>SUM(C41:D41)</f>
        <v>0</v>
      </c>
      <c r="F41" s="15"/>
      <c r="G41" s="15"/>
    </row>
    <row r="42" spans="1:7" ht="15.75" x14ac:dyDescent="0.3">
      <c r="A42" s="9"/>
      <c r="B42" s="8"/>
      <c r="C42" s="18"/>
      <c r="D42" s="24"/>
      <c r="E42" s="28">
        <f>SUM(C42:D42)</f>
        <v>0</v>
      </c>
      <c r="F42" s="15"/>
      <c r="G42" s="15"/>
    </row>
    <row r="43" spans="1:7" x14ac:dyDescent="0.25">
      <c r="A43" s="7" t="s">
        <v>61</v>
      </c>
      <c r="B43" s="8" t="s">
        <v>177</v>
      </c>
      <c r="C43" s="19">
        <f>SUM(C38:C42)</f>
        <v>9357757</v>
      </c>
      <c r="D43" s="25">
        <f>SUM(D38:D42)</f>
        <v>2527504</v>
      </c>
      <c r="E43" s="28">
        <f t="shared" si="0"/>
        <v>11885261</v>
      </c>
      <c r="F43" s="15"/>
      <c r="G43" s="15"/>
    </row>
    <row r="44" spans="1:7" ht="15.75" x14ac:dyDescent="0.3">
      <c r="A44" s="9"/>
      <c r="B44" s="10"/>
      <c r="C44" s="18"/>
      <c r="D44" s="24"/>
      <c r="E44" s="28"/>
      <c r="F44" s="15"/>
      <c r="G44" s="15"/>
    </row>
    <row r="45" spans="1:7" ht="15.75" x14ac:dyDescent="0.3">
      <c r="A45" s="9"/>
      <c r="B45" s="10"/>
      <c r="C45" s="18"/>
      <c r="D45" s="24"/>
      <c r="E45" s="28"/>
      <c r="F45" s="15"/>
      <c r="G45" s="15"/>
    </row>
    <row r="46" spans="1:7" ht="15.75" x14ac:dyDescent="0.3">
      <c r="A46" s="9"/>
      <c r="B46" s="10"/>
      <c r="C46" s="18"/>
      <c r="D46" s="24"/>
      <c r="E46" s="28"/>
      <c r="F46" s="15"/>
      <c r="G46" s="15"/>
    </row>
    <row r="47" spans="1:7" ht="15.75" x14ac:dyDescent="0.3">
      <c r="A47" s="9"/>
      <c r="B47" s="10"/>
      <c r="C47" s="18"/>
      <c r="D47" s="24"/>
      <c r="E47" s="28"/>
      <c r="F47" s="15"/>
      <c r="G47" s="15"/>
    </row>
    <row r="48" spans="1:7" x14ac:dyDescent="0.25">
      <c r="A48" s="7" t="s">
        <v>178</v>
      </c>
      <c r="B48" s="8" t="s">
        <v>179</v>
      </c>
      <c r="C48" s="19"/>
      <c r="D48" s="25"/>
      <c r="E48" s="28"/>
      <c r="F48" s="15"/>
      <c r="G48" s="15"/>
    </row>
    <row r="49" spans="1:7" ht="15.75" x14ac:dyDescent="0.3">
      <c r="A49" s="9"/>
      <c r="B49" s="10"/>
      <c r="C49" s="18"/>
      <c r="D49" s="24"/>
      <c r="E49" s="28"/>
      <c r="F49" s="15"/>
      <c r="G49" s="15"/>
    </row>
    <row r="50" spans="1:7" ht="15.75" x14ac:dyDescent="0.3">
      <c r="A50" s="9"/>
      <c r="B50" s="10"/>
      <c r="C50" s="18"/>
      <c r="D50" s="24"/>
      <c r="E50" s="28"/>
      <c r="F50" s="15"/>
      <c r="G50" s="15"/>
    </row>
    <row r="51" spans="1:7" ht="15.75" x14ac:dyDescent="0.3">
      <c r="A51" s="9"/>
      <c r="B51" s="10"/>
      <c r="C51" s="18"/>
      <c r="D51" s="24"/>
      <c r="E51" s="28"/>
      <c r="F51" s="15"/>
      <c r="G51" s="15"/>
    </row>
    <row r="52" spans="1:7" ht="15.75" x14ac:dyDescent="0.3">
      <c r="A52" s="9"/>
      <c r="B52" s="10"/>
      <c r="C52" s="18"/>
      <c r="D52" s="24"/>
      <c r="E52" s="28"/>
      <c r="F52" s="15"/>
      <c r="G52" s="15"/>
    </row>
    <row r="53" spans="1:7" x14ac:dyDescent="0.25">
      <c r="A53" s="7" t="s">
        <v>180</v>
      </c>
      <c r="B53" s="8" t="s">
        <v>181</v>
      </c>
      <c r="C53" s="19"/>
      <c r="D53" s="25"/>
      <c r="E53" s="28"/>
      <c r="F53" s="15"/>
      <c r="G53" s="15"/>
    </row>
    <row r="54" spans="1:7" ht="15.75" x14ac:dyDescent="0.25">
      <c r="A54" s="12" t="s">
        <v>182</v>
      </c>
      <c r="B54" s="13" t="s">
        <v>183</v>
      </c>
      <c r="C54" s="19">
        <f>SUM(C43+C48+C53)</f>
        <v>9357757</v>
      </c>
      <c r="D54" s="25">
        <f>SUM(D43+D48+D53)</f>
        <v>2527504</v>
      </c>
      <c r="E54" s="28">
        <f t="shared" si="0"/>
        <v>11885261</v>
      </c>
      <c r="F54" s="15"/>
      <c r="G54" s="15"/>
    </row>
    <row r="55" spans="1:7" x14ac:dyDescent="0.25">
      <c r="A55" s="15"/>
      <c r="B55" s="15"/>
      <c r="C55" s="15"/>
      <c r="D55" s="15"/>
      <c r="E55" s="15"/>
      <c r="F55" s="15"/>
      <c r="G55" s="15"/>
    </row>
    <row r="56" spans="1:7" x14ac:dyDescent="0.25">
      <c r="A56" s="15"/>
      <c r="B56" s="15"/>
      <c r="C56" s="15"/>
      <c r="D56" s="15"/>
      <c r="E56" s="15"/>
      <c r="F56" s="15"/>
      <c r="G56" s="15"/>
    </row>
    <row r="57" spans="1:7" x14ac:dyDescent="0.25">
      <c r="A57" s="15"/>
      <c r="B57" s="15"/>
      <c r="C57" s="15"/>
      <c r="D57" s="15"/>
      <c r="E57" s="15"/>
      <c r="F57" s="15"/>
      <c r="G57" s="15"/>
    </row>
    <row r="58" spans="1:7" x14ac:dyDescent="0.25">
      <c r="A58" s="15"/>
      <c r="B58" s="15"/>
      <c r="C58" s="15"/>
      <c r="D58" s="15"/>
      <c r="E58" s="15"/>
      <c r="F58" s="15"/>
      <c r="G58" s="15"/>
    </row>
    <row r="59" spans="1:7" x14ac:dyDescent="0.25">
      <c r="A59" s="15"/>
      <c r="B59" s="15"/>
      <c r="C59" s="15"/>
      <c r="D59" s="15"/>
      <c r="E59" s="15"/>
      <c r="F59" s="15"/>
      <c r="G59" s="15"/>
    </row>
    <row r="60" spans="1:7" x14ac:dyDescent="0.25">
      <c r="A60" s="15"/>
      <c r="B60" s="15"/>
      <c r="C60" s="15"/>
      <c r="D60" s="15"/>
      <c r="E60" s="15"/>
      <c r="F60" s="15"/>
      <c r="G60" s="15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0" fitToWidth="2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2019-02-06T08:41:40Z</cp:lastPrinted>
  <dcterms:created xsi:type="dcterms:W3CDTF">2009-02-05T07:36:46Z</dcterms:created>
  <dcterms:modified xsi:type="dcterms:W3CDTF">2019-03-06T16:24:09Z</dcterms:modified>
</cp:coreProperties>
</file>