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6" yWindow="-228" windowWidth="12660" windowHeight="12900" tabRatio="727" activeTab="5"/>
  </bookViews>
  <sheets>
    <sheet name="1.1.sz.mell." sheetId="1" r:id="rId1"/>
    <sheet name="1.2.sz.mell" sheetId="145" r:id="rId2"/>
    <sheet name="2.ÖNK" sheetId="133" r:id="rId3"/>
    <sheet name="3.PH" sheetId="79" r:id="rId4"/>
    <sheet name="4.ÓV" sheetId="139" r:id="rId5"/>
    <sheet name="5.SZBIK" sheetId="144" r:id="rId6"/>
    <sheet name="Munka1" sheetId="94" r:id="rId7"/>
    <sheet name="Munka2" sheetId="142" r:id="rId8"/>
  </sheets>
  <definedNames>
    <definedName name="_xlnm.Print_Titles" localSheetId="2">'2.ÖNK'!$1:$6</definedName>
    <definedName name="_xlnm.Print_Titles" localSheetId="3">'3.PH'!$1:$6</definedName>
    <definedName name="_xlnm.Print_Titles" localSheetId="4">'4.ÓV'!$1:$6</definedName>
    <definedName name="_xlnm.Print_Titles" localSheetId="5">'5.SZBIK'!$1:$6</definedName>
    <definedName name="_xlnm.Print_Area" localSheetId="0">'1.1.sz.mell.'!$A$1:$E$161</definedName>
    <definedName name="_xlnm.Print_Area" localSheetId="1">'1.2.sz.mell'!$A$1:$E$161</definedName>
  </definedNames>
  <calcPr calcId="125725"/>
</workbook>
</file>

<file path=xl/calcChain.xml><?xml version="1.0" encoding="utf-8"?>
<calcChain xmlns="http://schemas.openxmlformats.org/spreadsheetml/2006/main">
  <c r="E154" i="145"/>
  <c r="E153"/>
  <c r="E152"/>
  <c r="E151"/>
  <c r="E150"/>
  <c r="E149"/>
  <c r="E148"/>
  <c r="E147"/>
  <c r="D147"/>
  <c r="C147"/>
  <c r="E146"/>
  <c r="E145"/>
  <c r="E144"/>
  <c r="E143"/>
  <c r="E142"/>
  <c r="D142"/>
  <c r="C142"/>
  <c r="E141"/>
  <c r="E140"/>
  <c r="E139"/>
  <c r="E138"/>
  <c r="E137"/>
  <c r="E136"/>
  <c r="E135" s="1"/>
  <c r="D135"/>
  <c r="C135"/>
  <c r="E134"/>
  <c r="E133"/>
  <c r="E132"/>
  <c r="E131"/>
  <c r="E155" s="1"/>
  <c r="D131"/>
  <c r="D155"/>
  <c r="C131"/>
  <c r="C155"/>
  <c r="E129"/>
  <c r="E128"/>
  <c r="E127"/>
  <c r="E126"/>
  <c r="E125"/>
  <c r="E124"/>
  <c r="E123"/>
  <c r="E122"/>
  <c r="E121"/>
  <c r="E120"/>
  <c r="E119"/>
  <c r="E118"/>
  <c r="E117"/>
  <c r="E116"/>
  <c r="D116"/>
  <c r="C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 s="1"/>
  <c r="E130" s="1"/>
  <c r="E156" s="1"/>
  <c r="D95"/>
  <c r="D130" s="1"/>
  <c r="C95"/>
  <c r="C130"/>
  <c r="C156" s="1"/>
  <c r="E93"/>
  <c r="C92"/>
  <c r="E86"/>
  <c r="E85"/>
  <c r="E84"/>
  <c r="E83"/>
  <c r="E82"/>
  <c r="E81"/>
  <c r="E80"/>
  <c r="D80"/>
  <c r="C80"/>
  <c r="E79"/>
  <c r="E78"/>
  <c r="E77"/>
  <c r="E76"/>
  <c r="D76"/>
  <c r="C76"/>
  <c r="E75"/>
  <c r="E74"/>
  <c r="E73" s="1"/>
  <c r="D73"/>
  <c r="C73"/>
  <c r="E72"/>
  <c r="E71"/>
  <c r="E70"/>
  <c r="E69"/>
  <c r="E68"/>
  <c r="D68"/>
  <c r="C68"/>
  <c r="E67"/>
  <c r="E66"/>
  <c r="E65"/>
  <c r="E64"/>
  <c r="D64"/>
  <c r="D87" s="1"/>
  <c r="C64"/>
  <c r="C87"/>
  <c r="E62"/>
  <c r="E61"/>
  <c r="E60"/>
  <c r="E59"/>
  <c r="E58" s="1"/>
  <c r="D58"/>
  <c r="C58"/>
  <c r="E57"/>
  <c r="E56"/>
  <c r="E55"/>
  <c r="E54"/>
  <c r="E53"/>
  <c r="D53"/>
  <c r="C53"/>
  <c r="E52"/>
  <c r="E51"/>
  <c r="E50"/>
  <c r="E49"/>
  <c r="E48"/>
  <c r="E47"/>
  <c r="D47"/>
  <c r="C47"/>
  <c r="E46"/>
  <c r="E45"/>
  <c r="E44"/>
  <c r="E43"/>
  <c r="E42"/>
  <c r="E41"/>
  <c r="E40"/>
  <c r="E39"/>
  <c r="E38"/>
  <c r="E37"/>
  <c r="E36"/>
  <c r="E35"/>
  <c r="D35"/>
  <c r="C35"/>
  <c r="E34"/>
  <c r="E33"/>
  <c r="E32"/>
  <c r="E31"/>
  <c r="E30"/>
  <c r="E29"/>
  <c r="E28"/>
  <c r="E27"/>
  <c r="D27"/>
  <c r="C27"/>
  <c r="E26"/>
  <c r="E25"/>
  <c r="E24"/>
  <c r="E23"/>
  <c r="E22"/>
  <c r="E21"/>
  <c r="E20" s="1"/>
  <c r="D20"/>
  <c r="C20"/>
  <c r="E19"/>
  <c r="E18"/>
  <c r="E17"/>
  <c r="E16"/>
  <c r="E15"/>
  <c r="E14"/>
  <c r="E13"/>
  <c r="D13"/>
  <c r="C13"/>
  <c r="E12"/>
  <c r="E11"/>
  <c r="E10"/>
  <c r="E9"/>
  <c r="E8"/>
  <c r="E7"/>
  <c r="E6" s="1"/>
  <c r="E63" s="1"/>
  <c r="D6"/>
  <c r="D63"/>
  <c r="C6"/>
  <c r="C63"/>
  <c r="E4"/>
  <c r="C3"/>
  <c r="D80" i="1"/>
  <c r="D76"/>
  <c r="D73"/>
  <c r="D68"/>
  <c r="D64"/>
  <c r="D58"/>
  <c r="D53"/>
  <c r="D47"/>
  <c r="D35"/>
  <c r="D27"/>
  <c r="D20"/>
  <c r="D13"/>
  <c r="D6"/>
  <c r="C146" i="133"/>
  <c r="C140"/>
  <c r="C133"/>
  <c r="C129"/>
  <c r="C154"/>
  <c r="C114"/>
  <c r="C93"/>
  <c r="C82"/>
  <c r="C78"/>
  <c r="C75"/>
  <c r="C70"/>
  <c r="C66"/>
  <c r="C60"/>
  <c r="C55"/>
  <c r="C49"/>
  <c r="C37"/>
  <c r="C29"/>
  <c r="C22"/>
  <c r="C15"/>
  <c r="C8"/>
  <c r="C147" i="1"/>
  <c r="C142"/>
  <c r="C135"/>
  <c r="C131"/>
  <c r="C155"/>
  <c r="C116"/>
  <c r="C95"/>
  <c r="C130" s="1"/>
  <c r="C80"/>
  <c r="C76"/>
  <c r="C73"/>
  <c r="C68"/>
  <c r="C87"/>
  <c r="C64"/>
  <c r="C58"/>
  <c r="C53"/>
  <c r="C47"/>
  <c r="C35"/>
  <c r="C27"/>
  <c r="C20"/>
  <c r="C13"/>
  <c r="C6"/>
  <c r="E60" i="144"/>
  <c r="E59"/>
  <c r="E56"/>
  <c r="E55"/>
  <c r="E54"/>
  <c r="E53"/>
  <c r="E52"/>
  <c r="E51" s="1"/>
  <c r="D51"/>
  <c r="C51"/>
  <c r="E50"/>
  <c r="E49"/>
  <c r="E48"/>
  <c r="E47"/>
  <c r="E46"/>
  <c r="E45" s="1"/>
  <c r="E57" s="1"/>
  <c r="D45"/>
  <c r="D57"/>
  <c r="C45"/>
  <c r="C57"/>
  <c r="E40"/>
  <c r="E39"/>
  <c r="D37"/>
  <c r="C37"/>
  <c r="E35"/>
  <c r="E34"/>
  <c r="E33"/>
  <c r="E32"/>
  <c r="E31" s="1"/>
  <c r="D30"/>
  <c r="C30"/>
  <c r="E30"/>
  <c r="E29"/>
  <c r="E28"/>
  <c r="E27"/>
  <c r="E26"/>
  <c r="D26"/>
  <c r="C26"/>
  <c r="E25"/>
  <c r="E24"/>
  <c r="E23"/>
  <c r="E22"/>
  <c r="E21"/>
  <c r="E20"/>
  <c r="D20"/>
  <c r="C20"/>
  <c r="E19"/>
  <c r="E18"/>
  <c r="E17"/>
  <c r="E16"/>
  <c r="E15"/>
  <c r="E14"/>
  <c r="E13"/>
  <c r="E12"/>
  <c r="E11"/>
  <c r="E10"/>
  <c r="E9"/>
  <c r="E8" s="1"/>
  <c r="D8"/>
  <c r="C8"/>
  <c r="C36" s="1"/>
  <c r="E5"/>
  <c r="E60" i="139"/>
  <c r="E59"/>
  <c r="E56"/>
  <c r="E55"/>
  <c r="E54"/>
  <c r="E53"/>
  <c r="E52"/>
  <c r="E50"/>
  <c r="E49"/>
  <c r="E48"/>
  <c r="E47"/>
  <c r="E46"/>
  <c r="E45" s="1"/>
  <c r="E57" s="1"/>
  <c r="E40"/>
  <c r="E39"/>
  <c r="E35"/>
  <c r="E34"/>
  <c r="E33"/>
  <c r="E32"/>
  <c r="E31" s="1"/>
  <c r="E29"/>
  <c r="E28"/>
  <c r="E27"/>
  <c r="E26" s="1"/>
  <c r="E25"/>
  <c r="E24"/>
  <c r="E23"/>
  <c r="E22"/>
  <c r="E21"/>
  <c r="E20" s="1"/>
  <c r="E19"/>
  <c r="E18"/>
  <c r="E17"/>
  <c r="E16"/>
  <c r="E15"/>
  <c r="E14"/>
  <c r="E13"/>
  <c r="E12"/>
  <c r="E11"/>
  <c r="E10"/>
  <c r="E9"/>
  <c r="E8" s="1"/>
  <c r="E5"/>
  <c r="E18" i="79"/>
  <c r="E17"/>
  <c r="E16"/>
  <c r="E15"/>
  <c r="E14"/>
  <c r="E13"/>
  <c r="E12"/>
  <c r="E11"/>
  <c r="E10"/>
  <c r="E57"/>
  <c r="E56"/>
  <c r="E55"/>
  <c r="E54"/>
  <c r="E53"/>
  <c r="E51"/>
  <c r="E50"/>
  <c r="E49"/>
  <c r="E48"/>
  <c r="E47"/>
  <c r="E41"/>
  <c r="E40"/>
  <c r="E39"/>
  <c r="E36"/>
  <c r="E35"/>
  <c r="E34"/>
  <c r="E33"/>
  <c r="E32"/>
  <c r="E30"/>
  <c r="E29"/>
  <c r="E28"/>
  <c r="E27"/>
  <c r="E24"/>
  <c r="E23"/>
  <c r="E22"/>
  <c r="E21"/>
  <c r="E19"/>
  <c r="E9"/>
  <c r="E8" s="1"/>
  <c r="E37" s="1"/>
  <c r="E42" s="1"/>
  <c r="E5"/>
  <c r="E158" i="133"/>
  <c r="E157"/>
  <c r="E153"/>
  <c r="E152"/>
  <c r="E151"/>
  <c r="E150"/>
  <c r="E149"/>
  <c r="E148"/>
  <c r="E147"/>
  <c r="E146" s="1"/>
  <c r="E145"/>
  <c r="E144"/>
  <c r="E142"/>
  <c r="E140" s="1"/>
  <c r="E139"/>
  <c r="E138"/>
  <c r="E137"/>
  <c r="E136"/>
  <c r="E135"/>
  <c r="E134"/>
  <c r="E133" s="1"/>
  <c r="E132"/>
  <c r="E131"/>
  <c r="E130"/>
  <c r="E129" s="1"/>
  <c r="E154" s="1"/>
  <c r="E127"/>
  <c r="E126"/>
  <c r="E125"/>
  <c r="E124"/>
  <c r="E123"/>
  <c r="E121"/>
  <c r="E120"/>
  <c r="E118"/>
  <c r="E116"/>
  <c r="E114"/>
  <c r="E113"/>
  <c r="E112"/>
  <c r="E111"/>
  <c r="E93" s="1"/>
  <c r="E128" s="1"/>
  <c r="E110"/>
  <c r="E109"/>
  <c r="E108"/>
  <c r="E107"/>
  <c r="E106"/>
  <c r="E105"/>
  <c r="E104"/>
  <c r="E103"/>
  <c r="E102"/>
  <c r="E101"/>
  <c r="E100"/>
  <c r="E99"/>
  <c r="E88"/>
  <c r="E87"/>
  <c r="E86"/>
  <c r="E85"/>
  <c r="E84"/>
  <c r="E83"/>
  <c r="E82" s="1"/>
  <c r="E81"/>
  <c r="E80"/>
  <c r="E78"/>
  <c r="E77"/>
  <c r="E75"/>
  <c r="E74"/>
  <c r="E73"/>
  <c r="E72"/>
  <c r="E71"/>
  <c r="E70" s="1"/>
  <c r="E69"/>
  <c r="E68"/>
  <c r="E67"/>
  <c r="E66" s="1"/>
  <c r="E89" s="1"/>
  <c r="E64"/>
  <c r="E62"/>
  <c r="E61"/>
  <c r="E60"/>
  <c r="E59"/>
  <c r="E57"/>
  <c r="E56"/>
  <c r="E55"/>
  <c r="E54"/>
  <c r="E53"/>
  <c r="E52"/>
  <c r="E50"/>
  <c r="E49" s="1"/>
  <c r="E65" s="1"/>
  <c r="E90" s="1"/>
  <c r="E48"/>
  <c r="E47"/>
  <c r="E46"/>
  <c r="E45"/>
  <c r="E41"/>
  <c r="E40"/>
  <c r="E37"/>
  <c r="E35"/>
  <c r="E29"/>
  <c r="E28"/>
  <c r="E26"/>
  <c r="E25"/>
  <c r="E24"/>
  <c r="E23"/>
  <c r="E22"/>
  <c r="E21"/>
  <c r="E19"/>
  <c r="E18"/>
  <c r="E17"/>
  <c r="E16"/>
  <c r="E15"/>
  <c r="E14"/>
  <c r="D29"/>
  <c r="E5"/>
  <c r="E82" i="1"/>
  <c r="E149"/>
  <c r="E150"/>
  <c r="E151"/>
  <c r="E152"/>
  <c r="E153"/>
  <c r="E154"/>
  <c r="E148"/>
  <c r="E147"/>
  <c r="E146"/>
  <c r="E145"/>
  <c r="E144"/>
  <c r="E143"/>
  <c r="E142" s="1"/>
  <c r="E141"/>
  <c r="E140"/>
  <c r="E139"/>
  <c r="E138"/>
  <c r="E137"/>
  <c r="E136"/>
  <c r="E135" s="1"/>
  <c r="E134"/>
  <c r="E133"/>
  <c r="E132"/>
  <c r="E131" s="1"/>
  <c r="E155" s="1"/>
  <c r="E129"/>
  <c r="E128"/>
  <c r="E127"/>
  <c r="E126"/>
  <c r="E125"/>
  <c r="E124"/>
  <c r="E123"/>
  <c r="E122"/>
  <c r="E121"/>
  <c r="E120"/>
  <c r="E119"/>
  <c r="E118"/>
  <c r="E117"/>
  <c r="E116" s="1"/>
  <c r="E130" s="1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3"/>
  <c r="E86"/>
  <c r="E85"/>
  <c r="E83"/>
  <c r="E84"/>
  <c r="E81"/>
  <c r="E80"/>
  <c r="E78"/>
  <c r="E79"/>
  <c r="E77"/>
  <c r="E75"/>
  <c r="E74"/>
  <c r="E73"/>
  <c r="E70"/>
  <c r="E71"/>
  <c r="E72"/>
  <c r="E69"/>
  <c r="E68" s="1"/>
  <c r="E66"/>
  <c r="E67"/>
  <c r="E65"/>
  <c r="E64" s="1"/>
  <c r="E60"/>
  <c r="E61"/>
  <c r="E62"/>
  <c r="E59"/>
  <c r="E58" s="1"/>
  <c r="E55"/>
  <c r="E56"/>
  <c r="E57"/>
  <c r="E54"/>
  <c r="E49"/>
  <c r="E50"/>
  <c r="E51"/>
  <c r="E52"/>
  <c r="E48"/>
  <c r="E47"/>
  <c r="E37"/>
  <c r="E38"/>
  <c r="E39"/>
  <c r="E40"/>
  <c r="E41"/>
  <c r="E42"/>
  <c r="E43"/>
  <c r="E44"/>
  <c r="E45"/>
  <c r="E46"/>
  <c r="E36"/>
  <c r="E28"/>
  <c r="E29"/>
  <c r="E30"/>
  <c r="E31"/>
  <c r="E27" s="1"/>
  <c r="E32"/>
  <c r="E33"/>
  <c r="E34"/>
  <c r="E4"/>
  <c r="E22"/>
  <c r="E23"/>
  <c r="E24"/>
  <c r="E25"/>
  <c r="E26"/>
  <c r="E21"/>
  <c r="E20" s="1"/>
  <c r="E15"/>
  <c r="E16"/>
  <c r="E17"/>
  <c r="E18"/>
  <c r="E19"/>
  <c r="E14"/>
  <c r="E13" s="1"/>
  <c r="E63" s="1"/>
  <c r="E8"/>
  <c r="E9"/>
  <c r="E10"/>
  <c r="E11"/>
  <c r="E12"/>
  <c r="E7"/>
  <c r="D51" i="139"/>
  <c r="C51"/>
  <c r="D45"/>
  <c r="D57"/>
  <c r="C45"/>
  <c r="C57"/>
  <c r="D37"/>
  <c r="C37"/>
  <c r="D30"/>
  <c r="C30"/>
  <c r="D26"/>
  <c r="C26"/>
  <c r="D20"/>
  <c r="C20"/>
  <c r="D8"/>
  <c r="D36" s="1"/>
  <c r="D41" s="1"/>
  <c r="C8"/>
  <c r="C36"/>
  <c r="C41" s="1"/>
  <c r="E41" s="1"/>
  <c r="D46" i="79"/>
  <c r="E46"/>
  <c r="D52"/>
  <c r="E52"/>
  <c r="D58"/>
  <c r="E58"/>
  <c r="D8"/>
  <c r="D20"/>
  <c r="E20"/>
  <c r="D26"/>
  <c r="E26"/>
  <c r="D31"/>
  <c r="E31"/>
  <c r="D38"/>
  <c r="D146" i="133"/>
  <c r="D140"/>
  <c r="D133"/>
  <c r="D129"/>
  <c r="D154" s="1"/>
  <c r="D155" s="1"/>
  <c r="D114"/>
  <c r="D93"/>
  <c r="D82"/>
  <c r="D78"/>
  <c r="D75"/>
  <c r="D70"/>
  <c r="D66"/>
  <c r="D60"/>
  <c r="D55"/>
  <c r="D49"/>
  <c r="D37"/>
  <c r="D22"/>
  <c r="D15"/>
  <c r="D8"/>
  <c r="D95" i="1"/>
  <c r="D116"/>
  <c r="D130"/>
  <c r="D131"/>
  <c r="D135"/>
  <c r="D142"/>
  <c r="D155"/>
  <c r="D147"/>
  <c r="C92"/>
  <c r="E76"/>
  <c r="C3"/>
  <c r="C26" i="79"/>
  <c r="C52"/>
  <c r="C38"/>
  <c r="C31"/>
  <c r="C20"/>
  <c r="C46"/>
  <c r="C8"/>
  <c r="C37" s="1"/>
  <c r="C42" s="1"/>
  <c r="E30" i="139"/>
  <c r="E51"/>
  <c r="D37" i="79"/>
  <c r="D42"/>
  <c r="E8" i="133"/>
  <c r="E53" i="1"/>
  <c r="E6"/>
  <c r="C58" i="79"/>
  <c r="D36" i="144"/>
  <c r="D41"/>
  <c r="E38" i="79"/>
  <c r="E95" i="1"/>
  <c r="D128" i="133"/>
  <c r="C128"/>
  <c r="C155"/>
  <c r="D89"/>
  <c r="D65"/>
  <c r="C63" i="1"/>
  <c r="C89" i="133"/>
  <c r="C65"/>
  <c r="C161" i="1"/>
  <c r="C88"/>
  <c r="D90" i="133"/>
  <c r="C90"/>
  <c r="D87" i="1"/>
  <c r="D63"/>
  <c r="E35"/>
  <c r="D156"/>
  <c r="D161"/>
  <c r="D88"/>
  <c r="D160"/>
  <c r="C88" i="145"/>
  <c r="C160"/>
  <c r="C161"/>
  <c r="C41" i="144" l="1"/>
  <c r="E41" s="1"/>
  <c r="E36"/>
  <c r="C156" i="1"/>
  <c r="C160"/>
  <c r="E160" i="145"/>
  <c r="D161"/>
  <c r="D88"/>
  <c r="E87" i="1"/>
  <c r="E161" s="1"/>
  <c r="E156"/>
  <c r="E88"/>
  <c r="E160"/>
  <c r="D156" i="145"/>
  <c r="D160"/>
  <c r="E155" i="133"/>
  <c r="E87" i="145"/>
  <c r="E161" s="1"/>
  <c r="E36" i="139"/>
  <c r="E88" i="145" l="1"/>
</calcChain>
</file>

<file path=xl/sharedStrings.xml><?xml version="1.0" encoding="utf-8"?>
<sst xmlns="http://schemas.openxmlformats.org/spreadsheetml/2006/main" count="1303" uniqueCount="351">
  <si>
    <t>Vállalkozási maradvány igénybevétele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</si>
  <si>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</si>
  <si>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</si>
  <si>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</si>
  <si>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</si>
  <si>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</si>
  <si>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</si>
  <si>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</si>
  <si>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</si>
  <si>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</si>
  <si>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</si>
  <si>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</si>
  <si>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</si>
  <si>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</si>
  <si>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</si>
  <si>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</si>
  <si>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</si>
  <si>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</si>
  <si>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</si>
  <si>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</si>
  <si>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</si>
  <si>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</si>
  <si>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</si>
  <si>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</si>
  <si>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</si>
  <si>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</si>
  <si>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</si>
  <si>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</si>
  <si>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</si>
  <si>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</si>
  <si>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</si>
  <si>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</si>
  <si>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</si>
  <si>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</si>
  <si>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</si>
  <si>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</si>
  <si>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</si>
  <si>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</si>
  <si>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</si>
  <si>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</si>
  <si>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</si>
  <si>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</si>
  <si>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</si>
  <si>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</si>
  <si>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</si>
  <si>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</si>
  <si>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</si>
  <si>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</si>
  <si>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</si>
  <si>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</si>
  <si>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</si>
  <si>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</si>
  <si>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</si>
  <si>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</si>
  <si>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</si>
  <si>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</si>
  <si>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</si>
  <si>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</si>
  <si>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</si>
  <si>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</si>
  <si>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</si>
  <si>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</si>
  <si>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</si>
  <si>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</si>
  <si>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</si>
  <si>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</si>
  <si>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</si>
  <si>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</si>
  <si>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</si>
  <si>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</si>
  <si>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</si>
  <si>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</si>
  <si>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</si>
  <si>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</si>
  <si>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</si>
  <si>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</si>
  <si>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</si>
  <si>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</si>
  <si>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</si>
  <si>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</si>
  <si>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</si>
  <si>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</si>
  <si>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</si>
  <si>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</si>
  <si>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</si>
  <si>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Közfoglalkoztatottak létszáma (fő)</t>
  </si>
  <si>
    <t>Önkormányzat</t>
  </si>
  <si>
    <t>Beruházások</t>
  </si>
  <si>
    <t>Ezer forintban</t>
  </si>
  <si>
    <t>8.3.</t>
  </si>
  <si>
    <t>Egyéb felhalmozási kiadások</t>
  </si>
  <si>
    <t>Költségvetési maradvány igénybevétele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</si>
  <si>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</si>
  <si>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</si>
  <si>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</si>
  <si>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</si>
  <si>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</si>
  <si>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</si>
  <si>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</si>
  <si>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</si>
  <si>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</si>
  <si>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</si>
  <si>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</si>
  <si>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</si>
  <si>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</si>
  <si>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</si>
  <si>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</si>
  <si>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</si>
  <si>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</si>
  <si>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</si>
  <si>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</si>
  <si>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</si>
  <si>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</si>
  <si>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</si>
  <si>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</si>
  <si>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</si>
  <si>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</si>
  <si>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</si>
  <si>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</si>
  <si>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</si>
  <si>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</si>
  <si>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</si>
  <si>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</si>
  <si>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</si>
  <si>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</si>
  <si>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</si>
  <si>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</si>
  <si>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</si>
  <si>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</si>
  <si>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</si>
  <si>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</si>
  <si>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</si>
  <si>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</si>
  <si>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</si>
  <si>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</si>
  <si>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</si>
  <si>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</si>
  <si>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</si>
  <si>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</si>
  <si>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</si>
  <si>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</si>
  <si>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</si>
  <si>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</si>
  <si>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</si>
  <si>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</si>
  <si>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</si>
  <si>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</si>
  <si>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</si>
  <si>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</si>
  <si>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</si>
  <si>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</si>
  <si>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</si>
  <si>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</si>
  <si>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</si>
  <si>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</si>
  <si>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</si>
  <si>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</si>
  <si>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</si>
  <si>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</si>
  <si>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</si>
  <si>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</si>
  <si>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</si>
  <si>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</si>
  <si>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</si>
  <si>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</si>
  <si>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</si>
  <si>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</si>
  <si>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</si>
  <si>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</si>
  <si>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</si>
  <si>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</si>
  <si>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</si>
  <si>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</si>
  <si>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</si>
  <si>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</si>
  <si>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</si>
  <si>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</si>
  <si>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</si>
  <si>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</si>
  <si>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</si>
  <si>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</si>
  <si>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</si>
  <si>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</si>
  <si>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</si>
  <si>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</si>
  <si>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</si>
  <si>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</si>
  <si>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</si>
  <si>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</si>
  <si>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</si>
  <si>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</si>
  <si>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</si>
  <si>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</si>
  <si>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</si>
  <si>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</si>
  <si>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</si>
  <si>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</si>
  <si>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</si>
  <si>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</si>
  <si>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</si>
  <si>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</si>
  <si>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</si>
  <si>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</si>
  <si>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</si>
  <si>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</si>
  <si>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</si>
  <si>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</si>
  <si>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</si>
  <si>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</si>
  <si>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</si>
  <si>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</si>
  <si>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</si>
  <si>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</si>
  <si>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</si>
  <si>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</si>
  <si>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</si>
  <si>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Működési célú átvett pénzeszközök</t>
  </si>
  <si>
    <t>Pénzügyi lízing kiadásai</t>
  </si>
  <si>
    <t xml:space="preserve"> 10.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</si>
  <si>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</si>
  <si>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</si>
  <si>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</si>
  <si>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</si>
  <si>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</si>
  <si>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</si>
  <si>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</si>
  <si>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</si>
  <si>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</si>
  <si>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</si>
  <si>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</si>
  <si>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</si>
  <si>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</si>
  <si>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</si>
  <si>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</si>
  <si>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</si>
  <si>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</si>
  <si>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</si>
  <si>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</si>
  <si>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</si>
  <si>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</si>
  <si>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</si>
  <si>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</si>
  <si>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</si>
  <si>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</si>
  <si>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</si>
  <si>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</si>
  <si>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</si>
  <si>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</si>
  <si>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</si>
  <si>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</si>
  <si>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</si>
  <si>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</si>
  <si>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</si>
  <si>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</si>
  <si>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</si>
  <si>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</si>
  <si>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</si>
  <si>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</si>
  <si>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</si>
  <si>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</si>
  <si>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</si>
  <si>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</si>
  <si>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</si>
  <si>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</si>
  <si>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</si>
  <si>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</si>
  <si>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</si>
  <si>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</si>
  <si>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</si>
  <si>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</si>
  <si>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</si>
  <si>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</si>
  <si>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</si>
  <si>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</si>
  <si>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</si>
  <si>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</si>
  <si>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</si>
  <si>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</si>
  <si>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</si>
  <si>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</si>
  <si>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</si>
  <si>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</si>
  <si>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</si>
  <si>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</si>
  <si>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</si>
  <si>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</si>
  <si>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</si>
  <si>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</si>
  <si>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</si>
  <si>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</si>
  <si>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</si>
  <si>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</si>
  <si>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</si>
  <si>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</si>
  <si>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A</t>
  </si>
  <si>
    <t>B</t>
  </si>
  <si>
    <t>C</t>
  </si>
  <si>
    <t>D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</si>
  <si>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</si>
  <si>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</si>
  <si>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</si>
  <si>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</si>
  <si>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</si>
  <si>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</si>
  <si>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</si>
  <si>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</si>
  <si>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</si>
  <si>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</si>
  <si>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</si>
  <si>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</si>
  <si>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</si>
  <si>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</si>
  <si>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</si>
  <si>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</si>
  <si>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</si>
  <si>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</si>
  <si>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</si>
  <si>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</si>
  <si>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</si>
  <si>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</si>
  <si>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</si>
  <si>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</si>
  <si>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</si>
  <si>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</si>
  <si>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</si>
  <si>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</si>
  <si>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>Költségvetési szerv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</si>
  <si>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</si>
  <si>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</si>
  <si>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</si>
  <si>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</si>
  <si>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</si>
  <si>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</si>
  <si>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</si>
  <si>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</si>
  <si>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</si>
  <si>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</si>
  <si>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</si>
  <si>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E=C±D</t>
  </si>
  <si>
    <t>Kiemelt előirányzat, előirányzat megnevezése</t>
  </si>
  <si>
    <t>Mádi Polgármesteri Hivatal</t>
  </si>
  <si>
    <t>11.-10</t>
  </si>
  <si>
    <t>kötelező feladatok bevételek,-kiadások</t>
  </si>
  <si>
    <t>Mádi Napköziotthonos Óvoda és Bölcsöde</t>
  </si>
  <si>
    <t>Szállást Biztosító Idősek Klubja</t>
  </si>
  <si>
    <t xml:space="preserve"> forintban</t>
  </si>
  <si>
    <t xml:space="preserve"> forintban !</t>
  </si>
  <si>
    <t>2. melléklet</t>
  </si>
  <si>
    <t>3. melléklet</t>
  </si>
  <si>
    <t>4. melléklet</t>
  </si>
  <si>
    <t>5.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</si>
</sst>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i/>
      <sz val="16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57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0" fontId="16" fillId="0" borderId="1" xfId="5" applyFont="1" applyFill="1" applyBorder="1" applyAlignment="1" applyProtection="1">
      <alignment horizontal="left" vertical="center" wrapText="1" indent="1"/>
    </xf>
    <xf numFmtId="0" fontId="16" fillId="0" borderId="2" xfId="5" applyFont="1" applyFill="1" applyBorder="1" applyAlignment="1" applyProtection="1">
      <alignment horizontal="left" vertical="center" wrapText="1" indent="1"/>
    </xf>
    <xf numFmtId="0" fontId="16" fillId="0" borderId="3" xfId="5" applyFont="1" applyFill="1" applyBorder="1" applyAlignment="1" applyProtection="1">
      <alignment horizontal="left" vertical="center" wrapText="1" indent="1"/>
    </xf>
    <xf numFmtId="0" fontId="16" fillId="0" borderId="4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horizontal="left" vertical="center" wrapText="1" indent="1"/>
    </xf>
    <xf numFmtId="0" fontId="16" fillId="0" borderId="6" xfId="5" applyFont="1" applyFill="1" applyBorder="1" applyAlignment="1" applyProtection="1">
      <alignment horizontal="left" vertical="center" wrapText="1" indent="1"/>
    </xf>
    <xf numFmtId="49" fontId="16" fillId="0" borderId="7" xfId="5" applyNumberFormat="1" applyFont="1" applyFill="1" applyBorder="1" applyAlignment="1" applyProtection="1">
      <alignment horizontal="left" vertical="center" wrapText="1" indent="1"/>
    </xf>
    <xf numFmtId="49" fontId="16" fillId="0" borderId="8" xfId="5" applyNumberFormat="1" applyFont="1" applyFill="1" applyBorder="1" applyAlignment="1" applyProtection="1">
      <alignment horizontal="left" vertical="center" wrapText="1" indent="1"/>
    </xf>
    <xf numFmtId="49" fontId="16" fillId="0" borderId="9" xfId="5" applyNumberFormat="1" applyFont="1" applyFill="1" applyBorder="1" applyAlignment="1" applyProtection="1">
      <alignment horizontal="left" vertical="center" wrapText="1" indent="1"/>
    </xf>
    <xf numFmtId="49" fontId="16" fillId="0" borderId="10" xfId="5" applyNumberFormat="1" applyFont="1" applyFill="1" applyBorder="1" applyAlignment="1" applyProtection="1">
      <alignment horizontal="left" vertical="center" wrapText="1" indent="1"/>
    </xf>
    <xf numFmtId="49" fontId="16" fillId="0" borderId="11" xfId="5" applyNumberFormat="1" applyFont="1" applyFill="1" applyBorder="1" applyAlignment="1" applyProtection="1">
      <alignment horizontal="left" vertical="center" wrapText="1" indent="1"/>
    </xf>
    <xf numFmtId="49" fontId="16" fillId="0" borderId="12" xfId="5" applyNumberFormat="1" applyFont="1" applyFill="1" applyBorder="1" applyAlignment="1" applyProtection="1">
      <alignment horizontal="left" vertical="center" wrapText="1" indent="1"/>
    </xf>
    <xf numFmtId="0" fontId="16" fillId="0" borderId="0" xfId="5" applyFont="1" applyFill="1" applyBorder="1" applyAlignment="1" applyProtection="1">
      <alignment horizontal="left" vertical="center" wrapText="1" indent="1"/>
    </xf>
    <xf numFmtId="0" fontId="15" fillId="0" borderId="13" xfId="5" applyFont="1" applyFill="1" applyBorder="1" applyAlignment="1" applyProtection="1">
      <alignment horizontal="left" vertical="center" wrapText="1" indent="1"/>
    </xf>
    <xf numFmtId="0" fontId="15" fillId="0" borderId="14" xfId="5" applyFont="1" applyFill="1" applyBorder="1" applyAlignment="1" applyProtection="1">
      <alignment horizontal="left" vertical="center" wrapText="1" indent="1"/>
    </xf>
    <xf numFmtId="0" fontId="15" fillId="0" borderId="15" xfId="5" applyFont="1" applyFill="1" applyBorder="1" applyAlignment="1" applyProtection="1">
      <alignment horizontal="left" vertical="center" wrapText="1" indent="1"/>
    </xf>
    <xf numFmtId="0" fontId="15" fillId="0" borderId="14" xfId="5" applyFont="1" applyFill="1" applyBorder="1" applyAlignment="1" applyProtection="1">
      <alignment vertical="center" wrapText="1"/>
    </xf>
    <xf numFmtId="0" fontId="15" fillId="0" borderId="16" xfId="5" applyFont="1" applyFill="1" applyBorder="1" applyAlignment="1" applyProtection="1">
      <alignment vertical="center" wrapText="1"/>
    </xf>
    <xf numFmtId="0" fontId="15" fillId="0" borderId="13" xfId="5" applyFont="1" applyFill="1" applyBorder="1" applyAlignment="1" applyProtection="1">
      <alignment horizontal="center" vertical="center" wrapText="1"/>
    </xf>
    <xf numFmtId="0" fontId="15" fillId="0" borderId="14" xfId="5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2" fillId="0" borderId="14" xfId="5" applyFont="1" applyFill="1" applyBorder="1" applyAlignment="1" applyProtection="1">
      <alignment horizontal="left" vertical="center" wrapText="1" indent="1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9" xfId="0" applyFont="1" applyFill="1" applyBorder="1" applyAlignment="1" applyProtection="1">
      <alignment horizontal="right"/>
    </xf>
    <xf numFmtId="0" fontId="23" fillId="0" borderId="20" xfId="5" applyFont="1" applyFill="1" applyBorder="1" applyAlignment="1" applyProtection="1">
      <alignment horizontal="left" vertical="center" wrapText="1" indent="1"/>
    </xf>
    <xf numFmtId="0" fontId="16" fillId="0" borderId="2" xfId="5" applyFont="1" applyFill="1" applyBorder="1" applyAlignment="1" applyProtection="1">
      <alignment horizontal="left" indent="6"/>
    </xf>
    <xf numFmtId="0" fontId="16" fillId="0" borderId="2" xfId="5" applyFont="1" applyFill="1" applyBorder="1" applyAlignment="1" applyProtection="1">
      <alignment horizontal="left" vertical="center" wrapText="1" indent="6"/>
    </xf>
    <xf numFmtId="0" fontId="16" fillId="0" borderId="6" xfId="5" applyFont="1" applyFill="1" applyBorder="1" applyAlignment="1" applyProtection="1">
      <alignment horizontal="left" vertical="center" wrapText="1" indent="6"/>
    </xf>
    <xf numFmtId="0" fontId="16" fillId="0" borderId="17" xfId="5" applyFont="1" applyFill="1" applyBorder="1" applyAlignment="1" applyProtection="1">
      <alignment horizontal="left" vertical="center" wrapText="1" indent="6"/>
    </xf>
    <xf numFmtId="0" fontId="6" fillId="0" borderId="13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 wrapText="1" indent="1"/>
    </xf>
    <xf numFmtId="0" fontId="21" fillId="0" borderId="13" xfId="0" applyFont="1" applyBorder="1" applyAlignment="1" applyProtection="1">
      <alignment horizontal="center" vertical="center" wrapText="1"/>
    </xf>
    <xf numFmtId="0" fontId="25" fillId="0" borderId="21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5" fillId="0" borderId="22" xfId="5" applyNumberFormat="1" applyFont="1" applyFill="1" applyBorder="1" applyAlignment="1" applyProtection="1">
      <alignment horizontal="right" vertical="center" wrapText="1" indent="1"/>
    </xf>
    <xf numFmtId="0" fontId="21" fillId="0" borderId="14" xfId="0" applyFont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0" fillId="0" borderId="6" xfId="0" applyFont="1" applyBorder="1" applyAlignment="1" applyProtection="1">
      <alignment horizontal="left" vertical="center" wrapText="1" indent="1"/>
    </xf>
    <xf numFmtId="0" fontId="21" fillId="0" borderId="23" xfId="0" applyFont="1" applyBorder="1" applyAlignment="1" applyProtection="1">
      <alignment horizontal="left" vertical="center" wrapText="1" inden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4" fillId="0" borderId="19" xfId="0" applyFont="1" applyFill="1" applyBorder="1" applyAlignment="1" applyProtection="1">
      <alignment horizontal="right" vertical="center"/>
    </xf>
    <xf numFmtId="164" fontId="1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righ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9" fillId="0" borderId="20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15" fillId="0" borderId="16" xfId="5" applyNumberFormat="1" applyFont="1" applyFill="1" applyBorder="1" applyAlignment="1" applyProtection="1">
      <alignment horizontal="right" vertical="center" wrapText="1" indent="1"/>
    </xf>
    <xf numFmtId="164" fontId="15" fillId="0" borderId="14" xfId="5" applyNumberFormat="1" applyFont="1" applyFill="1" applyBorder="1" applyAlignment="1" applyProtection="1">
      <alignment horizontal="right" vertical="center" wrapText="1" indent="1"/>
    </xf>
    <xf numFmtId="164" fontId="16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4" xfId="5" applyNumberFormat="1" applyFont="1" applyFill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center" vertical="center" wrapText="1"/>
    </xf>
    <xf numFmtId="0" fontId="15" fillId="0" borderId="15" xfId="5" applyFont="1" applyFill="1" applyBorder="1" applyAlignment="1" applyProtection="1">
      <alignment horizontal="center" vertical="center" wrapText="1"/>
    </xf>
    <xf numFmtId="0" fontId="15" fillId="0" borderId="16" xfId="5" applyFont="1" applyFill="1" applyBorder="1" applyAlignment="1" applyProtection="1">
      <alignment horizontal="center" vertical="center" wrapText="1"/>
    </xf>
    <xf numFmtId="0" fontId="16" fillId="0" borderId="3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6" fillId="0" borderId="0" xfId="5" applyFont="1" applyFill="1" applyProtection="1"/>
    <xf numFmtId="0" fontId="12" fillId="0" borderId="0" xfId="5" applyFont="1" applyFill="1" applyProtection="1"/>
    <xf numFmtId="0" fontId="20" fillId="0" borderId="3" xfId="0" applyFont="1" applyBorder="1" applyAlignment="1" applyProtection="1">
      <alignment horizontal="left" wrapText="1" indent="1"/>
    </xf>
    <xf numFmtId="0" fontId="20" fillId="0" borderId="2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wrapText="1"/>
    </xf>
    <xf numFmtId="0" fontId="20" fillId="0" borderId="9" xfId="0" applyFont="1" applyBorder="1" applyAlignment="1" applyProtection="1">
      <alignment wrapText="1"/>
    </xf>
    <xf numFmtId="0" fontId="20" fillId="0" borderId="8" xfId="0" applyFont="1" applyBorder="1" applyAlignment="1" applyProtection="1">
      <alignment wrapText="1"/>
    </xf>
    <xf numFmtId="0" fontId="20" fillId="0" borderId="10" xfId="0" applyFont="1" applyBorder="1" applyAlignment="1" applyProtection="1">
      <alignment wrapText="1"/>
    </xf>
    <xf numFmtId="0" fontId="21" fillId="0" borderId="14" xfId="0" applyFont="1" applyBorder="1" applyAlignment="1" applyProtection="1">
      <alignment wrapText="1"/>
    </xf>
    <xf numFmtId="0" fontId="21" fillId="0" borderId="20" xfId="0" applyFont="1" applyBorder="1" applyAlignment="1" applyProtection="1">
      <alignment wrapText="1"/>
    </xf>
    <xf numFmtId="0" fontId="9" fillId="0" borderId="0" xfId="5" applyFill="1" applyAlignment="1" applyProtection="1"/>
    <xf numFmtId="0" fontId="18" fillId="0" borderId="0" xfId="5" applyFont="1" applyFill="1" applyProtection="1"/>
    <xf numFmtId="0" fontId="17" fillId="0" borderId="0" xfId="5" applyFont="1" applyFill="1" applyProtection="1"/>
    <xf numFmtId="49" fontId="16" fillId="0" borderId="9" xfId="5" applyNumberFormat="1" applyFont="1" applyFill="1" applyBorder="1" applyAlignment="1" applyProtection="1">
      <alignment horizontal="center" vertical="center" wrapText="1"/>
    </xf>
    <xf numFmtId="49" fontId="16" fillId="0" borderId="8" xfId="5" applyNumberFormat="1" applyFont="1" applyFill="1" applyBorder="1" applyAlignment="1" applyProtection="1">
      <alignment horizontal="center" vertical="center" wrapText="1"/>
    </xf>
    <xf numFmtId="49" fontId="16" fillId="0" borderId="10" xfId="5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wrapText="1"/>
    </xf>
    <xf numFmtId="0" fontId="20" fillId="0" borderId="9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wrapText="1"/>
    </xf>
    <xf numFmtId="0" fontId="21" fillId="0" borderId="23" xfId="0" applyFont="1" applyBorder="1" applyAlignment="1" applyProtection="1">
      <alignment horizontal="center" wrapText="1"/>
    </xf>
    <xf numFmtId="49" fontId="16" fillId="0" borderId="11" xfId="5" applyNumberFormat="1" applyFont="1" applyFill="1" applyBorder="1" applyAlignment="1" applyProtection="1">
      <alignment horizontal="center" vertical="center" wrapText="1"/>
    </xf>
    <xf numFmtId="49" fontId="16" fillId="0" borderId="7" xfId="5" applyNumberFormat="1" applyFont="1" applyFill="1" applyBorder="1" applyAlignment="1" applyProtection="1">
      <alignment horizontal="center" vertical="center" wrapText="1"/>
    </xf>
    <xf numFmtId="49" fontId="16" fillId="0" borderId="12" xfId="5" applyNumberFormat="1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4" fontId="22" fillId="0" borderId="22" xfId="5" applyNumberFormat="1" applyFont="1" applyFill="1" applyBorder="1" applyAlignment="1" applyProtection="1">
      <alignment horizontal="right" vertical="center" wrapText="1" indent="1"/>
    </xf>
    <xf numFmtId="164" fontId="16" fillId="0" borderId="25" xfId="5" applyNumberFormat="1" applyFont="1" applyFill="1" applyBorder="1" applyAlignment="1" applyProtection="1">
      <alignment horizontal="right" vertical="center" wrapText="1" indent="1"/>
    </xf>
    <xf numFmtId="49" fontId="23" fillId="0" borderId="11" xfId="0" applyNumberFormat="1" applyFont="1" applyFill="1" applyBorder="1" applyAlignment="1" applyProtection="1">
      <alignment horizontal="center" vertical="center" wrapText="1"/>
    </xf>
    <xf numFmtId="49" fontId="23" fillId="0" borderId="8" xfId="0" applyNumberFormat="1" applyFont="1" applyFill="1" applyBorder="1" applyAlignment="1" applyProtection="1">
      <alignment horizontal="center" vertical="center" wrapText="1"/>
    </xf>
    <xf numFmtId="49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3" xfId="5" applyFont="1" applyFill="1" applyBorder="1" applyAlignment="1" applyProtection="1">
      <alignment horizontal="left" vertical="center" wrapText="1" indent="1"/>
    </xf>
    <xf numFmtId="0" fontId="23" fillId="0" borderId="2" xfId="5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0" fontId="21" fillId="0" borderId="13" xfId="0" applyFont="1" applyBorder="1" applyAlignment="1" applyProtection="1">
      <alignment vertical="center" wrapText="1"/>
    </xf>
    <xf numFmtId="0" fontId="21" fillId="0" borderId="23" xfId="0" applyFont="1" applyBorder="1" applyAlignment="1" applyProtection="1">
      <alignment vertical="center" wrapText="1"/>
    </xf>
    <xf numFmtId="164" fontId="15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6" xfId="0" applyFont="1" applyBorder="1" applyAlignment="1" applyProtection="1">
      <alignment vertical="center" wrapText="1"/>
    </xf>
    <xf numFmtId="0" fontId="15" fillId="0" borderId="23" xfId="5" applyFont="1" applyFill="1" applyBorder="1" applyAlignment="1" applyProtection="1">
      <alignment horizontal="left" vertical="center" wrapText="1" indent="1"/>
    </xf>
    <xf numFmtId="0" fontId="15" fillId="0" borderId="20" xfId="5" applyFont="1" applyFill="1" applyBorder="1" applyAlignment="1" applyProtection="1">
      <alignment vertical="center" wrapText="1"/>
    </xf>
    <xf numFmtId="0" fontId="16" fillId="0" borderId="17" xfId="5" applyFont="1" applyFill="1" applyBorder="1" applyAlignment="1" applyProtection="1">
      <alignment horizontal="left" vertical="center" wrapText="1" indent="7"/>
    </xf>
    <xf numFmtId="0" fontId="15" fillId="0" borderId="13" xfId="5" applyFont="1" applyFill="1" applyBorder="1" applyAlignment="1" applyProtection="1">
      <alignment horizontal="left" vertical="center" wrapText="1"/>
    </xf>
    <xf numFmtId="49" fontId="22" fillId="0" borderId="13" xfId="5" applyNumberFormat="1" applyFont="1" applyFill="1" applyBorder="1" applyAlignment="1" applyProtection="1">
      <alignment horizontal="center" vertical="center" wrapText="1"/>
    </xf>
    <xf numFmtId="164" fontId="15" fillId="0" borderId="26" xfId="5" applyNumberFormat="1" applyFont="1" applyFill="1" applyBorder="1" applyAlignment="1" applyProtection="1">
      <alignment horizontal="right" vertical="center" wrapText="1" indent="1"/>
    </xf>
    <xf numFmtId="164" fontId="15" fillId="0" borderId="27" xfId="5" applyNumberFormat="1" applyFont="1" applyFill="1" applyBorder="1" applyAlignment="1" applyProtection="1">
      <alignment horizontal="right" vertical="center" wrapText="1" indent="1"/>
    </xf>
    <xf numFmtId="164" fontId="21" fillId="0" borderId="22" xfId="0" applyNumberFormat="1" applyFont="1" applyBorder="1" applyAlignment="1" applyProtection="1">
      <alignment horizontal="right" vertical="center" wrapText="1" indent="1"/>
    </xf>
    <xf numFmtId="164" fontId="19" fillId="0" borderId="22" xfId="0" quotePrefix="1" applyNumberFormat="1" applyFont="1" applyBorder="1" applyAlignment="1" applyProtection="1">
      <alignment horizontal="right" vertical="center" wrapText="1" indent="1"/>
    </xf>
    <xf numFmtId="164" fontId="16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6" fillId="0" borderId="17" xfId="5" applyFont="1" applyFill="1" applyBorder="1" applyAlignment="1" applyProtection="1">
      <alignment horizontal="center" vertical="center" wrapText="1"/>
    </xf>
    <xf numFmtId="0" fontId="6" fillId="0" borderId="28" xfId="5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 applyProtection="1">
      <alignment horizontal="center" vertical="center" wrapText="1"/>
    </xf>
    <xf numFmtId="164" fontId="15" fillId="0" borderId="30" xfId="5" applyNumberFormat="1" applyFont="1" applyFill="1" applyBorder="1" applyAlignment="1" applyProtection="1">
      <alignment horizontal="right" vertical="center" wrapText="1" indent="1"/>
    </xf>
    <xf numFmtId="164" fontId="15" fillId="0" borderId="21" xfId="5" applyNumberFormat="1" applyFont="1" applyFill="1" applyBorder="1" applyAlignment="1" applyProtection="1">
      <alignment horizontal="right" vertical="center" wrapText="1" indent="1"/>
    </xf>
    <xf numFmtId="164" fontId="16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5" applyNumberFormat="1" applyFont="1" applyFill="1" applyBorder="1" applyAlignment="1" applyProtection="1">
      <alignment horizontal="right" vertical="center" wrapText="1" indent="1"/>
    </xf>
    <xf numFmtId="164" fontId="21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21" xfId="0" quotePrefix="1" applyNumberFormat="1" applyFont="1" applyBorder="1" applyAlignment="1" applyProtection="1">
      <alignment horizontal="right" vertical="center" wrapText="1" indent="1"/>
    </xf>
    <xf numFmtId="164" fontId="1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</xf>
    <xf numFmtId="164" fontId="2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Alignment="1" applyProtection="1">
      <alignment horizontal="right" vertical="top"/>
      <protection locked="0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33" xfId="0" quotePrefix="1" applyFont="1" applyFill="1" applyBorder="1" applyAlignment="1" applyProtection="1">
      <alignment horizontal="right" vertical="center" indent="1"/>
    </xf>
    <xf numFmtId="49" fontId="6" fillId="0" borderId="33" xfId="0" applyNumberFormat="1" applyFont="1" applyFill="1" applyBorder="1" applyAlignment="1" applyProtection="1">
      <alignment horizontal="right" vertical="center" indent="1"/>
    </xf>
    <xf numFmtId="0" fontId="15" fillId="0" borderId="34" xfId="0" applyFont="1" applyFill="1" applyBorder="1" applyAlignment="1" applyProtection="1">
      <alignment horizontal="center" vertical="center" wrapText="1"/>
    </xf>
    <xf numFmtId="164" fontId="23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</xf>
    <xf numFmtId="49" fontId="6" fillId="0" borderId="22" xfId="0" applyNumberFormat="1" applyFont="1" applyFill="1" applyBorder="1" applyAlignment="1" applyProtection="1">
      <alignment horizontal="right" vertical="center" indent="1"/>
    </xf>
    <xf numFmtId="164" fontId="2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5" xfId="5" applyNumberFormat="1" applyFont="1" applyFill="1" applyBorder="1" applyAlignment="1" applyProtection="1">
      <alignment horizontal="right" vertical="center" wrapText="1" indent="1"/>
    </xf>
    <xf numFmtId="164" fontId="16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35" xfId="5" applyNumberFormat="1" applyFont="1" applyFill="1" applyBorder="1" applyAlignment="1" applyProtection="1">
      <alignment horizontal="right" vertical="center" wrapText="1" indent="1"/>
    </xf>
    <xf numFmtId="164" fontId="23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5" applyNumberFormat="1" applyFont="1" applyFill="1" applyBorder="1" applyAlignment="1" applyProtection="1">
      <alignment horizontal="right" vertical="center" wrapText="1" indent="1"/>
    </xf>
    <xf numFmtId="164" fontId="16" fillId="0" borderId="37" xfId="5" applyNumberFormat="1" applyFont="1" applyFill="1" applyBorder="1" applyAlignment="1" applyProtection="1">
      <alignment horizontal="right" vertical="center" wrapText="1" indent="1"/>
    </xf>
    <xf numFmtId="164" fontId="16" fillId="0" borderId="38" xfId="5" applyNumberFormat="1" applyFont="1" applyFill="1" applyBorder="1" applyAlignment="1" applyProtection="1">
      <alignment horizontal="right" vertical="center" wrapText="1" indent="1"/>
    </xf>
    <xf numFmtId="3" fontId="3" fillId="0" borderId="22" xfId="0" applyNumberFormat="1" applyFont="1" applyFill="1" applyBorder="1" applyAlignment="1" applyProtection="1">
      <alignment horizontal="right" vertical="center" wrapText="1" indent="1"/>
    </xf>
    <xf numFmtId="164" fontId="16" fillId="0" borderId="39" xfId="5" applyNumberFormat="1" applyFont="1" applyFill="1" applyBorder="1" applyAlignment="1" applyProtection="1">
      <alignment horizontal="right" vertical="center" wrapText="1" indent="1"/>
    </xf>
    <xf numFmtId="164" fontId="23" fillId="0" borderId="40" xfId="0" applyNumberFormat="1" applyFont="1" applyFill="1" applyBorder="1" applyAlignment="1" applyProtection="1">
      <alignment horizontal="right" vertical="center" wrapText="1" indent="1"/>
    </xf>
    <xf numFmtId="164" fontId="23" fillId="0" borderId="35" xfId="0" applyNumberFormat="1" applyFont="1" applyFill="1" applyBorder="1" applyAlignment="1" applyProtection="1">
      <alignment horizontal="right" vertical="center" wrapText="1" indent="1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164" fontId="16" fillId="0" borderId="40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</xf>
    <xf numFmtId="164" fontId="22" fillId="0" borderId="21" xfId="0" applyNumberFormat="1" applyFont="1" applyBorder="1" applyAlignment="1">
      <alignment horizontal="center" vertical="center" wrapText="1"/>
    </xf>
    <xf numFmtId="0" fontId="6" fillId="0" borderId="14" xfId="5" applyFont="1" applyFill="1" applyBorder="1" applyAlignment="1" applyProtection="1">
      <alignment horizontal="center" vertical="center" wrapText="1"/>
    </xf>
    <xf numFmtId="0" fontId="6" fillId="0" borderId="39" xfId="5" applyFont="1" applyFill="1" applyBorder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right" vertical="center" wrapText="1" indent="1"/>
    </xf>
    <xf numFmtId="164" fontId="16" fillId="0" borderId="36" xfId="0" applyNumberFormat="1" applyFont="1" applyFill="1" applyBorder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2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23" fillId="0" borderId="39" xfId="0" applyNumberFormat="1" applyFont="1" applyFill="1" applyBorder="1" applyAlignment="1" applyProtection="1">
      <alignment horizontal="right" vertical="center" wrapText="1" indent="1"/>
    </xf>
    <xf numFmtId="164" fontId="22" fillId="0" borderId="39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 applyProtection="1">
      <alignment vertical="center" wrapText="1"/>
    </xf>
    <xf numFmtId="0" fontId="30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164" fontId="15" fillId="0" borderId="39" xfId="5" applyNumberFormat="1" applyFont="1" applyFill="1" applyBorder="1" applyAlignment="1" applyProtection="1">
      <alignment horizontal="right" vertical="center" wrapText="1" indent="1"/>
    </xf>
    <xf numFmtId="164" fontId="16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5" applyNumberFormat="1" applyFont="1" applyFill="1" applyBorder="1" applyAlignment="1" applyProtection="1">
      <alignment horizontal="right" vertical="center" wrapText="1" indent="1"/>
    </xf>
    <xf numFmtId="164" fontId="23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5" xfId="5" applyNumberFormat="1" applyFont="1" applyFill="1" applyBorder="1" applyAlignment="1" applyProtection="1">
      <alignment horizontal="right" vertical="center" wrapText="1" indent="1"/>
    </xf>
    <xf numFmtId="164" fontId="16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5" applyNumberFormat="1" applyFont="1" applyFill="1" applyBorder="1" applyAlignment="1" applyProtection="1">
      <alignment horizontal="right" vertical="center" wrapText="1" indent="1"/>
    </xf>
    <xf numFmtId="164" fontId="16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0" applyNumberFormat="1" applyFont="1" applyBorder="1" applyAlignment="1" applyProtection="1">
      <alignment horizontal="right" vertical="center" wrapText="1" indent="1"/>
    </xf>
    <xf numFmtId="164" fontId="21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39" xfId="0" quotePrefix="1" applyNumberFormat="1" applyFont="1" applyBorder="1" applyAlignment="1" applyProtection="1">
      <alignment horizontal="right" vertical="center" wrapText="1" indent="1"/>
    </xf>
    <xf numFmtId="0" fontId="6" fillId="0" borderId="47" xfId="5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41" xfId="5" applyFont="1" applyFill="1" applyBorder="1" applyAlignment="1" applyProtection="1">
      <alignment horizontal="center" vertical="center" wrapText="1"/>
    </xf>
    <xf numFmtId="0" fontId="17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24" fillId="0" borderId="19" xfId="5" applyNumberFormat="1" applyFont="1" applyFill="1" applyBorder="1" applyAlignment="1" applyProtection="1">
      <alignment horizontal="left" vertical="center"/>
    </xf>
    <xf numFmtId="164" fontId="24" fillId="0" borderId="19" xfId="5" applyNumberFormat="1" applyFont="1" applyFill="1" applyBorder="1" applyAlignment="1" applyProtection="1">
      <alignment horizontal="left"/>
    </xf>
    <xf numFmtId="0" fontId="6" fillId="0" borderId="15" xfId="5" applyFont="1" applyFill="1" applyBorder="1" applyAlignment="1" applyProtection="1">
      <alignment horizontal="center" vertical="center" wrapText="1"/>
    </xf>
    <xf numFmtId="0" fontId="6" fillId="0" borderId="23" xfId="5" applyFont="1" applyFill="1" applyBorder="1" applyAlignment="1" applyProtection="1">
      <alignment horizontal="center" vertical="center" wrapText="1"/>
    </xf>
    <xf numFmtId="0" fontId="6" fillId="0" borderId="16" xfId="5" applyFont="1" applyFill="1" applyBorder="1" applyAlignment="1" applyProtection="1">
      <alignment horizontal="center" vertical="center" wrapText="1"/>
    </xf>
    <xf numFmtId="0" fontId="6" fillId="0" borderId="20" xfId="5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zoomScale="130" zoomScaleNormal="130" zoomScaleSheetLayoutView="100" workbookViewId="0">
      <selection activeCell="H88" sqref="H88"/>
    </sheetView>
  </sheetViews>
  <sheetFormatPr defaultColWidth="9.33203125" defaultRowHeight="15.6"/>
  <cols>
    <col min="1" max="1" width="9.44140625" style="83" customWidth="1"/>
    <col min="2" max="2" width="59.6640625" style="83" customWidth="1"/>
    <col min="3" max="3" width="17.33203125" style="84" customWidth="1"/>
    <col min="4" max="5" width="17.33203125" style="102" customWidth="1"/>
    <col min="6" max="8" width="9.33203125" style="102"/>
    <col min="9" max="9" width="16" style="102" customWidth="1"/>
    <col min="10" max="16384" width="9.33203125" style="102"/>
  </cols>
  <sheetData>
    <row r="1" spans="1:5" ht="15.9" customHeight="1">
      <c r="A1" s="243" t="s">
        <v>2</v>
      </c>
      <c r="B1" s="243"/>
      <c r="C1" s="243"/>
      <c r="D1" s="243"/>
      <c r="E1" s="243"/>
    </row>
    <row r="2" spans="1:5" ht="15.9" customHeight="1" thickBot="1">
      <c r="A2" s="244" t="s">
        <v>60</v>
      </c>
      <c r="B2" s="244"/>
      <c r="C2" s="156"/>
      <c r="E2" s="156" t="s">
        <v>345</v>
      </c>
    </row>
    <row r="3" spans="1:5">
      <c r="A3" s="246" t="s">
        <v>25</v>
      </c>
      <c r="B3" s="248" t="s">
        <v>3</v>
      </c>
      <c r="C3" s="239" t="e">
        <f>+CONCATENATE(LEFT(#REF!,4),". évi")</f>
        <v>#REF!</v>
      </c>
      <c r="D3" s="240"/>
      <c r="E3" s="241"/>
    </row>
    <row r="4" spans="1:5" ht="27.6" thickBot="1">
      <c r="A4" s="247"/>
      <c r="B4" s="249"/>
      <c r="C4" s="159" t="s">
        <v>323</v>
      </c>
      <c r="D4" s="157" t="s">
        <v>336</v>
      </c>
      <c r="E4" s="158" t="e">
        <f>+CONCATENATE(LEFT(#REF!,4),"……….",CHAR(10),"Módosítás utáni")</f>
        <v>#REF!</v>
      </c>
    </row>
    <row r="5" spans="1:5" s="103" customFormat="1" ht="12" customHeight="1" thickBot="1">
      <c r="A5" s="99" t="s">
        <v>294</v>
      </c>
      <c r="B5" s="100" t="s">
        <v>295</v>
      </c>
      <c r="C5" s="100" t="s">
        <v>296</v>
      </c>
      <c r="D5" s="100" t="s">
        <v>297</v>
      </c>
      <c r="E5" s="208" t="s">
        <v>338</v>
      </c>
    </row>
    <row r="6" spans="1:5" s="104" customFormat="1" ht="12" customHeight="1" thickBot="1">
      <c r="A6" s="18" t="s">
        <v>4</v>
      </c>
      <c r="B6" s="19" t="s">
        <v>92</v>
      </c>
      <c r="C6" s="221">
        <f>+C7+C8+C9+C10+C11+C12</f>
        <v>134208000</v>
      </c>
      <c r="D6" s="161">
        <f>+D7+D8+D9+D10+D11+D12</f>
        <v>20536501</v>
      </c>
      <c r="E6" s="65">
        <f>+E7+E8+E9+E10+E11+E12</f>
        <v>154744501</v>
      </c>
    </row>
    <row r="7" spans="1:5" s="104" customFormat="1" ht="12" customHeight="1">
      <c r="A7" s="13" t="s">
        <v>37</v>
      </c>
      <c r="B7" s="105" t="s">
        <v>93</v>
      </c>
      <c r="C7" s="222">
        <v>38727000</v>
      </c>
      <c r="D7" s="162">
        <v>-260</v>
      </c>
      <c r="E7" s="130">
        <f>C7+D7</f>
        <v>38726740</v>
      </c>
    </row>
    <row r="8" spans="1:5" s="104" customFormat="1" ht="12" customHeight="1">
      <c r="A8" s="12" t="s">
        <v>38</v>
      </c>
      <c r="B8" s="106" t="s">
        <v>94</v>
      </c>
      <c r="C8" s="223">
        <v>33886000</v>
      </c>
      <c r="D8" s="163">
        <v>521366</v>
      </c>
      <c r="E8" s="130">
        <f t="shared" ref="E8:E62" si="0">C8+D8</f>
        <v>34407366</v>
      </c>
    </row>
    <row r="9" spans="1:5" s="104" customFormat="1" ht="12" customHeight="1">
      <c r="A9" s="12" t="s">
        <v>39</v>
      </c>
      <c r="B9" s="106" t="s">
        <v>95</v>
      </c>
      <c r="C9" s="223">
        <v>59035000</v>
      </c>
      <c r="D9" s="163">
        <v>-1960853</v>
      </c>
      <c r="E9" s="130">
        <f t="shared" si="0"/>
        <v>57074147</v>
      </c>
    </row>
    <row r="10" spans="1:5" s="104" customFormat="1" ht="12" customHeight="1">
      <c r="A10" s="12" t="s">
        <v>40</v>
      </c>
      <c r="B10" s="106" t="s">
        <v>96</v>
      </c>
      <c r="C10" s="223">
        <v>2560000</v>
      </c>
      <c r="D10" s="163">
        <v>440</v>
      </c>
      <c r="E10" s="130">
        <f t="shared" si="0"/>
        <v>2560440</v>
      </c>
    </row>
    <row r="11" spans="1:5" s="104" customFormat="1" ht="12" customHeight="1">
      <c r="A11" s="12" t="s">
        <v>57</v>
      </c>
      <c r="B11" s="67" t="s">
        <v>245</v>
      </c>
      <c r="C11" s="223"/>
      <c r="D11" s="163">
        <v>21975808</v>
      </c>
      <c r="E11" s="130">
        <f t="shared" si="0"/>
        <v>21975808</v>
      </c>
    </row>
    <row r="12" spans="1:5" s="104" customFormat="1" ht="12" customHeight="1" thickBot="1">
      <c r="A12" s="14" t="s">
        <v>41</v>
      </c>
      <c r="B12" s="68" t="s">
        <v>246</v>
      </c>
      <c r="C12" s="223"/>
      <c r="D12" s="163"/>
      <c r="E12" s="130">
        <f t="shared" si="0"/>
        <v>0</v>
      </c>
    </row>
    <row r="13" spans="1:5" s="104" customFormat="1" ht="12" customHeight="1" thickBot="1">
      <c r="A13" s="18" t="s">
        <v>5</v>
      </c>
      <c r="B13" s="66" t="s">
        <v>97</v>
      </c>
      <c r="C13" s="221">
        <f>+C14+C15+C16+C17+C18</f>
        <v>6100000</v>
      </c>
      <c r="D13" s="161">
        <f>+D14+D15+D16+D17+D18</f>
        <v>123389896</v>
      </c>
      <c r="E13" s="65">
        <f>+E14+E15+E16+E17+E18</f>
        <v>129489896</v>
      </c>
    </row>
    <row r="14" spans="1:5" s="104" customFormat="1" ht="12" customHeight="1">
      <c r="A14" s="13" t="s">
        <v>43</v>
      </c>
      <c r="B14" s="105" t="s">
        <v>98</v>
      </c>
      <c r="C14" s="222"/>
      <c r="D14" s="162"/>
      <c r="E14" s="130">
        <f t="shared" si="0"/>
        <v>0</v>
      </c>
    </row>
    <row r="15" spans="1:5" s="104" customFormat="1" ht="12" customHeight="1">
      <c r="A15" s="12" t="s">
        <v>44</v>
      </c>
      <c r="B15" s="106" t="s">
        <v>99</v>
      </c>
      <c r="C15" s="223"/>
      <c r="D15" s="163"/>
      <c r="E15" s="130">
        <f t="shared" si="0"/>
        <v>0</v>
      </c>
    </row>
    <row r="16" spans="1:5" s="104" customFormat="1" ht="12" customHeight="1">
      <c r="A16" s="12" t="s">
        <v>45</v>
      </c>
      <c r="B16" s="106" t="s">
        <v>238</v>
      </c>
      <c r="C16" s="223"/>
      <c r="D16" s="163"/>
      <c r="E16" s="130">
        <f t="shared" si="0"/>
        <v>0</v>
      </c>
    </row>
    <row r="17" spans="1:5" s="104" customFormat="1" ht="12" customHeight="1">
      <c r="A17" s="12" t="s">
        <v>46</v>
      </c>
      <c r="B17" s="106" t="s">
        <v>239</v>
      </c>
      <c r="C17" s="223"/>
      <c r="D17" s="163"/>
      <c r="E17" s="130">
        <f t="shared" si="0"/>
        <v>0</v>
      </c>
    </row>
    <row r="18" spans="1:5" s="104" customFormat="1" ht="12" customHeight="1">
      <c r="A18" s="12" t="s">
        <v>47</v>
      </c>
      <c r="B18" s="106" t="s">
        <v>100</v>
      </c>
      <c r="C18" s="223">
        <v>6100000</v>
      </c>
      <c r="D18" s="163">
        <v>123389896</v>
      </c>
      <c r="E18" s="130">
        <f t="shared" si="0"/>
        <v>129489896</v>
      </c>
    </row>
    <row r="19" spans="1:5" s="104" customFormat="1" ht="12" customHeight="1" thickBot="1">
      <c r="A19" s="14" t="s">
        <v>53</v>
      </c>
      <c r="B19" s="68" t="s">
        <v>101</v>
      </c>
      <c r="C19" s="224"/>
      <c r="D19" s="164"/>
      <c r="E19" s="130">
        <f t="shared" si="0"/>
        <v>0</v>
      </c>
    </row>
    <row r="20" spans="1:5" s="104" customFormat="1" ht="12" customHeight="1" thickBot="1">
      <c r="A20" s="18" t="s">
        <v>6</v>
      </c>
      <c r="B20" s="19" t="s">
        <v>102</v>
      </c>
      <c r="C20" s="221">
        <f>+C21+C22+C23+C24+C25</f>
        <v>0</v>
      </c>
      <c r="D20" s="161">
        <f>+D21+D22+D23+D24+D25</f>
        <v>8140500</v>
      </c>
      <c r="E20" s="65">
        <f>+E21+E22+E23+E24+E25</f>
        <v>8140500</v>
      </c>
    </row>
    <row r="21" spans="1:5" s="104" customFormat="1" ht="12" customHeight="1">
      <c r="A21" s="13" t="s">
        <v>26</v>
      </c>
      <c r="B21" s="105" t="s">
        <v>103</v>
      </c>
      <c r="C21" s="222"/>
      <c r="D21" s="162"/>
      <c r="E21" s="130">
        <f t="shared" si="0"/>
        <v>0</v>
      </c>
    </row>
    <row r="22" spans="1:5" s="104" customFormat="1" ht="12" customHeight="1">
      <c r="A22" s="12" t="s">
        <v>27</v>
      </c>
      <c r="B22" s="106" t="s">
        <v>104</v>
      </c>
      <c r="C22" s="223"/>
      <c r="D22" s="163"/>
      <c r="E22" s="130">
        <f t="shared" si="0"/>
        <v>0</v>
      </c>
    </row>
    <row r="23" spans="1:5" s="104" customFormat="1" ht="12" customHeight="1">
      <c r="A23" s="12" t="s">
        <v>28</v>
      </c>
      <c r="B23" s="106" t="s">
        <v>240</v>
      </c>
      <c r="C23" s="223"/>
      <c r="D23" s="163"/>
      <c r="E23" s="130">
        <f t="shared" si="0"/>
        <v>0</v>
      </c>
    </row>
    <row r="24" spans="1:5" s="104" customFormat="1" ht="12" customHeight="1">
      <c r="A24" s="12" t="s">
        <v>29</v>
      </c>
      <c r="B24" s="106" t="s">
        <v>241</v>
      </c>
      <c r="C24" s="223"/>
      <c r="D24" s="163"/>
      <c r="E24" s="130">
        <f t="shared" si="0"/>
        <v>0</v>
      </c>
    </row>
    <row r="25" spans="1:5" s="104" customFormat="1" ht="12" customHeight="1">
      <c r="A25" s="12" t="s">
        <v>63</v>
      </c>
      <c r="B25" s="106" t="s">
        <v>105</v>
      </c>
      <c r="C25" s="223"/>
      <c r="D25" s="163">
        <v>8140500</v>
      </c>
      <c r="E25" s="130">
        <f t="shared" si="0"/>
        <v>8140500</v>
      </c>
    </row>
    <row r="26" spans="1:5" s="104" customFormat="1" ht="12" customHeight="1" thickBot="1">
      <c r="A26" s="14" t="s">
        <v>64</v>
      </c>
      <c r="B26" s="107" t="s">
        <v>106</v>
      </c>
      <c r="C26" s="224"/>
      <c r="D26" s="164"/>
      <c r="E26" s="130">
        <f t="shared" si="0"/>
        <v>0</v>
      </c>
    </row>
    <row r="27" spans="1:5" s="104" customFormat="1" ht="12" customHeight="1" thickBot="1">
      <c r="A27" s="18" t="s">
        <v>65</v>
      </c>
      <c r="B27" s="19" t="s">
        <v>334</v>
      </c>
      <c r="C27" s="225">
        <f>SUM(C28:C34)</f>
        <v>84400000</v>
      </c>
      <c r="D27" s="97">
        <f>+D28+D29+D30+D31+D32+D33+D34</f>
        <v>12415835</v>
      </c>
      <c r="E27" s="129">
        <f>+E28+E29+E30+E31+E32+E33+E34</f>
        <v>96815835</v>
      </c>
    </row>
    <row r="28" spans="1:5" s="104" customFormat="1" ht="12" customHeight="1">
      <c r="A28" s="13" t="s">
        <v>107</v>
      </c>
      <c r="B28" s="105" t="s">
        <v>327</v>
      </c>
      <c r="C28" s="222">
        <v>1500000</v>
      </c>
      <c r="D28" s="94"/>
      <c r="E28" s="130">
        <f t="shared" si="0"/>
        <v>1500000</v>
      </c>
    </row>
    <row r="29" spans="1:5" s="104" customFormat="1" ht="12" customHeight="1">
      <c r="A29" s="12" t="s">
        <v>108</v>
      </c>
      <c r="B29" s="106" t="s">
        <v>328</v>
      </c>
      <c r="C29" s="223">
        <v>1200000</v>
      </c>
      <c r="D29" s="93">
        <v>793163</v>
      </c>
      <c r="E29" s="130">
        <f t="shared" si="0"/>
        <v>1993163</v>
      </c>
    </row>
    <row r="30" spans="1:5" s="104" customFormat="1" ht="12" customHeight="1">
      <c r="A30" s="12" t="s">
        <v>109</v>
      </c>
      <c r="B30" s="106" t="s">
        <v>329</v>
      </c>
      <c r="C30" s="223">
        <v>67000000</v>
      </c>
      <c r="D30" s="93">
        <v>12402386</v>
      </c>
      <c r="E30" s="130">
        <f t="shared" si="0"/>
        <v>79402386</v>
      </c>
    </row>
    <row r="31" spans="1:5" s="104" customFormat="1" ht="12" customHeight="1">
      <c r="A31" s="12" t="s">
        <v>110</v>
      </c>
      <c r="B31" s="106" t="s">
        <v>330</v>
      </c>
      <c r="C31" s="223">
        <v>1500000</v>
      </c>
      <c r="D31" s="93"/>
      <c r="E31" s="130">
        <f t="shared" si="0"/>
        <v>1500000</v>
      </c>
    </row>
    <row r="32" spans="1:5" s="104" customFormat="1" ht="12" customHeight="1">
      <c r="A32" s="12" t="s">
        <v>331</v>
      </c>
      <c r="B32" s="106" t="s">
        <v>111</v>
      </c>
      <c r="C32" s="223">
        <v>8500000</v>
      </c>
      <c r="D32" s="93">
        <v>-718512</v>
      </c>
      <c r="E32" s="130">
        <f t="shared" si="0"/>
        <v>7781488</v>
      </c>
    </row>
    <row r="33" spans="1:5" s="104" customFormat="1" ht="12" customHeight="1">
      <c r="A33" s="12" t="s">
        <v>332</v>
      </c>
      <c r="B33" s="106" t="s">
        <v>112</v>
      </c>
      <c r="C33" s="223">
        <v>3200000</v>
      </c>
      <c r="D33" s="93"/>
      <c r="E33" s="130">
        <f t="shared" si="0"/>
        <v>3200000</v>
      </c>
    </row>
    <row r="34" spans="1:5" s="104" customFormat="1" ht="12" customHeight="1" thickBot="1">
      <c r="A34" s="14" t="s">
        <v>333</v>
      </c>
      <c r="B34" s="107" t="s">
        <v>113</v>
      </c>
      <c r="C34" s="224">
        <v>1500000</v>
      </c>
      <c r="D34" s="95">
        <v>-61202</v>
      </c>
      <c r="E34" s="130">
        <f t="shared" si="0"/>
        <v>1438798</v>
      </c>
    </row>
    <row r="35" spans="1:5" s="104" customFormat="1" ht="12" customHeight="1" thickBot="1">
      <c r="A35" s="18" t="s">
        <v>8</v>
      </c>
      <c r="B35" s="19" t="s">
        <v>247</v>
      </c>
      <c r="C35" s="221">
        <f>SUM(C36:C46)</f>
        <v>26850000</v>
      </c>
      <c r="D35" s="161">
        <f>SUM(D36:D46)</f>
        <v>6864275</v>
      </c>
      <c r="E35" s="65">
        <f>SUM(E36:E46)</f>
        <v>33714275</v>
      </c>
    </row>
    <row r="36" spans="1:5" s="104" customFormat="1" ht="12" customHeight="1">
      <c r="A36" s="13" t="s">
        <v>30</v>
      </c>
      <c r="B36" s="105" t="s">
        <v>116</v>
      </c>
      <c r="C36" s="222">
        <v>1000000</v>
      </c>
      <c r="D36" s="162">
        <v>571475</v>
      </c>
      <c r="E36" s="130">
        <f t="shared" si="0"/>
        <v>1571475</v>
      </c>
    </row>
    <row r="37" spans="1:5" s="104" customFormat="1" ht="12" customHeight="1">
      <c r="A37" s="12" t="s">
        <v>31</v>
      </c>
      <c r="B37" s="106" t="s">
        <v>117</v>
      </c>
      <c r="C37" s="223">
        <v>2550000</v>
      </c>
      <c r="D37" s="163"/>
      <c r="E37" s="130">
        <f t="shared" si="0"/>
        <v>2550000</v>
      </c>
    </row>
    <row r="38" spans="1:5" s="104" customFormat="1" ht="12" customHeight="1">
      <c r="A38" s="12" t="s">
        <v>32</v>
      </c>
      <c r="B38" s="106" t="s">
        <v>118</v>
      </c>
      <c r="C38" s="223"/>
      <c r="D38" s="163"/>
      <c r="E38" s="130">
        <f t="shared" si="0"/>
        <v>0</v>
      </c>
    </row>
    <row r="39" spans="1:5" s="104" customFormat="1" ht="12" customHeight="1">
      <c r="A39" s="12" t="s">
        <v>67</v>
      </c>
      <c r="B39" s="106" t="s">
        <v>119</v>
      </c>
      <c r="C39" s="223"/>
      <c r="D39" s="163"/>
      <c r="E39" s="130">
        <f t="shared" si="0"/>
        <v>0</v>
      </c>
    </row>
    <row r="40" spans="1:5" s="104" customFormat="1" ht="12" customHeight="1">
      <c r="A40" s="12" t="s">
        <v>68</v>
      </c>
      <c r="B40" s="106" t="s">
        <v>120</v>
      </c>
      <c r="C40" s="223">
        <v>18500000</v>
      </c>
      <c r="D40" s="163">
        <v>2292745</v>
      </c>
      <c r="E40" s="130">
        <f t="shared" si="0"/>
        <v>20792745</v>
      </c>
    </row>
    <row r="41" spans="1:5" s="104" customFormat="1" ht="12" customHeight="1">
      <c r="A41" s="12" t="s">
        <v>69</v>
      </c>
      <c r="B41" s="106" t="s">
        <v>121</v>
      </c>
      <c r="C41" s="223">
        <v>4800000</v>
      </c>
      <c r="D41" s="163"/>
      <c r="E41" s="130">
        <f t="shared" si="0"/>
        <v>4800000</v>
      </c>
    </row>
    <row r="42" spans="1:5" s="104" customFormat="1" ht="12" customHeight="1">
      <c r="A42" s="12" t="s">
        <v>70</v>
      </c>
      <c r="B42" s="106" t="s">
        <v>122</v>
      </c>
      <c r="C42" s="223"/>
      <c r="D42" s="163">
        <v>4000000</v>
      </c>
      <c r="E42" s="130">
        <f t="shared" si="0"/>
        <v>4000000</v>
      </c>
    </row>
    <row r="43" spans="1:5" s="104" customFormat="1" ht="12" customHeight="1">
      <c r="A43" s="12" t="s">
        <v>71</v>
      </c>
      <c r="B43" s="106" t="s">
        <v>335</v>
      </c>
      <c r="C43" s="223"/>
      <c r="D43" s="163">
        <v>55</v>
      </c>
      <c r="E43" s="130">
        <f t="shared" si="0"/>
        <v>55</v>
      </c>
    </row>
    <row r="44" spans="1:5" s="104" customFormat="1" ht="12" customHeight="1">
      <c r="A44" s="12" t="s">
        <v>114</v>
      </c>
      <c r="B44" s="106" t="s">
        <v>124</v>
      </c>
      <c r="C44" s="226"/>
      <c r="D44" s="181"/>
      <c r="E44" s="130">
        <f t="shared" si="0"/>
        <v>0</v>
      </c>
    </row>
    <row r="45" spans="1:5" s="104" customFormat="1" ht="12" customHeight="1">
      <c r="A45" s="14" t="s">
        <v>115</v>
      </c>
      <c r="B45" s="107" t="s">
        <v>249</v>
      </c>
      <c r="C45" s="227"/>
      <c r="D45" s="182"/>
      <c r="E45" s="130">
        <f t="shared" si="0"/>
        <v>0</v>
      </c>
    </row>
    <row r="46" spans="1:5" s="104" customFormat="1" ht="12" customHeight="1" thickBot="1">
      <c r="A46" s="14" t="s">
        <v>248</v>
      </c>
      <c r="B46" s="68" t="s">
        <v>125</v>
      </c>
      <c r="C46" s="227"/>
      <c r="D46" s="182"/>
      <c r="E46" s="130">
        <f t="shared" si="0"/>
        <v>0</v>
      </c>
    </row>
    <row r="47" spans="1:5" s="104" customFormat="1" ht="12" customHeight="1" thickBot="1">
      <c r="A47" s="18" t="s">
        <v>9</v>
      </c>
      <c r="B47" s="19" t="s">
        <v>126</v>
      </c>
      <c r="C47" s="221">
        <f>SUM(C48:C52)</f>
        <v>1500000</v>
      </c>
      <c r="D47" s="161">
        <f>SUM(D48:D52)</f>
        <v>1500000</v>
      </c>
      <c r="E47" s="65">
        <f>SUM(E48:E52)</f>
        <v>3000000</v>
      </c>
    </row>
    <row r="48" spans="1:5" s="104" customFormat="1" ht="12" customHeight="1">
      <c r="A48" s="13" t="s">
        <v>33</v>
      </c>
      <c r="B48" s="105" t="s">
        <v>130</v>
      </c>
      <c r="C48" s="228"/>
      <c r="D48" s="183"/>
      <c r="E48" s="198">
        <f t="shared" si="0"/>
        <v>0</v>
      </c>
    </row>
    <row r="49" spans="1:5" s="104" customFormat="1" ht="12" customHeight="1">
      <c r="A49" s="12" t="s">
        <v>34</v>
      </c>
      <c r="B49" s="106" t="s">
        <v>131</v>
      </c>
      <c r="C49" s="226">
        <v>1500000</v>
      </c>
      <c r="D49" s="181">
        <v>1500000</v>
      </c>
      <c r="E49" s="198">
        <f t="shared" si="0"/>
        <v>3000000</v>
      </c>
    </row>
    <row r="50" spans="1:5" s="104" customFormat="1" ht="12" customHeight="1">
      <c r="A50" s="12" t="s">
        <v>127</v>
      </c>
      <c r="B50" s="106" t="s">
        <v>132</v>
      </c>
      <c r="C50" s="226"/>
      <c r="D50" s="181"/>
      <c r="E50" s="198">
        <f t="shared" si="0"/>
        <v>0</v>
      </c>
    </row>
    <row r="51" spans="1:5" s="104" customFormat="1" ht="12" customHeight="1">
      <c r="A51" s="12" t="s">
        <v>128</v>
      </c>
      <c r="B51" s="106" t="s">
        <v>133</v>
      </c>
      <c r="C51" s="226"/>
      <c r="D51" s="181"/>
      <c r="E51" s="198">
        <f t="shared" si="0"/>
        <v>0</v>
      </c>
    </row>
    <row r="52" spans="1:5" s="104" customFormat="1" ht="12" customHeight="1" thickBot="1">
      <c r="A52" s="14" t="s">
        <v>129</v>
      </c>
      <c r="B52" s="68" t="s">
        <v>134</v>
      </c>
      <c r="C52" s="227"/>
      <c r="D52" s="182"/>
      <c r="E52" s="198">
        <f t="shared" si="0"/>
        <v>0</v>
      </c>
    </row>
    <row r="53" spans="1:5" s="104" customFormat="1" ht="12" customHeight="1" thickBot="1">
      <c r="A53" s="18" t="s">
        <v>72</v>
      </c>
      <c r="B53" s="19" t="s">
        <v>135</v>
      </c>
      <c r="C53" s="221">
        <f>SUM(C54:C56)</f>
        <v>0</v>
      </c>
      <c r="D53" s="161">
        <f>SUM(D54:D56)</f>
        <v>1493734</v>
      </c>
      <c r="E53" s="65">
        <f>SUM(E54:E56)</f>
        <v>1493734</v>
      </c>
    </row>
    <row r="54" spans="1:5" s="104" customFormat="1" ht="12" customHeight="1">
      <c r="A54" s="13" t="s">
        <v>35</v>
      </c>
      <c r="B54" s="105" t="s">
        <v>136</v>
      </c>
      <c r="C54" s="222"/>
      <c r="D54" s="162"/>
      <c r="E54" s="130">
        <f t="shared" si="0"/>
        <v>0</v>
      </c>
    </row>
    <row r="55" spans="1:5" s="104" customFormat="1" ht="12" customHeight="1">
      <c r="A55" s="12" t="s">
        <v>36</v>
      </c>
      <c r="B55" s="106" t="s">
        <v>242</v>
      </c>
      <c r="C55" s="223"/>
      <c r="D55" s="163"/>
      <c r="E55" s="130">
        <f t="shared" si="0"/>
        <v>0</v>
      </c>
    </row>
    <row r="56" spans="1:5" s="104" customFormat="1" ht="12" customHeight="1">
      <c r="A56" s="12" t="s">
        <v>139</v>
      </c>
      <c r="B56" s="106" t="s">
        <v>137</v>
      </c>
      <c r="C56" s="223"/>
      <c r="D56" s="163">
        <v>1493734</v>
      </c>
      <c r="E56" s="130">
        <f t="shared" si="0"/>
        <v>1493734</v>
      </c>
    </row>
    <row r="57" spans="1:5" s="104" customFormat="1" ht="12" customHeight="1" thickBot="1">
      <c r="A57" s="14" t="s">
        <v>140</v>
      </c>
      <c r="B57" s="68" t="s">
        <v>138</v>
      </c>
      <c r="C57" s="224"/>
      <c r="D57" s="164"/>
      <c r="E57" s="130">
        <f t="shared" si="0"/>
        <v>0</v>
      </c>
    </row>
    <row r="58" spans="1:5" s="104" customFormat="1" ht="12" customHeight="1" thickBot="1">
      <c r="A58" s="18" t="s">
        <v>11</v>
      </c>
      <c r="B58" s="66" t="s">
        <v>141</v>
      </c>
      <c r="C58" s="221">
        <f>SUM(C59:C61)</f>
        <v>0</v>
      </c>
      <c r="D58" s="161">
        <f>SUM(D59:D61)</f>
        <v>150000000</v>
      </c>
      <c r="E58" s="65">
        <f>SUM(E59:E61)</f>
        <v>150000000</v>
      </c>
    </row>
    <row r="59" spans="1:5" s="104" customFormat="1" ht="12" customHeight="1">
      <c r="A59" s="13" t="s">
        <v>73</v>
      </c>
      <c r="B59" s="105" t="s">
        <v>143</v>
      </c>
      <c r="C59" s="226"/>
      <c r="D59" s="181"/>
      <c r="E59" s="196">
        <f t="shared" si="0"/>
        <v>0</v>
      </c>
    </row>
    <row r="60" spans="1:5" s="104" customFormat="1" ht="12" customHeight="1">
      <c r="A60" s="12" t="s">
        <v>74</v>
      </c>
      <c r="B60" s="106" t="s">
        <v>243</v>
      </c>
      <c r="C60" s="226"/>
      <c r="D60" s="181"/>
      <c r="E60" s="196">
        <f t="shared" si="0"/>
        <v>0</v>
      </c>
    </row>
    <row r="61" spans="1:5" s="104" customFormat="1" ht="12" customHeight="1">
      <c r="A61" s="12" t="s">
        <v>89</v>
      </c>
      <c r="B61" s="106" t="s">
        <v>144</v>
      </c>
      <c r="C61" s="226"/>
      <c r="D61" s="181">
        <v>150000000</v>
      </c>
      <c r="E61" s="196">
        <f t="shared" si="0"/>
        <v>150000000</v>
      </c>
    </row>
    <row r="62" spans="1:5" s="104" customFormat="1" ht="12" customHeight="1" thickBot="1">
      <c r="A62" s="14" t="s">
        <v>142</v>
      </c>
      <c r="B62" s="68" t="s">
        <v>145</v>
      </c>
      <c r="C62" s="226"/>
      <c r="D62" s="181"/>
      <c r="E62" s="196">
        <f t="shared" si="0"/>
        <v>0</v>
      </c>
    </row>
    <row r="63" spans="1:5" s="104" customFormat="1" ht="12" customHeight="1" thickBot="1">
      <c r="A63" s="148" t="s">
        <v>289</v>
      </c>
      <c r="B63" s="19" t="s">
        <v>146</v>
      </c>
      <c r="C63" s="225">
        <f>+C6+C13+C20+C27+C35+C47+C53+C58</f>
        <v>253058000</v>
      </c>
      <c r="D63" s="165">
        <f>+D6+D13+D20+D27+D35+D47+D53+D58</f>
        <v>324340741</v>
      </c>
      <c r="E63" s="129">
        <f>+E6+E13+E20+E27+E35+E47+E53+E58</f>
        <v>577398741</v>
      </c>
    </row>
    <row r="64" spans="1:5" s="104" customFormat="1" ht="12" customHeight="1" thickBot="1">
      <c r="A64" s="141" t="s">
        <v>147</v>
      </c>
      <c r="B64" s="66" t="s">
        <v>148</v>
      </c>
      <c r="C64" s="221">
        <f>SUM(C65:C67)</f>
        <v>0</v>
      </c>
      <c r="D64" s="161">
        <f>SUM(D65:D67)</f>
        <v>0</v>
      </c>
      <c r="E64" s="65">
        <f>SUM(E65:E67)</f>
        <v>0</v>
      </c>
    </row>
    <row r="65" spans="1:5" s="104" customFormat="1" ht="12" customHeight="1">
      <c r="A65" s="13" t="s">
        <v>179</v>
      </c>
      <c r="B65" s="105" t="s">
        <v>149</v>
      </c>
      <c r="C65" s="226"/>
      <c r="D65" s="181"/>
      <c r="E65" s="196">
        <f t="shared" ref="E65:E86" si="1">C65+D65</f>
        <v>0</v>
      </c>
    </row>
    <row r="66" spans="1:5" s="104" customFormat="1" ht="12" customHeight="1">
      <c r="A66" s="12" t="s">
        <v>188</v>
      </c>
      <c r="B66" s="106" t="s">
        <v>150</v>
      </c>
      <c r="C66" s="226"/>
      <c r="D66" s="181"/>
      <c r="E66" s="196">
        <f t="shared" si="1"/>
        <v>0</v>
      </c>
    </row>
    <row r="67" spans="1:5" s="104" customFormat="1" ht="12" customHeight="1" thickBot="1">
      <c r="A67" s="14" t="s">
        <v>189</v>
      </c>
      <c r="B67" s="144" t="s">
        <v>274</v>
      </c>
      <c r="C67" s="226"/>
      <c r="D67" s="184"/>
      <c r="E67" s="196">
        <f t="shared" si="1"/>
        <v>0</v>
      </c>
    </row>
    <row r="68" spans="1:5" s="104" customFormat="1" ht="12" customHeight="1" thickBot="1">
      <c r="A68" s="141" t="s">
        <v>152</v>
      </c>
      <c r="B68" s="66" t="s">
        <v>153</v>
      </c>
      <c r="C68" s="221">
        <f>SUM(C69:C72)</f>
        <v>0</v>
      </c>
      <c r="D68" s="92">
        <f>SUM(D69:D72)</f>
        <v>0</v>
      </c>
      <c r="E68" s="65">
        <f>SUM(E69:E72)</f>
        <v>0</v>
      </c>
    </row>
    <row r="69" spans="1:5" s="104" customFormat="1" ht="12" customHeight="1">
      <c r="A69" s="13" t="s">
        <v>58</v>
      </c>
      <c r="B69" s="105" t="s">
        <v>154</v>
      </c>
      <c r="C69" s="226"/>
      <c r="D69" s="96"/>
      <c r="E69" s="196">
        <f t="shared" si="1"/>
        <v>0</v>
      </c>
    </row>
    <row r="70" spans="1:5" s="104" customFormat="1" ht="12" customHeight="1">
      <c r="A70" s="12" t="s">
        <v>59</v>
      </c>
      <c r="B70" s="106" t="s">
        <v>155</v>
      </c>
      <c r="C70" s="226"/>
      <c r="D70" s="96"/>
      <c r="E70" s="196">
        <f t="shared" si="1"/>
        <v>0</v>
      </c>
    </row>
    <row r="71" spans="1:5" s="104" customFormat="1" ht="12" customHeight="1">
      <c r="A71" s="12" t="s">
        <v>180</v>
      </c>
      <c r="B71" s="106" t="s">
        <v>156</v>
      </c>
      <c r="C71" s="226"/>
      <c r="D71" s="96"/>
      <c r="E71" s="196">
        <f t="shared" si="1"/>
        <v>0</v>
      </c>
    </row>
    <row r="72" spans="1:5" s="104" customFormat="1" ht="12" customHeight="1" thickBot="1">
      <c r="A72" s="14" t="s">
        <v>181</v>
      </c>
      <c r="B72" s="68" t="s">
        <v>157</v>
      </c>
      <c r="C72" s="226"/>
      <c r="D72" s="96"/>
      <c r="E72" s="196">
        <f t="shared" si="1"/>
        <v>0</v>
      </c>
    </row>
    <row r="73" spans="1:5" s="104" customFormat="1" ht="12" customHeight="1" thickBot="1">
      <c r="A73" s="141" t="s">
        <v>158</v>
      </c>
      <c r="B73" s="66" t="s">
        <v>159</v>
      </c>
      <c r="C73" s="221">
        <f>SUM(C74:C75)</f>
        <v>639646000</v>
      </c>
      <c r="D73" s="92">
        <f>SUM(D74:D75)</f>
        <v>-36619083</v>
      </c>
      <c r="E73" s="65">
        <f>SUM(E74:E75)</f>
        <v>603026917</v>
      </c>
    </row>
    <row r="74" spans="1:5" s="104" customFormat="1" ht="12" customHeight="1">
      <c r="A74" s="13" t="s">
        <v>182</v>
      </c>
      <c r="B74" s="105" t="s">
        <v>160</v>
      </c>
      <c r="C74" s="226">
        <v>639646000</v>
      </c>
      <c r="D74" s="96">
        <v>-36619083</v>
      </c>
      <c r="E74" s="196">
        <f t="shared" si="1"/>
        <v>603026917</v>
      </c>
    </row>
    <row r="75" spans="1:5" s="104" customFormat="1" ht="12" customHeight="1" thickBot="1">
      <c r="A75" s="14" t="s">
        <v>183</v>
      </c>
      <c r="B75" s="68" t="s">
        <v>161</v>
      </c>
      <c r="C75" s="226"/>
      <c r="D75" s="96"/>
      <c r="E75" s="196">
        <f t="shared" si="1"/>
        <v>0</v>
      </c>
    </row>
    <row r="76" spans="1:5" s="104" customFormat="1" ht="12" customHeight="1" thickBot="1">
      <c r="A76" s="141" t="s">
        <v>162</v>
      </c>
      <c r="B76" s="66" t="s">
        <v>163</v>
      </c>
      <c r="C76" s="221">
        <f>SUM(C77:C79)</f>
        <v>0</v>
      </c>
      <c r="D76" s="92">
        <f>SUM(D77:D79)</f>
        <v>4157675</v>
      </c>
      <c r="E76" s="65">
        <f>SUM(E77:E79)</f>
        <v>4157675</v>
      </c>
    </row>
    <row r="77" spans="1:5" s="104" customFormat="1" ht="12" customHeight="1">
      <c r="A77" s="13" t="s">
        <v>184</v>
      </c>
      <c r="B77" s="105" t="s">
        <v>164</v>
      </c>
      <c r="C77" s="226"/>
      <c r="D77" s="96">
        <v>4157675</v>
      </c>
      <c r="E77" s="196">
        <f t="shared" si="1"/>
        <v>4157675</v>
      </c>
    </row>
    <row r="78" spans="1:5" s="104" customFormat="1" ht="12" customHeight="1">
      <c r="A78" s="12" t="s">
        <v>185</v>
      </c>
      <c r="B78" s="106" t="s">
        <v>165</v>
      </c>
      <c r="C78" s="226"/>
      <c r="D78" s="96"/>
      <c r="E78" s="196">
        <f t="shared" si="1"/>
        <v>0</v>
      </c>
    </row>
    <row r="79" spans="1:5" s="104" customFormat="1" ht="12" customHeight="1" thickBot="1">
      <c r="A79" s="14" t="s">
        <v>186</v>
      </c>
      <c r="B79" s="68" t="s">
        <v>166</v>
      </c>
      <c r="C79" s="226"/>
      <c r="D79" s="96"/>
      <c r="E79" s="196">
        <f t="shared" si="1"/>
        <v>0</v>
      </c>
    </row>
    <row r="80" spans="1:5" s="104" customFormat="1" ht="12" customHeight="1" thickBot="1">
      <c r="A80" s="141" t="s">
        <v>167</v>
      </c>
      <c r="B80" s="66" t="s">
        <v>187</v>
      </c>
      <c r="C80" s="221">
        <f>SUM(C81:C84)</f>
        <v>0</v>
      </c>
      <c r="D80" s="92">
        <f>SUM(D81:D84)</f>
        <v>0</v>
      </c>
      <c r="E80" s="65">
        <f>SUM(E81:E84)</f>
        <v>0</v>
      </c>
    </row>
    <row r="81" spans="1:5" s="104" customFormat="1" ht="12" customHeight="1">
      <c r="A81" s="109" t="s">
        <v>168</v>
      </c>
      <c r="B81" s="105" t="s">
        <v>169</v>
      </c>
      <c r="C81" s="226"/>
      <c r="D81" s="96"/>
      <c r="E81" s="196">
        <f t="shared" si="1"/>
        <v>0</v>
      </c>
    </row>
    <row r="82" spans="1:5" s="104" customFormat="1" ht="12" customHeight="1">
      <c r="A82" s="110" t="s">
        <v>170</v>
      </c>
      <c r="B82" s="106" t="s">
        <v>171</v>
      </c>
      <c r="C82" s="226"/>
      <c r="D82" s="96"/>
      <c r="E82" s="196">
        <f t="shared" si="1"/>
        <v>0</v>
      </c>
    </row>
    <row r="83" spans="1:5" s="104" customFormat="1" ht="12" customHeight="1">
      <c r="A83" s="110" t="s">
        <v>172</v>
      </c>
      <c r="B83" s="106" t="s">
        <v>173</v>
      </c>
      <c r="C83" s="226"/>
      <c r="D83" s="96"/>
      <c r="E83" s="196">
        <f t="shared" si="1"/>
        <v>0</v>
      </c>
    </row>
    <row r="84" spans="1:5" s="104" customFormat="1" ht="12" customHeight="1" thickBot="1">
      <c r="A84" s="111" t="s">
        <v>174</v>
      </c>
      <c r="B84" s="68" t="s">
        <v>175</v>
      </c>
      <c r="C84" s="226"/>
      <c r="D84" s="96"/>
      <c r="E84" s="196">
        <f t="shared" si="1"/>
        <v>0</v>
      </c>
    </row>
    <row r="85" spans="1:5" s="104" customFormat="1" ht="12" customHeight="1" thickBot="1">
      <c r="A85" s="141" t="s">
        <v>176</v>
      </c>
      <c r="B85" s="66" t="s">
        <v>288</v>
      </c>
      <c r="C85" s="229"/>
      <c r="D85" s="143"/>
      <c r="E85" s="65">
        <f t="shared" si="1"/>
        <v>0</v>
      </c>
    </row>
    <row r="86" spans="1:5" s="104" customFormat="1" ht="13.5" customHeight="1" thickBot="1">
      <c r="A86" s="141" t="s">
        <v>178</v>
      </c>
      <c r="B86" s="66" t="s">
        <v>177</v>
      </c>
      <c r="C86" s="229"/>
      <c r="D86" s="143"/>
      <c r="E86" s="65">
        <f t="shared" si="1"/>
        <v>0</v>
      </c>
    </row>
    <row r="87" spans="1:5" s="104" customFormat="1" ht="15.75" customHeight="1" thickBot="1">
      <c r="A87" s="141" t="s">
        <v>190</v>
      </c>
      <c r="B87" s="112" t="s">
        <v>291</v>
      </c>
      <c r="C87" s="225">
        <f>+C64+C68+C73+C76+C80+C86+C85</f>
        <v>639646000</v>
      </c>
      <c r="D87" s="97">
        <f>+D64+D68+D73+D76+D80+D86+D85</f>
        <v>-32461408</v>
      </c>
      <c r="E87" s="129">
        <f>+E64+E68+E73+E76+E80+E86+E85</f>
        <v>607184592</v>
      </c>
    </row>
    <row r="88" spans="1:5" s="104" customFormat="1" ht="25.5" customHeight="1" thickBot="1">
      <c r="A88" s="142" t="s">
        <v>290</v>
      </c>
      <c r="B88" s="113" t="s">
        <v>292</v>
      </c>
      <c r="C88" s="225">
        <f>+C63+C87</f>
        <v>892704000</v>
      </c>
      <c r="D88" s="97">
        <f>+D63+D87</f>
        <v>291879333</v>
      </c>
      <c r="E88" s="129">
        <f>+E63+E87</f>
        <v>1184583333</v>
      </c>
    </row>
    <row r="89" spans="1:5" s="104" customFormat="1" ht="30.75" customHeight="1">
      <c r="A89" s="3"/>
      <c r="B89" s="4"/>
      <c r="C89" s="70"/>
    </row>
    <row r="90" spans="1:5" ht="16.5" customHeight="1">
      <c r="A90" s="243" t="s">
        <v>15</v>
      </c>
      <c r="B90" s="243"/>
      <c r="C90" s="243"/>
      <c r="D90" s="243"/>
      <c r="E90" s="243"/>
    </row>
    <row r="91" spans="1:5" s="114" customFormat="1" ht="16.5" customHeight="1" thickBot="1">
      <c r="A91" s="245" t="s">
        <v>61</v>
      </c>
      <c r="B91" s="245"/>
      <c r="C91" s="36"/>
      <c r="E91" s="36" t="s">
        <v>345</v>
      </c>
    </row>
    <row r="92" spans="1:5">
      <c r="A92" s="246" t="s">
        <v>25</v>
      </c>
      <c r="B92" s="248" t="s">
        <v>324</v>
      </c>
      <c r="C92" s="239" t="e">
        <f>+CONCATENATE(LEFT(#REF!,4),". évi")</f>
        <v>#REF!</v>
      </c>
      <c r="D92" s="240"/>
      <c r="E92" s="241"/>
    </row>
    <row r="93" spans="1:5" ht="23.4" thickBot="1">
      <c r="A93" s="247"/>
      <c r="B93" s="249"/>
      <c r="C93" s="159" t="s">
        <v>323</v>
      </c>
      <c r="D93" s="157" t="s">
        <v>337</v>
      </c>
      <c r="E93" s="158" t="e">
        <f>+CONCATENATE(LEFT(#REF!,4),". ….",CHAR(10),"Módosítás utáni")</f>
        <v>#REF!</v>
      </c>
    </row>
    <row r="94" spans="1:5" s="103" customFormat="1" ht="12" customHeight="1" thickBot="1">
      <c r="A94" s="23" t="s">
        <v>294</v>
      </c>
      <c r="B94" s="24" t="s">
        <v>295</v>
      </c>
      <c r="C94" s="24" t="s">
        <v>296</v>
      </c>
      <c r="D94" s="24" t="s">
        <v>297</v>
      </c>
      <c r="E94" s="217" t="s">
        <v>338</v>
      </c>
    </row>
    <row r="95" spans="1:5" ht="12" customHeight="1" thickBot="1">
      <c r="A95" s="20" t="s">
        <v>4</v>
      </c>
      <c r="B95" s="22" t="s">
        <v>250</v>
      </c>
      <c r="C95" s="230">
        <f>C96+C97+C98+C99+C100+C113</f>
        <v>265193000</v>
      </c>
      <c r="D95" s="91">
        <f>D96+D97+D98+D99+D100+D113</f>
        <v>784743227</v>
      </c>
      <c r="E95" s="150">
        <f>E96+E97+E98+E99+E100+E113</f>
        <v>1049936227</v>
      </c>
    </row>
    <row r="96" spans="1:5" ht="12" customHeight="1">
      <c r="A96" s="15" t="s">
        <v>37</v>
      </c>
      <c r="B96" s="8" t="s">
        <v>16</v>
      </c>
      <c r="C96" s="231">
        <v>110036000</v>
      </c>
      <c r="D96" s="154">
        <v>107203687</v>
      </c>
      <c r="E96" s="199">
        <f t="shared" ref="E96:E129" si="2">C96+D96</f>
        <v>217239687</v>
      </c>
    </row>
    <row r="97" spans="1:5" ht="12" customHeight="1">
      <c r="A97" s="12" t="s">
        <v>38</v>
      </c>
      <c r="B97" s="6" t="s">
        <v>75</v>
      </c>
      <c r="C97" s="223">
        <v>30795000</v>
      </c>
      <c r="D97" s="93">
        <v>26892911</v>
      </c>
      <c r="E97" s="194">
        <f t="shared" si="2"/>
        <v>57687911</v>
      </c>
    </row>
    <row r="98" spans="1:5" ht="12" customHeight="1">
      <c r="A98" s="12" t="s">
        <v>39</v>
      </c>
      <c r="B98" s="6" t="s">
        <v>56</v>
      </c>
      <c r="C98" s="224">
        <v>88735000</v>
      </c>
      <c r="D98" s="95">
        <v>600541121</v>
      </c>
      <c r="E98" s="195">
        <f t="shared" si="2"/>
        <v>689276121</v>
      </c>
    </row>
    <row r="99" spans="1:5" ht="12" customHeight="1">
      <c r="A99" s="12" t="s">
        <v>40</v>
      </c>
      <c r="B99" s="9" t="s">
        <v>76</v>
      </c>
      <c r="C99" s="224">
        <v>16992000</v>
      </c>
      <c r="D99" s="95">
        <v>1398340</v>
      </c>
      <c r="E99" s="195">
        <f t="shared" si="2"/>
        <v>18390340</v>
      </c>
    </row>
    <row r="100" spans="1:5" ht="12" customHeight="1">
      <c r="A100" s="12" t="s">
        <v>48</v>
      </c>
      <c r="B100" s="17" t="s">
        <v>77</v>
      </c>
      <c r="C100" s="224">
        <v>6500000</v>
      </c>
      <c r="D100" s="95">
        <v>60842168</v>
      </c>
      <c r="E100" s="195">
        <f t="shared" si="2"/>
        <v>67342168</v>
      </c>
    </row>
    <row r="101" spans="1:5" ht="12" customHeight="1">
      <c r="A101" s="12" t="s">
        <v>41</v>
      </c>
      <c r="B101" s="6" t="s">
        <v>255</v>
      </c>
      <c r="C101" s="224"/>
      <c r="D101" s="95"/>
      <c r="E101" s="195">
        <f t="shared" si="2"/>
        <v>0</v>
      </c>
    </row>
    <row r="102" spans="1:5" ht="12" customHeight="1">
      <c r="A102" s="12" t="s">
        <v>42</v>
      </c>
      <c r="B102" s="40" t="s">
        <v>254</v>
      </c>
      <c r="C102" s="224"/>
      <c r="D102" s="95"/>
      <c r="E102" s="195">
        <f t="shared" si="2"/>
        <v>0</v>
      </c>
    </row>
    <row r="103" spans="1:5" ht="12" customHeight="1">
      <c r="A103" s="12" t="s">
        <v>49</v>
      </c>
      <c r="B103" s="40" t="s">
        <v>253</v>
      </c>
      <c r="C103" s="224"/>
      <c r="D103" s="95"/>
      <c r="E103" s="195">
        <f t="shared" si="2"/>
        <v>0</v>
      </c>
    </row>
    <row r="104" spans="1:5" ht="12" customHeight="1">
      <c r="A104" s="12" t="s">
        <v>50</v>
      </c>
      <c r="B104" s="38" t="s">
        <v>193</v>
      </c>
      <c r="C104" s="224"/>
      <c r="D104" s="95"/>
      <c r="E104" s="195">
        <f t="shared" si="2"/>
        <v>0</v>
      </c>
    </row>
    <row r="105" spans="1:5" ht="12" customHeight="1">
      <c r="A105" s="12" t="s">
        <v>51</v>
      </c>
      <c r="B105" s="39" t="s">
        <v>194</v>
      </c>
      <c r="C105" s="224"/>
      <c r="D105" s="95"/>
      <c r="E105" s="195">
        <f t="shared" si="2"/>
        <v>0</v>
      </c>
    </row>
    <row r="106" spans="1:5" ht="12" customHeight="1">
      <c r="A106" s="12" t="s">
        <v>52</v>
      </c>
      <c r="B106" s="39" t="s">
        <v>195</v>
      </c>
      <c r="C106" s="224"/>
      <c r="D106" s="95"/>
      <c r="E106" s="195">
        <f t="shared" si="2"/>
        <v>0</v>
      </c>
    </row>
    <row r="107" spans="1:5" ht="12" customHeight="1">
      <c r="A107" s="12" t="s">
        <v>54</v>
      </c>
      <c r="B107" s="38" t="s">
        <v>196</v>
      </c>
      <c r="C107" s="224"/>
      <c r="D107" s="95"/>
      <c r="E107" s="195">
        <f t="shared" si="2"/>
        <v>0</v>
      </c>
    </row>
    <row r="108" spans="1:5" ht="12" customHeight="1">
      <c r="A108" s="12" t="s">
        <v>78</v>
      </c>
      <c r="B108" s="38" t="s">
        <v>197</v>
      </c>
      <c r="C108" s="224"/>
      <c r="D108" s="95"/>
      <c r="E108" s="195">
        <f t="shared" si="2"/>
        <v>0</v>
      </c>
    </row>
    <row r="109" spans="1:5" ht="12" customHeight="1">
      <c r="A109" s="12" t="s">
        <v>191</v>
      </c>
      <c r="B109" s="39" t="s">
        <v>198</v>
      </c>
      <c r="C109" s="224"/>
      <c r="D109" s="95"/>
      <c r="E109" s="195">
        <f t="shared" si="2"/>
        <v>0</v>
      </c>
    </row>
    <row r="110" spans="1:5" ht="12" customHeight="1">
      <c r="A110" s="11" t="s">
        <v>192</v>
      </c>
      <c r="B110" s="40" t="s">
        <v>199</v>
      </c>
      <c r="C110" s="224"/>
      <c r="D110" s="95"/>
      <c r="E110" s="195">
        <f t="shared" si="2"/>
        <v>0</v>
      </c>
    </row>
    <row r="111" spans="1:5" ht="12" customHeight="1">
      <c r="A111" s="12" t="s">
        <v>251</v>
      </c>
      <c r="B111" s="40" t="s">
        <v>200</v>
      </c>
      <c r="C111" s="224"/>
      <c r="D111" s="95"/>
      <c r="E111" s="195">
        <f t="shared" si="2"/>
        <v>0</v>
      </c>
    </row>
    <row r="112" spans="1:5" ht="12" customHeight="1">
      <c r="A112" s="14" t="s">
        <v>252</v>
      </c>
      <c r="B112" s="40" t="s">
        <v>201</v>
      </c>
      <c r="C112" s="224"/>
      <c r="D112" s="95"/>
      <c r="E112" s="195">
        <f t="shared" si="2"/>
        <v>0</v>
      </c>
    </row>
    <row r="113" spans="1:5" ht="12" customHeight="1">
      <c r="A113" s="12" t="s">
        <v>256</v>
      </c>
      <c r="B113" s="9" t="s">
        <v>17</v>
      </c>
      <c r="C113" s="223">
        <v>12135000</v>
      </c>
      <c r="D113" s="93">
        <v>-12135000</v>
      </c>
      <c r="E113" s="194">
        <f t="shared" si="2"/>
        <v>0</v>
      </c>
    </row>
    <row r="114" spans="1:5" ht="12" customHeight="1">
      <c r="A114" s="12" t="s">
        <v>257</v>
      </c>
      <c r="B114" s="6" t="s">
        <v>259</v>
      </c>
      <c r="C114" s="223">
        <v>12135000</v>
      </c>
      <c r="D114" s="93">
        <v>-12135000</v>
      </c>
      <c r="E114" s="194">
        <f t="shared" si="2"/>
        <v>0</v>
      </c>
    </row>
    <row r="115" spans="1:5" ht="12" customHeight="1" thickBot="1">
      <c r="A115" s="16" t="s">
        <v>258</v>
      </c>
      <c r="B115" s="147" t="s">
        <v>260</v>
      </c>
      <c r="C115" s="232"/>
      <c r="D115" s="155"/>
      <c r="E115" s="200">
        <f t="shared" si="2"/>
        <v>0</v>
      </c>
    </row>
    <row r="116" spans="1:5" ht="12" customHeight="1" thickBot="1">
      <c r="A116" s="145" t="s">
        <v>5</v>
      </c>
      <c r="B116" s="146" t="s">
        <v>202</v>
      </c>
      <c r="C116" s="233">
        <f>+C117+C119+C121</f>
        <v>627511000</v>
      </c>
      <c r="D116" s="92">
        <f>+D117+D119+D121</f>
        <v>-497633163</v>
      </c>
      <c r="E116" s="151">
        <f>+E117+E119+E121</f>
        <v>129877837</v>
      </c>
    </row>
    <row r="117" spans="1:5" ht="12" customHeight="1">
      <c r="A117" s="13" t="s">
        <v>43</v>
      </c>
      <c r="B117" s="6" t="s">
        <v>87</v>
      </c>
      <c r="C117" s="222">
        <v>30768000</v>
      </c>
      <c r="D117" s="162">
        <v>-11890163</v>
      </c>
      <c r="E117" s="130">
        <f t="shared" si="2"/>
        <v>18877837</v>
      </c>
    </row>
    <row r="118" spans="1:5" ht="12" customHeight="1">
      <c r="A118" s="13" t="s">
        <v>44</v>
      </c>
      <c r="B118" s="10" t="s">
        <v>206</v>
      </c>
      <c r="C118" s="222"/>
      <c r="D118" s="162"/>
      <c r="E118" s="130">
        <f t="shared" si="2"/>
        <v>0</v>
      </c>
    </row>
    <row r="119" spans="1:5" ht="12" customHeight="1">
      <c r="A119" s="13" t="s">
        <v>45</v>
      </c>
      <c r="B119" s="10" t="s">
        <v>79</v>
      </c>
      <c r="C119" s="223">
        <v>596743000</v>
      </c>
      <c r="D119" s="163">
        <v>-592743000</v>
      </c>
      <c r="E119" s="194">
        <f t="shared" si="2"/>
        <v>4000000</v>
      </c>
    </row>
    <row r="120" spans="1:5" ht="12" customHeight="1">
      <c r="A120" s="13" t="s">
        <v>46</v>
      </c>
      <c r="B120" s="10" t="s">
        <v>207</v>
      </c>
      <c r="C120" s="234"/>
      <c r="D120" s="163"/>
      <c r="E120" s="194">
        <f t="shared" si="2"/>
        <v>0</v>
      </c>
    </row>
    <row r="121" spans="1:5" ht="12" customHeight="1">
      <c r="A121" s="13" t="s">
        <v>47</v>
      </c>
      <c r="B121" s="68" t="s">
        <v>90</v>
      </c>
      <c r="C121" s="234"/>
      <c r="D121" s="163">
        <v>107000000</v>
      </c>
      <c r="E121" s="194">
        <f t="shared" si="2"/>
        <v>107000000</v>
      </c>
    </row>
    <row r="122" spans="1:5" ht="12" customHeight="1">
      <c r="A122" s="13" t="s">
        <v>53</v>
      </c>
      <c r="B122" s="67" t="s">
        <v>244</v>
      </c>
      <c r="C122" s="234"/>
      <c r="D122" s="163"/>
      <c r="E122" s="194">
        <f t="shared" si="2"/>
        <v>0</v>
      </c>
    </row>
    <row r="123" spans="1:5" ht="12" customHeight="1">
      <c r="A123" s="13" t="s">
        <v>55</v>
      </c>
      <c r="B123" s="101" t="s">
        <v>212</v>
      </c>
      <c r="C123" s="234"/>
      <c r="D123" s="163"/>
      <c r="E123" s="194">
        <f t="shared" si="2"/>
        <v>0</v>
      </c>
    </row>
    <row r="124" spans="1:5">
      <c r="A124" s="13" t="s">
        <v>80</v>
      </c>
      <c r="B124" s="39" t="s">
        <v>195</v>
      </c>
      <c r="C124" s="234"/>
      <c r="D124" s="163"/>
      <c r="E124" s="194">
        <f t="shared" si="2"/>
        <v>0</v>
      </c>
    </row>
    <row r="125" spans="1:5" ht="12" customHeight="1">
      <c r="A125" s="13" t="s">
        <v>81</v>
      </c>
      <c r="B125" s="39" t="s">
        <v>211</v>
      </c>
      <c r="C125" s="234"/>
      <c r="D125" s="163"/>
      <c r="E125" s="194">
        <f t="shared" si="2"/>
        <v>0</v>
      </c>
    </row>
    <row r="126" spans="1:5" ht="12" customHeight="1">
      <c r="A126" s="13" t="s">
        <v>82</v>
      </c>
      <c r="B126" s="39" t="s">
        <v>210</v>
      </c>
      <c r="C126" s="234"/>
      <c r="D126" s="163"/>
      <c r="E126" s="194">
        <f t="shared" si="2"/>
        <v>0</v>
      </c>
    </row>
    <row r="127" spans="1:5" ht="12" customHeight="1">
      <c r="A127" s="13" t="s">
        <v>203</v>
      </c>
      <c r="B127" s="39" t="s">
        <v>198</v>
      </c>
      <c r="C127" s="234"/>
      <c r="D127" s="163"/>
      <c r="E127" s="194">
        <f t="shared" si="2"/>
        <v>0</v>
      </c>
    </row>
    <row r="128" spans="1:5" ht="12" customHeight="1">
      <c r="A128" s="13" t="s">
        <v>204</v>
      </c>
      <c r="B128" s="39" t="s">
        <v>209</v>
      </c>
      <c r="C128" s="234"/>
      <c r="D128" s="163"/>
      <c r="E128" s="194">
        <f t="shared" si="2"/>
        <v>0</v>
      </c>
    </row>
    <row r="129" spans="1:5" ht="16.2" thickBot="1">
      <c r="A129" s="11" t="s">
        <v>205</v>
      </c>
      <c r="B129" s="39" t="s">
        <v>208</v>
      </c>
      <c r="C129" s="235"/>
      <c r="D129" s="164"/>
      <c r="E129" s="195">
        <f t="shared" si="2"/>
        <v>0</v>
      </c>
    </row>
    <row r="130" spans="1:5" ht="12" customHeight="1" thickBot="1">
      <c r="A130" s="18" t="s">
        <v>6</v>
      </c>
      <c r="B130" s="33" t="s">
        <v>261</v>
      </c>
      <c r="C130" s="221">
        <f>+C95+C116</f>
        <v>892704000</v>
      </c>
      <c r="D130" s="161">
        <f>+D95+D116</f>
        <v>287110064</v>
      </c>
      <c r="E130" s="65">
        <f>+E95+E116</f>
        <v>1179814064</v>
      </c>
    </row>
    <row r="131" spans="1:5" ht="12" customHeight="1" thickBot="1">
      <c r="A131" s="18" t="s">
        <v>7</v>
      </c>
      <c r="B131" s="33" t="s">
        <v>325</v>
      </c>
      <c r="C131" s="221">
        <f>+C132+C133+C134</f>
        <v>0</v>
      </c>
      <c r="D131" s="161">
        <f>+D132+D133+D134</f>
        <v>0</v>
      </c>
      <c r="E131" s="65">
        <f>+E132+E133+E134</f>
        <v>0</v>
      </c>
    </row>
    <row r="132" spans="1:5" ht="12" customHeight="1">
      <c r="A132" s="13" t="s">
        <v>107</v>
      </c>
      <c r="B132" s="10" t="s">
        <v>269</v>
      </c>
      <c r="C132" s="234"/>
      <c r="D132" s="163"/>
      <c r="E132" s="194">
        <f t="shared" ref="E132:E154" si="3">C132+D132</f>
        <v>0</v>
      </c>
    </row>
    <row r="133" spans="1:5" ht="12" customHeight="1">
      <c r="A133" s="13" t="s">
        <v>108</v>
      </c>
      <c r="B133" s="10" t="s">
        <v>270</v>
      </c>
      <c r="C133" s="234"/>
      <c r="D133" s="163"/>
      <c r="E133" s="194">
        <f t="shared" si="3"/>
        <v>0</v>
      </c>
    </row>
    <row r="134" spans="1:5" ht="12" customHeight="1" thickBot="1">
      <c r="A134" s="11" t="s">
        <v>109</v>
      </c>
      <c r="B134" s="10" t="s">
        <v>271</v>
      </c>
      <c r="C134" s="234"/>
      <c r="D134" s="163"/>
      <c r="E134" s="194">
        <f t="shared" si="3"/>
        <v>0</v>
      </c>
    </row>
    <row r="135" spans="1:5" ht="12" customHeight="1" thickBot="1">
      <c r="A135" s="18" t="s">
        <v>8</v>
      </c>
      <c r="B135" s="33" t="s">
        <v>263</v>
      </c>
      <c r="C135" s="221">
        <f>SUM(C136:C141)</f>
        <v>0</v>
      </c>
      <c r="D135" s="161">
        <f>SUM(D136:D141)</f>
        <v>0</v>
      </c>
      <c r="E135" s="65">
        <f>SUM(E136:E141)</f>
        <v>0</v>
      </c>
    </row>
    <row r="136" spans="1:5" ht="12" customHeight="1">
      <c r="A136" s="13" t="s">
        <v>30</v>
      </c>
      <c r="B136" s="7" t="s">
        <v>272</v>
      </c>
      <c r="C136" s="234"/>
      <c r="D136" s="163"/>
      <c r="E136" s="194">
        <f t="shared" si="3"/>
        <v>0</v>
      </c>
    </row>
    <row r="137" spans="1:5" ht="12" customHeight="1">
      <c r="A137" s="13" t="s">
        <v>31</v>
      </c>
      <c r="B137" s="7" t="s">
        <v>264</v>
      </c>
      <c r="C137" s="234"/>
      <c r="D137" s="163"/>
      <c r="E137" s="194">
        <f t="shared" si="3"/>
        <v>0</v>
      </c>
    </row>
    <row r="138" spans="1:5" ht="12" customHeight="1">
      <c r="A138" s="13" t="s">
        <v>32</v>
      </c>
      <c r="B138" s="7" t="s">
        <v>265</v>
      </c>
      <c r="C138" s="234"/>
      <c r="D138" s="163"/>
      <c r="E138" s="194">
        <f t="shared" si="3"/>
        <v>0</v>
      </c>
    </row>
    <row r="139" spans="1:5" ht="12" customHeight="1">
      <c r="A139" s="13" t="s">
        <v>67</v>
      </c>
      <c r="B139" s="7" t="s">
        <v>266</v>
      </c>
      <c r="C139" s="234"/>
      <c r="D139" s="163"/>
      <c r="E139" s="194">
        <f t="shared" si="3"/>
        <v>0</v>
      </c>
    </row>
    <row r="140" spans="1:5" ht="12" customHeight="1">
      <c r="A140" s="13" t="s">
        <v>68</v>
      </c>
      <c r="B140" s="7" t="s">
        <v>267</v>
      </c>
      <c r="C140" s="234"/>
      <c r="D140" s="163"/>
      <c r="E140" s="194">
        <f t="shared" si="3"/>
        <v>0</v>
      </c>
    </row>
    <row r="141" spans="1:5" ht="12" customHeight="1" thickBot="1">
      <c r="A141" s="11" t="s">
        <v>69</v>
      </c>
      <c r="B141" s="7" t="s">
        <v>268</v>
      </c>
      <c r="C141" s="234"/>
      <c r="D141" s="163"/>
      <c r="E141" s="194">
        <f t="shared" si="3"/>
        <v>0</v>
      </c>
    </row>
    <row r="142" spans="1:5" ht="12" customHeight="1" thickBot="1">
      <c r="A142" s="18" t="s">
        <v>9</v>
      </c>
      <c r="B142" s="33" t="s">
        <v>276</v>
      </c>
      <c r="C142" s="225">
        <f>+C143+C144+C145+C146</f>
        <v>0</v>
      </c>
      <c r="D142" s="165">
        <f>+D143+D144+D145+D146</f>
        <v>4769269</v>
      </c>
      <c r="E142" s="129">
        <f>+E143+E144+E145+E146</f>
        <v>4769269</v>
      </c>
    </row>
    <row r="143" spans="1:5" ht="12" customHeight="1">
      <c r="A143" s="13" t="s">
        <v>33</v>
      </c>
      <c r="B143" s="7" t="s">
        <v>213</v>
      </c>
      <c r="C143" s="234"/>
      <c r="D143" s="163"/>
      <c r="E143" s="194">
        <f t="shared" si="3"/>
        <v>0</v>
      </c>
    </row>
    <row r="144" spans="1:5" ht="12" customHeight="1">
      <c r="A144" s="13" t="s">
        <v>34</v>
      </c>
      <c r="B144" s="7" t="s">
        <v>214</v>
      </c>
      <c r="C144" s="234"/>
      <c r="D144" s="163">
        <v>4769269</v>
      </c>
      <c r="E144" s="194">
        <f t="shared" si="3"/>
        <v>4769269</v>
      </c>
    </row>
    <row r="145" spans="1:9" ht="12" customHeight="1">
      <c r="A145" s="13" t="s">
        <v>127</v>
      </c>
      <c r="B145" s="7" t="s">
        <v>277</v>
      </c>
      <c r="C145" s="234"/>
      <c r="D145" s="163"/>
      <c r="E145" s="194">
        <f t="shared" si="3"/>
        <v>0</v>
      </c>
    </row>
    <row r="146" spans="1:9" ht="12" customHeight="1" thickBot="1">
      <c r="A146" s="11" t="s">
        <v>128</v>
      </c>
      <c r="B146" s="5" t="s">
        <v>217</v>
      </c>
      <c r="C146" s="234"/>
      <c r="D146" s="163"/>
      <c r="E146" s="194">
        <f t="shared" si="3"/>
        <v>0</v>
      </c>
    </row>
    <row r="147" spans="1:9" ht="12" customHeight="1" thickBot="1">
      <c r="A147" s="18" t="s">
        <v>10</v>
      </c>
      <c r="B147" s="33" t="s">
        <v>278</v>
      </c>
      <c r="C147" s="236">
        <f>SUM(C148:C152)</f>
        <v>0</v>
      </c>
      <c r="D147" s="166">
        <f>SUM(D148:D152)</f>
        <v>0</v>
      </c>
      <c r="E147" s="152">
        <f>SUM(E148:E152)</f>
        <v>0</v>
      </c>
    </row>
    <row r="148" spans="1:9" ht="12" customHeight="1">
      <c r="A148" s="13" t="s">
        <v>35</v>
      </c>
      <c r="B148" s="7" t="s">
        <v>273</v>
      </c>
      <c r="C148" s="234"/>
      <c r="D148" s="163"/>
      <c r="E148" s="194">
        <f t="shared" si="3"/>
        <v>0</v>
      </c>
    </row>
    <row r="149" spans="1:9" ht="12" customHeight="1">
      <c r="A149" s="13" t="s">
        <v>36</v>
      </c>
      <c r="B149" s="7" t="s">
        <v>280</v>
      </c>
      <c r="C149" s="234"/>
      <c r="D149" s="163"/>
      <c r="E149" s="194">
        <f t="shared" si="3"/>
        <v>0</v>
      </c>
    </row>
    <row r="150" spans="1:9" ht="12" customHeight="1">
      <c r="A150" s="13" t="s">
        <v>139</v>
      </c>
      <c r="B150" s="7" t="s">
        <v>275</v>
      </c>
      <c r="C150" s="234"/>
      <c r="D150" s="163"/>
      <c r="E150" s="194">
        <f t="shared" si="3"/>
        <v>0</v>
      </c>
    </row>
    <row r="151" spans="1:9" ht="12" customHeight="1">
      <c r="A151" s="13" t="s">
        <v>140</v>
      </c>
      <c r="B151" s="7" t="s">
        <v>281</v>
      </c>
      <c r="C151" s="234"/>
      <c r="D151" s="163"/>
      <c r="E151" s="194">
        <f t="shared" si="3"/>
        <v>0</v>
      </c>
    </row>
    <row r="152" spans="1:9" ht="12" customHeight="1" thickBot="1">
      <c r="A152" s="13" t="s">
        <v>279</v>
      </c>
      <c r="B152" s="7" t="s">
        <v>282</v>
      </c>
      <c r="C152" s="234"/>
      <c r="D152" s="163"/>
      <c r="E152" s="195">
        <f t="shared" si="3"/>
        <v>0</v>
      </c>
    </row>
    <row r="153" spans="1:9" ht="12" customHeight="1" thickBot="1">
      <c r="A153" s="18" t="s">
        <v>11</v>
      </c>
      <c r="B153" s="33" t="s">
        <v>283</v>
      </c>
      <c r="C153" s="237"/>
      <c r="D153" s="167"/>
      <c r="E153" s="202">
        <f t="shared" si="3"/>
        <v>0</v>
      </c>
    </row>
    <row r="154" spans="1:9" ht="12" customHeight="1" thickBot="1">
      <c r="A154" s="18" t="s">
        <v>12</v>
      </c>
      <c r="B154" s="33" t="s">
        <v>284</v>
      </c>
      <c r="C154" s="237"/>
      <c r="D154" s="167"/>
      <c r="E154" s="130">
        <f t="shared" si="3"/>
        <v>0</v>
      </c>
    </row>
    <row r="155" spans="1:9" ht="15" customHeight="1" thickBot="1">
      <c r="A155" s="18" t="s">
        <v>13</v>
      </c>
      <c r="B155" s="33" t="s">
        <v>286</v>
      </c>
      <c r="C155" s="238">
        <f>+C131+C135+C142+C147+C153+C154</f>
        <v>0</v>
      </c>
      <c r="D155" s="168">
        <f>+D131+D135+D142+D147+D153+D154</f>
        <v>4769269</v>
      </c>
      <c r="E155" s="153">
        <f>+E131+E135+E142+E147+E153+E154</f>
        <v>4769269</v>
      </c>
      <c r="F155" s="115"/>
      <c r="G155" s="116"/>
      <c r="H155" s="116"/>
      <c r="I155" s="116"/>
    </row>
    <row r="156" spans="1:9" s="104" customFormat="1" ht="12.9" customHeight="1" thickBot="1">
      <c r="A156" s="69" t="s">
        <v>14</v>
      </c>
      <c r="B156" s="82" t="s">
        <v>285</v>
      </c>
      <c r="C156" s="238">
        <f>+C130+C155</f>
        <v>892704000</v>
      </c>
      <c r="D156" s="168">
        <f>+D130+D155</f>
        <v>291879333</v>
      </c>
      <c r="E156" s="153">
        <f>+E130+E155</f>
        <v>1184583333</v>
      </c>
    </row>
    <row r="157" spans="1:9" ht="7.5" customHeight="1"/>
    <row r="158" spans="1:9">
      <c r="A158" s="242" t="s">
        <v>215</v>
      </c>
      <c r="B158" s="242"/>
      <c r="C158" s="242"/>
      <c r="D158" s="242"/>
      <c r="E158" s="242"/>
    </row>
    <row r="159" spans="1:9" ht="15" customHeight="1" thickBot="1">
      <c r="A159" s="244" t="s">
        <v>62</v>
      </c>
      <c r="B159" s="244"/>
      <c r="C159" s="71"/>
      <c r="E159" s="71" t="s">
        <v>88</v>
      </c>
    </row>
    <row r="160" spans="1:9" ht="25.5" customHeight="1" thickBot="1">
      <c r="A160" s="18">
        <v>1</v>
      </c>
      <c r="B160" s="21" t="s">
        <v>287</v>
      </c>
      <c r="C160" s="160">
        <f>+C63-C130</f>
        <v>-639646000</v>
      </c>
      <c r="D160" s="92">
        <f>+D63-D130</f>
        <v>37230677</v>
      </c>
      <c r="E160" s="65">
        <f>+E63-E130</f>
        <v>-602415323</v>
      </c>
    </row>
    <row r="161" spans="1:5" ht="32.25" customHeight="1" thickBot="1">
      <c r="A161" s="18" t="s">
        <v>5</v>
      </c>
      <c r="B161" s="21" t="s">
        <v>293</v>
      </c>
      <c r="C161" s="92">
        <f>+C87-C155</f>
        <v>639646000</v>
      </c>
      <c r="D161" s="92">
        <f>+D87-D155</f>
        <v>-37230677</v>
      </c>
      <c r="E161" s="65">
        <f>+E87-E155</f>
        <v>602415323</v>
      </c>
    </row>
  </sheetData>
  <mergeCells count="12">
    <mergeCell ref="A159:B159"/>
    <mergeCell ref="A3:A4"/>
    <mergeCell ref="B3:B4"/>
    <mergeCell ref="C3:E3"/>
    <mergeCell ref="A92:A93"/>
    <mergeCell ref="B92:B93"/>
    <mergeCell ref="C92:E92"/>
    <mergeCell ref="A158:E158"/>
    <mergeCell ref="A1:E1"/>
    <mergeCell ref="A90:E90"/>
    <mergeCell ref="A2:B2"/>
    <mergeCell ref="A91:B91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Mád Község Önkormányzat
2016. ÉVI KÖLTSÉGVETÉSÉNEK ÖSSZEVONT MÓDOSÍTOTT MÉRLEGE&amp;10
&amp;R&amp;"Times New Roman CE,Félkövér dőlt"&amp;11 1.1. melléklet </oddHeader>
  </headerFooter>
  <rowBreaks count="2" manualBreakCount="2">
    <brk id="75" max="4" man="1"/>
    <brk id="8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topLeftCell="A13" zoomScale="130" zoomScaleNormal="130" zoomScaleSheetLayoutView="100" workbookViewId="0">
      <selection activeCell="G103" sqref="G103"/>
    </sheetView>
  </sheetViews>
  <sheetFormatPr defaultColWidth="9.33203125" defaultRowHeight="15.6"/>
  <cols>
    <col min="1" max="1" width="9.44140625" style="83" customWidth="1"/>
    <col min="2" max="2" width="59.6640625" style="83" customWidth="1"/>
    <col min="3" max="3" width="17.33203125" style="84" customWidth="1"/>
    <col min="4" max="5" width="17.33203125" style="102" customWidth="1"/>
    <col min="6" max="8" width="9.33203125" style="102"/>
    <col min="9" max="9" width="16" style="102" customWidth="1"/>
    <col min="10" max="16384" width="9.33203125" style="102"/>
  </cols>
  <sheetData>
    <row r="1" spans="1:5" ht="15.9" customHeight="1">
      <c r="A1" s="243" t="s">
        <v>2</v>
      </c>
      <c r="B1" s="243"/>
      <c r="C1" s="243"/>
      <c r="D1" s="243"/>
      <c r="E1" s="243"/>
    </row>
    <row r="2" spans="1:5" ht="15.9" customHeight="1" thickBot="1">
      <c r="A2" s="244" t="s">
        <v>61</v>
      </c>
      <c r="B2" s="244"/>
      <c r="C2" s="156"/>
      <c r="E2" s="156" t="s">
        <v>345</v>
      </c>
    </row>
    <row r="3" spans="1:5">
      <c r="A3" s="246" t="s">
        <v>25</v>
      </c>
      <c r="B3" s="248" t="s">
        <v>3</v>
      </c>
      <c r="C3" s="239" t="e">
        <f>+CONCATENATE(LEFT(#REF!,4),". évi")</f>
        <v>#REF!</v>
      </c>
      <c r="D3" s="240"/>
      <c r="E3" s="241"/>
    </row>
    <row r="4" spans="1:5" ht="27.6" thickBot="1">
      <c r="A4" s="247"/>
      <c r="B4" s="249"/>
      <c r="C4" s="159" t="s">
        <v>323</v>
      </c>
      <c r="D4" s="157" t="s">
        <v>336</v>
      </c>
      <c r="E4" s="158" t="e">
        <f>+CONCATENATE(LEFT(#REF!,4),"……….",CHAR(10),"Módosítás utáni")</f>
        <v>#REF!</v>
      </c>
    </row>
    <row r="5" spans="1:5" s="103" customFormat="1" ht="12" customHeight="1" thickBot="1">
      <c r="A5" s="99" t="s">
        <v>294</v>
      </c>
      <c r="B5" s="100" t="s">
        <v>295</v>
      </c>
      <c r="C5" s="100" t="s">
        <v>296</v>
      </c>
      <c r="D5" s="100" t="s">
        <v>297</v>
      </c>
      <c r="E5" s="208" t="s">
        <v>338</v>
      </c>
    </row>
    <row r="6" spans="1:5" s="104" customFormat="1" ht="12" customHeight="1" thickBot="1">
      <c r="A6" s="18" t="s">
        <v>4</v>
      </c>
      <c r="B6" s="19" t="s">
        <v>92</v>
      </c>
      <c r="C6" s="221">
        <f>+C7+C8+C9+C10+C11+C12</f>
        <v>134208000</v>
      </c>
      <c r="D6" s="161">
        <f>+D7+D8+D9+D10+D11+D12</f>
        <v>20536501</v>
      </c>
      <c r="E6" s="65">
        <f>+E7+E8+E9+E10+E11+E12</f>
        <v>154744501</v>
      </c>
    </row>
    <row r="7" spans="1:5" s="104" customFormat="1" ht="12" customHeight="1">
      <c r="A7" s="13" t="s">
        <v>37</v>
      </c>
      <c r="B7" s="105" t="s">
        <v>93</v>
      </c>
      <c r="C7" s="222">
        <v>38727000</v>
      </c>
      <c r="D7" s="162">
        <v>-260</v>
      </c>
      <c r="E7" s="130">
        <f>C7+D7</f>
        <v>38726740</v>
      </c>
    </row>
    <row r="8" spans="1:5" s="104" customFormat="1" ht="12" customHeight="1">
      <c r="A8" s="12" t="s">
        <v>38</v>
      </c>
      <c r="B8" s="106" t="s">
        <v>94</v>
      </c>
      <c r="C8" s="223">
        <v>33886000</v>
      </c>
      <c r="D8" s="163">
        <v>521366</v>
      </c>
      <c r="E8" s="130">
        <f t="shared" ref="E8:E62" si="0">C8+D8</f>
        <v>34407366</v>
      </c>
    </row>
    <row r="9" spans="1:5" s="104" customFormat="1" ht="12" customHeight="1">
      <c r="A9" s="12" t="s">
        <v>39</v>
      </c>
      <c r="B9" s="106" t="s">
        <v>95</v>
      </c>
      <c r="C9" s="223">
        <v>59035000</v>
      </c>
      <c r="D9" s="163">
        <v>-1960853</v>
      </c>
      <c r="E9" s="130">
        <f t="shared" si="0"/>
        <v>57074147</v>
      </c>
    </row>
    <row r="10" spans="1:5" s="104" customFormat="1" ht="12" customHeight="1">
      <c r="A10" s="12" t="s">
        <v>40</v>
      </c>
      <c r="B10" s="106" t="s">
        <v>96</v>
      </c>
      <c r="C10" s="223">
        <v>2560000</v>
      </c>
      <c r="D10" s="163">
        <v>440</v>
      </c>
      <c r="E10" s="130">
        <f t="shared" si="0"/>
        <v>2560440</v>
      </c>
    </row>
    <row r="11" spans="1:5" s="104" customFormat="1" ht="12" customHeight="1">
      <c r="A11" s="12" t="s">
        <v>57</v>
      </c>
      <c r="B11" s="67" t="s">
        <v>245</v>
      </c>
      <c r="C11" s="223"/>
      <c r="D11" s="163">
        <v>21975808</v>
      </c>
      <c r="E11" s="130">
        <f t="shared" si="0"/>
        <v>21975808</v>
      </c>
    </row>
    <row r="12" spans="1:5" s="104" customFormat="1" ht="12" customHeight="1" thickBot="1">
      <c r="A12" s="14" t="s">
        <v>41</v>
      </c>
      <c r="B12" s="68" t="s">
        <v>246</v>
      </c>
      <c r="C12" s="223"/>
      <c r="D12" s="163"/>
      <c r="E12" s="130">
        <f t="shared" si="0"/>
        <v>0</v>
      </c>
    </row>
    <row r="13" spans="1:5" s="104" customFormat="1" ht="12" customHeight="1" thickBot="1">
      <c r="A13" s="18" t="s">
        <v>5</v>
      </c>
      <c r="B13" s="66" t="s">
        <v>97</v>
      </c>
      <c r="C13" s="221">
        <f>+C14+C15+C16+C17+C18</f>
        <v>6100000</v>
      </c>
      <c r="D13" s="161">
        <f>+D14+D15+D16+D17+D18</f>
        <v>123389896</v>
      </c>
      <c r="E13" s="65">
        <f>+E14+E15+E16+E17+E18</f>
        <v>129489896</v>
      </c>
    </row>
    <row r="14" spans="1:5" s="104" customFormat="1" ht="12" customHeight="1">
      <c r="A14" s="13" t="s">
        <v>43</v>
      </c>
      <c r="B14" s="105" t="s">
        <v>98</v>
      </c>
      <c r="C14" s="222"/>
      <c r="D14" s="162"/>
      <c r="E14" s="130">
        <f t="shared" si="0"/>
        <v>0</v>
      </c>
    </row>
    <row r="15" spans="1:5" s="104" customFormat="1" ht="12" customHeight="1">
      <c r="A15" s="12" t="s">
        <v>44</v>
      </c>
      <c r="B15" s="106" t="s">
        <v>99</v>
      </c>
      <c r="C15" s="223"/>
      <c r="D15" s="163"/>
      <c r="E15" s="130">
        <f t="shared" si="0"/>
        <v>0</v>
      </c>
    </row>
    <row r="16" spans="1:5" s="104" customFormat="1" ht="12" customHeight="1">
      <c r="A16" s="12" t="s">
        <v>45</v>
      </c>
      <c r="B16" s="106" t="s">
        <v>238</v>
      </c>
      <c r="C16" s="223"/>
      <c r="D16" s="163"/>
      <c r="E16" s="130">
        <f t="shared" si="0"/>
        <v>0</v>
      </c>
    </row>
    <row r="17" spans="1:5" s="104" customFormat="1" ht="12" customHeight="1">
      <c r="A17" s="12" t="s">
        <v>46</v>
      </c>
      <c r="B17" s="106" t="s">
        <v>239</v>
      </c>
      <c r="C17" s="223"/>
      <c r="D17" s="163"/>
      <c r="E17" s="130">
        <f t="shared" si="0"/>
        <v>0</v>
      </c>
    </row>
    <row r="18" spans="1:5" s="104" customFormat="1" ht="12" customHeight="1">
      <c r="A18" s="12" t="s">
        <v>47</v>
      </c>
      <c r="B18" s="106" t="s">
        <v>100</v>
      </c>
      <c r="C18" s="223">
        <v>6100000</v>
      </c>
      <c r="D18" s="163">
        <v>123389896</v>
      </c>
      <c r="E18" s="130">
        <f t="shared" si="0"/>
        <v>129489896</v>
      </c>
    </row>
    <row r="19" spans="1:5" s="104" customFormat="1" ht="12" customHeight="1" thickBot="1">
      <c r="A19" s="14" t="s">
        <v>53</v>
      </c>
      <c r="B19" s="68" t="s">
        <v>101</v>
      </c>
      <c r="C19" s="224"/>
      <c r="D19" s="164"/>
      <c r="E19" s="130">
        <f t="shared" si="0"/>
        <v>0</v>
      </c>
    </row>
    <row r="20" spans="1:5" s="104" customFormat="1" ht="12" customHeight="1" thickBot="1">
      <c r="A20" s="18" t="s">
        <v>6</v>
      </c>
      <c r="B20" s="19" t="s">
        <v>102</v>
      </c>
      <c r="C20" s="221">
        <f>+C21+C22+C23+C24+C25</f>
        <v>0</v>
      </c>
      <c r="D20" s="161">
        <f>+D21+D22+D23+D24+D25</f>
        <v>8140500</v>
      </c>
      <c r="E20" s="65">
        <f>+E21+E22+E23+E24+E25</f>
        <v>8140500</v>
      </c>
    </row>
    <row r="21" spans="1:5" s="104" customFormat="1" ht="12" customHeight="1">
      <c r="A21" s="13" t="s">
        <v>26</v>
      </c>
      <c r="B21" s="105" t="s">
        <v>103</v>
      </c>
      <c r="C21" s="222"/>
      <c r="D21" s="162"/>
      <c r="E21" s="130">
        <f t="shared" si="0"/>
        <v>0</v>
      </c>
    </row>
    <row r="22" spans="1:5" s="104" customFormat="1" ht="12" customHeight="1">
      <c r="A22" s="12" t="s">
        <v>27</v>
      </c>
      <c r="B22" s="106" t="s">
        <v>104</v>
      </c>
      <c r="C22" s="223"/>
      <c r="D22" s="163"/>
      <c r="E22" s="130">
        <f t="shared" si="0"/>
        <v>0</v>
      </c>
    </row>
    <row r="23" spans="1:5" s="104" customFormat="1" ht="12" customHeight="1">
      <c r="A23" s="12" t="s">
        <v>28</v>
      </c>
      <c r="B23" s="106" t="s">
        <v>240</v>
      </c>
      <c r="C23" s="223"/>
      <c r="D23" s="163"/>
      <c r="E23" s="130">
        <f t="shared" si="0"/>
        <v>0</v>
      </c>
    </row>
    <row r="24" spans="1:5" s="104" customFormat="1" ht="12" customHeight="1">
      <c r="A24" s="12" t="s">
        <v>29</v>
      </c>
      <c r="B24" s="106" t="s">
        <v>241</v>
      </c>
      <c r="C24" s="223"/>
      <c r="D24" s="163"/>
      <c r="E24" s="130">
        <f t="shared" si="0"/>
        <v>0</v>
      </c>
    </row>
    <row r="25" spans="1:5" s="104" customFormat="1" ht="12" customHeight="1">
      <c r="A25" s="12" t="s">
        <v>63</v>
      </c>
      <c r="B25" s="106" t="s">
        <v>105</v>
      </c>
      <c r="C25" s="223"/>
      <c r="D25" s="163">
        <v>8140500</v>
      </c>
      <c r="E25" s="130">
        <f t="shared" si="0"/>
        <v>8140500</v>
      </c>
    </row>
    <row r="26" spans="1:5" s="104" customFormat="1" ht="12" customHeight="1" thickBot="1">
      <c r="A26" s="14" t="s">
        <v>64</v>
      </c>
      <c r="B26" s="107" t="s">
        <v>106</v>
      </c>
      <c r="C26" s="224"/>
      <c r="D26" s="164"/>
      <c r="E26" s="130">
        <f t="shared" si="0"/>
        <v>0</v>
      </c>
    </row>
    <row r="27" spans="1:5" s="104" customFormat="1" ht="12" customHeight="1" thickBot="1">
      <c r="A27" s="18" t="s">
        <v>65</v>
      </c>
      <c r="B27" s="19" t="s">
        <v>334</v>
      </c>
      <c r="C27" s="225">
        <f>SUM(C28:C34)</f>
        <v>84400000</v>
      </c>
      <c r="D27" s="97">
        <f>+D28+D29+D30+D31+D32+D33+D34</f>
        <v>12415835</v>
      </c>
      <c r="E27" s="129">
        <f>+E28+E29+E30+E31+E32+E33+E34</f>
        <v>96815835</v>
      </c>
    </row>
    <row r="28" spans="1:5" s="104" customFormat="1" ht="12" customHeight="1">
      <c r="A28" s="13" t="s">
        <v>107</v>
      </c>
      <c r="B28" s="105" t="s">
        <v>327</v>
      </c>
      <c r="C28" s="222">
        <v>1500000</v>
      </c>
      <c r="D28" s="94"/>
      <c r="E28" s="130">
        <f t="shared" si="0"/>
        <v>1500000</v>
      </c>
    </row>
    <row r="29" spans="1:5" s="104" customFormat="1" ht="12" customHeight="1">
      <c r="A29" s="12" t="s">
        <v>108</v>
      </c>
      <c r="B29" s="106" t="s">
        <v>328</v>
      </c>
      <c r="C29" s="223">
        <v>1200000</v>
      </c>
      <c r="D29" s="93">
        <v>793163</v>
      </c>
      <c r="E29" s="130">
        <f t="shared" si="0"/>
        <v>1993163</v>
      </c>
    </row>
    <row r="30" spans="1:5" s="104" customFormat="1" ht="12" customHeight="1">
      <c r="A30" s="12" t="s">
        <v>109</v>
      </c>
      <c r="B30" s="106" t="s">
        <v>329</v>
      </c>
      <c r="C30" s="223">
        <v>67000000</v>
      </c>
      <c r="D30" s="93">
        <v>12402386</v>
      </c>
      <c r="E30" s="130">
        <f t="shared" si="0"/>
        <v>79402386</v>
      </c>
    </row>
    <row r="31" spans="1:5" s="104" customFormat="1" ht="12" customHeight="1">
      <c r="A31" s="12" t="s">
        <v>110</v>
      </c>
      <c r="B31" s="106" t="s">
        <v>330</v>
      </c>
      <c r="C31" s="223">
        <v>1500000</v>
      </c>
      <c r="D31" s="93"/>
      <c r="E31" s="130">
        <f t="shared" si="0"/>
        <v>1500000</v>
      </c>
    </row>
    <row r="32" spans="1:5" s="104" customFormat="1" ht="12" customHeight="1">
      <c r="A32" s="12" t="s">
        <v>331</v>
      </c>
      <c r="B32" s="106" t="s">
        <v>111</v>
      </c>
      <c r="C32" s="223">
        <v>8500000</v>
      </c>
      <c r="D32" s="93">
        <v>-718512</v>
      </c>
      <c r="E32" s="130">
        <f t="shared" si="0"/>
        <v>7781488</v>
      </c>
    </row>
    <row r="33" spans="1:5" s="104" customFormat="1" ht="12" customHeight="1">
      <c r="A33" s="12" t="s">
        <v>332</v>
      </c>
      <c r="B33" s="106" t="s">
        <v>112</v>
      </c>
      <c r="C33" s="223">
        <v>3200000</v>
      </c>
      <c r="D33" s="93"/>
      <c r="E33" s="130">
        <f t="shared" si="0"/>
        <v>3200000</v>
      </c>
    </row>
    <row r="34" spans="1:5" s="104" customFormat="1" ht="12" customHeight="1" thickBot="1">
      <c r="A34" s="14" t="s">
        <v>333</v>
      </c>
      <c r="B34" s="107" t="s">
        <v>113</v>
      </c>
      <c r="C34" s="224">
        <v>1500000</v>
      </c>
      <c r="D34" s="95">
        <v>-61202</v>
      </c>
      <c r="E34" s="130">
        <f t="shared" si="0"/>
        <v>1438798</v>
      </c>
    </row>
    <row r="35" spans="1:5" s="104" customFormat="1" ht="12" customHeight="1" thickBot="1">
      <c r="A35" s="18" t="s">
        <v>8</v>
      </c>
      <c r="B35" s="19" t="s">
        <v>247</v>
      </c>
      <c r="C35" s="221">
        <f>SUM(C36:C46)</f>
        <v>26850000</v>
      </c>
      <c r="D35" s="161">
        <f>SUM(D36:D46)</f>
        <v>6864275</v>
      </c>
      <c r="E35" s="65">
        <f>SUM(E36:E46)</f>
        <v>33714275</v>
      </c>
    </row>
    <row r="36" spans="1:5" s="104" customFormat="1" ht="12" customHeight="1">
      <c r="A36" s="13" t="s">
        <v>30</v>
      </c>
      <c r="B36" s="105" t="s">
        <v>116</v>
      </c>
      <c r="C36" s="222">
        <v>1000000</v>
      </c>
      <c r="D36" s="162">
        <v>571475</v>
      </c>
      <c r="E36" s="130">
        <f t="shared" si="0"/>
        <v>1571475</v>
      </c>
    </row>
    <row r="37" spans="1:5" s="104" customFormat="1" ht="12" customHeight="1">
      <c r="A37" s="12" t="s">
        <v>31</v>
      </c>
      <c r="B37" s="106" t="s">
        <v>117</v>
      </c>
      <c r="C37" s="223">
        <v>2550000</v>
      </c>
      <c r="D37" s="163"/>
      <c r="E37" s="130">
        <f t="shared" si="0"/>
        <v>2550000</v>
      </c>
    </row>
    <row r="38" spans="1:5" s="104" customFormat="1" ht="12" customHeight="1">
      <c r="A38" s="12" t="s">
        <v>32</v>
      </c>
      <c r="B38" s="106" t="s">
        <v>118</v>
      </c>
      <c r="C38" s="223"/>
      <c r="D38" s="163"/>
      <c r="E38" s="130">
        <f t="shared" si="0"/>
        <v>0</v>
      </c>
    </row>
    <row r="39" spans="1:5" s="104" customFormat="1" ht="12" customHeight="1">
      <c r="A39" s="12" t="s">
        <v>67</v>
      </c>
      <c r="B39" s="106" t="s">
        <v>119</v>
      </c>
      <c r="C39" s="223"/>
      <c r="D39" s="163"/>
      <c r="E39" s="130">
        <f t="shared" si="0"/>
        <v>0</v>
      </c>
    </row>
    <row r="40" spans="1:5" s="104" customFormat="1" ht="12" customHeight="1">
      <c r="A40" s="12" t="s">
        <v>68</v>
      </c>
      <c r="B40" s="106" t="s">
        <v>120</v>
      </c>
      <c r="C40" s="223">
        <v>18500000</v>
      </c>
      <c r="D40" s="163">
        <v>2292745</v>
      </c>
      <c r="E40" s="130">
        <f t="shared" si="0"/>
        <v>20792745</v>
      </c>
    </row>
    <row r="41" spans="1:5" s="104" customFormat="1" ht="12" customHeight="1">
      <c r="A41" s="12" t="s">
        <v>69</v>
      </c>
      <c r="B41" s="106" t="s">
        <v>121</v>
      </c>
      <c r="C41" s="223">
        <v>4800000</v>
      </c>
      <c r="D41" s="163"/>
      <c r="E41" s="130">
        <f t="shared" si="0"/>
        <v>4800000</v>
      </c>
    </row>
    <row r="42" spans="1:5" s="104" customFormat="1" ht="12" customHeight="1">
      <c r="A42" s="12" t="s">
        <v>70</v>
      </c>
      <c r="B42" s="106" t="s">
        <v>122</v>
      </c>
      <c r="C42" s="223"/>
      <c r="D42" s="163">
        <v>4000000</v>
      </c>
      <c r="E42" s="130">
        <f t="shared" si="0"/>
        <v>4000000</v>
      </c>
    </row>
    <row r="43" spans="1:5" s="104" customFormat="1" ht="12" customHeight="1">
      <c r="A43" s="12" t="s">
        <v>71</v>
      </c>
      <c r="B43" s="106" t="s">
        <v>335</v>
      </c>
      <c r="C43" s="223"/>
      <c r="D43" s="163">
        <v>55</v>
      </c>
      <c r="E43" s="130">
        <f t="shared" si="0"/>
        <v>55</v>
      </c>
    </row>
    <row r="44" spans="1:5" s="104" customFormat="1" ht="12" customHeight="1">
      <c r="A44" s="12" t="s">
        <v>114</v>
      </c>
      <c r="B44" s="106" t="s">
        <v>124</v>
      </c>
      <c r="C44" s="226"/>
      <c r="D44" s="181"/>
      <c r="E44" s="130">
        <f t="shared" si="0"/>
        <v>0</v>
      </c>
    </row>
    <row r="45" spans="1:5" s="104" customFormat="1" ht="12" customHeight="1">
      <c r="A45" s="14" t="s">
        <v>115</v>
      </c>
      <c r="B45" s="107" t="s">
        <v>249</v>
      </c>
      <c r="C45" s="227"/>
      <c r="D45" s="182"/>
      <c r="E45" s="130">
        <f t="shared" si="0"/>
        <v>0</v>
      </c>
    </row>
    <row r="46" spans="1:5" s="104" customFormat="1" ht="12" customHeight="1" thickBot="1">
      <c r="A46" s="14" t="s">
        <v>248</v>
      </c>
      <c r="B46" s="68" t="s">
        <v>125</v>
      </c>
      <c r="C46" s="227"/>
      <c r="D46" s="182"/>
      <c r="E46" s="130">
        <f t="shared" si="0"/>
        <v>0</v>
      </c>
    </row>
    <row r="47" spans="1:5" s="104" customFormat="1" ht="12" customHeight="1" thickBot="1">
      <c r="A47" s="18" t="s">
        <v>9</v>
      </c>
      <c r="B47" s="19" t="s">
        <v>126</v>
      </c>
      <c r="C47" s="221">
        <f>SUM(C48:C52)</f>
        <v>1500000</v>
      </c>
      <c r="D47" s="161">
        <f>SUM(D48:D52)</f>
        <v>1500000</v>
      </c>
      <c r="E47" s="65">
        <f>SUM(E48:E52)</f>
        <v>3000000</v>
      </c>
    </row>
    <row r="48" spans="1:5" s="104" customFormat="1" ht="12" customHeight="1">
      <c r="A48" s="13" t="s">
        <v>33</v>
      </c>
      <c r="B48" s="105" t="s">
        <v>130</v>
      </c>
      <c r="C48" s="228"/>
      <c r="D48" s="183"/>
      <c r="E48" s="198">
        <f t="shared" si="0"/>
        <v>0</v>
      </c>
    </row>
    <row r="49" spans="1:5" s="104" customFormat="1" ht="12" customHeight="1">
      <c r="A49" s="12" t="s">
        <v>34</v>
      </c>
      <c r="B49" s="106" t="s">
        <v>131</v>
      </c>
      <c r="C49" s="226">
        <v>1500000</v>
      </c>
      <c r="D49" s="181">
        <v>1500000</v>
      </c>
      <c r="E49" s="198">
        <f t="shared" si="0"/>
        <v>3000000</v>
      </c>
    </row>
    <row r="50" spans="1:5" s="104" customFormat="1" ht="12" customHeight="1">
      <c r="A50" s="12" t="s">
        <v>127</v>
      </c>
      <c r="B50" s="106" t="s">
        <v>132</v>
      </c>
      <c r="C50" s="226"/>
      <c r="D50" s="181"/>
      <c r="E50" s="198">
        <f t="shared" si="0"/>
        <v>0</v>
      </c>
    </row>
    <row r="51" spans="1:5" s="104" customFormat="1" ht="12" customHeight="1">
      <c r="A51" s="12" t="s">
        <v>128</v>
      </c>
      <c r="B51" s="106" t="s">
        <v>133</v>
      </c>
      <c r="C51" s="226"/>
      <c r="D51" s="181"/>
      <c r="E51" s="198">
        <f t="shared" si="0"/>
        <v>0</v>
      </c>
    </row>
    <row r="52" spans="1:5" s="104" customFormat="1" ht="12" customHeight="1" thickBot="1">
      <c r="A52" s="14" t="s">
        <v>129</v>
      </c>
      <c r="B52" s="68" t="s">
        <v>134</v>
      </c>
      <c r="C52" s="227"/>
      <c r="D52" s="182"/>
      <c r="E52" s="198">
        <f t="shared" si="0"/>
        <v>0</v>
      </c>
    </row>
    <row r="53" spans="1:5" s="104" customFormat="1" ht="12" customHeight="1" thickBot="1">
      <c r="A53" s="18" t="s">
        <v>72</v>
      </c>
      <c r="B53" s="19" t="s">
        <v>135</v>
      </c>
      <c r="C53" s="221">
        <f>SUM(C54:C56)</f>
        <v>0</v>
      </c>
      <c r="D53" s="161">
        <f>SUM(D54:D56)</f>
        <v>1493734</v>
      </c>
      <c r="E53" s="65">
        <f>SUM(E54:E56)</f>
        <v>1493734</v>
      </c>
    </row>
    <row r="54" spans="1:5" s="104" customFormat="1" ht="12" customHeight="1">
      <c r="A54" s="13" t="s">
        <v>35</v>
      </c>
      <c r="B54" s="105" t="s">
        <v>136</v>
      </c>
      <c r="C54" s="222"/>
      <c r="D54" s="162"/>
      <c r="E54" s="130">
        <f t="shared" si="0"/>
        <v>0</v>
      </c>
    </row>
    <row r="55" spans="1:5" s="104" customFormat="1" ht="12" customHeight="1">
      <c r="A55" s="12" t="s">
        <v>36</v>
      </c>
      <c r="B55" s="106" t="s">
        <v>242</v>
      </c>
      <c r="C55" s="223"/>
      <c r="D55" s="163"/>
      <c r="E55" s="130">
        <f t="shared" si="0"/>
        <v>0</v>
      </c>
    </row>
    <row r="56" spans="1:5" s="104" customFormat="1" ht="12" customHeight="1">
      <c r="A56" s="12" t="s">
        <v>139</v>
      </c>
      <c r="B56" s="106" t="s">
        <v>137</v>
      </c>
      <c r="C56" s="223"/>
      <c r="D56" s="163">
        <v>1493734</v>
      </c>
      <c r="E56" s="130">
        <f t="shared" si="0"/>
        <v>1493734</v>
      </c>
    </row>
    <row r="57" spans="1:5" s="104" customFormat="1" ht="12" customHeight="1" thickBot="1">
      <c r="A57" s="14" t="s">
        <v>140</v>
      </c>
      <c r="B57" s="68" t="s">
        <v>138</v>
      </c>
      <c r="C57" s="224"/>
      <c r="D57" s="164"/>
      <c r="E57" s="130">
        <f t="shared" si="0"/>
        <v>0</v>
      </c>
    </row>
    <row r="58" spans="1:5" s="104" customFormat="1" ht="12" customHeight="1" thickBot="1">
      <c r="A58" s="18" t="s">
        <v>11</v>
      </c>
      <c r="B58" s="66" t="s">
        <v>141</v>
      </c>
      <c r="C58" s="221">
        <f>SUM(C59:C61)</f>
        <v>0</v>
      </c>
      <c r="D58" s="161">
        <f>SUM(D59:D61)</f>
        <v>150000000</v>
      </c>
      <c r="E58" s="65">
        <f>SUM(E59:E61)</f>
        <v>150000000</v>
      </c>
    </row>
    <row r="59" spans="1:5" s="104" customFormat="1" ht="12" customHeight="1">
      <c r="A59" s="13" t="s">
        <v>73</v>
      </c>
      <c r="B59" s="105" t="s">
        <v>143</v>
      </c>
      <c r="C59" s="226"/>
      <c r="D59" s="181"/>
      <c r="E59" s="196">
        <f t="shared" si="0"/>
        <v>0</v>
      </c>
    </row>
    <row r="60" spans="1:5" s="104" customFormat="1" ht="12" customHeight="1">
      <c r="A60" s="12" t="s">
        <v>74</v>
      </c>
      <c r="B60" s="106" t="s">
        <v>243</v>
      </c>
      <c r="C60" s="226"/>
      <c r="D60" s="181"/>
      <c r="E60" s="196">
        <f t="shared" si="0"/>
        <v>0</v>
      </c>
    </row>
    <row r="61" spans="1:5" s="104" customFormat="1" ht="12" customHeight="1">
      <c r="A61" s="12" t="s">
        <v>89</v>
      </c>
      <c r="B61" s="106" t="s">
        <v>144</v>
      </c>
      <c r="C61" s="226"/>
      <c r="D61" s="181">
        <v>150000000</v>
      </c>
      <c r="E61" s="196">
        <f t="shared" si="0"/>
        <v>150000000</v>
      </c>
    </row>
    <row r="62" spans="1:5" s="104" customFormat="1" ht="12" customHeight="1" thickBot="1">
      <c r="A62" s="14" t="s">
        <v>142</v>
      </c>
      <c r="B62" s="68" t="s">
        <v>145</v>
      </c>
      <c r="C62" s="226"/>
      <c r="D62" s="181"/>
      <c r="E62" s="196">
        <f t="shared" si="0"/>
        <v>0</v>
      </c>
    </row>
    <row r="63" spans="1:5" s="104" customFormat="1" ht="12" customHeight="1" thickBot="1">
      <c r="A63" s="148" t="s">
        <v>289</v>
      </c>
      <c r="B63" s="19" t="s">
        <v>146</v>
      </c>
      <c r="C63" s="225">
        <f>+C6+C13+C20+C27+C35+C47+C53+C58</f>
        <v>253058000</v>
      </c>
      <c r="D63" s="165">
        <f>+D6+D13+D20+D27+D35+D47+D53+D58</f>
        <v>324340741</v>
      </c>
      <c r="E63" s="129">
        <f>+E6+E13+E20+E27+E35+E47+E53+E58</f>
        <v>577398741</v>
      </c>
    </row>
    <row r="64" spans="1:5" s="104" customFormat="1" ht="12" customHeight="1" thickBot="1">
      <c r="A64" s="141" t="s">
        <v>147</v>
      </c>
      <c r="B64" s="66" t="s">
        <v>148</v>
      </c>
      <c r="C64" s="221">
        <f>SUM(C65:C67)</f>
        <v>0</v>
      </c>
      <c r="D64" s="161">
        <f>SUM(D65:D67)</f>
        <v>0</v>
      </c>
      <c r="E64" s="65">
        <f>SUM(E65:E67)</f>
        <v>0</v>
      </c>
    </row>
    <row r="65" spans="1:5" s="104" customFormat="1" ht="12" customHeight="1">
      <c r="A65" s="13" t="s">
        <v>179</v>
      </c>
      <c r="B65" s="105" t="s">
        <v>149</v>
      </c>
      <c r="C65" s="226"/>
      <c r="D65" s="181"/>
      <c r="E65" s="196">
        <f t="shared" ref="E65:E86" si="1">C65+D65</f>
        <v>0</v>
      </c>
    </row>
    <row r="66" spans="1:5" s="104" customFormat="1" ht="12" customHeight="1">
      <c r="A66" s="12" t="s">
        <v>188</v>
      </c>
      <c r="B66" s="106" t="s">
        <v>150</v>
      </c>
      <c r="C66" s="226"/>
      <c r="D66" s="181"/>
      <c r="E66" s="196">
        <f t="shared" si="1"/>
        <v>0</v>
      </c>
    </row>
    <row r="67" spans="1:5" s="104" customFormat="1" ht="12" customHeight="1" thickBot="1">
      <c r="A67" s="14" t="s">
        <v>189</v>
      </c>
      <c r="B67" s="144" t="s">
        <v>274</v>
      </c>
      <c r="C67" s="226"/>
      <c r="D67" s="184"/>
      <c r="E67" s="196">
        <f t="shared" si="1"/>
        <v>0</v>
      </c>
    </row>
    <row r="68" spans="1:5" s="104" customFormat="1" ht="12" customHeight="1" thickBot="1">
      <c r="A68" s="141" t="s">
        <v>152</v>
      </c>
      <c r="B68" s="66" t="s">
        <v>153</v>
      </c>
      <c r="C68" s="221">
        <f>SUM(C69:C72)</f>
        <v>0</v>
      </c>
      <c r="D68" s="92">
        <f>SUM(D69:D72)</f>
        <v>0</v>
      </c>
      <c r="E68" s="65">
        <f>SUM(E69:E72)</f>
        <v>0</v>
      </c>
    </row>
    <row r="69" spans="1:5" s="104" customFormat="1" ht="12" customHeight="1">
      <c r="A69" s="13" t="s">
        <v>58</v>
      </c>
      <c r="B69" s="105" t="s">
        <v>154</v>
      </c>
      <c r="C69" s="226"/>
      <c r="D69" s="96"/>
      <c r="E69" s="196">
        <f t="shared" si="1"/>
        <v>0</v>
      </c>
    </row>
    <row r="70" spans="1:5" s="104" customFormat="1" ht="12" customHeight="1">
      <c r="A70" s="12" t="s">
        <v>59</v>
      </c>
      <c r="B70" s="106" t="s">
        <v>155</v>
      </c>
      <c r="C70" s="226"/>
      <c r="D70" s="96"/>
      <c r="E70" s="196">
        <f t="shared" si="1"/>
        <v>0</v>
      </c>
    </row>
    <row r="71" spans="1:5" s="104" customFormat="1" ht="12" customHeight="1">
      <c r="A71" s="12" t="s">
        <v>180</v>
      </c>
      <c r="B71" s="106" t="s">
        <v>156</v>
      </c>
      <c r="C71" s="226"/>
      <c r="D71" s="96"/>
      <c r="E71" s="196">
        <f t="shared" si="1"/>
        <v>0</v>
      </c>
    </row>
    <row r="72" spans="1:5" s="104" customFormat="1" ht="12" customHeight="1" thickBot="1">
      <c r="A72" s="14" t="s">
        <v>181</v>
      </c>
      <c r="B72" s="68" t="s">
        <v>157</v>
      </c>
      <c r="C72" s="226"/>
      <c r="D72" s="96"/>
      <c r="E72" s="196">
        <f t="shared" si="1"/>
        <v>0</v>
      </c>
    </row>
    <row r="73" spans="1:5" s="104" customFormat="1" ht="12" customHeight="1" thickBot="1">
      <c r="A73" s="141" t="s">
        <v>158</v>
      </c>
      <c r="B73" s="66" t="s">
        <v>159</v>
      </c>
      <c r="C73" s="221">
        <f>SUM(C74:C75)</f>
        <v>639646000</v>
      </c>
      <c r="D73" s="92">
        <f>SUM(D74:D75)</f>
        <v>-36619083</v>
      </c>
      <c r="E73" s="65">
        <f>SUM(E74:E75)</f>
        <v>603026917</v>
      </c>
    </row>
    <row r="74" spans="1:5" s="104" customFormat="1" ht="12" customHeight="1">
      <c r="A74" s="13" t="s">
        <v>182</v>
      </c>
      <c r="B74" s="105" t="s">
        <v>160</v>
      </c>
      <c r="C74" s="226">
        <v>639646000</v>
      </c>
      <c r="D74" s="96">
        <v>-36619083</v>
      </c>
      <c r="E74" s="196">
        <f t="shared" si="1"/>
        <v>603026917</v>
      </c>
    </row>
    <row r="75" spans="1:5" s="104" customFormat="1" ht="12" customHeight="1" thickBot="1">
      <c r="A75" s="14" t="s">
        <v>183</v>
      </c>
      <c r="B75" s="68" t="s">
        <v>161</v>
      </c>
      <c r="C75" s="226"/>
      <c r="D75" s="96"/>
      <c r="E75" s="196">
        <f t="shared" si="1"/>
        <v>0</v>
      </c>
    </row>
    <row r="76" spans="1:5" s="104" customFormat="1" ht="12" customHeight="1" thickBot="1">
      <c r="A76" s="141" t="s">
        <v>162</v>
      </c>
      <c r="B76" s="66" t="s">
        <v>163</v>
      </c>
      <c r="C76" s="221">
        <f>SUM(C77:C79)</f>
        <v>0</v>
      </c>
      <c r="D76" s="92">
        <f>SUM(D77:D79)</f>
        <v>4157675</v>
      </c>
      <c r="E76" s="65">
        <f>SUM(E77:E79)</f>
        <v>4157675</v>
      </c>
    </row>
    <row r="77" spans="1:5" s="104" customFormat="1" ht="12" customHeight="1">
      <c r="A77" s="13" t="s">
        <v>184</v>
      </c>
      <c r="B77" s="105" t="s">
        <v>164</v>
      </c>
      <c r="C77" s="226"/>
      <c r="D77" s="96">
        <v>4157675</v>
      </c>
      <c r="E77" s="196">
        <f t="shared" si="1"/>
        <v>4157675</v>
      </c>
    </row>
    <row r="78" spans="1:5" s="104" customFormat="1" ht="12" customHeight="1">
      <c r="A78" s="12" t="s">
        <v>185</v>
      </c>
      <c r="B78" s="106" t="s">
        <v>165</v>
      </c>
      <c r="C78" s="226"/>
      <c r="D78" s="96"/>
      <c r="E78" s="196">
        <f t="shared" si="1"/>
        <v>0</v>
      </c>
    </row>
    <row r="79" spans="1:5" s="104" customFormat="1" ht="12" customHeight="1" thickBot="1">
      <c r="A79" s="14" t="s">
        <v>186</v>
      </c>
      <c r="B79" s="68" t="s">
        <v>166</v>
      </c>
      <c r="C79" s="226"/>
      <c r="D79" s="96"/>
      <c r="E79" s="196">
        <f t="shared" si="1"/>
        <v>0</v>
      </c>
    </row>
    <row r="80" spans="1:5" s="104" customFormat="1" ht="12" customHeight="1" thickBot="1">
      <c r="A80" s="141" t="s">
        <v>167</v>
      </c>
      <c r="B80" s="66" t="s">
        <v>187</v>
      </c>
      <c r="C80" s="221">
        <f>SUM(C81:C84)</f>
        <v>0</v>
      </c>
      <c r="D80" s="92">
        <f>SUM(D81:D84)</f>
        <v>0</v>
      </c>
      <c r="E80" s="65">
        <f>SUM(E81:E84)</f>
        <v>0</v>
      </c>
    </row>
    <row r="81" spans="1:5" s="104" customFormat="1" ht="12" customHeight="1">
      <c r="A81" s="109" t="s">
        <v>168</v>
      </c>
      <c r="B81" s="105" t="s">
        <v>169</v>
      </c>
      <c r="C81" s="226"/>
      <c r="D81" s="96"/>
      <c r="E81" s="196">
        <f t="shared" si="1"/>
        <v>0</v>
      </c>
    </row>
    <row r="82" spans="1:5" s="104" customFormat="1" ht="12" customHeight="1">
      <c r="A82" s="110" t="s">
        <v>170</v>
      </c>
      <c r="B82" s="106" t="s">
        <v>171</v>
      </c>
      <c r="C82" s="226"/>
      <c r="D82" s="96"/>
      <c r="E82" s="196">
        <f t="shared" si="1"/>
        <v>0</v>
      </c>
    </row>
    <row r="83" spans="1:5" s="104" customFormat="1" ht="12" customHeight="1">
      <c r="A83" s="110" t="s">
        <v>172</v>
      </c>
      <c r="B83" s="106" t="s">
        <v>173</v>
      </c>
      <c r="C83" s="226"/>
      <c r="D83" s="96"/>
      <c r="E83" s="196">
        <f t="shared" si="1"/>
        <v>0</v>
      </c>
    </row>
    <row r="84" spans="1:5" s="104" customFormat="1" ht="12" customHeight="1" thickBot="1">
      <c r="A84" s="111" t="s">
        <v>174</v>
      </c>
      <c r="B84" s="68" t="s">
        <v>175</v>
      </c>
      <c r="C84" s="226"/>
      <c r="D84" s="96"/>
      <c r="E84" s="196">
        <f t="shared" si="1"/>
        <v>0</v>
      </c>
    </row>
    <row r="85" spans="1:5" s="104" customFormat="1" ht="12" customHeight="1" thickBot="1">
      <c r="A85" s="141" t="s">
        <v>176</v>
      </c>
      <c r="B85" s="66" t="s">
        <v>288</v>
      </c>
      <c r="C85" s="229"/>
      <c r="D85" s="143"/>
      <c r="E85" s="65">
        <f t="shared" si="1"/>
        <v>0</v>
      </c>
    </row>
    <row r="86" spans="1:5" s="104" customFormat="1" ht="13.5" customHeight="1" thickBot="1">
      <c r="A86" s="141" t="s">
        <v>178</v>
      </c>
      <c r="B86" s="66" t="s">
        <v>177</v>
      </c>
      <c r="C86" s="229"/>
      <c r="D86" s="143"/>
      <c r="E86" s="65">
        <f t="shared" si="1"/>
        <v>0</v>
      </c>
    </row>
    <row r="87" spans="1:5" s="104" customFormat="1" ht="15.75" customHeight="1" thickBot="1">
      <c r="A87" s="141" t="s">
        <v>190</v>
      </c>
      <c r="B87" s="112" t="s">
        <v>291</v>
      </c>
      <c r="C87" s="225">
        <f>+C64+C68+C73+C76+C80+C86+C85</f>
        <v>639646000</v>
      </c>
      <c r="D87" s="97">
        <f>+D64+D68+D73+D76+D80+D86+D85</f>
        <v>-32461408</v>
      </c>
      <c r="E87" s="129">
        <f>+E64+E68+E73+E76+E80+E86+E85</f>
        <v>607184592</v>
      </c>
    </row>
    <row r="88" spans="1:5" s="104" customFormat="1" ht="25.5" customHeight="1" thickBot="1">
      <c r="A88" s="142" t="s">
        <v>290</v>
      </c>
      <c r="B88" s="113" t="s">
        <v>292</v>
      </c>
      <c r="C88" s="225">
        <f>+C63+C87</f>
        <v>892704000</v>
      </c>
      <c r="D88" s="97">
        <f>+D63+D87</f>
        <v>291879333</v>
      </c>
      <c r="E88" s="129">
        <f>+E63+E87</f>
        <v>1184583333</v>
      </c>
    </row>
    <row r="89" spans="1:5" s="104" customFormat="1" ht="30.75" customHeight="1">
      <c r="A89" s="3"/>
      <c r="B89" s="4"/>
      <c r="C89" s="70"/>
    </row>
    <row r="90" spans="1:5" ht="16.5" customHeight="1">
      <c r="A90" s="243" t="s">
        <v>15</v>
      </c>
      <c r="B90" s="243"/>
      <c r="C90" s="243"/>
      <c r="D90" s="243"/>
      <c r="E90" s="243"/>
    </row>
    <row r="91" spans="1:5" s="114" customFormat="1" ht="16.5" customHeight="1" thickBot="1">
      <c r="A91" s="245" t="s">
        <v>61</v>
      </c>
      <c r="B91" s="245"/>
      <c r="C91" s="36"/>
      <c r="E91" s="36" t="s">
        <v>345</v>
      </c>
    </row>
    <row r="92" spans="1:5">
      <c r="A92" s="246" t="s">
        <v>25</v>
      </c>
      <c r="B92" s="248" t="s">
        <v>324</v>
      </c>
      <c r="C92" s="239" t="e">
        <f>+CONCATENATE(LEFT(#REF!,4),". évi")</f>
        <v>#REF!</v>
      </c>
      <c r="D92" s="240"/>
      <c r="E92" s="241"/>
    </row>
    <row r="93" spans="1:5" ht="23.4" thickBot="1">
      <c r="A93" s="247"/>
      <c r="B93" s="249"/>
      <c r="C93" s="159" t="s">
        <v>323</v>
      </c>
      <c r="D93" s="157" t="s">
        <v>337</v>
      </c>
      <c r="E93" s="158" t="e">
        <f>+CONCATENATE(LEFT(#REF!,4),". ….",CHAR(10),"Módosítás utáni")</f>
        <v>#REF!</v>
      </c>
    </row>
    <row r="94" spans="1:5" s="103" customFormat="1" ht="12" customHeight="1" thickBot="1">
      <c r="A94" s="23" t="s">
        <v>294</v>
      </c>
      <c r="B94" s="24" t="s">
        <v>295</v>
      </c>
      <c r="C94" s="24" t="s">
        <v>296</v>
      </c>
      <c r="D94" s="24" t="s">
        <v>297</v>
      </c>
      <c r="E94" s="217" t="s">
        <v>338</v>
      </c>
    </row>
    <row r="95" spans="1:5" ht="12" customHeight="1" thickBot="1">
      <c r="A95" s="20" t="s">
        <v>4</v>
      </c>
      <c r="B95" s="22" t="s">
        <v>250</v>
      </c>
      <c r="C95" s="230">
        <f>C96+C97+C98+C99+C100+C113</f>
        <v>265193000</v>
      </c>
      <c r="D95" s="91">
        <f>D96+D97+D98+D99+D100+D113</f>
        <v>784743227</v>
      </c>
      <c r="E95" s="150">
        <f>E96+E97+E98+E99+E100+E113</f>
        <v>1049936227</v>
      </c>
    </row>
    <row r="96" spans="1:5" ht="12" customHeight="1">
      <c r="A96" s="15" t="s">
        <v>37</v>
      </c>
      <c r="B96" s="8" t="s">
        <v>16</v>
      </c>
      <c r="C96" s="231">
        <v>110036000</v>
      </c>
      <c r="D96" s="154">
        <v>107203687</v>
      </c>
      <c r="E96" s="199">
        <f t="shared" ref="E96:E129" si="2">C96+D96</f>
        <v>217239687</v>
      </c>
    </row>
    <row r="97" spans="1:5" ht="12" customHeight="1">
      <c r="A97" s="12" t="s">
        <v>38</v>
      </c>
      <c r="B97" s="6" t="s">
        <v>75</v>
      </c>
      <c r="C97" s="223">
        <v>30795000</v>
      </c>
      <c r="D97" s="93">
        <v>26892911</v>
      </c>
      <c r="E97" s="194">
        <f t="shared" si="2"/>
        <v>57687911</v>
      </c>
    </row>
    <row r="98" spans="1:5" ht="12" customHeight="1">
      <c r="A98" s="12" t="s">
        <v>39</v>
      </c>
      <c r="B98" s="6" t="s">
        <v>56</v>
      </c>
      <c r="C98" s="224">
        <v>88735000</v>
      </c>
      <c r="D98" s="95">
        <v>600541121</v>
      </c>
      <c r="E98" s="195">
        <f t="shared" si="2"/>
        <v>689276121</v>
      </c>
    </row>
    <row r="99" spans="1:5" ht="12" customHeight="1">
      <c r="A99" s="12" t="s">
        <v>40</v>
      </c>
      <c r="B99" s="9" t="s">
        <v>76</v>
      </c>
      <c r="C99" s="224">
        <v>16992000</v>
      </c>
      <c r="D99" s="95">
        <v>1398340</v>
      </c>
      <c r="E99" s="195">
        <f t="shared" si="2"/>
        <v>18390340</v>
      </c>
    </row>
    <row r="100" spans="1:5" ht="12" customHeight="1">
      <c r="A100" s="12" t="s">
        <v>48</v>
      </c>
      <c r="B100" s="17" t="s">
        <v>77</v>
      </c>
      <c r="C100" s="224">
        <v>6500000</v>
      </c>
      <c r="D100" s="95">
        <v>60842168</v>
      </c>
      <c r="E100" s="195">
        <f t="shared" si="2"/>
        <v>67342168</v>
      </c>
    </row>
    <row r="101" spans="1:5" ht="12" customHeight="1">
      <c r="A101" s="12" t="s">
        <v>41</v>
      </c>
      <c r="B101" s="6" t="s">
        <v>255</v>
      </c>
      <c r="C101" s="224"/>
      <c r="D101" s="95"/>
      <c r="E101" s="195">
        <f t="shared" si="2"/>
        <v>0</v>
      </c>
    </row>
    <row r="102" spans="1:5" ht="12" customHeight="1">
      <c r="A102" s="12" t="s">
        <v>42</v>
      </c>
      <c r="B102" s="40" t="s">
        <v>254</v>
      </c>
      <c r="C102" s="224"/>
      <c r="D102" s="95"/>
      <c r="E102" s="195">
        <f t="shared" si="2"/>
        <v>0</v>
      </c>
    </row>
    <row r="103" spans="1:5" ht="12" customHeight="1">
      <c r="A103" s="12" t="s">
        <v>49</v>
      </c>
      <c r="B103" s="40" t="s">
        <v>253</v>
      </c>
      <c r="C103" s="224"/>
      <c r="D103" s="95"/>
      <c r="E103" s="195">
        <f t="shared" si="2"/>
        <v>0</v>
      </c>
    </row>
    <row r="104" spans="1:5" ht="12" customHeight="1">
      <c r="A104" s="12" t="s">
        <v>50</v>
      </c>
      <c r="B104" s="38" t="s">
        <v>193</v>
      </c>
      <c r="C104" s="224"/>
      <c r="D104" s="95"/>
      <c r="E104" s="195">
        <f t="shared" si="2"/>
        <v>0</v>
      </c>
    </row>
    <row r="105" spans="1:5" ht="12" customHeight="1">
      <c r="A105" s="12" t="s">
        <v>51</v>
      </c>
      <c r="B105" s="39" t="s">
        <v>194</v>
      </c>
      <c r="C105" s="224"/>
      <c r="D105" s="95"/>
      <c r="E105" s="195">
        <f t="shared" si="2"/>
        <v>0</v>
      </c>
    </row>
    <row r="106" spans="1:5" ht="12" customHeight="1">
      <c r="A106" s="12" t="s">
        <v>52</v>
      </c>
      <c r="B106" s="39" t="s">
        <v>195</v>
      </c>
      <c r="C106" s="224"/>
      <c r="D106" s="95"/>
      <c r="E106" s="195">
        <f t="shared" si="2"/>
        <v>0</v>
      </c>
    </row>
    <row r="107" spans="1:5" ht="12" customHeight="1">
      <c r="A107" s="12" t="s">
        <v>54</v>
      </c>
      <c r="B107" s="38" t="s">
        <v>196</v>
      </c>
      <c r="C107" s="224"/>
      <c r="D107" s="95"/>
      <c r="E107" s="195">
        <f t="shared" si="2"/>
        <v>0</v>
      </c>
    </row>
    <row r="108" spans="1:5" ht="12" customHeight="1">
      <c r="A108" s="12" t="s">
        <v>78</v>
      </c>
      <c r="B108" s="38" t="s">
        <v>197</v>
      </c>
      <c r="C108" s="224"/>
      <c r="D108" s="95"/>
      <c r="E108" s="195">
        <f t="shared" si="2"/>
        <v>0</v>
      </c>
    </row>
    <row r="109" spans="1:5" ht="12" customHeight="1">
      <c r="A109" s="12" t="s">
        <v>191</v>
      </c>
      <c r="B109" s="39" t="s">
        <v>198</v>
      </c>
      <c r="C109" s="224"/>
      <c r="D109" s="95"/>
      <c r="E109" s="195">
        <f t="shared" si="2"/>
        <v>0</v>
      </c>
    </row>
    <row r="110" spans="1:5" ht="12" customHeight="1">
      <c r="A110" s="11" t="s">
        <v>192</v>
      </c>
      <c r="B110" s="40" t="s">
        <v>199</v>
      </c>
      <c r="C110" s="224"/>
      <c r="D110" s="95"/>
      <c r="E110" s="195">
        <f t="shared" si="2"/>
        <v>0</v>
      </c>
    </row>
    <row r="111" spans="1:5" ht="12" customHeight="1">
      <c r="A111" s="12" t="s">
        <v>251</v>
      </c>
      <c r="B111" s="40" t="s">
        <v>200</v>
      </c>
      <c r="C111" s="224"/>
      <c r="D111" s="95"/>
      <c r="E111" s="195">
        <f t="shared" si="2"/>
        <v>0</v>
      </c>
    </row>
    <row r="112" spans="1:5" ht="12" customHeight="1">
      <c r="A112" s="14" t="s">
        <v>252</v>
      </c>
      <c r="B112" s="40" t="s">
        <v>201</v>
      </c>
      <c r="C112" s="224"/>
      <c r="D112" s="95"/>
      <c r="E112" s="195">
        <f t="shared" si="2"/>
        <v>0</v>
      </c>
    </row>
    <row r="113" spans="1:5" ht="12" customHeight="1">
      <c r="A113" s="12" t="s">
        <v>256</v>
      </c>
      <c r="B113" s="9" t="s">
        <v>17</v>
      </c>
      <c r="C113" s="223">
        <v>12135000</v>
      </c>
      <c r="D113" s="93">
        <v>-12135000</v>
      </c>
      <c r="E113" s="194">
        <f t="shared" si="2"/>
        <v>0</v>
      </c>
    </row>
    <row r="114" spans="1:5" ht="12" customHeight="1">
      <c r="A114" s="12" t="s">
        <v>257</v>
      </c>
      <c r="B114" s="6" t="s">
        <v>259</v>
      </c>
      <c r="C114" s="223">
        <v>12135000</v>
      </c>
      <c r="D114" s="93">
        <v>-12135000</v>
      </c>
      <c r="E114" s="194">
        <f t="shared" si="2"/>
        <v>0</v>
      </c>
    </row>
    <row r="115" spans="1:5" ht="12" customHeight="1" thickBot="1">
      <c r="A115" s="16" t="s">
        <v>258</v>
      </c>
      <c r="B115" s="147" t="s">
        <v>260</v>
      </c>
      <c r="C115" s="232"/>
      <c r="D115" s="155"/>
      <c r="E115" s="200">
        <f t="shared" si="2"/>
        <v>0</v>
      </c>
    </row>
    <row r="116" spans="1:5" ht="12" customHeight="1" thickBot="1">
      <c r="A116" s="145" t="s">
        <v>5</v>
      </c>
      <c r="B116" s="146" t="s">
        <v>202</v>
      </c>
      <c r="C116" s="233">
        <f>+C117+C119+C121</f>
        <v>627511000</v>
      </c>
      <c r="D116" s="92">
        <f>+D117+D119+D121</f>
        <v>-497633163</v>
      </c>
      <c r="E116" s="151">
        <f>+E117+E119+E121</f>
        <v>129877837</v>
      </c>
    </row>
    <row r="117" spans="1:5" ht="12" customHeight="1">
      <c r="A117" s="13" t="s">
        <v>43</v>
      </c>
      <c r="B117" s="6" t="s">
        <v>87</v>
      </c>
      <c r="C117" s="222">
        <v>30768000</v>
      </c>
      <c r="D117" s="162">
        <v>-11890163</v>
      </c>
      <c r="E117" s="130">
        <f t="shared" si="2"/>
        <v>18877837</v>
      </c>
    </row>
    <row r="118" spans="1:5" ht="12" customHeight="1">
      <c r="A118" s="13" t="s">
        <v>44</v>
      </c>
      <c r="B118" s="10" t="s">
        <v>206</v>
      </c>
      <c r="C118" s="222"/>
      <c r="D118" s="162"/>
      <c r="E118" s="130">
        <f t="shared" si="2"/>
        <v>0</v>
      </c>
    </row>
    <row r="119" spans="1:5" ht="12" customHeight="1">
      <c r="A119" s="13" t="s">
        <v>45</v>
      </c>
      <c r="B119" s="10" t="s">
        <v>79</v>
      </c>
      <c r="C119" s="223">
        <v>596743000</v>
      </c>
      <c r="D119" s="163">
        <v>-592743000</v>
      </c>
      <c r="E119" s="194">
        <f t="shared" si="2"/>
        <v>4000000</v>
      </c>
    </row>
    <row r="120" spans="1:5" ht="12" customHeight="1">
      <c r="A120" s="13" t="s">
        <v>46</v>
      </c>
      <c r="B120" s="10" t="s">
        <v>207</v>
      </c>
      <c r="C120" s="234"/>
      <c r="D120" s="163"/>
      <c r="E120" s="194">
        <f t="shared" si="2"/>
        <v>0</v>
      </c>
    </row>
    <row r="121" spans="1:5" ht="12" customHeight="1">
      <c r="A121" s="13" t="s">
        <v>47</v>
      </c>
      <c r="B121" s="68" t="s">
        <v>90</v>
      </c>
      <c r="C121" s="234"/>
      <c r="D121" s="163">
        <v>107000000</v>
      </c>
      <c r="E121" s="194">
        <f t="shared" si="2"/>
        <v>107000000</v>
      </c>
    </row>
    <row r="122" spans="1:5" ht="12" customHeight="1">
      <c r="A122" s="13" t="s">
        <v>53</v>
      </c>
      <c r="B122" s="67" t="s">
        <v>244</v>
      </c>
      <c r="C122" s="234"/>
      <c r="D122" s="163"/>
      <c r="E122" s="194">
        <f t="shared" si="2"/>
        <v>0</v>
      </c>
    </row>
    <row r="123" spans="1:5" ht="12" customHeight="1">
      <c r="A123" s="13" t="s">
        <v>55</v>
      </c>
      <c r="B123" s="101" t="s">
        <v>212</v>
      </c>
      <c r="C123" s="234"/>
      <c r="D123" s="163"/>
      <c r="E123" s="194">
        <f t="shared" si="2"/>
        <v>0</v>
      </c>
    </row>
    <row r="124" spans="1:5">
      <c r="A124" s="13" t="s">
        <v>80</v>
      </c>
      <c r="B124" s="39" t="s">
        <v>195</v>
      </c>
      <c r="C124" s="234"/>
      <c r="D124" s="163"/>
      <c r="E124" s="194">
        <f t="shared" si="2"/>
        <v>0</v>
      </c>
    </row>
    <row r="125" spans="1:5" ht="12" customHeight="1">
      <c r="A125" s="13" t="s">
        <v>81</v>
      </c>
      <c r="B125" s="39" t="s">
        <v>211</v>
      </c>
      <c r="C125" s="234"/>
      <c r="D125" s="163"/>
      <c r="E125" s="194">
        <f t="shared" si="2"/>
        <v>0</v>
      </c>
    </row>
    <row r="126" spans="1:5" ht="12" customHeight="1">
      <c r="A126" s="13" t="s">
        <v>82</v>
      </c>
      <c r="B126" s="39" t="s">
        <v>210</v>
      </c>
      <c r="C126" s="234"/>
      <c r="D126" s="163"/>
      <c r="E126" s="194">
        <f t="shared" si="2"/>
        <v>0</v>
      </c>
    </row>
    <row r="127" spans="1:5" ht="12" customHeight="1">
      <c r="A127" s="13" t="s">
        <v>203</v>
      </c>
      <c r="B127" s="39" t="s">
        <v>198</v>
      </c>
      <c r="C127" s="234"/>
      <c r="D127" s="163"/>
      <c r="E127" s="194">
        <f t="shared" si="2"/>
        <v>0</v>
      </c>
    </row>
    <row r="128" spans="1:5" ht="12" customHeight="1">
      <c r="A128" s="13" t="s">
        <v>204</v>
      </c>
      <c r="B128" s="39" t="s">
        <v>209</v>
      </c>
      <c r="C128" s="234"/>
      <c r="D128" s="163"/>
      <c r="E128" s="194">
        <f t="shared" si="2"/>
        <v>0</v>
      </c>
    </row>
    <row r="129" spans="1:5" ht="16.2" thickBot="1">
      <c r="A129" s="11" t="s">
        <v>205</v>
      </c>
      <c r="B129" s="39" t="s">
        <v>208</v>
      </c>
      <c r="C129" s="235"/>
      <c r="D129" s="164"/>
      <c r="E129" s="195">
        <f t="shared" si="2"/>
        <v>0</v>
      </c>
    </row>
    <row r="130" spans="1:5" ht="12" customHeight="1" thickBot="1">
      <c r="A130" s="18" t="s">
        <v>6</v>
      </c>
      <c r="B130" s="33" t="s">
        <v>261</v>
      </c>
      <c r="C130" s="221">
        <f>+C95+C116</f>
        <v>892704000</v>
      </c>
      <c r="D130" s="161">
        <f>+D95+D116</f>
        <v>287110064</v>
      </c>
      <c r="E130" s="65">
        <f>+E95+E116</f>
        <v>1179814064</v>
      </c>
    </row>
    <row r="131" spans="1:5" ht="12" customHeight="1" thickBot="1">
      <c r="A131" s="18" t="s">
        <v>7</v>
      </c>
      <c r="B131" s="33" t="s">
        <v>325</v>
      </c>
      <c r="C131" s="221">
        <f>+C132+C133+C134</f>
        <v>0</v>
      </c>
      <c r="D131" s="161">
        <f>+D132+D133+D134</f>
        <v>0</v>
      </c>
      <c r="E131" s="65">
        <f>+E132+E133+E134</f>
        <v>0</v>
      </c>
    </row>
    <row r="132" spans="1:5" ht="12" customHeight="1">
      <c r="A132" s="13" t="s">
        <v>107</v>
      </c>
      <c r="B132" s="10" t="s">
        <v>269</v>
      </c>
      <c r="C132" s="234"/>
      <c r="D132" s="163"/>
      <c r="E132" s="194">
        <f t="shared" ref="E132:E154" si="3">C132+D132</f>
        <v>0</v>
      </c>
    </row>
    <row r="133" spans="1:5" ht="12" customHeight="1">
      <c r="A133" s="13" t="s">
        <v>108</v>
      </c>
      <c r="B133" s="10" t="s">
        <v>270</v>
      </c>
      <c r="C133" s="234"/>
      <c r="D133" s="163"/>
      <c r="E133" s="194">
        <f t="shared" si="3"/>
        <v>0</v>
      </c>
    </row>
    <row r="134" spans="1:5" ht="12" customHeight="1" thickBot="1">
      <c r="A134" s="11" t="s">
        <v>109</v>
      </c>
      <c r="B134" s="10" t="s">
        <v>271</v>
      </c>
      <c r="C134" s="234"/>
      <c r="D134" s="163"/>
      <c r="E134" s="194">
        <f t="shared" si="3"/>
        <v>0</v>
      </c>
    </row>
    <row r="135" spans="1:5" ht="12" customHeight="1" thickBot="1">
      <c r="A135" s="18" t="s">
        <v>8</v>
      </c>
      <c r="B135" s="33" t="s">
        <v>263</v>
      </c>
      <c r="C135" s="221">
        <f>SUM(C136:C141)</f>
        <v>0</v>
      </c>
      <c r="D135" s="161">
        <f>SUM(D136:D141)</f>
        <v>0</v>
      </c>
      <c r="E135" s="65">
        <f>SUM(E136:E141)</f>
        <v>0</v>
      </c>
    </row>
    <row r="136" spans="1:5" ht="12" customHeight="1">
      <c r="A136" s="13" t="s">
        <v>30</v>
      </c>
      <c r="B136" s="7" t="s">
        <v>272</v>
      </c>
      <c r="C136" s="234"/>
      <c r="D136" s="163"/>
      <c r="E136" s="194">
        <f t="shared" si="3"/>
        <v>0</v>
      </c>
    </row>
    <row r="137" spans="1:5" ht="12" customHeight="1">
      <c r="A137" s="13" t="s">
        <v>31</v>
      </c>
      <c r="B137" s="7" t="s">
        <v>264</v>
      </c>
      <c r="C137" s="234"/>
      <c r="D137" s="163"/>
      <c r="E137" s="194">
        <f t="shared" si="3"/>
        <v>0</v>
      </c>
    </row>
    <row r="138" spans="1:5" ht="12" customHeight="1">
      <c r="A138" s="13" t="s">
        <v>32</v>
      </c>
      <c r="B138" s="7" t="s">
        <v>265</v>
      </c>
      <c r="C138" s="234"/>
      <c r="D138" s="163"/>
      <c r="E138" s="194">
        <f t="shared" si="3"/>
        <v>0</v>
      </c>
    </row>
    <row r="139" spans="1:5" ht="12" customHeight="1">
      <c r="A139" s="13" t="s">
        <v>67</v>
      </c>
      <c r="B139" s="7" t="s">
        <v>266</v>
      </c>
      <c r="C139" s="234"/>
      <c r="D139" s="163"/>
      <c r="E139" s="194">
        <f t="shared" si="3"/>
        <v>0</v>
      </c>
    </row>
    <row r="140" spans="1:5" ht="12" customHeight="1">
      <c r="A140" s="13" t="s">
        <v>68</v>
      </c>
      <c r="B140" s="7" t="s">
        <v>267</v>
      </c>
      <c r="C140" s="234"/>
      <c r="D140" s="163"/>
      <c r="E140" s="194">
        <f t="shared" si="3"/>
        <v>0</v>
      </c>
    </row>
    <row r="141" spans="1:5" ht="12" customHeight="1" thickBot="1">
      <c r="A141" s="11" t="s">
        <v>69</v>
      </c>
      <c r="B141" s="7" t="s">
        <v>268</v>
      </c>
      <c r="C141" s="234"/>
      <c r="D141" s="163"/>
      <c r="E141" s="194">
        <f t="shared" si="3"/>
        <v>0</v>
      </c>
    </row>
    <row r="142" spans="1:5" ht="12" customHeight="1" thickBot="1">
      <c r="A142" s="18" t="s">
        <v>9</v>
      </c>
      <c r="B142" s="33" t="s">
        <v>276</v>
      </c>
      <c r="C142" s="225">
        <f>+C143+C144+C145+C146</f>
        <v>0</v>
      </c>
      <c r="D142" s="165">
        <f>+D143+D144+D145+D146</f>
        <v>4769269</v>
      </c>
      <c r="E142" s="129">
        <f>+E143+E144+E145+E146</f>
        <v>4769269</v>
      </c>
    </row>
    <row r="143" spans="1:5" ht="12" customHeight="1">
      <c r="A143" s="13" t="s">
        <v>33</v>
      </c>
      <c r="B143" s="7" t="s">
        <v>213</v>
      </c>
      <c r="C143" s="234"/>
      <c r="D143" s="163"/>
      <c r="E143" s="194">
        <f t="shared" si="3"/>
        <v>0</v>
      </c>
    </row>
    <row r="144" spans="1:5" ht="12" customHeight="1">
      <c r="A144" s="13" t="s">
        <v>34</v>
      </c>
      <c r="B144" s="7" t="s">
        <v>214</v>
      </c>
      <c r="C144" s="234"/>
      <c r="D144" s="163">
        <v>4769269</v>
      </c>
      <c r="E144" s="194">
        <f t="shared" si="3"/>
        <v>4769269</v>
      </c>
    </row>
    <row r="145" spans="1:9" ht="12" customHeight="1">
      <c r="A145" s="13" t="s">
        <v>127</v>
      </c>
      <c r="B145" s="7" t="s">
        <v>277</v>
      </c>
      <c r="C145" s="234"/>
      <c r="D145" s="163"/>
      <c r="E145" s="194">
        <f t="shared" si="3"/>
        <v>0</v>
      </c>
    </row>
    <row r="146" spans="1:9" ht="12" customHeight="1" thickBot="1">
      <c r="A146" s="11" t="s">
        <v>128</v>
      </c>
      <c r="B146" s="5" t="s">
        <v>217</v>
      </c>
      <c r="C146" s="234"/>
      <c r="D146" s="163"/>
      <c r="E146" s="194">
        <f t="shared" si="3"/>
        <v>0</v>
      </c>
    </row>
    <row r="147" spans="1:9" ht="12" customHeight="1" thickBot="1">
      <c r="A147" s="18" t="s">
        <v>10</v>
      </c>
      <c r="B147" s="33" t="s">
        <v>278</v>
      </c>
      <c r="C147" s="236">
        <f>SUM(C148:C152)</f>
        <v>0</v>
      </c>
      <c r="D147" s="166">
        <f>SUM(D148:D152)</f>
        <v>0</v>
      </c>
      <c r="E147" s="152">
        <f>SUM(E148:E152)</f>
        <v>0</v>
      </c>
    </row>
    <row r="148" spans="1:9" ht="12" customHeight="1">
      <c r="A148" s="13" t="s">
        <v>35</v>
      </c>
      <c r="B148" s="7" t="s">
        <v>273</v>
      </c>
      <c r="C148" s="234"/>
      <c r="D148" s="163"/>
      <c r="E148" s="194">
        <f t="shared" si="3"/>
        <v>0</v>
      </c>
    </row>
    <row r="149" spans="1:9" ht="12" customHeight="1">
      <c r="A149" s="13" t="s">
        <v>36</v>
      </c>
      <c r="B149" s="7" t="s">
        <v>280</v>
      </c>
      <c r="C149" s="234"/>
      <c r="D149" s="163"/>
      <c r="E149" s="194">
        <f t="shared" si="3"/>
        <v>0</v>
      </c>
    </row>
    <row r="150" spans="1:9" ht="12" customHeight="1">
      <c r="A150" s="13" t="s">
        <v>139</v>
      </c>
      <c r="B150" s="7" t="s">
        <v>275</v>
      </c>
      <c r="C150" s="234"/>
      <c r="D150" s="163"/>
      <c r="E150" s="194">
        <f t="shared" si="3"/>
        <v>0</v>
      </c>
    </row>
    <row r="151" spans="1:9" ht="12" customHeight="1">
      <c r="A151" s="13" t="s">
        <v>140</v>
      </c>
      <c r="B151" s="7" t="s">
        <v>281</v>
      </c>
      <c r="C151" s="234"/>
      <c r="D151" s="163"/>
      <c r="E151" s="194">
        <f t="shared" si="3"/>
        <v>0</v>
      </c>
    </row>
    <row r="152" spans="1:9" ht="12" customHeight="1" thickBot="1">
      <c r="A152" s="13" t="s">
        <v>279</v>
      </c>
      <c r="B152" s="7" t="s">
        <v>282</v>
      </c>
      <c r="C152" s="234"/>
      <c r="D152" s="163"/>
      <c r="E152" s="195">
        <f t="shared" si="3"/>
        <v>0</v>
      </c>
    </row>
    <row r="153" spans="1:9" ht="12" customHeight="1" thickBot="1">
      <c r="A153" s="18" t="s">
        <v>11</v>
      </c>
      <c r="B153" s="33" t="s">
        <v>283</v>
      </c>
      <c r="C153" s="237"/>
      <c r="D153" s="167"/>
      <c r="E153" s="202">
        <f t="shared" si="3"/>
        <v>0</v>
      </c>
    </row>
    <row r="154" spans="1:9" ht="12" customHeight="1" thickBot="1">
      <c r="A154" s="18" t="s">
        <v>12</v>
      </c>
      <c r="B154" s="33" t="s">
        <v>284</v>
      </c>
      <c r="C154" s="237"/>
      <c r="D154" s="167"/>
      <c r="E154" s="130">
        <f t="shared" si="3"/>
        <v>0</v>
      </c>
    </row>
    <row r="155" spans="1:9" ht="15" customHeight="1" thickBot="1">
      <c r="A155" s="18" t="s">
        <v>13</v>
      </c>
      <c r="B155" s="33" t="s">
        <v>286</v>
      </c>
      <c r="C155" s="238">
        <f>+C131+C135+C142+C147+C153+C154</f>
        <v>0</v>
      </c>
      <c r="D155" s="168">
        <f>+D131+D135+D142+D147+D153+D154</f>
        <v>4769269</v>
      </c>
      <c r="E155" s="153">
        <f>+E131+E135+E142+E147+E153+E154</f>
        <v>4769269</v>
      </c>
      <c r="F155" s="115"/>
      <c r="G155" s="116"/>
      <c r="H155" s="116"/>
      <c r="I155" s="116"/>
    </row>
    <row r="156" spans="1:9" s="104" customFormat="1" ht="12.9" customHeight="1" thickBot="1">
      <c r="A156" s="69" t="s">
        <v>14</v>
      </c>
      <c r="B156" s="82" t="s">
        <v>285</v>
      </c>
      <c r="C156" s="238">
        <f>+C130+C155</f>
        <v>892704000</v>
      </c>
      <c r="D156" s="168">
        <f>+D130+D155</f>
        <v>291879333</v>
      </c>
      <c r="E156" s="153">
        <f>+E130+E155</f>
        <v>1184583333</v>
      </c>
    </row>
    <row r="157" spans="1:9" ht="7.5" customHeight="1"/>
    <row r="158" spans="1:9">
      <c r="A158" s="242" t="s">
        <v>215</v>
      </c>
      <c r="B158" s="242"/>
      <c r="C158" s="242"/>
      <c r="D158" s="242"/>
      <c r="E158" s="242"/>
    </row>
    <row r="159" spans="1:9" ht="15" customHeight="1" thickBot="1">
      <c r="A159" s="244" t="s">
        <v>62</v>
      </c>
      <c r="B159" s="244"/>
      <c r="C159" s="71"/>
      <c r="E159" s="71" t="s">
        <v>88</v>
      </c>
    </row>
    <row r="160" spans="1:9" ht="25.5" customHeight="1" thickBot="1">
      <c r="A160" s="18">
        <v>1</v>
      </c>
      <c r="B160" s="21" t="s">
        <v>287</v>
      </c>
      <c r="C160" s="160">
        <f>+C63-C130</f>
        <v>-639646000</v>
      </c>
      <c r="D160" s="92">
        <f>+D63-D130</f>
        <v>37230677</v>
      </c>
      <c r="E160" s="65">
        <f>+E63-E130</f>
        <v>-602415323</v>
      </c>
    </row>
    <row r="161" spans="1:5" ht="32.25" customHeight="1" thickBot="1">
      <c r="A161" s="18" t="s">
        <v>5</v>
      </c>
      <c r="B161" s="21" t="s">
        <v>293</v>
      </c>
      <c r="C161" s="92">
        <f>+C87-C155</f>
        <v>639646000</v>
      </c>
      <c r="D161" s="92">
        <f>+D87-D155</f>
        <v>-37230677</v>
      </c>
      <c r="E161" s="65">
        <f>+E87-E155</f>
        <v>602415323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1:E1"/>
    <mergeCell ref="A2:B2"/>
    <mergeCell ref="A3:A4"/>
    <mergeCell ref="B3:B4"/>
    <mergeCell ref="C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Mád Község Önkormányzat
2016. ÉVI KÖLTSÉGVETÉS KÖTELEZŐ FELADATAINAK MÓDOSÍTOTT MÉRLEGE&amp;10
&amp;R&amp;"Times New Roman CE,Félkövér dőlt"&amp;11 1.1. melléklet </oddHeader>
  </headerFooter>
  <rowBreaks count="2" manualBreakCount="2">
    <brk id="75" max="4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view="pageLayout" zoomScaleNormal="130" zoomScaleSheetLayoutView="100" workbookViewId="0">
      <selection activeCell="E1" sqref="E1"/>
    </sheetView>
  </sheetViews>
  <sheetFormatPr defaultColWidth="9.33203125" defaultRowHeight="13.2"/>
  <cols>
    <col min="1" max="1" width="16.109375" style="88" customWidth="1"/>
    <col min="2" max="2" width="62" style="89" customWidth="1"/>
    <col min="3" max="3" width="14.109375" style="90" customWidth="1"/>
    <col min="4" max="5" width="14.109375" style="2" customWidth="1"/>
    <col min="6" max="7" width="9.33203125" style="2"/>
    <col min="8" max="8" width="15.77734375" style="2" customWidth="1"/>
    <col min="9" max="16384" width="9.33203125" style="2"/>
  </cols>
  <sheetData>
    <row r="1" spans="1:11" s="1" customFormat="1" ht="16.5" customHeight="1" thickBot="1">
      <c r="A1" s="46"/>
      <c r="B1" s="48"/>
      <c r="E1" s="176" t="s">
        <v>347</v>
      </c>
    </row>
    <row r="2" spans="1:11" s="28" customFormat="1" ht="21" customHeight="1" thickBot="1">
      <c r="A2" s="177" t="s">
        <v>24</v>
      </c>
      <c r="B2" s="250" t="s">
        <v>86</v>
      </c>
      <c r="C2" s="250"/>
      <c r="D2" s="250"/>
      <c r="E2" s="178" t="s">
        <v>18</v>
      </c>
    </row>
    <row r="3" spans="1:11" s="28" customFormat="1" ht="23.4" thickBot="1">
      <c r="A3" s="177" t="s">
        <v>83</v>
      </c>
      <c r="B3" s="250" t="s">
        <v>237</v>
      </c>
      <c r="C3" s="250"/>
      <c r="D3" s="250"/>
      <c r="E3" s="179" t="s">
        <v>22</v>
      </c>
    </row>
    <row r="4" spans="1:11" s="29" customFormat="1" ht="15.9" customHeight="1" thickBot="1">
      <c r="A4" s="49"/>
      <c r="B4" s="49"/>
      <c r="C4" s="50"/>
      <c r="E4" s="50" t="s">
        <v>346</v>
      </c>
    </row>
    <row r="5" spans="1:11" ht="23.4" thickBot="1">
      <c r="A5" s="98" t="s">
        <v>84</v>
      </c>
      <c r="B5" s="51" t="s">
        <v>339</v>
      </c>
      <c r="C5" s="209" t="s">
        <v>323</v>
      </c>
      <c r="D5" s="209" t="s">
        <v>337</v>
      </c>
      <c r="E5" s="210" t="e">
        <f>+CONCATENATE(LEFT(#REF!,4),"……….",CHAR(10),"Módosítás utáni")</f>
        <v>#REF!</v>
      </c>
    </row>
    <row r="6" spans="1:11" s="25" customFormat="1" ht="12.9" customHeight="1" thickBot="1">
      <c r="A6" s="43" t="s">
        <v>294</v>
      </c>
      <c r="B6" s="44" t="s">
        <v>295</v>
      </c>
      <c r="C6" s="44" t="s">
        <v>296</v>
      </c>
      <c r="D6" s="180" t="s">
        <v>297</v>
      </c>
      <c r="E6" s="217" t="s">
        <v>338</v>
      </c>
    </row>
    <row r="7" spans="1:11" s="25" customFormat="1" ht="15.9" customHeight="1" thickBot="1">
      <c r="A7" s="251" t="s">
        <v>19</v>
      </c>
      <c r="B7" s="252"/>
      <c r="C7" s="252"/>
      <c r="D7" s="252"/>
      <c r="E7" s="253"/>
    </row>
    <row r="8" spans="1:11" s="25" customFormat="1" ht="12" customHeight="1" thickBot="1">
      <c r="A8" s="23" t="s">
        <v>4</v>
      </c>
      <c r="B8" s="19" t="s">
        <v>92</v>
      </c>
      <c r="C8" s="221">
        <f>+C9+C10+C11+C12+C13+C14</f>
        <v>134208000</v>
      </c>
      <c r="D8" s="161">
        <f>+D9+D10+D11+D12+D13+D14</f>
        <v>20536501</v>
      </c>
      <c r="E8" s="65">
        <f>+E9+E10+E11+E12+E13+E14</f>
        <v>154744501</v>
      </c>
    </row>
    <row r="9" spans="1:11" s="30" customFormat="1" ht="12" customHeight="1">
      <c r="A9" s="117" t="s">
        <v>37</v>
      </c>
      <c r="B9" s="105" t="s">
        <v>93</v>
      </c>
      <c r="C9" s="222">
        <v>38727000</v>
      </c>
      <c r="D9" s="162">
        <v>-260</v>
      </c>
      <c r="E9" s="130">
        <v>38726740</v>
      </c>
    </row>
    <row r="10" spans="1:11" s="31" customFormat="1" ht="12" customHeight="1">
      <c r="A10" s="118" t="s">
        <v>38</v>
      </c>
      <c r="B10" s="106" t="s">
        <v>94</v>
      </c>
      <c r="C10" s="223">
        <v>33886000</v>
      </c>
      <c r="D10" s="163">
        <v>521366</v>
      </c>
      <c r="E10" s="194">
        <v>34407366</v>
      </c>
    </row>
    <row r="11" spans="1:11" s="31" customFormat="1" ht="12" customHeight="1">
      <c r="A11" s="118" t="s">
        <v>39</v>
      </c>
      <c r="B11" s="106" t="s">
        <v>95</v>
      </c>
      <c r="C11" s="223">
        <v>59035000</v>
      </c>
      <c r="D11" s="163">
        <v>-1960853</v>
      </c>
      <c r="E11" s="194">
        <v>57074147</v>
      </c>
      <c r="H11" s="220"/>
    </row>
    <row r="12" spans="1:11" s="31" customFormat="1" ht="12" customHeight="1">
      <c r="A12" s="118" t="s">
        <v>40</v>
      </c>
      <c r="B12" s="106" t="s">
        <v>96</v>
      </c>
      <c r="C12" s="223">
        <v>2560000</v>
      </c>
      <c r="D12" s="163">
        <v>440</v>
      </c>
      <c r="E12" s="194">
        <v>2560440</v>
      </c>
      <c r="H12" s="220"/>
    </row>
    <row r="13" spans="1:11" s="31" customFormat="1" ht="12" customHeight="1">
      <c r="A13" s="118" t="s">
        <v>57</v>
      </c>
      <c r="B13" s="106" t="s">
        <v>298</v>
      </c>
      <c r="C13" s="223"/>
      <c r="D13" s="163">
        <v>21975808</v>
      </c>
      <c r="E13" s="194">
        <v>21975808</v>
      </c>
      <c r="H13" s="220"/>
    </row>
    <row r="14" spans="1:11" s="30" customFormat="1" ht="12" customHeight="1" thickBot="1">
      <c r="A14" s="119" t="s">
        <v>41</v>
      </c>
      <c r="B14" s="107" t="s">
        <v>246</v>
      </c>
      <c r="C14" s="223"/>
      <c r="D14" s="163"/>
      <c r="E14" s="194">
        <f>C14+D14</f>
        <v>0</v>
      </c>
      <c r="H14" s="32"/>
    </row>
    <row r="15" spans="1:11" s="30" customFormat="1" ht="12" customHeight="1" thickBot="1">
      <c r="A15" s="23" t="s">
        <v>5</v>
      </c>
      <c r="B15" s="66" t="s">
        <v>97</v>
      </c>
      <c r="C15" s="221">
        <f>+C16+C17+C18+C19+C20</f>
        <v>6100000</v>
      </c>
      <c r="D15" s="161">
        <f>+D16+D17+D18+D19+D20</f>
        <v>122655716</v>
      </c>
      <c r="E15" s="65">
        <f>+E16+E17+E18+E19+E20</f>
        <v>128755716</v>
      </c>
      <c r="H15" s="32"/>
      <c r="K15" s="219"/>
    </row>
    <row r="16" spans="1:11" s="30" customFormat="1" ht="12" customHeight="1">
      <c r="A16" s="117" t="s">
        <v>43</v>
      </c>
      <c r="B16" s="105" t="s">
        <v>98</v>
      </c>
      <c r="C16" s="222"/>
      <c r="D16" s="162"/>
      <c r="E16" s="130">
        <f t="shared" ref="E16:E21" si="0">C16+D16</f>
        <v>0</v>
      </c>
      <c r="H16" s="32"/>
    </row>
    <row r="17" spans="1:8" s="30" customFormat="1" ht="12" customHeight="1">
      <c r="A17" s="118" t="s">
        <v>44</v>
      </c>
      <c r="B17" s="106" t="s">
        <v>99</v>
      </c>
      <c r="C17" s="223"/>
      <c r="D17" s="163"/>
      <c r="E17" s="194">
        <f t="shared" si="0"/>
        <v>0</v>
      </c>
      <c r="H17" s="32"/>
    </row>
    <row r="18" spans="1:8" s="30" customFormat="1" ht="12" customHeight="1">
      <c r="A18" s="118" t="s">
        <v>45</v>
      </c>
      <c r="B18" s="106" t="s">
        <v>238</v>
      </c>
      <c r="C18" s="223"/>
      <c r="D18" s="163"/>
      <c r="E18" s="194">
        <f t="shared" si="0"/>
        <v>0</v>
      </c>
      <c r="H18" s="32"/>
    </row>
    <row r="19" spans="1:8" s="30" customFormat="1" ht="12" customHeight="1">
      <c r="A19" s="118" t="s">
        <v>46</v>
      </c>
      <c r="B19" s="106" t="s">
        <v>239</v>
      </c>
      <c r="C19" s="223"/>
      <c r="D19" s="163"/>
      <c r="E19" s="194">
        <f t="shared" si="0"/>
        <v>0</v>
      </c>
      <c r="H19" s="32"/>
    </row>
    <row r="20" spans="1:8" s="30" customFormat="1" ht="12" customHeight="1">
      <c r="A20" s="118" t="s">
        <v>47</v>
      </c>
      <c r="B20" s="106" t="s">
        <v>100</v>
      </c>
      <c r="C20" s="223">
        <v>6100000</v>
      </c>
      <c r="D20" s="163">
        <v>122655716</v>
      </c>
      <c r="E20" s="194">
        <v>128755716</v>
      </c>
      <c r="H20" s="32"/>
    </row>
    <row r="21" spans="1:8" s="31" customFormat="1" ht="12" customHeight="1" thickBot="1">
      <c r="A21" s="119" t="s">
        <v>53</v>
      </c>
      <c r="B21" s="107" t="s">
        <v>101</v>
      </c>
      <c r="C21" s="224"/>
      <c r="D21" s="164"/>
      <c r="E21" s="195">
        <f t="shared" si="0"/>
        <v>0</v>
      </c>
      <c r="H21" s="220"/>
    </row>
    <row r="22" spans="1:8" s="31" customFormat="1" ht="12" customHeight="1" thickBot="1">
      <c r="A22" s="23" t="s">
        <v>6</v>
      </c>
      <c r="B22" s="19" t="s">
        <v>102</v>
      </c>
      <c r="C22" s="221">
        <f>+C23+C24+C25+C26+C27</f>
        <v>0</v>
      </c>
      <c r="D22" s="161">
        <f>+D23+D24+D25+D26+D27</f>
        <v>8140500</v>
      </c>
      <c r="E22" s="65">
        <f>+E23+E24+E25+E26+E27</f>
        <v>8140500</v>
      </c>
      <c r="H22" s="220"/>
    </row>
    <row r="23" spans="1:8" s="31" customFormat="1" ht="12" customHeight="1">
      <c r="A23" s="117" t="s">
        <v>26</v>
      </c>
      <c r="B23" s="105" t="s">
        <v>103</v>
      </c>
      <c r="C23" s="222"/>
      <c r="D23" s="162"/>
      <c r="E23" s="130">
        <f t="shared" ref="E23:E64" si="1">C23+D23</f>
        <v>0</v>
      </c>
      <c r="H23" s="220"/>
    </row>
    <row r="24" spans="1:8" s="30" customFormat="1" ht="12" customHeight="1">
      <c r="A24" s="118" t="s">
        <v>27</v>
      </c>
      <c r="B24" s="106" t="s">
        <v>104</v>
      </c>
      <c r="C24" s="223"/>
      <c r="D24" s="163"/>
      <c r="E24" s="194">
        <f t="shared" si="1"/>
        <v>0</v>
      </c>
      <c r="H24" s="32"/>
    </row>
    <row r="25" spans="1:8" s="31" customFormat="1" ht="12" customHeight="1">
      <c r="A25" s="118" t="s">
        <v>28</v>
      </c>
      <c r="B25" s="106" t="s">
        <v>240</v>
      </c>
      <c r="C25" s="223"/>
      <c r="D25" s="163"/>
      <c r="E25" s="194">
        <f t="shared" si="1"/>
        <v>0</v>
      </c>
      <c r="H25" s="220"/>
    </row>
    <row r="26" spans="1:8" s="31" customFormat="1" ht="12" customHeight="1">
      <c r="A26" s="118" t="s">
        <v>29</v>
      </c>
      <c r="B26" s="106" t="s">
        <v>241</v>
      </c>
      <c r="C26" s="223"/>
      <c r="D26" s="163"/>
      <c r="E26" s="194">
        <f t="shared" si="1"/>
        <v>0</v>
      </c>
    </row>
    <row r="27" spans="1:8" s="31" customFormat="1" ht="12" customHeight="1">
      <c r="A27" s="118" t="s">
        <v>63</v>
      </c>
      <c r="B27" s="106" t="s">
        <v>105</v>
      </c>
      <c r="C27" s="223"/>
      <c r="D27" s="163">
        <v>8140500</v>
      </c>
      <c r="E27" s="194">
        <v>8140500</v>
      </c>
    </row>
    <row r="28" spans="1:8" s="31" customFormat="1" ht="12" customHeight="1" thickBot="1">
      <c r="A28" s="119" t="s">
        <v>64</v>
      </c>
      <c r="B28" s="107" t="s">
        <v>106</v>
      </c>
      <c r="C28" s="224"/>
      <c r="D28" s="164"/>
      <c r="E28" s="195">
        <f t="shared" si="1"/>
        <v>0</v>
      </c>
    </row>
    <row r="29" spans="1:8" s="31" customFormat="1" ht="12" customHeight="1" thickBot="1">
      <c r="A29" s="23" t="s">
        <v>65</v>
      </c>
      <c r="B29" s="19" t="s">
        <v>334</v>
      </c>
      <c r="C29" s="225">
        <f>SUM(C30:C36)</f>
        <v>84400000</v>
      </c>
      <c r="D29" s="97">
        <f>+D30+D31+D32+D33+D34+D35+D36</f>
        <v>12415835</v>
      </c>
      <c r="E29" s="129">
        <f>+E30+E31+E32+E33+E34+E35+E36</f>
        <v>96815835</v>
      </c>
    </row>
    <row r="30" spans="1:8" s="31" customFormat="1" ht="12" customHeight="1">
      <c r="A30" s="117" t="s">
        <v>107</v>
      </c>
      <c r="B30" s="105" t="s">
        <v>327</v>
      </c>
      <c r="C30" s="222">
        <v>1500000</v>
      </c>
      <c r="D30" s="94"/>
      <c r="E30" s="130">
        <v>1500000</v>
      </c>
    </row>
    <row r="31" spans="1:8" s="31" customFormat="1" ht="12" customHeight="1">
      <c r="A31" s="118" t="s">
        <v>108</v>
      </c>
      <c r="B31" s="106" t="s">
        <v>328</v>
      </c>
      <c r="C31" s="223">
        <v>1200000</v>
      </c>
      <c r="D31" s="93">
        <v>793163</v>
      </c>
      <c r="E31" s="194">
        <v>1993163</v>
      </c>
    </row>
    <row r="32" spans="1:8" s="31" customFormat="1" ht="12" customHeight="1">
      <c r="A32" s="118" t="s">
        <v>109</v>
      </c>
      <c r="B32" s="106" t="s">
        <v>329</v>
      </c>
      <c r="C32" s="223">
        <v>67000000</v>
      </c>
      <c r="D32" s="93">
        <v>12402386</v>
      </c>
      <c r="E32" s="194">
        <v>79402386</v>
      </c>
    </row>
    <row r="33" spans="1:5" s="31" customFormat="1" ht="12" customHeight="1">
      <c r="A33" s="118" t="s">
        <v>110</v>
      </c>
      <c r="B33" s="106" t="s">
        <v>330</v>
      </c>
      <c r="C33" s="223">
        <v>1500000</v>
      </c>
      <c r="D33" s="93"/>
      <c r="E33" s="194">
        <v>1500000</v>
      </c>
    </row>
    <row r="34" spans="1:5" s="31" customFormat="1" ht="12" customHeight="1">
      <c r="A34" s="118" t="s">
        <v>331</v>
      </c>
      <c r="B34" s="106" t="s">
        <v>111</v>
      </c>
      <c r="C34" s="223">
        <v>8500000</v>
      </c>
      <c r="D34" s="93">
        <v>-718512</v>
      </c>
      <c r="E34" s="194">
        <v>7781488</v>
      </c>
    </row>
    <row r="35" spans="1:5" s="31" customFormat="1" ht="12" customHeight="1">
      <c r="A35" s="118" t="s">
        <v>332</v>
      </c>
      <c r="B35" s="106" t="s">
        <v>112</v>
      </c>
      <c r="C35" s="223">
        <v>3200000</v>
      </c>
      <c r="D35" s="93"/>
      <c r="E35" s="194">
        <f t="shared" si="1"/>
        <v>3200000</v>
      </c>
    </row>
    <row r="36" spans="1:5" s="31" customFormat="1" ht="12" customHeight="1" thickBot="1">
      <c r="A36" s="119" t="s">
        <v>333</v>
      </c>
      <c r="B36" s="107" t="s">
        <v>113</v>
      </c>
      <c r="C36" s="224">
        <v>1500000</v>
      </c>
      <c r="D36" s="95">
        <v>-61202</v>
      </c>
      <c r="E36" s="195">
        <v>1438798</v>
      </c>
    </row>
    <row r="37" spans="1:5" s="31" customFormat="1" ht="12" customHeight="1" thickBot="1">
      <c r="A37" s="23" t="s">
        <v>8</v>
      </c>
      <c r="B37" s="19" t="s">
        <v>247</v>
      </c>
      <c r="C37" s="221">
        <f>SUM(C38:C48)</f>
        <v>22350000</v>
      </c>
      <c r="D37" s="161">
        <f>SUM(D38:D48)</f>
        <v>4571475</v>
      </c>
      <c r="E37" s="65">
        <f>SUM(E38:E48)</f>
        <v>26921475</v>
      </c>
    </row>
    <row r="38" spans="1:5" s="31" customFormat="1" ht="12" customHeight="1">
      <c r="A38" s="117" t="s">
        <v>30</v>
      </c>
      <c r="B38" s="105" t="s">
        <v>116</v>
      </c>
      <c r="C38" s="222">
        <v>1000000</v>
      </c>
      <c r="D38" s="162">
        <v>571475</v>
      </c>
      <c r="E38" s="130">
        <v>1571475</v>
      </c>
    </row>
    <row r="39" spans="1:5" s="31" customFormat="1" ht="12" customHeight="1">
      <c r="A39" s="118" t="s">
        <v>31</v>
      </c>
      <c r="B39" s="106" t="s">
        <v>117</v>
      </c>
      <c r="C39" s="223">
        <v>2550000</v>
      </c>
      <c r="D39" s="163"/>
      <c r="E39" s="194">
        <v>2550000</v>
      </c>
    </row>
    <row r="40" spans="1:5" s="31" customFormat="1" ht="12" customHeight="1">
      <c r="A40" s="118" t="s">
        <v>32</v>
      </c>
      <c r="B40" s="106" t="s">
        <v>118</v>
      </c>
      <c r="C40" s="223"/>
      <c r="D40" s="163"/>
      <c r="E40" s="194">
        <f t="shared" si="1"/>
        <v>0</v>
      </c>
    </row>
    <row r="41" spans="1:5" s="31" customFormat="1" ht="12" customHeight="1">
      <c r="A41" s="118" t="s">
        <v>67</v>
      </c>
      <c r="B41" s="106" t="s">
        <v>119</v>
      </c>
      <c r="C41" s="223"/>
      <c r="D41" s="163"/>
      <c r="E41" s="194">
        <f t="shared" si="1"/>
        <v>0</v>
      </c>
    </row>
    <row r="42" spans="1:5" s="31" customFormat="1" ht="12" customHeight="1">
      <c r="A42" s="118" t="s">
        <v>68</v>
      </c>
      <c r="B42" s="106" t="s">
        <v>120</v>
      </c>
      <c r="C42" s="223">
        <v>14000000</v>
      </c>
      <c r="D42" s="163"/>
      <c r="E42" s="194">
        <v>14000000</v>
      </c>
    </row>
    <row r="43" spans="1:5" s="31" customFormat="1" ht="12" customHeight="1">
      <c r="A43" s="118" t="s">
        <v>69</v>
      </c>
      <c r="B43" s="106" t="s">
        <v>121</v>
      </c>
      <c r="C43" s="223">
        <v>4800000</v>
      </c>
      <c r="D43" s="163"/>
      <c r="E43" s="194">
        <v>4800000</v>
      </c>
    </row>
    <row r="44" spans="1:5" s="31" customFormat="1" ht="12" customHeight="1">
      <c r="A44" s="118" t="s">
        <v>70</v>
      </c>
      <c r="B44" s="106" t="s">
        <v>122</v>
      </c>
      <c r="C44" s="223"/>
      <c r="D44" s="163">
        <v>4000000</v>
      </c>
      <c r="E44" s="194">
        <v>4000000</v>
      </c>
    </row>
    <row r="45" spans="1:5" s="31" customFormat="1" ht="12" customHeight="1">
      <c r="A45" s="118" t="s">
        <v>71</v>
      </c>
      <c r="B45" s="106" t="s">
        <v>123</v>
      </c>
      <c r="C45" s="223"/>
      <c r="D45" s="163"/>
      <c r="E45" s="194">
        <f t="shared" si="1"/>
        <v>0</v>
      </c>
    </row>
    <row r="46" spans="1:5" s="31" customFormat="1" ht="12" customHeight="1">
      <c r="A46" s="118" t="s">
        <v>114</v>
      </c>
      <c r="B46" s="106" t="s">
        <v>124</v>
      </c>
      <c r="C46" s="226"/>
      <c r="D46" s="181"/>
      <c r="E46" s="196">
        <f t="shared" si="1"/>
        <v>0</v>
      </c>
    </row>
    <row r="47" spans="1:5" s="31" customFormat="1" ht="12" customHeight="1">
      <c r="A47" s="119" t="s">
        <v>115</v>
      </c>
      <c r="B47" s="107" t="s">
        <v>249</v>
      </c>
      <c r="C47" s="227"/>
      <c r="D47" s="182"/>
      <c r="E47" s="197">
        <f t="shared" si="1"/>
        <v>0</v>
      </c>
    </row>
    <row r="48" spans="1:5" s="31" customFormat="1" ht="12" customHeight="1" thickBot="1">
      <c r="A48" s="119" t="s">
        <v>248</v>
      </c>
      <c r="B48" s="107" t="s">
        <v>125</v>
      </c>
      <c r="C48" s="227"/>
      <c r="D48" s="182"/>
      <c r="E48" s="197">
        <f t="shared" si="1"/>
        <v>0</v>
      </c>
    </row>
    <row r="49" spans="1:5" s="31" customFormat="1" ht="12" customHeight="1" thickBot="1">
      <c r="A49" s="23" t="s">
        <v>9</v>
      </c>
      <c r="B49" s="19" t="s">
        <v>126</v>
      </c>
      <c r="C49" s="221">
        <f>SUM(C50:C54)</f>
        <v>1500000</v>
      </c>
      <c r="D49" s="161">
        <f>SUM(D50:D54)</f>
        <v>1500000</v>
      </c>
      <c r="E49" s="65">
        <f>SUM(E50:E54)</f>
        <v>3000000</v>
      </c>
    </row>
    <row r="50" spans="1:5" s="31" customFormat="1" ht="12" customHeight="1">
      <c r="A50" s="117" t="s">
        <v>33</v>
      </c>
      <c r="B50" s="105" t="s">
        <v>130</v>
      </c>
      <c r="C50" s="228"/>
      <c r="D50" s="183"/>
      <c r="E50" s="198">
        <f t="shared" si="1"/>
        <v>0</v>
      </c>
    </row>
    <row r="51" spans="1:5" s="31" customFormat="1" ht="12" customHeight="1">
      <c r="A51" s="118" t="s">
        <v>34</v>
      </c>
      <c r="B51" s="106" t="s">
        <v>131</v>
      </c>
      <c r="C51" s="226">
        <v>1500000</v>
      </c>
      <c r="D51" s="181">
        <v>1500000</v>
      </c>
      <c r="E51" s="196">
        <v>3000000</v>
      </c>
    </row>
    <row r="52" spans="1:5" s="31" customFormat="1" ht="12" customHeight="1">
      <c r="A52" s="118" t="s">
        <v>127</v>
      </c>
      <c r="B52" s="106" t="s">
        <v>132</v>
      </c>
      <c r="C52" s="226"/>
      <c r="D52" s="181"/>
      <c r="E52" s="196">
        <f t="shared" si="1"/>
        <v>0</v>
      </c>
    </row>
    <row r="53" spans="1:5" s="31" customFormat="1" ht="12" customHeight="1">
      <c r="A53" s="118" t="s">
        <v>128</v>
      </c>
      <c r="B53" s="106" t="s">
        <v>133</v>
      </c>
      <c r="C53" s="226"/>
      <c r="D53" s="181"/>
      <c r="E53" s="196">
        <f t="shared" si="1"/>
        <v>0</v>
      </c>
    </row>
    <row r="54" spans="1:5" s="31" customFormat="1" ht="12" customHeight="1" thickBot="1">
      <c r="A54" s="119" t="s">
        <v>129</v>
      </c>
      <c r="B54" s="107" t="s">
        <v>134</v>
      </c>
      <c r="C54" s="227"/>
      <c r="D54" s="182"/>
      <c r="E54" s="197">
        <f t="shared" si="1"/>
        <v>0</v>
      </c>
    </row>
    <row r="55" spans="1:5" s="31" customFormat="1" ht="12" customHeight="1" thickBot="1">
      <c r="A55" s="23" t="s">
        <v>72</v>
      </c>
      <c r="B55" s="19" t="s">
        <v>135</v>
      </c>
      <c r="C55" s="221">
        <f>SUM(C56:C58)</f>
        <v>0</v>
      </c>
      <c r="D55" s="161">
        <f>SUM(D56:D58)</f>
        <v>1493734</v>
      </c>
      <c r="E55" s="65">
        <f>SUM(E56:E58)</f>
        <v>1493734</v>
      </c>
    </row>
    <row r="56" spans="1:5" s="31" customFormat="1" ht="12" customHeight="1">
      <c r="A56" s="117" t="s">
        <v>35</v>
      </c>
      <c r="B56" s="105" t="s">
        <v>136</v>
      </c>
      <c r="C56" s="222"/>
      <c r="D56" s="162"/>
      <c r="E56" s="130">
        <f t="shared" si="1"/>
        <v>0</v>
      </c>
    </row>
    <row r="57" spans="1:5" s="31" customFormat="1" ht="12" customHeight="1">
      <c r="A57" s="118" t="s">
        <v>36</v>
      </c>
      <c r="B57" s="106" t="s">
        <v>242</v>
      </c>
      <c r="C57" s="223"/>
      <c r="D57" s="163"/>
      <c r="E57" s="194">
        <f t="shared" si="1"/>
        <v>0</v>
      </c>
    </row>
    <row r="58" spans="1:5" s="31" customFormat="1" ht="12" customHeight="1">
      <c r="A58" s="118" t="s">
        <v>139</v>
      </c>
      <c r="B58" s="106" t="s">
        <v>137</v>
      </c>
      <c r="C58" s="223"/>
      <c r="D58" s="163">
        <v>1493734</v>
      </c>
      <c r="E58" s="194">
        <v>1493734</v>
      </c>
    </row>
    <row r="59" spans="1:5" s="31" customFormat="1" ht="12" customHeight="1" thickBot="1">
      <c r="A59" s="119" t="s">
        <v>140</v>
      </c>
      <c r="B59" s="107" t="s">
        <v>138</v>
      </c>
      <c r="C59" s="224"/>
      <c r="D59" s="164"/>
      <c r="E59" s="195">
        <f t="shared" si="1"/>
        <v>0</v>
      </c>
    </row>
    <row r="60" spans="1:5" s="31" customFormat="1" ht="12" customHeight="1" thickBot="1">
      <c r="A60" s="23" t="s">
        <v>11</v>
      </c>
      <c r="B60" s="66" t="s">
        <v>141</v>
      </c>
      <c r="C60" s="221">
        <f>SUM(C61:C63)</f>
        <v>0</v>
      </c>
      <c r="D60" s="161">
        <f>SUM(D61:D63)</f>
        <v>150000000</v>
      </c>
      <c r="E60" s="65">
        <f>SUM(E61:E63)</f>
        <v>150000000</v>
      </c>
    </row>
    <row r="61" spans="1:5" s="31" customFormat="1" ht="12" customHeight="1">
      <c r="A61" s="117" t="s">
        <v>73</v>
      </c>
      <c r="B61" s="105" t="s">
        <v>143</v>
      </c>
      <c r="C61" s="226"/>
      <c r="D61" s="181"/>
      <c r="E61" s="196">
        <f t="shared" si="1"/>
        <v>0</v>
      </c>
    </row>
    <row r="62" spans="1:5" s="31" customFormat="1" ht="12" customHeight="1">
      <c r="A62" s="118" t="s">
        <v>74</v>
      </c>
      <c r="B62" s="106" t="s">
        <v>243</v>
      </c>
      <c r="C62" s="226"/>
      <c r="D62" s="181"/>
      <c r="E62" s="196">
        <f t="shared" si="1"/>
        <v>0</v>
      </c>
    </row>
    <row r="63" spans="1:5" s="31" customFormat="1" ht="12" customHeight="1">
      <c r="A63" s="118" t="s">
        <v>89</v>
      </c>
      <c r="B63" s="106" t="s">
        <v>144</v>
      </c>
      <c r="C63" s="226"/>
      <c r="D63" s="181">
        <v>150000000</v>
      </c>
      <c r="E63" s="196">
        <v>150000000</v>
      </c>
    </row>
    <row r="64" spans="1:5" s="31" customFormat="1" ht="12" customHeight="1" thickBot="1">
      <c r="A64" s="119" t="s">
        <v>142</v>
      </c>
      <c r="B64" s="107" t="s">
        <v>145</v>
      </c>
      <c r="C64" s="226"/>
      <c r="D64" s="181"/>
      <c r="E64" s="196">
        <f t="shared" si="1"/>
        <v>0</v>
      </c>
    </row>
    <row r="65" spans="1:5" s="31" customFormat="1" ht="12" customHeight="1" thickBot="1">
      <c r="A65" s="23" t="s">
        <v>12</v>
      </c>
      <c r="B65" s="19" t="s">
        <v>146</v>
      </c>
      <c r="C65" s="225">
        <f>+C8+C15+C22+C29+C37+C49+C55+C60</f>
        <v>248558000</v>
      </c>
      <c r="D65" s="165">
        <f>+D8+D15+D22+D29+D37+D49+D55+D60</f>
        <v>321313761</v>
      </c>
      <c r="E65" s="129">
        <f>+E8+E15+E22+E29+E37+E49+E55+E60</f>
        <v>569871761</v>
      </c>
    </row>
    <row r="66" spans="1:5" s="31" customFormat="1" ht="12" customHeight="1" thickBot="1">
      <c r="A66" s="120" t="s">
        <v>218</v>
      </c>
      <c r="B66" s="66" t="s">
        <v>148</v>
      </c>
      <c r="C66" s="221">
        <f>SUM(C67:C69)</f>
        <v>0</v>
      </c>
      <c r="D66" s="161">
        <f>SUM(D67:D69)</f>
        <v>0</v>
      </c>
      <c r="E66" s="65">
        <f>SUM(E67:E69)</f>
        <v>0</v>
      </c>
    </row>
    <row r="67" spans="1:5" s="31" customFormat="1" ht="12" customHeight="1">
      <c r="A67" s="117" t="s">
        <v>179</v>
      </c>
      <c r="B67" s="105" t="s">
        <v>149</v>
      </c>
      <c r="C67" s="226"/>
      <c r="D67" s="181"/>
      <c r="E67" s="196">
        <f>C67+D67</f>
        <v>0</v>
      </c>
    </row>
    <row r="68" spans="1:5" s="31" customFormat="1" ht="12" customHeight="1">
      <c r="A68" s="118" t="s">
        <v>188</v>
      </c>
      <c r="B68" s="106" t="s">
        <v>150</v>
      </c>
      <c r="C68" s="226"/>
      <c r="D68" s="181"/>
      <c r="E68" s="196">
        <f>C68+D68</f>
        <v>0</v>
      </c>
    </row>
    <row r="69" spans="1:5" s="31" customFormat="1" ht="12" customHeight="1" thickBot="1">
      <c r="A69" s="119" t="s">
        <v>189</v>
      </c>
      <c r="B69" s="108" t="s">
        <v>151</v>
      </c>
      <c r="C69" s="226"/>
      <c r="D69" s="184"/>
      <c r="E69" s="196">
        <f>C69+D69</f>
        <v>0</v>
      </c>
    </row>
    <row r="70" spans="1:5" s="31" customFormat="1" ht="12" customHeight="1" thickBot="1">
      <c r="A70" s="120" t="s">
        <v>152</v>
      </c>
      <c r="B70" s="66" t="s">
        <v>153</v>
      </c>
      <c r="C70" s="221">
        <f>SUM(C71:C74)</f>
        <v>0</v>
      </c>
      <c r="D70" s="92">
        <f>SUM(D71:D74)</f>
        <v>0</v>
      </c>
      <c r="E70" s="65">
        <f>SUM(E71:E74)</f>
        <v>0</v>
      </c>
    </row>
    <row r="71" spans="1:5" s="31" customFormat="1" ht="12" customHeight="1">
      <c r="A71" s="117" t="s">
        <v>58</v>
      </c>
      <c r="B71" s="105" t="s">
        <v>154</v>
      </c>
      <c r="C71" s="226"/>
      <c r="D71" s="96"/>
      <c r="E71" s="196">
        <f>C71+D71</f>
        <v>0</v>
      </c>
    </row>
    <row r="72" spans="1:5" s="31" customFormat="1" ht="12" customHeight="1">
      <c r="A72" s="118" t="s">
        <v>59</v>
      </c>
      <c r="B72" s="106" t="s">
        <v>155</v>
      </c>
      <c r="C72" s="226"/>
      <c r="D72" s="96"/>
      <c r="E72" s="196">
        <f>C72+D72</f>
        <v>0</v>
      </c>
    </row>
    <row r="73" spans="1:5" s="31" customFormat="1" ht="12" customHeight="1">
      <c r="A73" s="118" t="s">
        <v>180</v>
      </c>
      <c r="B73" s="106" t="s">
        <v>156</v>
      </c>
      <c r="C73" s="226"/>
      <c r="D73" s="96"/>
      <c r="E73" s="196">
        <f>C73+D73</f>
        <v>0</v>
      </c>
    </row>
    <row r="74" spans="1:5" s="31" customFormat="1" ht="12" customHeight="1" thickBot="1">
      <c r="A74" s="119" t="s">
        <v>181</v>
      </c>
      <c r="B74" s="107" t="s">
        <v>157</v>
      </c>
      <c r="C74" s="226"/>
      <c r="D74" s="96"/>
      <c r="E74" s="196">
        <f>C74+D74</f>
        <v>0</v>
      </c>
    </row>
    <row r="75" spans="1:5" s="31" customFormat="1" ht="12" customHeight="1" thickBot="1">
      <c r="A75" s="120" t="s">
        <v>158</v>
      </c>
      <c r="B75" s="66" t="s">
        <v>159</v>
      </c>
      <c r="C75" s="221">
        <f>SUM(C76:C77)</f>
        <v>639646000</v>
      </c>
      <c r="D75" s="92">
        <f>SUM(D76:D77)</f>
        <v>-40706000</v>
      </c>
      <c r="E75" s="65">
        <f>SUM(E76:E77)</f>
        <v>598940000</v>
      </c>
    </row>
    <row r="76" spans="1:5" s="31" customFormat="1" ht="12" customHeight="1">
      <c r="A76" s="117" t="s">
        <v>182</v>
      </c>
      <c r="B76" s="105" t="s">
        <v>160</v>
      </c>
      <c r="C76" s="226">
        <v>639646000</v>
      </c>
      <c r="D76" s="96">
        <v>-40706000</v>
      </c>
      <c r="E76" s="196">
        <v>598940000</v>
      </c>
    </row>
    <row r="77" spans="1:5" s="31" customFormat="1" ht="12" customHeight="1" thickBot="1">
      <c r="A77" s="119" t="s">
        <v>183</v>
      </c>
      <c r="B77" s="107" t="s">
        <v>161</v>
      </c>
      <c r="C77" s="226"/>
      <c r="D77" s="96"/>
      <c r="E77" s="196">
        <f>C77+D77</f>
        <v>0</v>
      </c>
    </row>
    <row r="78" spans="1:5" s="30" customFormat="1" ht="12" customHeight="1" thickBot="1">
      <c r="A78" s="120" t="s">
        <v>162</v>
      </c>
      <c r="B78" s="66" t="s">
        <v>163</v>
      </c>
      <c r="C78" s="221">
        <f>SUM(C79:C81)</f>
        <v>0</v>
      </c>
      <c r="D78" s="92">
        <f>SUM(D79:D81)</f>
        <v>4157675</v>
      </c>
      <c r="E78" s="65">
        <f>SUM(E79:E81)</f>
        <v>4157675</v>
      </c>
    </row>
    <row r="79" spans="1:5" s="31" customFormat="1" ht="12" customHeight="1">
      <c r="A79" s="117" t="s">
        <v>184</v>
      </c>
      <c r="B79" s="105" t="s">
        <v>164</v>
      </c>
      <c r="C79" s="226"/>
      <c r="D79" s="96">
        <v>4157675</v>
      </c>
      <c r="E79" s="196">
        <v>4157675</v>
      </c>
    </row>
    <row r="80" spans="1:5" s="31" customFormat="1" ht="12" customHeight="1">
      <c r="A80" s="118" t="s">
        <v>185</v>
      </c>
      <c r="B80" s="106" t="s">
        <v>165</v>
      </c>
      <c r="C80" s="226"/>
      <c r="D80" s="96"/>
      <c r="E80" s="196">
        <f>C80+D80</f>
        <v>0</v>
      </c>
    </row>
    <row r="81" spans="1:5" s="31" customFormat="1" ht="12" customHeight="1" thickBot="1">
      <c r="A81" s="119" t="s">
        <v>186</v>
      </c>
      <c r="B81" s="107" t="s">
        <v>166</v>
      </c>
      <c r="C81" s="226"/>
      <c r="D81" s="96"/>
      <c r="E81" s="196">
        <f>C81+D81</f>
        <v>0</v>
      </c>
    </row>
    <row r="82" spans="1:5" s="31" customFormat="1" ht="12" customHeight="1" thickBot="1">
      <c r="A82" s="120" t="s">
        <v>167</v>
      </c>
      <c r="B82" s="66" t="s">
        <v>187</v>
      </c>
      <c r="C82" s="221">
        <f>SUM(C83:C86)</f>
        <v>0</v>
      </c>
      <c r="D82" s="92">
        <f>SUM(D83:D86)</f>
        <v>0</v>
      </c>
      <c r="E82" s="65">
        <f>SUM(E83:E86)</f>
        <v>0</v>
      </c>
    </row>
    <row r="83" spans="1:5" s="31" customFormat="1" ht="12" customHeight="1">
      <c r="A83" s="121" t="s">
        <v>168</v>
      </c>
      <c r="B83" s="105" t="s">
        <v>169</v>
      </c>
      <c r="C83" s="226"/>
      <c r="D83" s="96"/>
      <c r="E83" s="196">
        <f t="shared" ref="E83:E88" si="2">C83+D83</f>
        <v>0</v>
      </c>
    </row>
    <row r="84" spans="1:5" s="31" customFormat="1" ht="12" customHeight="1">
      <c r="A84" s="122" t="s">
        <v>170</v>
      </c>
      <c r="B84" s="106" t="s">
        <v>171</v>
      </c>
      <c r="C84" s="226"/>
      <c r="D84" s="96"/>
      <c r="E84" s="196">
        <f t="shared" si="2"/>
        <v>0</v>
      </c>
    </row>
    <row r="85" spans="1:5" s="31" customFormat="1" ht="12" customHeight="1">
      <c r="A85" s="122" t="s">
        <v>172</v>
      </c>
      <c r="B85" s="106" t="s">
        <v>173</v>
      </c>
      <c r="C85" s="226"/>
      <c r="D85" s="96"/>
      <c r="E85" s="196">
        <f t="shared" si="2"/>
        <v>0</v>
      </c>
    </row>
    <row r="86" spans="1:5" s="30" customFormat="1" ht="12" customHeight="1" thickBot="1">
      <c r="A86" s="123" t="s">
        <v>174</v>
      </c>
      <c r="B86" s="107" t="s">
        <v>175</v>
      </c>
      <c r="C86" s="226"/>
      <c r="D86" s="96"/>
      <c r="E86" s="196">
        <f t="shared" si="2"/>
        <v>0</v>
      </c>
    </row>
    <row r="87" spans="1:5" s="30" customFormat="1" ht="12" customHeight="1" thickBot="1">
      <c r="A87" s="120" t="s">
        <v>176</v>
      </c>
      <c r="B87" s="66" t="s">
        <v>288</v>
      </c>
      <c r="C87" s="229"/>
      <c r="D87" s="143"/>
      <c r="E87" s="65">
        <f t="shared" si="2"/>
        <v>0</v>
      </c>
    </row>
    <row r="88" spans="1:5" s="30" customFormat="1" ht="12" customHeight="1" thickBot="1">
      <c r="A88" s="120" t="s">
        <v>299</v>
      </c>
      <c r="B88" s="66" t="s">
        <v>177</v>
      </c>
      <c r="C88" s="229"/>
      <c r="D88" s="143"/>
      <c r="E88" s="65">
        <f t="shared" si="2"/>
        <v>0</v>
      </c>
    </row>
    <row r="89" spans="1:5" s="30" customFormat="1" ht="12" customHeight="1" thickBot="1">
      <c r="A89" s="120" t="s">
        <v>300</v>
      </c>
      <c r="B89" s="112" t="s">
        <v>291</v>
      </c>
      <c r="C89" s="225">
        <f>+C66+C70+C75+C78+C82+C88+C87</f>
        <v>639646000</v>
      </c>
      <c r="D89" s="97">
        <f>+D66+D70+D75+D78+D82+D88+D87</f>
        <v>-36548325</v>
      </c>
      <c r="E89" s="129">
        <f>+E66+E70+E75+E78+E82+E88+E87</f>
        <v>603097675</v>
      </c>
    </row>
    <row r="90" spans="1:5" s="30" customFormat="1" ht="12" customHeight="1" thickBot="1">
      <c r="A90" s="124" t="s">
        <v>301</v>
      </c>
      <c r="B90" s="113" t="s">
        <v>302</v>
      </c>
      <c r="C90" s="225">
        <f>+C65+C89</f>
        <v>888204000</v>
      </c>
      <c r="D90" s="97">
        <f>+D65+D89</f>
        <v>284765436</v>
      </c>
      <c r="E90" s="129">
        <f>+E65+E89</f>
        <v>1172969436</v>
      </c>
    </row>
    <row r="91" spans="1:5" s="31" customFormat="1" ht="15" customHeight="1" thickBot="1">
      <c r="A91" s="55"/>
      <c r="B91" s="56"/>
      <c r="C91" s="77"/>
    </row>
    <row r="92" spans="1:5" s="25" customFormat="1" ht="16.5" customHeight="1" thickBot="1">
      <c r="A92" s="251" t="s">
        <v>20</v>
      </c>
      <c r="B92" s="252"/>
      <c r="C92" s="252"/>
      <c r="D92" s="252"/>
      <c r="E92" s="253"/>
    </row>
    <row r="93" spans="1:5" s="32" customFormat="1" ht="12" customHeight="1" thickBot="1">
      <c r="A93" s="99" t="s">
        <v>4</v>
      </c>
      <c r="B93" s="22" t="s">
        <v>306</v>
      </c>
      <c r="C93" s="230">
        <f>+C94+C95+C96+C97+C98+C111</f>
        <v>157260000</v>
      </c>
      <c r="D93" s="91">
        <f>+D94+D95+D96+D97+D98+D111</f>
        <v>773485946</v>
      </c>
      <c r="E93" s="150">
        <f>+E94+E95+E96+E97+E98+E111</f>
        <v>930745946</v>
      </c>
    </row>
    <row r="94" spans="1:5" ht="12" customHeight="1">
      <c r="A94" s="125" t="s">
        <v>37</v>
      </c>
      <c r="B94" s="8" t="s">
        <v>16</v>
      </c>
      <c r="C94" s="231">
        <v>35638000</v>
      </c>
      <c r="D94" s="154">
        <v>97997559</v>
      </c>
      <c r="E94" s="199">
        <v>133635559</v>
      </c>
    </row>
    <row r="95" spans="1:5" ht="12" customHeight="1">
      <c r="A95" s="118" t="s">
        <v>38</v>
      </c>
      <c r="B95" s="6" t="s">
        <v>75</v>
      </c>
      <c r="C95" s="223">
        <v>9740000</v>
      </c>
      <c r="D95" s="93">
        <v>24486471</v>
      </c>
      <c r="E95" s="194">
        <v>34226471</v>
      </c>
    </row>
    <row r="96" spans="1:5" ht="12" customHeight="1">
      <c r="A96" s="118" t="s">
        <v>39</v>
      </c>
      <c r="B96" s="6" t="s">
        <v>56</v>
      </c>
      <c r="C96" s="224">
        <v>76255000</v>
      </c>
      <c r="D96" s="93">
        <v>600896408</v>
      </c>
      <c r="E96" s="195">
        <v>677151408</v>
      </c>
    </row>
    <row r="97" spans="1:5" ht="12" customHeight="1">
      <c r="A97" s="118" t="s">
        <v>40</v>
      </c>
      <c r="B97" s="9" t="s">
        <v>76</v>
      </c>
      <c r="C97" s="224">
        <v>16992000</v>
      </c>
      <c r="D97" s="164">
        <v>1398340</v>
      </c>
      <c r="E97" s="195">
        <v>18390340</v>
      </c>
    </row>
    <row r="98" spans="1:5" ht="12" customHeight="1">
      <c r="A98" s="118" t="s">
        <v>48</v>
      </c>
      <c r="B98" s="17" t="s">
        <v>77</v>
      </c>
      <c r="C98" s="224">
        <v>6500000</v>
      </c>
      <c r="D98" s="164">
        <v>60842168</v>
      </c>
      <c r="E98" s="195">
        <v>67342168</v>
      </c>
    </row>
    <row r="99" spans="1:5" ht="12" customHeight="1">
      <c r="A99" s="118" t="s">
        <v>41</v>
      </c>
      <c r="B99" s="6" t="s">
        <v>303</v>
      </c>
      <c r="C99" s="224"/>
      <c r="D99" s="164"/>
      <c r="E99" s="195">
        <f t="shared" ref="E99:E113" si="3">C99+D99</f>
        <v>0</v>
      </c>
    </row>
    <row r="100" spans="1:5" ht="12" customHeight="1">
      <c r="A100" s="118" t="s">
        <v>42</v>
      </c>
      <c r="B100" s="38" t="s">
        <v>254</v>
      </c>
      <c r="C100" s="224"/>
      <c r="D100" s="164"/>
      <c r="E100" s="195">
        <f t="shared" si="3"/>
        <v>0</v>
      </c>
    </row>
    <row r="101" spans="1:5" ht="12" customHeight="1">
      <c r="A101" s="118" t="s">
        <v>49</v>
      </c>
      <c r="B101" s="38" t="s">
        <v>253</v>
      </c>
      <c r="C101" s="224"/>
      <c r="D101" s="164"/>
      <c r="E101" s="195">
        <f t="shared" si="3"/>
        <v>0</v>
      </c>
    </row>
    <row r="102" spans="1:5" ht="12" customHeight="1">
      <c r="A102" s="118" t="s">
        <v>50</v>
      </c>
      <c r="B102" s="38" t="s">
        <v>193</v>
      </c>
      <c r="C102" s="224"/>
      <c r="D102" s="164"/>
      <c r="E102" s="195">
        <f t="shared" si="3"/>
        <v>0</v>
      </c>
    </row>
    <row r="103" spans="1:5" ht="12" customHeight="1">
      <c r="A103" s="118" t="s">
        <v>51</v>
      </c>
      <c r="B103" s="39" t="s">
        <v>194</v>
      </c>
      <c r="C103" s="224"/>
      <c r="D103" s="164"/>
      <c r="E103" s="195">
        <f t="shared" si="3"/>
        <v>0</v>
      </c>
    </row>
    <row r="104" spans="1:5" ht="12" customHeight="1">
      <c r="A104" s="118" t="s">
        <v>52</v>
      </c>
      <c r="B104" s="39" t="s">
        <v>195</v>
      </c>
      <c r="C104" s="224"/>
      <c r="D104" s="164"/>
      <c r="E104" s="195">
        <f t="shared" si="3"/>
        <v>0</v>
      </c>
    </row>
    <row r="105" spans="1:5" ht="12" customHeight="1">
      <c r="A105" s="118" t="s">
        <v>54</v>
      </c>
      <c r="B105" s="38" t="s">
        <v>196</v>
      </c>
      <c r="C105" s="224"/>
      <c r="D105" s="164"/>
      <c r="E105" s="195">
        <f t="shared" si="3"/>
        <v>0</v>
      </c>
    </row>
    <row r="106" spans="1:5" ht="12" customHeight="1">
      <c r="A106" s="118" t="s">
        <v>78</v>
      </c>
      <c r="B106" s="38" t="s">
        <v>197</v>
      </c>
      <c r="C106" s="224"/>
      <c r="D106" s="164"/>
      <c r="E106" s="195">
        <f t="shared" si="3"/>
        <v>0</v>
      </c>
    </row>
    <row r="107" spans="1:5" ht="12" customHeight="1">
      <c r="A107" s="118" t="s">
        <v>191</v>
      </c>
      <c r="B107" s="39" t="s">
        <v>198</v>
      </c>
      <c r="C107" s="224"/>
      <c r="D107" s="164"/>
      <c r="E107" s="195">
        <f t="shared" si="3"/>
        <v>0</v>
      </c>
    </row>
    <row r="108" spans="1:5" ht="12" customHeight="1">
      <c r="A108" s="126" t="s">
        <v>192</v>
      </c>
      <c r="B108" s="40" t="s">
        <v>199</v>
      </c>
      <c r="C108" s="224"/>
      <c r="D108" s="164"/>
      <c r="E108" s="195">
        <f t="shared" si="3"/>
        <v>0</v>
      </c>
    </row>
    <row r="109" spans="1:5" ht="12" customHeight="1">
      <c r="A109" s="118" t="s">
        <v>251</v>
      </c>
      <c r="B109" s="40" t="s">
        <v>200</v>
      </c>
      <c r="C109" s="224"/>
      <c r="D109" s="164"/>
      <c r="E109" s="195">
        <f t="shared" si="3"/>
        <v>0</v>
      </c>
    </row>
    <row r="110" spans="1:5" ht="12" customHeight="1">
      <c r="A110" s="118" t="s">
        <v>252</v>
      </c>
      <c r="B110" s="39" t="s">
        <v>201</v>
      </c>
      <c r="C110" s="223"/>
      <c r="D110" s="163"/>
      <c r="E110" s="194">
        <f t="shared" si="3"/>
        <v>0</v>
      </c>
    </row>
    <row r="111" spans="1:5" ht="12" customHeight="1">
      <c r="A111" s="118" t="s">
        <v>256</v>
      </c>
      <c r="B111" s="9" t="s">
        <v>17</v>
      </c>
      <c r="C111" s="223">
        <v>12135000</v>
      </c>
      <c r="D111" s="163">
        <v>-12135000</v>
      </c>
      <c r="E111" s="194">
        <f t="shared" si="3"/>
        <v>0</v>
      </c>
    </row>
    <row r="112" spans="1:5" ht="12" customHeight="1">
      <c r="A112" s="119" t="s">
        <v>257</v>
      </c>
      <c r="B112" s="6" t="s">
        <v>304</v>
      </c>
      <c r="C112" s="224">
        <v>12135000</v>
      </c>
      <c r="D112" s="164">
        <v>-12135000</v>
      </c>
      <c r="E112" s="195">
        <f t="shared" si="3"/>
        <v>0</v>
      </c>
    </row>
    <row r="113" spans="1:5" ht="12" customHeight="1" thickBot="1">
      <c r="A113" s="127" t="s">
        <v>258</v>
      </c>
      <c r="B113" s="41" t="s">
        <v>305</v>
      </c>
      <c r="C113" s="232"/>
      <c r="D113" s="186"/>
      <c r="E113" s="200">
        <f t="shared" si="3"/>
        <v>0</v>
      </c>
    </row>
    <row r="114" spans="1:5" ht="12" customHeight="1" thickBot="1">
      <c r="A114" s="23" t="s">
        <v>5</v>
      </c>
      <c r="B114" s="21" t="s">
        <v>202</v>
      </c>
      <c r="C114" s="221">
        <f>+C115+C117+C119</f>
        <v>627511000</v>
      </c>
      <c r="D114" s="161">
        <f>+D115+D117+D119</f>
        <v>-497633163</v>
      </c>
      <c r="E114" s="65">
        <f>+E115+E117+E119</f>
        <v>129877837</v>
      </c>
    </row>
    <row r="115" spans="1:5" ht="12" customHeight="1">
      <c r="A115" s="117" t="s">
        <v>43</v>
      </c>
      <c r="B115" s="6" t="s">
        <v>87</v>
      </c>
      <c r="C115" s="222">
        <v>30768000</v>
      </c>
      <c r="D115" s="162">
        <v>-11890163</v>
      </c>
      <c r="E115" s="130">
        <v>18877837</v>
      </c>
    </row>
    <row r="116" spans="1:5" ht="12" customHeight="1">
      <c r="A116" s="117" t="s">
        <v>44</v>
      </c>
      <c r="B116" s="10" t="s">
        <v>206</v>
      </c>
      <c r="C116" s="222"/>
      <c r="D116" s="162"/>
      <c r="E116" s="130">
        <f t="shared" ref="E116:E127" si="4">C116+D116</f>
        <v>0</v>
      </c>
    </row>
    <row r="117" spans="1:5" ht="12" customHeight="1">
      <c r="A117" s="117" t="s">
        <v>45</v>
      </c>
      <c r="B117" s="10" t="s">
        <v>79</v>
      </c>
      <c r="C117" s="223">
        <v>596743000</v>
      </c>
      <c r="D117" s="163">
        <v>-592743000</v>
      </c>
      <c r="E117" s="194">
        <v>4000000</v>
      </c>
    </row>
    <row r="118" spans="1:5" ht="12" customHeight="1">
      <c r="A118" s="117" t="s">
        <v>46</v>
      </c>
      <c r="B118" s="10" t="s">
        <v>207</v>
      </c>
      <c r="C118" s="234"/>
      <c r="D118" s="163"/>
      <c r="E118" s="194">
        <f t="shared" si="4"/>
        <v>0</v>
      </c>
    </row>
    <row r="119" spans="1:5" ht="12" customHeight="1">
      <c r="A119" s="117" t="s">
        <v>47</v>
      </c>
      <c r="B119" s="68" t="s">
        <v>90</v>
      </c>
      <c r="C119" s="234"/>
      <c r="D119" s="163">
        <v>107000000</v>
      </c>
      <c r="E119" s="194">
        <v>107000000</v>
      </c>
    </row>
    <row r="120" spans="1:5" ht="12" customHeight="1">
      <c r="A120" s="117" t="s">
        <v>53</v>
      </c>
      <c r="B120" s="67" t="s">
        <v>244</v>
      </c>
      <c r="C120" s="234"/>
      <c r="D120" s="163"/>
      <c r="E120" s="194">
        <f t="shared" si="4"/>
        <v>0</v>
      </c>
    </row>
    <row r="121" spans="1:5" ht="12" customHeight="1">
      <c r="A121" s="117" t="s">
        <v>55</v>
      </c>
      <c r="B121" s="101" t="s">
        <v>212</v>
      </c>
      <c r="C121" s="234"/>
      <c r="D121" s="163"/>
      <c r="E121" s="194">
        <f t="shared" si="4"/>
        <v>0</v>
      </c>
    </row>
    <row r="122" spans="1:5" ht="12" customHeight="1">
      <c r="A122" s="117" t="s">
        <v>80</v>
      </c>
      <c r="B122" s="39" t="s">
        <v>195</v>
      </c>
      <c r="C122" s="234"/>
      <c r="D122" s="163">
        <v>107000000</v>
      </c>
      <c r="E122" s="194">
        <v>107000000</v>
      </c>
    </row>
    <row r="123" spans="1:5" ht="12" customHeight="1">
      <c r="A123" s="117" t="s">
        <v>81</v>
      </c>
      <c r="B123" s="39" t="s">
        <v>211</v>
      </c>
      <c r="C123" s="234"/>
      <c r="D123" s="163"/>
      <c r="E123" s="194">
        <f t="shared" si="4"/>
        <v>0</v>
      </c>
    </row>
    <row r="124" spans="1:5" ht="12" customHeight="1">
      <c r="A124" s="117" t="s">
        <v>82</v>
      </c>
      <c r="B124" s="39" t="s">
        <v>210</v>
      </c>
      <c r="C124" s="234"/>
      <c r="D124" s="163"/>
      <c r="E124" s="194">
        <f t="shared" si="4"/>
        <v>0</v>
      </c>
    </row>
    <row r="125" spans="1:5" ht="12" customHeight="1">
      <c r="A125" s="117" t="s">
        <v>203</v>
      </c>
      <c r="B125" s="39" t="s">
        <v>198</v>
      </c>
      <c r="C125" s="234"/>
      <c r="D125" s="163"/>
      <c r="E125" s="194">
        <f t="shared" si="4"/>
        <v>0</v>
      </c>
    </row>
    <row r="126" spans="1:5" ht="12" customHeight="1">
      <c r="A126" s="117" t="s">
        <v>204</v>
      </c>
      <c r="B126" s="39" t="s">
        <v>209</v>
      </c>
      <c r="C126" s="234"/>
      <c r="D126" s="163"/>
      <c r="E126" s="194">
        <f t="shared" si="4"/>
        <v>0</v>
      </c>
    </row>
    <row r="127" spans="1:5" ht="12" customHeight="1" thickBot="1">
      <c r="A127" s="126" t="s">
        <v>205</v>
      </c>
      <c r="B127" s="39" t="s">
        <v>208</v>
      </c>
      <c r="C127" s="235"/>
      <c r="D127" s="164"/>
      <c r="E127" s="195">
        <f t="shared" si="4"/>
        <v>0</v>
      </c>
    </row>
    <row r="128" spans="1:5" ht="12" customHeight="1" thickBot="1">
      <c r="A128" s="23" t="s">
        <v>6</v>
      </c>
      <c r="B128" s="33" t="s">
        <v>261</v>
      </c>
      <c r="C128" s="221">
        <f>+C93+C114</f>
        <v>784771000</v>
      </c>
      <c r="D128" s="161">
        <f>+D93+D114</f>
        <v>275852783</v>
      </c>
      <c r="E128" s="65">
        <f>+E93+E114</f>
        <v>1060623783</v>
      </c>
    </row>
    <row r="129" spans="1:11" ht="12" customHeight="1" thickBot="1">
      <c r="A129" s="23" t="s">
        <v>7</v>
      </c>
      <c r="B129" s="33" t="s">
        <v>262</v>
      </c>
      <c r="C129" s="221">
        <f>+C130+C131+C132</f>
        <v>0</v>
      </c>
      <c r="D129" s="161">
        <f>+D130+D131+D132</f>
        <v>0</v>
      </c>
      <c r="E129" s="65">
        <f>+E130+E131+E132</f>
        <v>0</v>
      </c>
    </row>
    <row r="130" spans="1:11" s="32" customFormat="1" ht="12" customHeight="1">
      <c r="A130" s="117" t="s">
        <v>107</v>
      </c>
      <c r="B130" s="7" t="s">
        <v>309</v>
      </c>
      <c r="C130" s="234"/>
      <c r="D130" s="163"/>
      <c r="E130" s="194">
        <f>C130+D130</f>
        <v>0</v>
      </c>
    </row>
    <row r="131" spans="1:11" ht="12" customHeight="1">
      <c r="A131" s="117" t="s">
        <v>108</v>
      </c>
      <c r="B131" s="7" t="s">
        <v>270</v>
      </c>
      <c r="C131" s="234"/>
      <c r="D131" s="163"/>
      <c r="E131" s="194">
        <f>C131+D131</f>
        <v>0</v>
      </c>
    </row>
    <row r="132" spans="1:11" ht="12" customHeight="1" thickBot="1">
      <c r="A132" s="126" t="s">
        <v>109</v>
      </c>
      <c r="B132" s="5" t="s">
        <v>308</v>
      </c>
      <c r="C132" s="234"/>
      <c r="D132" s="163"/>
      <c r="E132" s="194">
        <f>C132+D132</f>
        <v>0</v>
      </c>
    </row>
    <row r="133" spans="1:11" ht="12" customHeight="1" thickBot="1">
      <c r="A133" s="23" t="s">
        <v>8</v>
      </c>
      <c r="B133" s="33" t="s">
        <v>263</v>
      </c>
      <c r="C133" s="221">
        <f>+C134+C135+C136+C137+C138+C139</f>
        <v>0</v>
      </c>
      <c r="D133" s="161">
        <f>+D134+D135+D136+D137+D138+D139</f>
        <v>0</v>
      </c>
      <c r="E133" s="65">
        <f>+E134+E135+E136+E137+E138+E139</f>
        <v>0</v>
      </c>
    </row>
    <row r="134" spans="1:11" ht="12" customHeight="1">
      <c r="A134" s="117" t="s">
        <v>30</v>
      </c>
      <c r="B134" s="7" t="s">
        <v>272</v>
      </c>
      <c r="C134" s="234"/>
      <c r="D134" s="163"/>
      <c r="E134" s="194">
        <f t="shared" ref="E134:E139" si="5">C134+D134</f>
        <v>0</v>
      </c>
    </row>
    <row r="135" spans="1:11" ht="12" customHeight="1">
      <c r="A135" s="117" t="s">
        <v>31</v>
      </c>
      <c r="B135" s="7" t="s">
        <v>264</v>
      </c>
      <c r="C135" s="234"/>
      <c r="D135" s="163"/>
      <c r="E135" s="194">
        <f t="shared" si="5"/>
        <v>0</v>
      </c>
    </row>
    <row r="136" spans="1:11" ht="12" customHeight="1">
      <c r="A136" s="117" t="s">
        <v>32</v>
      </c>
      <c r="B136" s="7" t="s">
        <v>265</v>
      </c>
      <c r="C136" s="234"/>
      <c r="D136" s="163"/>
      <c r="E136" s="194">
        <f t="shared" si="5"/>
        <v>0</v>
      </c>
    </row>
    <row r="137" spans="1:11" ht="12" customHeight="1">
      <c r="A137" s="117" t="s">
        <v>67</v>
      </c>
      <c r="B137" s="7" t="s">
        <v>307</v>
      </c>
      <c r="C137" s="234"/>
      <c r="D137" s="163"/>
      <c r="E137" s="194">
        <f t="shared" si="5"/>
        <v>0</v>
      </c>
    </row>
    <row r="138" spans="1:11" ht="12" customHeight="1">
      <c r="A138" s="117" t="s">
        <v>68</v>
      </c>
      <c r="B138" s="7" t="s">
        <v>267</v>
      </c>
      <c r="C138" s="234"/>
      <c r="D138" s="163"/>
      <c r="E138" s="194">
        <f t="shared" si="5"/>
        <v>0</v>
      </c>
    </row>
    <row r="139" spans="1:11" s="32" customFormat="1" ht="12" customHeight="1" thickBot="1">
      <c r="A139" s="126" t="s">
        <v>69</v>
      </c>
      <c r="B139" s="5" t="s">
        <v>268</v>
      </c>
      <c r="C139" s="234"/>
      <c r="D139" s="163"/>
      <c r="E139" s="194">
        <f t="shared" si="5"/>
        <v>0</v>
      </c>
    </row>
    <row r="140" spans="1:11" ht="12" customHeight="1" thickBot="1">
      <c r="A140" s="23" t="s">
        <v>9</v>
      </c>
      <c r="B140" s="33" t="s">
        <v>322</v>
      </c>
      <c r="C140" s="225">
        <f>+C141+C142+C144+C145+C143</f>
        <v>103433000</v>
      </c>
      <c r="D140" s="165">
        <f>+D141+D142+D144+D145+D143</f>
        <v>8912653</v>
      </c>
      <c r="E140" s="129">
        <f>+E141+E142+E144+E145+E143</f>
        <v>112345653</v>
      </c>
      <c r="K140" s="64"/>
    </row>
    <row r="141" spans="1:11">
      <c r="A141" s="117" t="s">
        <v>33</v>
      </c>
      <c r="B141" s="7" t="s">
        <v>213</v>
      </c>
      <c r="C141" s="234"/>
      <c r="D141" s="163">
        <v>4769269</v>
      </c>
      <c r="E141" s="194">
        <v>4769269</v>
      </c>
    </row>
    <row r="142" spans="1:11" ht="12" customHeight="1">
      <c r="A142" s="117" t="s">
        <v>34</v>
      </c>
      <c r="B142" s="7" t="s">
        <v>214</v>
      </c>
      <c r="C142" s="234"/>
      <c r="D142" s="163"/>
      <c r="E142" s="194">
        <f>C142+D142</f>
        <v>0</v>
      </c>
    </row>
    <row r="143" spans="1:11" ht="12" customHeight="1">
      <c r="A143" s="117" t="s">
        <v>127</v>
      </c>
      <c r="B143" s="7" t="s">
        <v>321</v>
      </c>
      <c r="C143" s="234">
        <v>103433000</v>
      </c>
      <c r="D143" s="163">
        <v>4143384</v>
      </c>
      <c r="E143" s="194">
        <v>107576384</v>
      </c>
    </row>
    <row r="144" spans="1:11" s="32" customFormat="1" ht="12" customHeight="1">
      <c r="A144" s="117" t="s">
        <v>128</v>
      </c>
      <c r="B144" s="7" t="s">
        <v>277</v>
      </c>
      <c r="C144" s="234"/>
      <c r="D144" s="163"/>
      <c r="E144" s="194">
        <f>C144+D144</f>
        <v>0</v>
      </c>
    </row>
    <row r="145" spans="1:5" s="32" customFormat="1" ht="12" customHeight="1" thickBot="1">
      <c r="A145" s="126" t="s">
        <v>129</v>
      </c>
      <c r="B145" s="5" t="s">
        <v>217</v>
      </c>
      <c r="C145" s="234"/>
      <c r="D145" s="163"/>
      <c r="E145" s="194">
        <f>C145+D145</f>
        <v>0</v>
      </c>
    </row>
    <row r="146" spans="1:5" s="32" customFormat="1" ht="12" customHeight="1" thickBot="1">
      <c r="A146" s="23" t="s">
        <v>10</v>
      </c>
      <c r="B146" s="33" t="s">
        <v>278</v>
      </c>
      <c r="C146" s="236">
        <f>+C147+C148+C149+C150+C151</f>
        <v>0</v>
      </c>
      <c r="D146" s="166">
        <f>+D147+D148+D149+D150+D151</f>
        <v>0</v>
      </c>
      <c r="E146" s="152">
        <f>+E147+E148+E149+E150+E151</f>
        <v>0</v>
      </c>
    </row>
    <row r="147" spans="1:5" s="32" customFormat="1" ht="12" customHeight="1">
      <c r="A147" s="117" t="s">
        <v>35</v>
      </c>
      <c r="B147" s="7" t="s">
        <v>273</v>
      </c>
      <c r="C147" s="234"/>
      <c r="D147" s="163"/>
      <c r="E147" s="194">
        <f t="shared" ref="E147:E153" si="6">C147+D147</f>
        <v>0</v>
      </c>
    </row>
    <row r="148" spans="1:5" s="32" customFormat="1" ht="12" customHeight="1">
      <c r="A148" s="117" t="s">
        <v>36</v>
      </c>
      <c r="B148" s="7" t="s">
        <v>280</v>
      </c>
      <c r="C148" s="234"/>
      <c r="D148" s="163"/>
      <c r="E148" s="194">
        <f t="shared" si="6"/>
        <v>0</v>
      </c>
    </row>
    <row r="149" spans="1:5" s="32" customFormat="1" ht="12" customHeight="1">
      <c r="A149" s="117" t="s">
        <v>139</v>
      </c>
      <c r="B149" s="7" t="s">
        <v>275</v>
      </c>
      <c r="C149" s="234"/>
      <c r="D149" s="163"/>
      <c r="E149" s="194">
        <f t="shared" si="6"/>
        <v>0</v>
      </c>
    </row>
    <row r="150" spans="1:5" s="32" customFormat="1" ht="12" customHeight="1">
      <c r="A150" s="117" t="s">
        <v>140</v>
      </c>
      <c r="B150" s="7" t="s">
        <v>310</v>
      </c>
      <c r="C150" s="234"/>
      <c r="D150" s="163"/>
      <c r="E150" s="194">
        <f t="shared" si="6"/>
        <v>0</v>
      </c>
    </row>
    <row r="151" spans="1:5" ht="12.75" customHeight="1" thickBot="1">
      <c r="A151" s="126" t="s">
        <v>279</v>
      </c>
      <c r="B151" s="5" t="s">
        <v>282</v>
      </c>
      <c r="C151" s="235"/>
      <c r="D151" s="164"/>
      <c r="E151" s="195">
        <f t="shared" si="6"/>
        <v>0</v>
      </c>
    </row>
    <row r="152" spans="1:5" ht="12.75" customHeight="1" thickBot="1">
      <c r="A152" s="149" t="s">
        <v>11</v>
      </c>
      <c r="B152" s="33" t="s">
        <v>283</v>
      </c>
      <c r="C152" s="236"/>
      <c r="D152" s="167"/>
      <c r="E152" s="152">
        <f t="shared" si="6"/>
        <v>0</v>
      </c>
    </row>
    <row r="153" spans="1:5" ht="12.75" customHeight="1" thickBot="1">
      <c r="A153" s="149" t="s">
        <v>12</v>
      </c>
      <c r="B153" s="33" t="s">
        <v>284</v>
      </c>
      <c r="C153" s="236"/>
      <c r="D153" s="167"/>
      <c r="E153" s="152">
        <f t="shared" si="6"/>
        <v>0</v>
      </c>
    </row>
    <row r="154" spans="1:5" ht="12" customHeight="1" thickBot="1">
      <c r="A154" s="23" t="s">
        <v>13</v>
      </c>
      <c r="B154" s="33" t="s">
        <v>286</v>
      </c>
      <c r="C154" s="238">
        <f>+C129+C133+C140+C146+C152+C153</f>
        <v>103433000</v>
      </c>
      <c r="D154" s="168">
        <f>+D129+D133+D140+D146+D152+D153</f>
        <v>8912653</v>
      </c>
      <c r="E154" s="153">
        <f>+E129+E133+E140+E146+E152+E153</f>
        <v>112345653</v>
      </c>
    </row>
    <row r="155" spans="1:5" ht="15" customHeight="1" thickBot="1">
      <c r="A155" s="128" t="s">
        <v>14</v>
      </c>
      <c r="B155" s="82" t="s">
        <v>285</v>
      </c>
      <c r="C155" s="238">
        <f>+C128+C154</f>
        <v>888204000</v>
      </c>
      <c r="D155" s="168">
        <f>+D128+D154</f>
        <v>284765436</v>
      </c>
      <c r="E155" s="153">
        <f>+E128+E154</f>
        <v>1172969436</v>
      </c>
    </row>
    <row r="156" spans="1:5" ht="13.8" thickBot="1">
      <c r="A156" s="85"/>
      <c r="B156" s="86"/>
      <c r="C156" s="87"/>
      <c r="D156" s="87"/>
      <c r="E156" s="87"/>
    </row>
    <row r="157" spans="1:5" ht="15" customHeight="1" thickBot="1">
      <c r="A157" s="62" t="s">
        <v>311</v>
      </c>
      <c r="B157" s="63"/>
      <c r="C157" s="185"/>
      <c r="D157" s="185"/>
      <c r="E157" s="201">
        <f>C157+D157</f>
        <v>0</v>
      </c>
    </row>
    <row r="158" spans="1:5" ht="14.25" customHeight="1" thickBot="1">
      <c r="A158" s="62" t="s">
        <v>85</v>
      </c>
      <c r="B158" s="63"/>
      <c r="C158" s="185"/>
      <c r="D158" s="185"/>
      <c r="E158" s="201">
        <f>C158+D158</f>
        <v>0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view="pageLayout" zoomScaleNormal="130" workbookViewId="0">
      <selection activeCell="E1" sqref="E1"/>
    </sheetView>
  </sheetViews>
  <sheetFormatPr defaultColWidth="9.33203125" defaultRowHeight="13.2"/>
  <cols>
    <col min="1" max="1" width="13" style="60" customWidth="1"/>
    <col min="2" max="2" width="59" style="61" customWidth="1"/>
    <col min="3" max="5" width="15.77734375" style="61" customWidth="1"/>
    <col min="6" max="16384" width="9.33203125" style="61"/>
  </cols>
  <sheetData>
    <row r="1" spans="1:5" s="47" customFormat="1" ht="21" customHeight="1" thickBot="1">
      <c r="A1" s="46"/>
      <c r="B1" s="48"/>
      <c r="C1" s="1"/>
      <c r="D1" s="1"/>
      <c r="E1" s="176" t="s">
        <v>348</v>
      </c>
    </row>
    <row r="2" spans="1:5" s="136" customFormat="1" ht="23.4" thickBot="1">
      <c r="A2" s="42" t="s">
        <v>326</v>
      </c>
      <c r="B2" s="254" t="s">
        <v>340</v>
      </c>
      <c r="C2" s="255"/>
      <c r="D2" s="256"/>
      <c r="E2" s="188" t="s">
        <v>22</v>
      </c>
    </row>
    <row r="3" spans="1:5" s="136" customFormat="1" ht="23.4" thickBot="1">
      <c r="A3" s="42" t="s">
        <v>83</v>
      </c>
      <c r="B3" s="254" t="s">
        <v>342</v>
      </c>
      <c r="C3" s="255"/>
      <c r="D3" s="256"/>
      <c r="E3" s="188" t="s">
        <v>18</v>
      </c>
    </row>
    <row r="4" spans="1:5" s="137" customFormat="1" ht="15.9" customHeight="1" thickBot="1">
      <c r="A4" s="49"/>
      <c r="B4" s="49"/>
      <c r="C4" s="50"/>
      <c r="D4" s="29"/>
      <c r="E4" s="50" t="s">
        <v>346</v>
      </c>
    </row>
    <row r="5" spans="1:5" ht="23.4" thickBot="1">
      <c r="A5" s="98" t="s">
        <v>84</v>
      </c>
      <c r="B5" s="51" t="s">
        <v>339</v>
      </c>
      <c r="C5" s="209" t="s">
        <v>323</v>
      </c>
      <c r="D5" s="209" t="s">
        <v>337</v>
      </c>
      <c r="E5" s="210" t="e">
        <f>+CONCATENATE(LEFT(#REF!,4),"……….",CHAR(10),"Módosítás utáni")</f>
        <v>#REF!</v>
      </c>
    </row>
    <row r="6" spans="1:5" s="138" customFormat="1" ht="12.9" customHeight="1" thickBot="1">
      <c r="A6" s="43" t="s">
        <v>294</v>
      </c>
      <c r="B6" s="44" t="s">
        <v>295</v>
      </c>
      <c r="C6" s="44" t="s">
        <v>296</v>
      </c>
      <c r="D6" s="180" t="s">
        <v>297</v>
      </c>
      <c r="E6" s="217" t="s">
        <v>338</v>
      </c>
    </row>
    <row r="7" spans="1:5" s="138" customFormat="1" ht="15.9" customHeight="1" thickBot="1">
      <c r="A7" s="251" t="s">
        <v>19</v>
      </c>
      <c r="B7" s="252"/>
      <c r="C7" s="252"/>
      <c r="D7" s="252"/>
      <c r="E7" s="253"/>
    </row>
    <row r="8" spans="1:5" s="81" customFormat="1" ht="12" customHeight="1" thickBot="1">
      <c r="A8" s="43" t="s">
        <v>4</v>
      </c>
      <c r="B8" s="52" t="s">
        <v>312</v>
      </c>
      <c r="C8" s="74">
        <f>SUM(C9:C19)</f>
        <v>0</v>
      </c>
      <c r="D8" s="74">
        <f>SUM(D9:D19)</f>
        <v>13</v>
      </c>
      <c r="E8" s="76">
        <f>SUM(E9:E19)</f>
        <v>13</v>
      </c>
    </row>
    <row r="9" spans="1:5" s="81" customFormat="1" ht="12" customHeight="1">
      <c r="A9" s="131" t="s">
        <v>37</v>
      </c>
      <c r="B9" s="8" t="s">
        <v>116</v>
      </c>
      <c r="C9" s="175"/>
      <c r="D9" s="175"/>
      <c r="E9" s="211">
        <f>C9+D9</f>
        <v>0</v>
      </c>
    </row>
    <row r="10" spans="1:5" s="81" customFormat="1" ht="12" customHeight="1">
      <c r="A10" s="132" t="s">
        <v>38</v>
      </c>
      <c r="B10" s="6" t="s">
        <v>117</v>
      </c>
      <c r="C10" s="72"/>
      <c r="D10" s="72"/>
      <c r="E10" s="205">
        <f t="shared" ref="E10:E18" si="0">C10+D10</f>
        <v>0</v>
      </c>
    </row>
    <row r="11" spans="1:5" s="81" customFormat="1" ht="12" customHeight="1">
      <c r="A11" s="132" t="s">
        <v>39</v>
      </c>
      <c r="B11" s="6" t="s">
        <v>118</v>
      </c>
      <c r="C11" s="72"/>
      <c r="D11" s="72"/>
      <c r="E11" s="205">
        <f t="shared" si="0"/>
        <v>0</v>
      </c>
    </row>
    <row r="12" spans="1:5" s="81" customFormat="1" ht="12" customHeight="1">
      <c r="A12" s="132" t="s">
        <v>40</v>
      </c>
      <c r="B12" s="6" t="s">
        <v>119</v>
      </c>
      <c r="C12" s="72"/>
      <c r="D12" s="72"/>
      <c r="E12" s="205">
        <f t="shared" si="0"/>
        <v>0</v>
      </c>
    </row>
    <row r="13" spans="1:5" s="81" customFormat="1" ht="12" customHeight="1">
      <c r="A13" s="132" t="s">
        <v>57</v>
      </c>
      <c r="B13" s="6" t="s">
        <v>120</v>
      </c>
      <c r="C13" s="72"/>
      <c r="D13" s="72"/>
      <c r="E13" s="205">
        <f t="shared" si="0"/>
        <v>0</v>
      </c>
    </row>
    <row r="14" spans="1:5" s="81" customFormat="1" ht="12" customHeight="1">
      <c r="A14" s="132" t="s">
        <v>41</v>
      </c>
      <c r="B14" s="6" t="s">
        <v>219</v>
      </c>
      <c r="C14" s="72"/>
      <c r="D14" s="72"/>
      <c r="E14" s="205">
        <f t="shared" si="0"/>
        <v>0</v>
      </c>
    </row>
    <row r="15" spans="1:5" s="81" customFormat="1" ht="12" customHeight="1">
      <c r="A15" s="132" t="s">
        <v>42</v>
      </c>
      <c r="B15" s="5" t="s">
        <v>220</v>
      </c>
      <c r="C15" s="72"/>
      <c r="D15" s="72"/>
      <c r="E15" s="205">
        <f t="shared" si="0"/>
        <v>0</v>
      </c>
    </row>
    <row r="16" spans="1:5" s="81" customFormat="1" ht="12" customHeight="1">
      <c r="A16" s="132" t="s">
        <v>49</v>
      </c>
      <c r="B16" s="6" t="s">
        <v>123</v>
      </c>
      <c r="C16" s="173"/>
      <c r="D16" s="173">
        <v>13</v>
      </c>
      <c r="E16" s="206">
        <f t="shared" si="0"/>
        <v>13</v>
      </c>
    </row>
    <row r="17" spans="1:5" s="139" customFormat="1" ht="12" customHeight="1">
      <c r="A17" s="132" t="s">
        <v>50</v>
      </c>
      <c r="B17" s="6" t="s">
        <v>124</v>
      </c>
      <c r="C17" s="72"/>
      <c r="D17" s="72"/>
      <c r="E17" s="205">
        <f t="shared" si="0"/>
        <v>0</v>
      </c>
    </row>
    <row r="18" spans="1:5" s="139" customFormat="1" ht="12" customHeight="1">
      <c r="A18" s="132" t="s">
        <v>51</v>
      </c>
      <c r="B18" s="6" t="s">
        <v>249</v>
      </c>
      <c r="C18" s="73"/>
      <c r="D18" s="73"/>
      <c r="E18" s="212">
        <f t="shared" si="0"/>
        <v>0</v>
      </c>
    </row>
    <row r="19" spans="1:5" s="139" customFormat="1" ht="12" customHeight="1" thickBot="1">
      <c r="A19" s="132" t="s">
        <v>52</v>
      </c>
      <c r="B19" s="5" t="s">
        <v>125</v>
      </c>
      <c r="C19" s="73"/>
      <c r="D19" s="73"/>
      <c r="E19" s="212">
        <f>C19+D19</f>
        <v>0</v>
      </c>
    </row>
    <row r="20" spans="1:5" s="81" customFormat="1" ht="12" customHeight="1" thickBot="1">
      <c r="A20" s="43" t="s">
        <v>5</v>
      </c>
      <c r="B20" s="52" t="s">
        <v>221</v>
      </c>
      <c r="C20" s="74">
        <f>SUM(C21:C23)</f>
        <v>0</v>
      </c>
      <c r="D20" s="74">
        <f>SUM(D21:D23)</f>
        <v>734180</v>
      </c>
      <c r="E20" s="76">
        <f>SUM(E21:E23)</f>
        <v>734180</v>
      </c>
    </row>
    <row r="21" spans="1:5" s="139" customFormat="1" ht="12" customHeight="1">
      <c r="A21" s="132" t="s">
        <v>43</v>
      </c>
      <c r="B21" s="7" t="s">
        <v>98</v>
      </c>
      <c r="C21" s="72"/>
      <c r="D21" s="72"/>
      <c r="E21" s="205">
        <f>C21+D21</f>
        <v>0</v>
      </c>
    </row>
    <row r="22" spans="1:5" s="139" customFormat="1" ht="12" customHeight="1">
      <c r="A22" s="132" t="s">
        <v>44</v>
      </c>
      <c r="B22" s="6" t="s">
        <v>222</v>
      </c>
      <c r="C22" s="72"/>
      <c r="D22" s="72"/>
      <c r="E22" s="205">
        <f>C22+D22</f>
        <v>0</v>
      </c>
    </row>
    <row r="23" spans="1:5" s="139" customFormat="1" ht="12" customHeight="1">
      <c r="A23" s="132" t="s">
        <v>45</v>
      </c>
      <c r="B23" s="6" t="s">
        <v>223</v>
      </c>
      <c r="C23" s="72"/>
      <c r="D23" s="72">
        <v>734180</v>
      </c>
      <c r="E23" s="205">
        <f>C23+D23</f>
        <v>734180</v>
      </c>
    </row>
    <row r="24" spans="1:5" s="139" customFormat="1" ht="12" customHeight="1" thickBot="1">
      <c r="A24" s="132" t="s">
        <v>46</v>
      </c>
      <c r="B24" s="6" t="s">
        <v>313</v>
      </c>
      <c r="C24" s="72"/>
      <c r="D24" s="72"/>
      <c r="E24" s="205">
        <f>C24+D24</f>
        <v>0</v>
      </c>
    </row>
    <row r="25" spans="1:5" s="139" customFormat="1" ht="12" customHeight="1" thickBot="1">
      <c r="A25" s="45" t="s">
        <v>6</v>
      </c>
      <c r="B25" s="33" t="s">
        <v>66</v>
      </c>
      <c r="C25" s="189"/>
      <c r="D25" s="189"/>
      <c r="E25" s="76"/>
    </row>
    <row r="26" spans="1:5" s="139" customFormat="1" ht="12" customHeight="1" thickBot="1">
      <c r="A26" s="45" t="s">
        <v>7</v>
      </c>
      <c r="B26" s="33" t="s">
        <v>314</v>
      </c>
      <c r="C26" s="74">
        <f>+C27+C28+C29</f>
        <v>0</v>
      </c>
      <c r="D26" s="74">
        <f>+D27+D28+D29</f>
        <v>0</v>
      </c>
      <c r="E26" s="76">
        <f>+E27+E28+E29</f>
        <v>0</v>
      </c>
    </row>
    <row r="27" spans="1:5" s="139" customFormat="1" ht="12" customHeight="1">
      <c r="A27" s="133" t="s">
        <v>107</v>
      </c>
      <c r="B27" s="134" t="s">
        <v>103</v>
      </c>
      <c r="C27" s="174"/>
      <c r="D27" s="174"/>
      <c r="E27" s="207">
        <f>C27+D27</f>
        <v>0</v>
      </c>
    </row>
    <row r="28" spans="1:5" s="139" customFormat="1" ht="12" customHeight="1">
      <c r="A28" s="133" t="s">
        <v>108</v>
      </c>
      <c r="B28" s="134" t="s">
        <v>222</v>
      </c>
      <c r="C28" s="72"/>
      <c r="D28" s="72"/>
      <c r="E28" s="205">
        <f>C28+D28</f>
        <v>0</v>
      </c>
    </row>
    <row r="29" spans="1:5" s="139" customFormat="1" ht="12" customHeight="1">
      <c r="A29" s="133" t="s">
        <v>109</v>
      </c>
      <c r="B29" s="135" t="s">
        <v>225</v>
      </c>
      <c r="C29" s="72"/>
      <c r="D29" s="72"/>
      <c r="E29" s="205">
        <f>C29+D29</f>
        <v>0</v>
      </c>
    </row>
    <row r="30" spans="1:5" s="139" customFormat="1" ht="12" customHeight="1" thickBot="1">
      <c r="A30" s="132" t="s">
        <v>110</v>
      </c>
      <c r="B30" s="37" t="s">
        <v>315</v>
      </c>
      <c r="C30" s="27"/>
      <c r="D30" s="27"/>
      <c r="E30" s="213">
        <f>C30+D30</f>
        <v>0</v>
      </c>
    </row>
    <row r="31" spans="1:5" s="139" customFormat="1" ht="12" customHeight="1" thickBot="1">
      <c r="A31" s="45" t="s">
        <v>8</v>
      </c>
      <c r="B31" s="33" t="s">
        <v>226</v>
      </c>
      <c r="C31" s="74">
        <f>+C32+C33+C34</f>
        <v>0</v>
      </c>
      <c r="D31" s="74">
        <f>+D32+D33+D34</f>
        <v>0</v>
      </c>
      <c r="E31" s="76">
        <f>+E32+E33+E34</f>
        <v>0</v>
      </c>
    </row>
    <row r="32" spans="1:5" s="139" customFormat="1" ht="12" customHeight="1">
      <c r="A32" s="133" t="s">
        <v>30</v>
      </c>
      <c r="B32" s="134" t="s">
        <v>130</v>
      </c>
      <c r="C32" s="174"/>
      <c r="D32" s="174"/>
      <c r="E32" s="207">
        <f>C32+D32</f>
        <v>0</v>
      </c>
    </row>
    <row r="33" spans="1:5" s="139" customFormat="1" ht="12" customHeight="1">
      <c r="A33" s="133" t="s">
        <v>31</v>
      </c>
      <c r="B33" s="135" t="s">
        <v>131</v>
      </c>
      <c r="C33" s="75"/>
      <c r="D33" s="75"/>
      <c r="E33" s="203">
        <f>C33+D33</f>
        <v>0</v>
      </c>
    </row>
    <row r="34" spans="1:5" s="139" customFormat="1" ht="12" customHeight="1" thickBot="1">
      <c r="A34" s="132" t="s">
        <v>32</v>
      </c>
      <c r="B34" s="37" t="s">
        <v>132</v>
      </c>
      <c r="C34" s="27"/>
      <c r="D34" s="27"/>
      <c r="E34" s="213">
        <f>C34+D34</f>
        <v>0</v>
      </c>
    </row>
    <row r="35" spans="1:5" s="81" customFormat="1" ht="12" customHeight="1" thickBot="1">
      <c r="A35" s="45" t="s">
        <v>9</v>
      </c>
      <c r="B35" s="33" t="s">
        <v>216</v>
      </c>
      <c r="C35" s="189"/>
      <c r="D35" s="189"/>
      <c r="E35" s="76">
        <f>C35+D35</f>
        <v>0</v>
      </c>
    </row>
    <row r="36" spans="1:5" s="81" customFormat="1" ht="12" customHeight="1" thickBot="1">
      <c r="A36" s="45" t="s">
        <v>10</v>
      </c>
      <c r="B36" s="33" t="s">
        <v>227</v>
      </c>
      <c r="C36" s="189"/>
      <c r="D36" s="189"/>
      <c r="E36" s="76">
        <f>C36+D36</f>
        <v>0</v>
      </c>
    </row>
    <row r="37" spans="1:5" s="81" customFormat="1" ht="12" customHeight="1" thickBot="1">
      <c r="A37" s="43" t="s">
        <v>11</v>
      </c>
      <c r="B37" s="33" t="s">
        <v>228</v>
      </c>
      <c r="C37" s="74">
        <f>+C8+C20+C25+C26+C31+C35+C36</f>
        <v>0</v>
      </c>
      <c r="D37" s="74">
        <f>+D8+D20+D25+D26+D31+D35+D36</f>
        <v>734193</v>
      </c>
      <c r="E37" s="76">
        <f>+E8+E20+E25+E26+E31+E35+E36</f>
        <v>734193</v>
      </c>
    </row>
    <row r="38" spans="1:5" s="81" customFormat="1" ht="12" customHeight="1" thickBot="1">
      <c r="A38" s="53" t="s">
        <v>12</v>
      </c>
      <c r="B38" s="33" t="s">
        <v>229</v>
      </c>
      <c r="C38" s="74">
        <f>+C39+C40+C41</f>
        <v>38079000</v>
      </c>
      <c r="D38" s="74">
        <f>+D39+D40+D41</f>
        <v>6325676</v>
      </c>
      <c r="E38" s="76">
        <f>+E39+E40+E41</f>
        <v>44404676</v>
      </c>
    </row>
    <row r="39" spans="1:5" s="81" customFormat="1" ht="12" customHeight="1">
      <c r="A39" s="133" t="s">
        <v>230</v>
      </c>
      <c r="B39" s="134" t="s">
        <v>91</v>
      </c>
      <c r="C39" s="174"/>
      <c r="D39" s="174">
        <v>1487218</v>
      </c>
      <c r="E39" s="207">
        <f>C39+D39</f>
        <v>1487218</v>
      </c>
    </row>
    <row r="40" spans="1:5" s="81" customFormat="1" ht="12" customHeight="1">
      <c r="A40" s="133" t="s">
        <v>231</v>
      </c>
      <c r="B40" s="135" t="s">
        <v>0</v>
      </c>
      <c r="C40" s="75"/>
      <c r="D40" s="75"/>
      <c r="E40" s="203">
        <f>C40+D40</f>
        <v>0</v>
      </c>
    </row>
    <row r="41" spans="1:5" s="139" customFormat="1" ht="12" customHeight="1" thickBot="1">
      <c r="A41" s="132" t="s">
        <v>232</v>
      </c>
      <c r="B41" s="37" t="s">
        <v>233</v>
      </c>
      <c r="C41" s="27">
        <v>38079000</v>
      </c>
      <c r="D41" s="27">
        <v>4838458</v>
      </c>
      <c r="E41" s="213">
        <f>C41+D41</f>
        <v>42917458</v>
      </c>
    </row>
    <row r="42" spans="1:5" s="139" customFormat="1" ht="15" customHeight="1" thickBot="1">
      <c r="A42" s="53" t="s">
        <v>13</v>
      </c>
      <c r="B42" s="54" t="s">
        <v>234</v>
      </c>
      <c r="C42" s="190">
        <f>+C37+C38</f>
        <v>38079000</v>
      </c>
      <c r="D42" s="190">
        <f>+D37+D38</f>
        <v>7059869</v>
      </c>
      <c r="E42" s="79">
        <f>+E37+E38</f>
        <v>45138869</v>
      </c>
    </row>
    <row r="43" spans="1:5" s="139" customFormat="1" ht="15" customHeight="1">
      <c r="A43" s="55"/>
      <c r="B43" s="56"/>
      <c r="C43" s="77"/>
    </row>
    <row r="44" spans="1:5" ht="13.8" thickBot="1">
      <c r="A44" s="57"/>
      <c r="B44" s="58"/>
      <c r="C44" s="78"/>
    </row>
    <row r="45" spans="1:5" s="138" customFormat="1" ht="16.5" customHeight="1" thickBot="1">
      <c r="A45" s="251" t="s">
        <v>20</v>
      </c>
      <c r="B45" s="252"/>
      <c r="C45" s="252"/>
      <c r="D45" s="252"/>
      <c r="E45" s="253"/>
    </row>
    <row r="46" spans="1:5" s="140" customFormat="1" ht="12" customHeight="1" thickBot="1">
      <c r="A46" s="45" t="s">
        <v>4</v>
      </c>
      <c r="B46" s="33" t="s">
        <v>235</v>
      </c>
      <c r="C46" s="74">
        <f>SUM(C47:C51)</f>
        <v>38079000</v>
      </c>
      <c r="D46" s="74">
        <f>SUM(D47:D51)</f>
        <v>7059869</v>
      </c>
      <c r="E46" s="76">
        <f>SUM(E47:E51)</f>
        <v>45138869</v>
      </c>
    </row>
    <row r="47" spans="1:5" ht="12" customHeight="1">
      <c r="A47" s="132" t="s">
        <v>37</v>
      </c>
      <c r="B47" s="7" t="s">
        <v>16</v>
      </c>
      <c r="C47" s="174">
        <v>28194000</v>
      </c>
      <c r="D47" s="174">
        <v>5359645</v>
      </c>
      <c r="E47" s="207">
        <f>C47+D47</f>
        <v>33553645</v>
      </c>
    </row>
    <row r="48" spans="1:5" ht="12" customHeight="1">
      <c r="A48" s="132" t="s">
        <v>38</v>
      </c>
      <c r="B48" s="6" t="s">
        <v>75</v>
      </c>
      <c r="C48" s="26">
        <v>8200000</v>
      </c>
      <c r="D48" s="26">
        <v>1526073</v>
      </c>
      <c r="E48" s="204">
        <f>C48+D48</f>
        <v>9726073</v>
      </c>
    </row>
    <row r="49" spans="1:5" ht="12" customHeight="1">
      <c r="A49" s="132" t="s">
        <v>39</v>
      </c>
      <c r="B49" s="6" t="s">
        <v>56</v>
      </c>
      <c r="C49" s="26">
        <v>1685000</v>
      </c>
      <c r="D49" s="26">
        <v>174151</v>
      </c>
      <c r="E49" s="204">
        <f>C49+D49</f>
        <v>1859151</v>
      </c>
    </row>
    <row r="50" spans="1:5" ht="12" customHeight="1">
      <c r="A50" s="132" t="s">
        <v>40</v>
      </c>
      <c r="B50" s="6" t="s">
        <v>76</v>
      </c>
      <c r="C50" s="26"/>
      <c r="D50" s="26"/>
      <c r="E50" s="204">
        <f>C50+D50</f>
        <v>0</v>
      </c>
    </row>
    <row r="51" spans="1:5" ht="12" customHeight="1" thickBot="1">
      <c r="A51" s="132" t="s">
        <v>57</v>
      </c>
      <c r="B51" s="6" t="s">
        <v>77</v>
      </c>
      <c r="C51" s="26"/>
      <c r="D51" s="26"/>
      <c r="E51" s="204">
        <f>C51+D51</f>
        <v>0</v>
      </c>
    </row>
    <row r="52" spans="1:5" ht="12" customHeight="1" thickBot="1">
      <c r="A52" s="45" t="s">
        <v>5</v>
      </c>
      <c r="B52" s="33" t="s">
        <v>236</v>
      </c>
      <c r="C52" s="74">
        <f>SUM(C53:C55)</f>
        <v>0</v>
      </c>
      <c r="D52" s="74">
        <f>SUM(D53:D55)</f>
        <v>0</v>
      </c>
      <c r="E52" s="76">
        <f>SUM(E53:E55)</f>
        <v>0</v>
      </c>
    </row>
    <row r="53" spans="1:5" s="140" customFormat="1" ht="12" customHeight="1">
      <c r="A53" s="132" t="s">
        <v>43</v>
      </c>
      <c r="B53" s="7" t="s">
        <v>87</v>
      </c>
      <c r="C53" s="174"/>
      <c r="D53" s="174"/>
      <c r="E53" s="207">
        <f>C53+D53</f>
        <v>0</v>
      </c>
    </row>
    <row r="54" spans="1:5" ht="12" customHeight="1">
      <c r="A54" s="132" t="s">
        <v>44</v>
      </c>
      <c r="B54" s="6" t="s">
        <v>79</v>
      </c>
      <c r="C54" s="26"/>
      <c r="D54" s="26"/>
      <c r="E54" s="204">
        <f>C54+D54</f>
        <v>0</v>
      </c>
    </row>
    <row r="55" spans="1:5" ht="12" customHeight="1">
      <c r="A55" s="132" t="s">
        <v>45</v>
      </c>
      <c r="B55" s="6" t="s">
        <v>21</v>
      </c>
      <c r="C55" s="26"/>
      <c r="D55" s="26"/>
      <c r="E55" s="204">
        <f>C55+D55</f>
        <v>0</v>
      </c>
    </row>
    <row r="56" spans="1:5" ht="12" customHeight="1" thickBot="1">
      <c r="A56" s="132" t="s">
        <v>46</v>
      </c>
      <c r="B56" s="6" t="s">
        <v>316</v>
      </c>
      <c r="C56" s="26"/>
      <c r="D56" s="26"/>
      <c r="E56" s="204">
        <f>C56+D56</f>
        <v>0</v>
      </c>
    </row>
    <row r="57" spans="1:5" ht="12" customHeight="1" thickBot="1">
      <c r="A57" s="45" t="s">
        <v>6</v>
      </c>
      <c r="B57" s="33" t="s">
        <v>1</v>
      </c>
      <c r="C57" s="189"/>
      <c r="D57" s="189"/>
      <c r="E57" s="76">
        <f>C57+D57</f>
        <v>0</v>
      </c>
    </row>
    <row r="58" spans="1:5" ht="15" customHeight="1" thickBot="1">
      <c r="A58" s="45" t="s">
        <v>7</v>
      </c>
      <c r="B58" s="59" t="s">
        <v>320</v>
      </c>
      <c r="C58" s="190">
        <f>+C46+C52+C57</f>
        <v>38079000</v>
      </c>
      <c r="D58" s="190">
        <f>+D46+D52+D57</f>
        <v>7059869</v>
      </c>
      <c r="E58" s="79">
        <f>+E46+E52+E57</f>
        <v>45138869</v>
      </c>
    </row>
    <row r="59" spans="1:5" ht="13.8" thickBot="1">
      <c r="C59" s="80"/>
      <c r="D59" s="80"/>
      <c r="E59" s="80"/>
    </row>
    <row r="60" spans="1:5" ht="15" customHeight="1" thickBot="1">
      <c r="A60" s="62" t="s">
        <v>311</v>
      </c>
      <c r="B60" s="63"/>
      <c r="C60" s="185" t="s">
        <v>341</v>
      </c>
      <c r="D60" s="185" t="s">
        <v>341</v>
      </c>
      <c r="E60" s="201" t="s">
        <v>341</v>
      </c>
    </row>
    <row r="61" spans="1:5" ht="14.25" customHeight="1" thickBot="1">
      <c r="A61" s="62" t="s">
        <v>85</v>
      </c>
      <c r="B61" s="63"/>
      <c r="C61" s="185"/>
      <c r="D61" s="185">
        <v>5</v>
      </c>
      <c r="E61" s="201">
        <v>5</v>
      </c>
    </row>
  </sheetData>
  <sheetProtection formatCells="0"/>
  <mergeCells count="4">
    <mergeCell ref="B2:D2"/>
    <mergeCell ref="B3:D3"/>
    <mergeCell ref="A7:E7"/>
    <mergeCell ref="A45:E45"/>
  </mergeCells>
  <phoneticPr fontId="2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zoomScale="145" zoomScaleNormal="145" workbookViewId="0">
      <selection activeCell="E1" sqref="E1"/>
    </sheetView>
  </sheetViews>
  <sheetFormatPr defaultColWidth="9.33203125" defaultRowHeight="13.2"/>
  <cols>
    <col min="1" max="1" width="13.77734375" style="60" customWidth="1"/>
    <col min="2" max="2" width="54.44140625" style="61" customWidth="1"/>
    <col min="3" max="5" width="15.77734375" style="61" customWidth="1"/>
    <col min="6" max="16384" width="9.33203125" style="61"/>
  </cols>
  <sheetData>
    <row r="1" spans="1:5" s="47" customFormat="1" ht="16.2" thickBot="1">
      <c r="A1" s="46"/>
      <c r="B1" s="48"/>
      <c r="C1" s="1"/>
      <c r="D1" s="1"/>
      <c r="E1" s="176" t="s">
        <v>349</v>
      </c>
    </row>
    <row r="2" spans="1:5" s="136" customFormat="1" ht="25.5" customHeight="1" thickBot="1">
      <c r="A2" s="42" t="s">
        <v>326</v>
      </c>
      <c r="B2" s="254" t="s">
        <v>343</v>
      </c>
      <c r="C2" s="255"/>
      <c r="D2" s="256"/>
      <c r="E2" s="188" t="s">
        <v>23</v>
      </c>
    </row>
    <row r="3" spans="1:5" s="136" customFormat="1" ht="23.4" thickBot="1">
      <c r="A3" s="42" t="s">
        <v>83</v>
      </c>
      <c r="B3" s="254" t="s">
        <v>237</v>
      </c>
      <c r="C3" s="255"/>
      <c r="D3" s="256"/>
      <c r="E3" s="188" t="s">
        <v>22</v>
      </c>
    </row>
    <row r="4" spans="1:5" s="137" customFormat="1" ht="15.9" customHeight="1" thickBot="1">
      <c r="A4" s="49"/>
      <c r="B4" s="49"/>
      <c r="C4" s="50"/>
      <c r="D4" s="29"/>
      <c r="E4" s="50" t="s">
        <v>346</v>
      </c>
    </row>
    <row r="5" spans="1:5" ht="23.4" thickBot="1">
      <c r="A5" s="98" t="s">
        <v>84</v>
      </c>
      <c r="B5" s="51" t="s">
        <v>339</v>
      </c>
      <c r="C5" s="209" t="s">
        <v>323</v>
      </c>
      <c r="D5" s="209" t="s">
        <v>337</v>
      </c>
      <c r="E5" s="210" t="e">
        <f>+CONCATENATE(LEFT(#REF!,4),"……….",CHAR(10),"Módosítás utáni")</f>
        <v>#REF!</v>
      </c>
    </row>
    <row r="6" spans="1:5" s="138" customFormat="1" ht="12.9" customHeight="1" thickBot="1">
      <c r="A6" s="43" t="s">
        <v>294</v>
      </c>
      <c r="B6" s="44" t="s">
        <v>295</v>
      </c>
      <c r="C6" s="44" t="s">
        <v>296</v>
      </c>
      <c r="D6" s="180" t="s">
        <v>297</v>
      </c>
      <c r="E6" s="217" t="s">
        <v>338</v>
      </c>
    </row>
    <row r="7" spans="1:5" s="138" customFormat="1" ht="15.9" customHeight="1" thickBot="1">
      <c r="A7" s="251" t="s">
        <v>19</v>
      </c>
      <c r="B7" s="252"/>
      <c r="C7" s="252"/>
      <c r="D7" s="252"/>
      <c r="E7" s="253"/>
    </row>
    <row r="8" spans="1:5" s="81" customFormat="1" ht="12" customHeight="1" thickBot="1">
      <c r="A8" s="43" t="s">
        <v>4</v>
      </c>
      <c r="B8" s="52" t="s">
        <v>312</v>
      </c>
      <c r="C8" s="74">
        <f>SUM(C9:C19)</f>
        <v>0</v>
      </c>
      <c r="D8" s="74">
        <f>SUM(D9:D19)</f>
        <v>8</v>
      </c>
      <c r="E8" s="76">
        <f>SUM(E9:E19)</f>
        <v>8</v>
      </c>
    </row>
    <row r="9" spans="1:5" s="81" customFormat="1" ht="12" customHeight="1">
      <c r="A9" s="131" t="s">
        <v>37</v>
      </c>
      <c r="B9" s="8" t="s">
        <v>116</v>
      </c>
      <c r="C9" s="175"/>
      <c r="D9" s="175"/>
      <c r="E9" s="211">
        <f>C9+D9</f>
        <v>0</v>
      </c>
    </row>
    <row r="10" spans="1:5" s="81" customFormat="1" ht="12" customHeight="1">
      <c r="A10" s="132" t="s">
        <v>38</v>
      </c>
      <c r="B10" s="6" t="s">
        <v>117</v>
      </c>
      <c r="C10" s="72"/>
      <c r="D10" s="169"/>
      <c r="E10" s="205">
        <f t="shared" ref="E10:E25" si="0">C10+D10</f>
        <v>0</v>
      </c>
    </row>
    <row r="11" spans="1:5" s="81" customFormat="1" ht="12" customHeight="1">
      <c r="A11" s="132" t="s">
        <v>39</v>
      </c>
      <c r="B11" s="6" t="s">
        <v>118</v>
      </c>
      <c r="C11" s="72"/>
      <c r="D11" s="169"/>
      <c r="E11" s="205">
        <f t="shared" si="0"/>
        <v>0</v>
      </c>
    </row>
    <row r="12" spans="1:5" s="81" customFormat="1" ht="12" customHeight="1">
      <c r="A12" s="132" t="s">
        <v>40</v>
      </c>
      <c r="B12" s="6" t="s">
        <v>119</v>
      </c>
      <c r="C12" s="72"/>
      <c r="D12" s="169"/>
      <c r="E12" s="205">
        <f t="shared" si="0"/>
        <v>0</v>
      </c>
    </row>
    <row r="13" spans="1:5" s="81" customFormat="1" ht="12" customHeight="1">
      <c r="A13" s="132" t="s">
        <v>57</v>
      </c>
      <c r="B13" s="6" t="s">
        <v>120</v>
      </c>
      <c r="C13" s="72"/>
      <c r="D13" s="169"/>
      <c r="E13" s="205">
        <f t="shared" si="0"/>
        <v>0</v>
      </c>
    </row>
    <row r="14" spans="1:5" s="81" customFormat="1" ht="12" customHeight="1">
      <c r="A14" s="132" t="s">
        <v>41</v>
      </c>
      <c r="B14" s="6" t="s">
        <v>219</v>
      </c>
      <c r="C14" s="72"/>
      <c r="D14" s="169"/>
      <c r="E14" s="205">
        <f t="shared" si="0"/>
        <v>0</v>
      </c>
    </row>
    <row r="15" spans="1:5" s="81" customFormat="1" ht="12" customHeight="1">
      <c r="A15" s="132" t="s">
        <v>42</v>
      </c>
      <c r="B15" s="5" t="s">
        <v>220</v>
      </c>
      <c r="C15" s="72"/>
      <c r="D15" s="169"/>
      <c r="E15" s="205">
        <f t="shared" si="0"/>
        <v>0</v>
      </c>
    </row>
    <row r="16" spans="1:5" s="81" customFormat="1" ht="12" customHeight="1">
      <c r="A16" s="132" t="s">
        <v>49</v>
      </c>
      <c r="B16" s="6" t="s">
        <v>123</v>
      </c>
      <c r="C16" s="173"/>
      <c r="D16" s="192">
        <v>8</v>
      </c>
      <c r="E16" s="206">
        <f t="shared" si="0"/>
        <v>8</v>
      </c>
    </row>
    <row r="17" spans="1:5" s="139" customFormat="1" ht="12" customHeight="1">
      <c r="A17" s="132" t="s">
        <v>50</v>
      </c>
      <c r="B17" s="6" t="s">
        <v>124</v>
      </c>
      <c r="C17" s="72"/>
      <c r="D17" s="169"/>
      <c r="E17" s="205">
        <f t="shared" si="0"/>
        <v>0</v>
      </c>
    </row>
    <row r="18" spans="1:5" s="139" customFormat="1" ht="12" customHeight="1">
      <c r="A18" s="132" t="s">
        <v>51</v>
      </c>
      <c r="B18" s="6" t="s">
        <v>249</v>
      </c>
      <c r="C18" s="73"/>
      <c r="D18" s="170"/>
      <c r="E18" s="212">
        <f t="shared" si="0"/>
        <v>0</v>
      </c>
    </row>
    <row r="19" spans="1:5" s="139" customFormat="1" ht="12" customHeight="1" thickBot="1">
      <c r="A19" s="132" t="s">
        <v>52</v>
      </c>
      <c r="B19" s="5" t="s">
        <v>125</v>
      </c>
      <c r="C19" s="73"/>
      <c r="D19" s="170"/>
      <c r="E19" s="212">
        <f t="shared" si="0"/>
        <v>0</v>
      </c>
    </row>
    <row r="20" spans="1:5" s="81" customFormat="1" ht="12" customHeight="1" thickBot="1">
      <c r="A20" s="43" t="s">
        <v>5</v>
      </c>
      <c r="B20" s="52" t="s">
        <v>221</v>
      </c>
      <c r="C20" s="74">
        <f>SUM(C21:C23)</f>
        <v>0</v>
      </c>
      <c r="D20" s="171">
        <f>SUM(D21:D23)</f>
        <v>0</v>
      </c>
      <c r="E20" s="76">
        <f>SUM(E21:E23)</f>
        <v>0</v>
      </c>
    </row>
    <row r="21" spans="1:5" s="139" customFormat="1" ht="12" customHeight="1">
      <c r="A21" s="132" t="s">
        <v>43</v>
      </c>
      <c r="B21" s="7" t="s">
        <v>98</v>
      </c>
      <c r="C21" s="72"/>
      <c r="D21" s="169"/>
      <c r="E21" s="205">
        <f t="shared" si="0"/>
        <v>0</v>
      </c>
    </row>
    <row r="22" spans="1:5" s="139" customFormat="1" ht="12" customHeight="1">
      <c r="A22" s="132" t="s">
        <v>44</v>
      </c>
      <c r="B22" s="6" t="s">
        <v>222</v>
      </c>
      <c r="C22" s="72"/>
      <c r="D22" s="169"/>
      <c r="E22" s="205">
        <f t="shared" si="0"/>
        <v>0</v>
      </c>
    </row>
    <row r="23" spans="1:5" s="139" customFormat="1" ht="12" customHeight="1">
      <c r="A23" s="132" t="s">
        <v>45</v>
      </c>
      <c r="B23" s="6" t="s">
        <v>223</v>
      </c>
      <c r="C23" s="72"/>
      <c r="D23" s="169"/>
      <c r="E23" s="205">
        <f t="shared" si="0"/>
        <v>0</v>
      </c>
    </row>
    <row r="24" spans="1:5" s="139" customFormat="1" ht="12" customHeight="1" thickBot="1">
      <c r="A24" s="132" t="s">
        <v>46</v>
      </c>
      <c r="B24" s="6" t="s">
        <v>317</v>
      </c>
      <c r="C24" s="72"/>
      <c r="D24" s="169"/>
      <c r="E24" s="205">
        <f t="shared" si="0"/>
        <v>0</v>
      </c>
    </row>
    <row r="25" spans="1:5" s="139" customFormat="1" ht="12" customHeight="1" thickBot="1">
      <c r="A25" s="45" t="s">
        <v>6</v>
      </c>
      <c r="B25" s="33" t="s">
        <v>66</v>
      </c>
      <c r="C25" s="189"/>
      <c r="D25" s="191"/>
      <c r="E25" s="76">
        <f t="shared" si="0"/>
        <v>0</v>
      </c>
    </row>
    <row r="26" spans="1:5" s="139" customFormat="1" ht="12" customHeight="1" thickBot="1">
      <c r="A26" s="45" t="s">
        <v>7</v>
      </c>
      <c r="B26" s="33" t="s">
        <v>224</v>
      </c>
      <c r="C26" s="74">
        <f>+C27+C28</f>
        <v>0</v>
      </c>
      <c r="D26" s="171">
        <f>+D27+D28</f>
        <v>0</v>
      </c>
      <c r="E26" s="76">
        <f>+E27+E28+E29</f>
        <v>0</v>
      </c>
    </row>
    <row r="27" spans="1:5" s="139" customFormat="1" ht="12" customHeight="1">
      <c r="A27" s="133" t="s">
        <v>107</v>
      </c>
      <c r="B27" s="134" t="s">
        <v>222</v>
      </c>
      <c r="C27" s="174"/>
      <c r="D27" s="34"/>
      <c r="E27" s="207">
        <f>C27+D27</f>
        <v>0</v>
      </c>
    </row>
    <row r="28" spans="1:5" s="139" customFormat="1" ht="12" customHeight="1">
      <c r="A28" s="133" t="s">
        <v>108</v>
      </c>
      <c r="B28" s="135" t="s">
        <v>225</v>
      </c>
      <c r="C28" s="75"/>
      <c r="D28" s="172"/>
      <c r="E28" s="205">
        <f>C28+D28</f>
        <v>0</v>
      </c>
    </row>
    <row r="29" spans="1:5" s="139" customFormat="1" ht="12" customHeight="1" thickBot="1">
      <c r="A29" s="132" t="s">
        <v>109</v>
      </c>
      <c r="B29" s="37" t="s">
        <v>318</v>
      </c>
      <c r="C29" s="27"/>
      <c r="D29" s="193"/>
      <c r="E29" s="212">
        <f>C29+D29</f>
        <v>0</v>
      </c>
    </row>
    <row r="30" spans="1:5" s="139" customFormat="1" ht="12" customHeight="1" thickBot="1">
      <c r="A30" s="45" t="s">
        <v>8</v>
      </c>
      <c r="B30" s="33" t="s">
        <v>226</v>
      </c>
      <c r="C30" s="74">
        <f>+C31+C32+C33</f>
        <v>0</v>
      </c>
      <c r="D30" s="171">
        <f>+D31+D32+D33</f>
        <v>0</v>
      </c>
      <c r="E30" s="214">
        <f>C30+D30</f>
        <v>0</v>
      </c>
    </row>
    <row r="31" spans="1:5" s="139" customFormat="1" ht="12" customHeight="1">
      <c r="A31" s="133" t="s">
        <v>30</v>
      </c>
      <c r="B31" s="134" t="s">
        <v>130</v>
      </c>
      <c r="C31" s="174"/>
      <c r="D31" s="34"/>
      <c r="E31" s="215">
        <f>+E32+E33+E34</f>
        <v>0</v>
      </c>
    </row>
    <row r="32" spans="1:5" s="139" customFormat="1" ht="12" customHeight="1">
      <c r="A32" s="133" t="s">
        <v>31</v>
      </c>
      <c r="B32" s="135" t="s">
        <v>131</v>
      </c>
      <c r="C32" s="75"/>
      <c r="D32" s="172"/>
      <c r="E32" s="207">
        <f>C32+D32</f>
        <v>0</v>
      </c>
    </row>
    <row r="33" spans="1:6" s="139" customFormat="1" ht="12" customHeight="1" thickBot="1">
      <c r="A33" s="132" t="s">
        <v>32</v>
      </c>
      <c r="B33" s="37" t="s">
        <v>132</v>
      </c>
      <c r="C33" s="27"/>
      <c r="D33" s="193"/>
      <c r="E33" s="203">
        <f>C33+D33</f>
        <v>0</v>
      </c>
    </row>
    <row r="34" spans="1:6" s="81" customFormat="1" ht="12" customHeight="1" thickBot="1">
      <c r="A34" s="45" t="s">
        <v>9</v>
      </c>
      <c r="B34" s="33" t="s">
        <v>216</v>
      </c>
      <c r="C34" s="189"/>
      <c r="D34" s="191"/>
      <c r="E34" s="216">
        <f>C34+D34</f>
        <v>0</v>
      </c>
    </row>
    <row r="35" spans="1:6" s="81" customFormat="1" ht="12" customHeight="1" thickBot="1">
      <c r="A35" s="45" t="s">
        <v>10</v>
      </c>
      <c r="B35" s="33" t="s">
        <v>227</v>
      </c>
      <c r="C35" s="189"/>
      <c r="D35" s="191"/>
      <c r="E35" s="76">
        <f>C35+D35</f>
        <v>0</v>
      </c>
    </row>
    <row r="36" spans="1:6" s="81" customFormat="1" ht="12" customHeight="1" thickBot="1">
      <c r="A36" s="43" t="s">
        <v>11</v>
      </c>
      <c r="B36" s="33" t="s">
        <v>319</v>
      </c>
      <c r="C36" s="74">
        <f>+C8+C20+C25+C26+C30+C34+C35</f>
        <v>0</v>
      </c>
      <c r="D36" s="171">
        <f>+D8+D20+D25+D26+D30+D34+D35</f>
        <v>8</v>
      </c>
      <c r="E36" s="76">
        <f>C36+D36</f>
        <v>8</v>
      </c>
    </row>
    <row r="37" spans="1:6" s="81" customFormat="1" ht="12" customHeight="1" thickBot="1">
      <c r="A37" s="53" t="s">
        <v>12</v>
      </c>
      <c r="B37" s="33" t="s">
        <v>229</v>
      </c>
      <c r="C37" s="74">
        <f>+C38+C39+C40</f>
        <v>46990000</v>
      </c>
      <c r="D37" s="171">
        <f>+D38+D39+D40</f>
        <v>1774392</v>
      </c>
      <c r="E37" s="76">
        <v>48764392</v>
      </c>
      <c r="F37" s="218"/>
    </row>
    <row r="38" spans="1:6" s="81" customFormat="1" ht="12" customHeight="1">
      <c r="A38" s="133" t="s">
        <v>230</v>
      </c>
      <c r="B38" s="134" t="s">
        <v>91</v>
      </c>
      <c r="C38" s="174"/>
      <c r="D38" s="34">
        <v>1871656</v>
      </c>
      <c r="E38" s="215">
        <v>1871656</v>
      </c>
    </row>
    <row r="39" spans="1:6" s="81" customFormat="1" ht="12" customHeight="1">
      <c r="A39" s="133" t="s">
        <v>231</v>
      </c>
      <c r="B39" s="135" t="s">
        <v>0</v>
      </c>
      <c r="C39" s="75"/>
      <c r="D39" s="172"/>
      <c r="E39" s="207">
        <f>C39+D39</f>
        <v>0</v>
      </c>
    </row>
    <row r="40" spans="1:6" s="139" customFormat="1" ht="12" customHeight="1" thickBot="1">
      <c r="A40" s="132" t="s">
        <v>232</v>
      </c>
      <c r="B40" s="37" t="s">
        <v>233</v>
      </c>
      <c r="C40" s="27">
        <v>46990000</v>
      </c>
      <c r="D40" s="193">
        <v>-97264</v>
      </c>
      <c r="E40" s="203">
        <f>C40+D40</f>
        <v>46892736</v>
      </c>
    </row>
    <row r="41" spans="1:6" s="139" customFormat="1" ht="15" customHeight="1" thickBot="1">
      <c r="A41" s="53" t="s">
        <v>13</v>
      </c>
      <c r="B41" s="54" t="s">
        <v>234</v>
      </c>
      <c r="C41" s="190">
        <f>+C36+C37</f>
        <v>46990000</v>
      </c>
      <c r="D41" s="187">
        <f>+D36+D37</f>
        <v>1774400</v>
      </c>
      <c r="E41" s="216">
        <f>C41+D41</f>
        <v>48764400</v>
      </c>
    </row>
    <row r="42" spans="1:6" s="139" customFormat="1" ht="15" customHeight="1">
      <c r="A42" s="55"/>
      <c r="B42" s="56"/>
      <c r="C42" s="77"/>
    </row>
    <row r="43" spans="1:6" ht="13.8" thickBot="1">
      <c r="A43" s="57"/>
      <c r="B43" s="58"/>
      <c r="C43" s="78"/>
    </row>
    <row r="44" spans="1:6" s="138" customFormat="1" ht="16.5" customHeight="1" thickBot="1">
      <c r="A44" s="251" t="s">
        <v>20</v>
      </c>
      <c r="B44" s="252"/>
      <c r="C44" s="252"/>
      <c r="D44" s="252"/>
      <c r="E44" s="253"/>
    </row>
    <row r="45" spans="1:6" s="140" customFormat="1" ht="12" customHeight="1" thickBot="1">
      <c r="A45" s="45" t="s">
        <v>4</v>
      </c>
      <c r="B45" s="33" t="s">
        <v>235</v>
      </c>
      <c r="C45" s="74">
        <f>SUM(C46:C50)</f>
        <v>46990000</v>
      </c>
      <c r="D45" s="171">
        <f>SUM(D46:D50)</f>
        <v>1774400</v>
      </c>
      <c r="E45" s="76">
        <f>SUM(E46:E50)</f>
        <v>48764400</v>
      </c>
    </row>
    <row r="46" spans="1:6" ht="12" customHeight="1">
      <c r="A46" s="132" t="s">
        <v>37</v>
      </c>
      <c r="B46" s="7" t="s">
        <v>16</v>
      </c>
      <c r="C46" s="174">
        <v>33280000</v>
      </c>
      <c r="D46" s="34">
        <v>1903741</v>
      </c>
      <c r="E46" s="207">
        <f>C46+D46</f>
        <v>35183741</v>
      </c>
    </row>
    <row r="47" spans="1:6" ht="12" customHeight="1">
      <c r="A47" s="132" t="s">
        <v>38</v>
      </c>
      <c r="B47" s="6" t="s">
        <v>75</v>
      </c>
      <c r="C47" s="26">
        <v>9335000</v>
      </c>
      <c r="D47" s="35">
        <v>302599</v>
      </c>
      <c r="E47" s="204">
        <f>C47+D47</f>
        <v>9637599</v>
      </c>
    </row>
    <row r="48" spans="1:6" ht="12" customHeight="1">
      <c r="A48" s="132" t="s">
        <v>39</v>
      </c>
      <c r="B48" s="6" t="s">
        <v>56</v>
      </c>
      <c r="C48" s="26">
        <v>4375000</v>
      </c>
      <c r="D48" s="35">
        <v>-431940</v>
      </c>
      <c r="E48" s="204">
        <f>C48+D48</f>
        <v>3943060</v>
      </c>
    </row>
    <row r="49" spans="1:5" ht="12" customHeight="1">
      <c r="A49" s="132" t="s">
        <v>40</v>
      </c>
      <c r="B49" s="6" t="s">
        <v>76</v>
      </c>
      <c r="C49" s="26"/>
      <c r="D49" s="35"/>
      <c r="E49" s="204">
        <f>C49+D49</f>
        <v>0</v>
      </c>
    </row>
    <row r="50" spans="1:5" ht="12" customHeight="1" thickBot="1">
      <c r="A50" s="132" t="s">
        <v>57</v>
      </c>
      <c r="B50" s="6" t="s">
        <v>77</v>
      </c>
      <c r="C50" s="26"/>
      <c r="D50" s="35"/>
      <c r="E50" s="204">
        <f>C50+D50</f>
        <v>0</v>
      </c>
    </row>
    <row r="51" spans="1:5" ht="12" customHeight="1" thickBot="1">
      <c r="A51" s="45" t="s">
        <v>5</v>
      </c>
      <c r="B51" s="33" t="s">
        <v>236</v>
      </c>
      <c r="C51" s="74">
        <f>SUM(C52:C54)</f>
        <v>0</v>
      </c>
      <c r="D51" s="171">
        <f>SUM(D52:D54)</f>
        <v>0</v>
      </c>
      <c r="E51" s="76">
        <f>SUM(E52:E54)</f>
        <v>0</v>
      </c>
    </row>
    <row r="52" spans="1:5" s="140" customFormat="1" ht="12" customHeight="1">
      <c r="A52" s="132" t="s">
        <v>43</v>
      </c>
      <c r="B52" s="7" t="s">
        <v>87</v>
      </c>
      <c r="C52" s="174"/>
      <c r="D52" s="34"/>
      <c r="E52" s="207">
        <f>C52+D52</f>
        <v>0</v>
      </c>
    </row>
    <row r="53" spans="1:5" ht="12" customHeight="1">
      <c r="A53" s="132" t="s">
        <v>44</v>
      </c>
      <c r="B53" s="6" t="s">
        <v>79</v>
      </c>
      <c r="C53" s="26"/>
      <c r="D53" s="35"/>
      <c r="E53" s="204">
        <f>C53+D53</f>
        <v>0</v>
      </c>
    </row>
    <row r="54" spans="1:5" ht="12" customHeight="1">
      <c r="A54" s="132" t="s">
        <v>45</v>
      </c>
      <c r="B54" s="6" t="s">
        <v>21</v>
      </c>
      <c r="C54" s="26"/>
      <c r="D54" s="35"/>
      <c r="E54" s="204">
        <f>C54+D54</f>
        <v>0</v>
      </c>
    </row>
    <row r="55" spans="1:5" ht="12" customHeight="1" thickBot="1">
      <c r="A55" s="132" t="s">
        <v>46</v>
      </c>
      <c r="B55" s="6" t="s">
        <v>316</v>
      </c>
      <c r="C55" s="26"/>
      <c r="D55" s="35"/>
      <c r="E55" s="204">
        <f>C55+D55</f>
        <v>0</v>
      </c>
    </row>
    <row r="56" spans="1:5" ht="15" customHeight="1" thickBot="1">
      <c r="A56" s="45" t="s">
        <v>6</v>
      </c>
      <c r="B56" s="33" t="s">
        <v>1</v>
      </c>
      <c r="C56" s="189"/>
      <c r="D56" s="191"/>
      <c r="E56" s="76">
        <f>C56+D56</f>
        <v>0</v>
      </c>
    </row>
    <row r="57" spans="1:5" ht="13.8" thickBot="1">
      <c r="A57" s="45" t="s">
        <v>7</v>
      </c>
      <c r="B57" s="59" t="s">
        <v>320</v>
      </c>
      <c r="C57" s="190">
        <f>+C45+C51+C56</f>
        <v>46990000</v>
      </c>
      <c r="D57" s="187">
        <f>+D45+D51+D56</f>
        <v>1774400</v>
      </c>
      <c r="E57" s="79">
        <f>+E45+E51+E56</f>
        <v>48764400</v>
      </c>
    </row>
    <row r="58" spans="1:5" ht="15" customHeight="1" thickBot="1">
      <c r="C58" s="80"/>
      <c r="E58" s="80"/>
    </row>
    <row r="59" spans="1:5" ht="14.25" customHeight="1" thickBot="1">
      <c r="A59" s="62" t="s">
        <v>311</v>
      </c>
      <c r="B59" s="63"/>
      <c r="C59" s="185"/>
      <c r="D59" s="185"/>
      <c r="E59" s="201">
        <f>C59+D59</f>
        <v>0</v>
      </c>
    </row>
    <row r="60" spans="1:5" ht="13.8" thickBot="1">
      <c r="A60" s="62" t="s">
        <v>85</v>
      </c>
      <c r="B60" s="63"/>
      <c r="C60" s="185"/>
      <c r="D60" s="185"/>
      <c r="E60" s="201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tabSelected="1" zoomScale="145" zoomScaleNormal="145" workbookViewId="0">
      <selection activeCell="E1" sqref="E1"/>
    </sheetView>
  </sheetViews>
  <sheetFormatPr defaultColWidth="9.33203125" defaultRowHeight="13.2"/>
  <cols>
    <col min="1" max="1" width="13.77734375" style="60" customWidth="1"/>
    <col min="2" max="2" width="54.44140625" style="61" customWidth="1"/>
    <col min="3" max="5" width="15.77734375" style="61" customWidth="1"/>
    <col min="6" max="16384" width="9.33203125" style="61"/>
  </cols>
  <sheetData>
    <row r="1" spans="1:5" s="47" customFormat="1" ht="16.2" thickBot="1">
      <c r="A1" s="46"/>
      <c r="B1" s="48"/>
      <c r="C1" s="1"/>
      <c r="D1" s="1"/>
      <c r="E1" s="176" t="s">
        <v>350</v>
      </c>
    </row>
    <row r="2" spans="1:5" s="136" customFormat="1" ht="25.5" customHeight="1" thickBot="1">
      <c r="A2" s="42" t="s">
        <v>326</v>
      </c>
      <c r="B2" s="254" t="s">
        <v>344</v>
      </c>
      <c r="C2" s="255"/>
      <c r="D2" s="256"/>
      <c r="E2" s="188" t="s">
        <v>23</v>
      </c>
    </row>
    <row r="3" spans="1:5" s="136" customFormat="1" ht="23.4" thickBot="1">
      <c r="A3" s="42" t="s">
        <v>83</v>
      </c>
      <c r="B3" s="254" t="s">
        <v>237</v>
      </c>
      <c r="C3" s="255"/>
      <c r="D3" s="256"/>
      <c r="E3" s="188" t="s">
        <v>22</v>
      </c>
    </row>
    <row r="4" spans="1:5" s="137" customFormat="1" ht="15.9" customHeight="1" thickBot="1">
      <c r="A4" s="49"/>
      <c r="B4" s="49"/>
      <c r="C4" s="50"/>
      <c r="D4" s="29"/>
      <c r="E4" s="50" t="s">
        <v>346</v>
      </c>
    </row>
    <row r="5" spans="1:5" ht="23.4" thickBot="1">
      <c r="A5" s="98" t="s">
        <v>84</v>
      </c>
      <c r="B5" s="51" t="s">
        <v>339</v>
      </c>
      <c r="C5" s="209" t="s">
        <v>323</v>
      </c>
      <c r="D5" s="209" t="s">
        <v>337</v>
      </c>
      <c r="E5" s="210" t="e">
        <f>+CONCATENATE(LEFT(#REF!,4),"……….",CHAR(10),"Módosítás utáni")</f>
        <v>#REF!</v>
      </c>
    </row>
    <row r="6" spans="1:5" s="138" customFormat="1" ht="12.9" customHeight="1" thickBot="1">
      <c r="A6" s="43" t="s">
        <v>294</v>
      </c>
      <c r="B6" s="44" t="s">
        <v>295</v>
      </c>
      <c r="C6" s="44" t="s">
        <v>296</v>
      </c>
      <c r="D6" s="180" t="s">
        <v>297</v>
      </c>
      <c r="E6" s="217" t="s">
        <v>338</v>
      </c>
    </row>
    <row r="7" spans="1:5" s="138" customFormat="1" ht="15.9" customHeight="1" thickBot="1">
      <c r="A7" s="251" t="s">
        <v>19</v>
      </c>
      <c r="B7" s="252"/>
      <c r="C7" s="252"/>
      <c r="D7" s="252"/>
      <c r="E7" s="253"/>
    </row>
    <row r="8" spans="1:5" s="81" customFormat="1" ht="12" customHeight="1" thickBot="1">
      <c r="A8" s="43" t="s">
        <v>4</v>
      </c>
      <c r="B8" s="52" t="s">
        <v>312</v>
      </c>
      <c r="C8" s="74">
        <f>SUM(C9:C19)</f>
        <v>4500000</v>
      </c>
      <c r="D8" s="74">
        <f>SUM(D9:D19)</f>
        <v>2292779</v>
      </c>
      <c r="E8" s="76">
        <f>SUM(E9:E19)</f>
        <v>6792779</v>
      </c>
    </row>
    <row r="9" spans="1:5" s="81" customFormat="1" ht="12" customHeight="1">
      <c r="A9" s="131" t="s">
        <v>37</v>
      </c>
      <c r="B9" s="8" t="s">
        <v>116</v>
      </c>
      <c r="C9" s="175"/>
      <c r="D9" s="175"/>
      <c r="E9" s="211">
        <f>C9+D9</f>
        <v>0</v>
      </c>
    </row>
    <row r="10" spans="1:5" s="81" customFormat="1" ht="12" customHeight="1">
      <c r="A10" s="132" t="s">
        <v>38</v>
      </c>
      <c r="B10" s="6" t="s">
        <v>117</v>
      </c>
      <c r="C10" s="72"/>
      <c r="D10" s="169"/>
      <c r="E10" s="205">
        <f t="shared" ref="E10:E25" si="0">C10+D10</f>
        <v>0</v>
      </c>
    </row>
    <row r="11" spans="1:5" s="81" customFormat="1" ht="12" customHeight="1">
      <c r="A11" s="132" t="s">
        <v>39</v>
      </c>
      <c r="B11" s="6" t="s">
        <v>118</v>
      </c>
      <c r="C11" s="72"/>
      <c r="D11" s="169"/>
      <c r="E11" s="205">
        <f t="shared" si="0"/>
        <v>0</v>
      </c>
    </row>
    <row r="12" spans="1:5" s="81" customFormat="1" ht="12" customHeight="1">
      <c r="A12" s="132" t="s">
        <v>40</v>
      </c>
      <c r="B12" s="6" t="s">
        <v>119</v>
      </c>
      <c r="C12" s="72"/>
      <c r="D12" s="169"/>
      <c r="E12" s="205">
        <f t="shared" si="0"/>
        <v>0</v>
      </c>
    </row>
    <row r="13" spans="1:5" s="81" customFormat="1" ht="12" customHeight="1">
      <c r="A13" s="132" t="s">
        <v>57</v>
      </c>
      <c r="B13" s="6" t="s">
        <v>120</v>
      </c>
      <c r="C13" s="72">
        <v>4500000</v>
      </c>
      <c r="D13" s="169">
        <v>2292745</v>
      </c>
      <c r="E13" s="205">
        <f t="shared" si="0"/>
        <v>6792745</v>
      </c>
    </row>
    <row r="14" spans="1:5" s="81" customFormat="1" ht="12" customHeight="1">
      <c r="A14" s="132" t="s">
        <v>41</v>
      </c>
      <c r="B14" s="6" t="s">
        <v>219</v>
      </c>
      <c r="C14" s="72"/>
      <c r="D14" s="169"/>
      <c r="E14" s="205">
        <f t="shared" si="0"/>
        <v>0</v>
      </c>
    </row>
    <row r="15" spans="1:5" s="81" customFormat="1" ht="12" customHeight="1">
      <c r="A15" s="132" t="s">
        <v>42</v>
      </c>
      <c r="B15" s="5" t="s">
        <v>220</v>
      </c>
      <c r="C15" s="72"/>
      <c r="D15" s="169"/>
      <c r="E15" s="205">
        <f t="shared" si="0"/>
        <v>0</v>
      </c>
    </row>
    <row r="16" spans="1:5" s="81" customFormat="1" ht="12" customHeight="1">
      <c r="A16" s="132" t="s">
        <v>49</v>
      </c>
      <c r="B16" s="6" t="s">
        <v>123</v>
      </c>
      <c r="C16" s="173"/>
      <c r="D16" s="192">
        <v>34</v>
      </c>
      <c r="E16" s="206">
        <f t="shared" si="0"/>
        <v>34</v>
      </c>
    </row>
    <row r="17" spans="1:5" s="139" customFormat="1" ht="12" customHeight="1">
      <c r="A17" s="132" t="s">
        <v>50</v>
      </c>
      <c r="B17" s="6" t="s">
        <v>124</v>
      </c>
      <c r="C17" s="72"/>
      <c r="D17" s="169"/>
      <c r="E17" s="205">
        <f t="shared" si="0"/>
        <v>0</v>
      </c>
    </row>
    <row r="18" spans="1:5" s="139" customFormat="1" ht="12" customHeight="1">
      <c r="A18" s="132" t="s">
        <v>51</v>
      </c>
      <c r="B18" s="6" t="s">
        <v>249</v>
      </c>
      <c r="C18" s="73"/>
      <c r="D18" s="170"/>
      <c r="E18" s="212">
        <f t="shared" si="0"/>
        <v>0</v>
      </c>
    </row>
    <row r="19" spans="1:5" s="139" customFormat="1" ht="12" customHeight="1" thickBot="1">
      <c r="A19" s="132" t="s">
        <v>52</v>
      </c>
      <c r="B19" s="5" t="s">
        <v>125</v>
      </c>
      <c r="C19" s="73"/>
      <c r="D19" s="170"/>
      <c r="E19" s="212">
        <f t="shared" si="0"/>
        <v>0</v>
      </c>
    </row>
    <row r="20" spans="1:5" s="81" customFormat="1" ht="12" customHeight="1" thickBot="1">
      <c r="A20" s="43" t="s">
        <v>5</v>
      </c>
      <c r="B20" s="52" t="s">
        <v>221</v>
      </c>
      <c r="C20" s="74">
        <f>SUM(C21:C23)</f>
        <v>0</v>
      </c>
      <c r="D20" s="171">
        <f>SUM(D21:D23)</f>
        <v>0</v>
      </c>
      <c r="E20" s="76">
        <f>SUM(E21:E23)</f>
        <v>0</v>
      </c>
    </row>
    <row r="21" spans="1:5" s="139" customFormat="1" ht="12" customHeight="1">
      <c r="A21" s="132" t="s">
        <v>43</v>
      </c>
      <c r="B21" s="7" t="s">
        <v>98</v>
      </c>
      <c r="C21" s="72"/>
      <c r="D21" s="169"/>
      <c r="E21" s="205">
        <f t="shared" si="0"/>
        <v>0</v>
      </c>
    </row>
    <row r="22" spans="1:5" s="139" customFormat="1" ht="12" customHeight="1">
      <c r="A22" s="132" t="s">
        <v>44</v>
      </c>
      <c r="B22" s="6" t="s">
        <v>222</v>
      </c>
      <c r="C22" s="72"/>
      <c r="D22" s="169"/>
      <c r="E22" s="205">
        <f t="shared" si="0"/>
        <v>0</v>
      </c>
    </row>
    <row r="23" spans="1:5" s="139" customFormat="1" ht="12" customHeight="1">
      <c r="A23" s="132" t="s">
        <v>45</v>
      </c>
      <c r="B23" s="6" t="s">
        <v>223</v>
      </c>
      <c r="C23" s="72"/>
      <c r="D23" s="169"/>
      <c r="E23" s="205">
        <f t="shared" si="0"/>
        <v>0</v>
      </c>
    </row>
    <row r="24" spans="1:5" s="139" customFormat="1" ht="12" customHeight="1" thickBot="1">
      <c r="A24" s="132" t="s">
        <v>46</v>
      </c>
      <c r="B24" s="6" t="s">
        <v>317</v>
      </c>
      <c r="C24" s="72"/>
      <c r="D24" s="169"/>
      <c r="E24" s="205">
        <f t="shared" si="0"/>
        <v>0</v>
      </c>
    </row>
    <row r="25" spans="1:5" s="139" customFormat="1" ht="12" customHeight="1" thickBot="1">
      <c r="A25" s="45" t="s">
        <v>6</v>
      </c>
      <c r="B25" s="33" t="s">
        <v>66</v>
      </c>
      <c r="C25" s="189"/>
      <c r="D25" s="191"/>
      <c r="E25" s="76">
        <f t="shared" si="0"/>
        <v>0</v>
      </c>
    </row>
    <row r="26" spans="1:5" s="139" customFormat="1" ht="12" customHeight="1" thickBot="1">
      <c r="A26" s="45" t="s">
        <v>7</v>
      </c>
      <c r="B26" s="33" t="s">
        <v>224</v>
      </c>
      <c r="C26" s="74">
        <f>+C27+C28</f>
        <v>0</v>
      </c>
      <c r="D26" s="171">
        <f>+D27+D28</f>
        <v>0</v>
      </c>
      <c r="E26" s="76">
        <f>+E27+E28+E29</f>
        <v>0</v>
      </c>
    </row>
    <row r="27" spans="1:5" s="139" customFormat="1" ht="12" customHeight="1">
      <c r="A27" s="133" t="s">
        <v>107</v>
      </c>
      <c r="B27" s="134" t="s">
        <v>222</v>
      </c>
      <c r="C27" s="174"/>
      <c r="D27" s="34"/>
      <c r="E27" s="207">
        <f>C27+D27</f>
        <v>0</v>
      </c>
    </row>
    <row r="28" spans="1:5" s="139" customFormat="1" ht="12" customHeight="1">
      <c r="A28" s="133" t="s">
        <v>108</v>
      </c>
      <c r="B28" s="135" t="s">
        <v>225</v>
      </c>
      <c r="C28" s="75"/>
      <c r="D28" s="172"/>
      <c r="E28" s="205">
        <f>C28+D28</f>
        <v>0</v>
      </c>
    </row>
    <row r="29" spans="1:5" s="139" customFormat="1" ht="12" customHeight="1" thickBot="1">
      <c r="A29" s="132" t="s">
        <v>109</v>
      </c>
      <c r="B29" s="37" t="s">
        <v>318</v>
      </c>
      <c r="C29" s="27"/>
      <c r="D29" s="193"/>
      <c r="E29" s="212">
        <f>C29+D29</f>
        <v>0</v>
      </c>
    </row>
    <row r="30" spans="1:5" s="139" customFormat="1" ht="12" customHeight="1" thickBot="1">
      <c r="A30" s="45" t="s">
        <v>8</v>
      </c>
      <c r="B30" s="33" t="s">
        <v>226</v>
      </c>
      <c r="C30" s="74">
        <f>+C31+C32+C33</f>
        <v>0</v>
      </c>
      <c r="D30" s="171">
        <f>+D31+D32+D33</f>
        <v>0</v>
      </c>
      <c r="E30" s="214">
        <f>C30+D30</f>
        <v>0</v>
      </c>
    </row>
    <row r="31" spans="1:5" s="139" customFormat="1" ht="12" customHeight="1">
      <c r="A31" s="133" t="s">
        <v>30</v>
      </c>
      <c r="B31" s="134" t="s">
        <v>130</v>
      </c>
      <c r="C31" s="174"/>
      <c r="D31" s="34"/>
      <c r="E31" s="215">
        <f>+E32+E33+E34</f>
        <v>0</v>
      </c>
    </row>
    <row r="32" spans="1:5" s="139" customFormat="1" ht="12" customHeight="1">
      <c r="A32" s="133" t="s">
        <v>31</v>
      </c>
      <c r="B32" s="135" t="s">
        <v>131</v>
      </c>
      <c r="C32" s="75"/>
      <c r="D32" s="172"/>
      <c r="E32" s="207">
        <f>C32+D32</f>
        <v>0</v>
      </c>
    </row>
    <row r="33" spans="1:5" s="139" customFormat="1" ht="12" customHeight="1" thickBot="1">
      <c r="A33" s="132" t="s">
        <v>32</v>
      </c>
      <c r="B33" s="37" t="s">
        <v>132</v>
      </c>
      <c r="C33" s="27"/>
      <c r="D33" s="193"/>
      <c r="E33" s="203">
        <f>C33+D33</f>
        <v>0</v>
      </c>
    </row>
    <row r="34" spans="1:5" s="81" customFormat="1" ht="12" customHeight="1" thickBot="1">
      <c r="A34" s="45" t="s">
        <v>9</v>
      </c>
      <c r="B34" s="33" t="s">
        <v>216</v>
      </c>
      <c r="C34" s="189"/>
      <c r="D34" s="191"/>
      <c r="E34" s="216">
        <f>C34+D34</f>
        <v>0</v>
      </c>
    </row>
    <row r="35" spans="1:5" s="81" customFormat="1" ht="12" customHeight="1" thickBot="1">
      <c r="A35" s="45" t="s">
        <v>10</v>
      </c>
      <c r="B35" s="33" t="s">
        <v>227</v>
      </c>
      <c r="C35" s="189"/>
      <c r="D35" s="191"/>
      <c r="E35" s="76">
        <f>C35+D35</f>
        <v>0</v>
      </c>
    </row>
    <row r="36" spans="1:5" s="81" customFormat="1" ht="12" customHeight="1" thickBot="1">
      <c r="A36" s="43" t="s">
        <v>11</v>
      </c>
      <c r="B36" s="33" t="s">
        <v>319</v>
      </c>
      <c r="C36" s="74">
        <f>+C8+C20+C25+C26+C30+C34+C35</f>
        <v>4500000</v>
      </c>
      <c r="D36" s="171">
        <f>+D8+D20+D25+D26+D30+D34+D35</f>
        <v>2292779</v>
      </c>
      <c r="E36" s="76">
        <f>C36+D36</f>
        <v>6792779</v>
      </c>
    </row>
    <row r="37" spans="1:5" s="81" customFormat="1" ht="12" customHeight="1" thickBot="1">
      <c r="A37" s="53" t="s">
        <v>12</v>
      </c>
      <c r="B37" s="33" t="s">
        <v>229</v>
      </c>
      <c r="C37" s="74">
        <f>+C38+C39+C40</f>
        <v>18364000</v>
      </c>
      <c r="D37" s="171">
        <f>+D38+D39+D40</f>
        <v>130233</v>
      </c>
      <c r="E37" s="76">
        <v>18494233</v>
      </c>
    </row>
    <row r="38" spans="1:5" s="81" customFormat="1" ht="12" customHeight="1">
      <c r="A38" s="133" t="s">
        <v>230</v>
      </c>
      <c r="B38" s="134" t="s">
        <v>91</v>
      </c>
      <c r="C38" s="174"/>
      <c r="D38" s="34">
        <v>728043</v>
      </c>
      <c r="E38" s="215">
        <v>728043</v>
      </c>
    </row>
    <row r="39" spans="1:5" s="81" customFormat="1" ht="12" customHeight="1">
      <c r="A39" s="133" t="s">
        <v>231</v>
      </c>
      <c r="B39" s="135" t="s">
        <v>0</v>
      </c>
      <c r="C39" s="75"/>
      <c r="D39" s="172"/>
      <c r="E39" s="207">
        <f>C39+D39</f>
        <v>0</v>
      </c>
    </row>
    <row r="40" spans="1:5" s="139" customFormat="1" ht="12" customHeight="1" thickBot="1">
      <c r="A40" s="132" t="s">
        <v>232</v>
      </c>
      <c r="B40" s="37" t="s">
        <v>233</v>
      </c>
      <c r="C40" s="27">
        <v>18364000</v>
      </c>
      <c r="D40" s="193">
        <v>-597810</v>
      </c>
      <c r="E40" s="203">
        <f>C40+D40</f>
        <v>17766190</v>
      </c>
    </row>
    <row r="41" spans="1:5" s="139" customFormat="1" ht="15" customHeight="1" thickBot="1">
      <c r="A41" s="53" t="s">
        <v>13</v>
      </c>
      <c r="B41" s="54" t="s">
        <v>234</v>
      </c>
      <c r="C41" s="190">
        <f>+C36+C37</f>
        <v>22864000</v>
      </c>
      <c r="D41" s="187">
        <f>+D36+D37</f>
        <v>2423012</v>
      </c>
      <c r="E41" s="216">
        <f>C41+D41</f>
        <v>25287012</v>
      </c>
    </row>
    <row r="42" spans="1:5" s="139" customFormat="1" ht="15" customHeight="1">
      <c r="A42" s="55"/>
      <c r="B42" s="56"/>
      <c r="C42" s="77"/>
    </row>
    <row r="43" spans="1:5" ht="13.8" thickBot="1">
      <c r="A43" s="57"/>
      <c r="B43" s="58"/>
      <c r="C43" s="78"/>
    </row>
    <row r="44" spans="1:5" s="138" customFormat="1" ht="16.5" customHeight="1" thickBot="1">
      <c r="A44" s="251" t="s">
        <v>20</v>
      </c>
      <c r="B44" s="252"/>
      <c r="C44" s="252"/>
      <c r="D44" s="252"/>
      <c r="E44" s="253"/>
    </row>
    <row r="45" spans="1:5" s="140" customFormat="1" ht="12" customHeight="1" thickBot="1">
      <c r="A45" s="45" t="s">
        <v>4</v>
      </c>
      <c r="B45" s="33" t="s">
        <v>235</v>
      </c>
      <c r="C45" s="74">
        <f>SUM(C46:C50)</f>
        <v>22864000</v>
      </c>
      <c r="D45" s="171">
        <f>SUM(D46:D50)</f>
        <v>2423012</v>
      </c>
      <c r="E45" s="76">
        <f>SUM(E46:E50)</f>
        <v>25287012</v>
      </c>
    </row>
    <row r="46" spans="1:5" ht="12" customHeight="1">
      <c r="A46" s="132" t="s">
        <v>37</v>
      </c>
      <c r="B46" s="7" t="s">
        <v>16</v>
      </c>
      <c r="C46" s="174">
        <v>12924000</v>
      </c>
      <c r="D46" s="34">
        <v>1942742</v>
      </c>
      <c r="E46" s="207">
        <f>C46+D46</f>
        <v>14866742</v>
      </c>
    </row>
    <row r="47" spans="1:5" ht="12" customHeight="1">
      <c r="A47" s="132" t="s">
        <v>38</v>
      </c>
      <c r="B47" s="6" t="s">
        <v>75</v>
      </c>
      <c r="C47" s="26">
        <v>3520000</v>
      </c>
      <c r="D47" s="35">
        <v>577768</v>
      </c>
      <c r="E47" s="204">
        <f>C47+D47</f>
        <v>4097768</v>
      </c>
    </row>
    <row r="48" spans="1:5" ht="12" customHeight="1">
      <c r="A48" s="132" t="s">
        <v>39</v>
      </c>
      <c r="B48" s="6" t="s">
        <v>56</v>
      </c>
      <c r="C48" s="26">
        <v>6420000</v>
      </c>
      <c r="D48" s="35">
        <v>-97498</v>
      </c>
      <c r="E48" s="204">
        <f>C48+D48</f>
        <v>6322502</v>
      </c>
    </row>
    <row r="49" spans="1:5" ht="12" customHeight="1">
      <c r="A49" s="132" t="s">
        <v>40</v>
      </c>
      <c r="B49" s="6" t="s">
        <v>76</v>
      </c>
      <c r="C49" s="26"/>
      <c r="D49" s="35"/>
      <c r="E49" s="204">
        <f>C49+D49</f>
        <v>0</v>
      </c>
    </row>
    <row r="50" spans="1:5" ht="12" customHeight="1" thickBot="1">
      <c r="A50" s="132" t="s">
        <v>57</v>
      </c>
      <c r="B50" s="6" t="s">
        <v>77</v>
      </c>
      <c r="C50" s="26"/>
      <c r="D50" s="35"/>
      <c r="E50" s="204">
        <f>C50+D50</f>
        <v>0</v>
      </c>
    </row>
    <row r="51" spans="1:5" ht="12" customHeight="1" thickBot="1">
      <c r="A51" s="45" t="s">
        <v>5</v>
      </c>
      <c r="B51" s="33" t="s">
        <v>236</v>
      </c>
      <c r="C51" s="74">
        <f>SUM(C52:C54)</f>
        <v>0</v>
      </c>
      <c r="D51" s="171">
        <f>SUM(D52:D54)</f>
        <v>0</v>
      </c>
      <c r="E51" s="76">
        <f>SUM(E52:E54)</f>
        <v>0</v>
      </c>
    </row>
    <row r="52" spans="1:5" s="140" customFormat="1" ht="12" customHeight="1">
      <c r="A52" s="132" t="s">
        <v>43</v>
      </c>
      <c r="B52" s="7" t="s">
        <v>87</v>
      </c>
      <c r="C52" s="174"/>
      <c r="D52" s="34"/>
      <c r="E52" s="207">
        <f>C52+D52</f>
        <v>0</v>
      </c>
    </row>
    <row r="53" spans="1:5" ht="12" customHeight="1">
      <c r="A53" s="132" t="s">
        <v>44</v>
      </c>
      <c r="B53" s="6" t="s">
        <v>79</v>
      </c>
      <c r="C53" s="26"/>
      <c r="D53" s="35"/>
      <c r="E53" s="204">
        <f>C53+D53</f>
        <v>0</v>
      </c>
    </row>
    <row r="54" spans="1:5" ht="12" customHeight="1">
      <c r="A54" s="132" t="s">
        <v>45</v>
      </c>
      <c r="B54" s="6" t="s">
        <v>21</v>
      </c>
      <c r="C54" s="26"/>
      <c r="D54" s="35"/>
      <c r="E54" s="204">
        <f>C54+D54</f>
        <v>0</v>
      </c>
    </row>
    <row r="55" spans="1:5" ht="12" customHeight="1" thickBot="1">
      <c r="A55" s="132" t="s">
        <v>46</v>
      </c>
      <c r="B55" s="6" t="s">
        <v>316</v>
      </c>
      <c r="C55" s="26"/>
      <c r="D55" s="35"/>
      <c r="E55" s="204">
        <f>C55+D55</f>
        <v>0</v>
      </c>
    </row>
    <row r="56" spans="1:5" ht="15" customHeight="1" thickBot="1">
      <c r="A56" s="45" t="s">
        <v>6</v>
      </c>
      <c r="B56" s="33" t="s">
        <v>1</v>
      </c>
      <c r="C56" s="189"/>
      <c r="D56" s="191"/>
      <c r="E56" s="76">
        <f>C56+D56</f>
        <v>0</v>
      </c>
    </row>
    <row r="57" spans="1:5" ht="13.8" thickBot="1">
      <c r="A57" s="45" t="s">
        <v>7</v>
      </c>
      <c r="B57" s="59" t="s">
        <v>320</v>
      </c>
      <c r="C57" s="190">
        <f>+C45+C51+C56</f>
        <v>22864000</v>
      </c>
      <c r="D57" s="187">
        <f>+D45+D51+D56</f>
        <v>2423012</v>
      </c>
      <c r="E57" s="79">
        <f>+E45+E51+E56</f>
        <v>25287012</v>
      </c>
    </row>
    <row r="58" spans="1:5" ht="15" customHeight="1" thickBot="1">
      <c r="C58" s="80"/>
      <c r="E58" s="80"/>
    </row>
    <row r="59" spans="1:5" ht="14.25" customHeight="1" thickBot="1">
      <c r="A59" s="62" t="s">
        <v>311</v>
      </c>
      <c r="B59" s="63"/>
      <c r="C59" s="185"/>
      <c r="D59" s="185"/>
      <c r="E59" s="201">
        <f>C59+D59</f>
        <v>0</v>
      </c>
    </row>
    <row r="60" spans="1:5" ht="13.8" thickBot="1">
      <c r="A60" s="62" t="s">
        <v>85</v>
      </c>
      <c r="B60" s="63"/>
      <c r="C60" s="185"/>
      <c r="D60" s="185"/>
      <c r="E60" s="201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Q38" sqref="Q38"/>
    </sheetView>
  </sheetViews>
  <sheetFormatPr defaultRowHeight="13.2"/>
  <sheetData/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6</vt:i4>
      </vt:variant>
    </vt:vector>
  </HeadingPairs>
  <TitlesOfParts>
    <vt:vector size="14" baseType="lpstr">
      <vt:lpstr>1.1.sz.mell.</vt:lpstr>
      <vt:lpstr>1.2.sz.mell</vt:lpstr>
      <vt:lpstr>2.ÖNK</vt:lpstr>
      <vt:lpstr>3.PH</vt:lpstr>
      <vt:lpstr>4.ÓV</vt:lpstr>
      <vt:lpstr>5.SZBIK</vt:lpstr>
      <vt:lpstr>Munka1</vt:lpstr>
      <vt:lpstr>Munka2</vt:lpstr>
      <vt:lpstr>'2.ÖNK'!Nyomtatási_cím</vt:lpstr>
      <vt:lpstr>'3.PH'!Nyomtatási_cím</vt:lpstr>
      <vt:lpstr>'4.ÓV'!Nyomtatási_cím</vt:lpstr>
      <vt:lpstr>'5.SZBIK'!Nyomtatási_cím</vt:lpstr>
      <vt:lpstr>'1.1.sz.mell.'!Nyomtatási_terület</vt:lpstr>
      <vt:lpstr>'1.2.sz.mell'!Nyomtatási_terület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2016-01-08T16:47:23Z</cp:lastPrinted>
  <dcterms:created xsi:type="dcterms:W3CDTF">1999-10-30T10:30:45Z</dcterms:created>
  <dcterms:modified xsi:type="dcterms:W3CDTF">2017-02-09T12:11:27Z</dcterms:modified>
</cp:coreProperties>
</file>