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" sheetId="13" r:id="rId13"/>
    <sheet name="14" sheetId="14" r:id="rId14"/>
    <sheet name="15." sheetId="15" r:id="rId15"/>
    <sheet name="16." sheetId="16" r:id="rId16"/>
    <sheet name="Munka1" sheetId="17" r:id="rId17"/>
  </sheets>
  <externalReferences>
    <externalReference r:id="rId20"/>
  </externalReferences>
  <definedNames>
    <definedName name="_xlnm.Print_Area" localSheetId="10">'11.'!$A$1:$F$27</definedName>
    <definedName name="_xlnm.Print_Area" localSheetId="14">'15.'!$A$1:$K$19</definedName>
    <definedName name="_xlnm.Print_Area" localSheetId="6">'7'!$A$2:$G$25</definedName>
    <definedName name="_xlnm.Print_Area" localSheetId="8">'9.'!$A$2:$O$29</definedName>
  </definedNames>
  <calcPr fullCalcOnLoad="1"/>
</workbook>
</file>

<file path=xl/sharedStrings.xml><?xml version="1.0" encoding="utf-8"?>
<sst xmlns="http://schemas.openxmlformats.org/spreadsheetml/2006/main" count="1096" uniqueCount="475">
  <si>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</si>
  <si>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</si>
  <si>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</si>
  <si>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</si>
  <si>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</si>
  <si>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</si>
  <si>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</si>
  <si>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</si>
  <si>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</si>
  <si>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</si>
  <si>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</si>
  <si>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</si>
  <si>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</si>
  <si>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</si>
  <si>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</si>
  <si>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</si>
  <si>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</si>
  <si>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</si>
  <si>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</si>
  <si>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</si>
  <si>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</si>
  <si>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Pénzmaradvány igénybe vétele működési célú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</si>
  <si>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</si>
  <si>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</si>
  <si>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</si>
  <si>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</si>
  <si>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</si>
  <si>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</si>
  <si>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</si>
  <si>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</si>
  <si>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</si>
  <si>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</si>
  <si>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</si>
  <si>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</si>
  <si>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Városgondnokság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</si>
  <si>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</si>
  <si>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</si>
  <si>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</si>
  <si>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</si>
  <si>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</si>
  <si>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</si>
  <si>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</si>
  <si>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</si>
  <si>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</si>
  <si>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</si>
  <si>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</si>
  <si>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</si>
  <si>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</si>
  <si>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Munkaadókat terhelő járulékokés szociális hozzájárulási adó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</si>
  <si>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</si>
  <si>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</si>
  <si>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</si>
  <si>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</si>
  <si>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</si>
  <si>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</si>
  <si>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</si>
  <si>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</si>
  <si>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</si>
  <si>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EFt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</si>
  <si>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</si>
  <si>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</si>
  <si>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</si>
  <si>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</si>
  <si>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</si>
  <si>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</si>
  <si>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</si>
  <si>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</si>
  <si>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</si>
  <si>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</si>
  <si>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</si>
  <si>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</si>
  <si>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</si>
  <si>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</si>
  <si>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</si>
  <si>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</si>
  <si>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</si>
  <si>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</si>
  <si>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</si>
  <si>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</si>
  <si>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</si>
  <si>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</si>
  <si>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</si>
  <si>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</si>
  <si>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</si>
  <si>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</si>
  <si>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</si>
  <si>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28.</t>
  </si>
  <si>
    <t>29.</t>
  </si>
  <si>
    <t>30.</t>
  </si>
  <si>
    <t>G</t>
  </si>
  <si>
    <t>feladatonkénti bontásban</t>
  </si>
  <si>
    <t>ezer Ft-ban</t>
  </si>
  <si>
    <t>Bruttó előirányzat</t>
  </si>
  <si>
    <t>I.</t>
  </si>
  <si>
    <t>Európai Uniós támogatással megvalósuló programok, fejlesztések, valamint projektekhez történő hozzájárulások</t>
  </si>
  <si>
    <t>Belvízrendezés az élhetőbb településekért (DAOP)</t>
  </si>
  <si>
    <t>EU-s fejlesztések összesen (1+…8):</t>
  </si>
  <si>
    <t>II.</t>
  </si>
  <si>
    <t>Önkormányzat:</t>
  </si>
  <si>
    <t>Polgármesteri Hivatal:</t>
  </si>
  <si>
    <t>Gyepmesteri telepen kenelek építése</t>
  </si>
  <si>
    <t>III.</t>
  </si>
  <si>
    <t>Lakosságnak nyújtott kamatmentes kölcsönök</t>
  </si>
  <si>
    <t>"Krízisalap"-ból nyújtott kölcsönök</t>
  </si>
  <si>
    <t>Vállalkozóknak nyújtott kölcsönök</t>
  </si>
  <si>
    <t>31.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</si>
  <si>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</si>
  <si>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</si>
  <si>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</si>
  <si>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</si>
  <si>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</si>
  <si>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</si>
  <si>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Eredeti  terv</t>
  </si>
  <si>
    <t>L</t>
  </si>
  <si>
    <t>O</t>
  </si>
  <si>
    <t>Cím szám</t>
  </si>
  <si>
    <t>Alcím szám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</si>
  <si>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</si>
  <si>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</si>
  <si>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</si>
  <si>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</si>
  <si>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</si>
  <si>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</si>
  <si>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</si>
  <si>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</si>
  <si>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</si>
  <si>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</si>
  <si>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Mindösszesen közfoglalkoztatottak:</t>
  </si>
  <si>
    <t>Közfoglalkoztatottak létszámkerete</t>
  </si>
  <si>
    <t>1. melléklet a ……/(….) önkormányzati rendelethez</t>
  </si>
  <si>
    <t>Pénzeszközátadások és Egyéb működési célú kiadások</t>
  </si>
  <si>
    <t>Működési költségvetés 2014.</t>
  </si>
  <si>
    <t>Felhalmozási költségvetés 2014.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</si>
  <si>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</si>
  <si>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</si>
  <si>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</si>
  <si>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Közterület használati díj</t>
  </si>
  <si>
    <t>Talajterhelési díj</t>
  </si>
  <si>
    <t>V.</t>
  </si>
  <si>
    <t>Békés Város Önkormányzata és intézményei</t>
  </si>
  <si>
    <t>Szennyvíztelep korszerűsítése (KEOP)2014. évi ütem</t>
  </si>
  <si>
    <t>Épületenergetikai fejlesztés (KEOP)</t>
  </si>
  <si>
    <t>Ivóvízjavító programhoz önerő átadás 2014. évi ütem</t>
  </si>
  <si>
    <t>Saját  forrásból megvalósuló beruházások, fejlújítások</t>
  </si>
  <si>
    <t>Önkormányzat összesen</t>
  </si>
  <si>
    <t>Polgármesteri Hivatal összesen:</t>
  </si>
  <si>
    <t>Saját  forrásból megvalósuló beruházások, fejlújítások összesen:</t>
  </si>
  <si>
    <t>Egyéb felhalmozási kiadások (1+..3):</t>
  </si>
  <si>
    <t xml:space="preserve">IV. </t>
  </si>
  <si>
    <t>Kisértékű tárgyi eszközök  - egyéb beruházások</t>
  </si>
  <si>
    <t>Utca névtáblák</t>
  </si>
  <si>
    <t>Téli közfoglalkoztatás (START) eszközbeszerzései</t>
  </si>
  <si>
    <t>Tájékoztató táblák</t>
  </si>
  <si>
    <t>Kisértékű tárgyi eszközök összesen:</t>
  </si>
  <si>
    <t>Városgondokság forrásátadása Társasházak  felújítási alapjához</t>
  </si>
  <si>
    <t>Felhalmozási célú kiadások összesen (I+II+III+IV+V):</t>
  </si>
  <si>
    <t xml:space="preserve">Egyéb felhalmozási célú kiadások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</si>
  <si>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</si>
  <si>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</si>
  <si>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</si>
  <si>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</si>
  <si>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</si>
  <si>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</si>
  <si>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</si>
  <si>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</si>
  <si>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</si>
  <si>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</si>
  <si>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</si>
  <si>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45.</t>
  </si>
  <si>
    <t>46.</t>
  </si>
  <si>
    <t>47.</t>
  </si>
  <si>
    <t>48.</t>
  </si>
  <si>
    <t>Polgárvédelmi feladatokra</t>
  </si>
  <si>
    <t>Működési  tartalékok összesen</t>
  </si>
  <si>
    <t>Fejlesztési céltartalék összesen:( 1+…5)</t>
  </si>
  <si>
    <t>Fejlesztési célú pályázatok önerejére</t>
  </si>
  <si>
    <t>Összege</t>
  </si>
  <si>
    <t xml:space="preserve">Felhalmozási kiadásokból </t>
  </si>
  <si>
    <t>Az önkormányzat feladatai</t>
  </si>
  <si>
    <t>Államigazgatási</t>
  </si>
  <si>
    <t>Kötelező</t>
  </si>
  <si>
    <t>Önként vállalt</t>
  </si>
  <si>
    <t>Eredeti költségvetés összesen</t>
  </si>
  <si>
    <t xml:space="preserve">Mindösszesen </t>
  </si>
  <si>
    <t>Támogatás kedvezményezettje (csoportonként)</t>
  </si>
  <si>
    <t>Adóalapkedv. utáni adókedv.</t>
  </si>
  <si>
    <t>Adókedvezmény</t>
  </si>
  <si>
    <t>Jogcíme (jellege)</t>
  </si>
  <si>
    <t>Magánszemélyek kommunális adója</t>
  </si>
  <si>
    <t>Mentesség</t>
  </si>
  <si>
    <t>Önkéntes tűzoltó</t>
  </si>
  <si>
    <t>Helyi iparűzési adó</t>
  </si>
  <si>
    <t>Idegenforgalmi adó</t>
  </si>
  <si>
    <t>70 év felettiek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</si>
  <si>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</si>
  <si>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</si>
  <si>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</si>
  <si>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</si>
  <si>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</si>
  <si>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</si>
  <si>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</si>
  <si>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TÁJÉKOZTATÓ</t>
  </si>
  <si>
    <t>Feladat</t>
  </si>
  <si>
    <t>2015.</t>
  </si>
  <si>
    <t>2016.</t>
  </si>
  <si>
    <t>2017.</t>
  </si>
  <si>
    <t>2018.</t>
  </si>
  <si>
    <t>2019.</t>
  </si>
  <si>
    <t>DAOP-5.2.1/D-2008-0002 Belvízrendezés az élhetőbb településekért</t>
  </si>
  <si>
    <t>KEOP-1.3.0/09-11-2011-0032 Békés Megyei Ivóvíz-minőség Javító Program-Közép-békési projektelem</t>
  </si>
  <si>
    <t>KEOP 1.2.0/B/10-2010-0040 Békés város szennyvíztisztító telepének korszerűsítése</t>
  </si>
  <si>
    <t>Beruházásokhoz kapcsolódó kötelezettségek összesen (1+2+3)</t>
  </si>
  <si>
    <t>Adósságot keletkeztető ügyletek finanszírozásának középtávú terve</t>
  </si>
  <si>
    <t>Saját bevételek</t>
  </si>
  <si>
    <t>Intézményi működési bevétel kamatbevételekkel</t>
  </si>
  <si>
    <t>Sajátos működési bevételekből</t>
  </si>
  <si>
    <t>-Kommunális adó</t>
  </si>
  <si>
    <t>-idegenforgalmi adó</t>
  </si>
  <si>
    <t>-Iparűzési adó</t>
  </si>
  <si>
    <t>-Pótlék</t>
  </si>
  <si>
    <t>-Bírság</t>
  </si>
  <si>
    <t>Helyszíni és szabálysértési bírság</t>
  </si>
  <si>
    <t>Mezőőri járulék</t>
  </si>
  <si>
    <t>Saját bevételek összesen</t>
  </si>
  <si>
    <t>Saját bevétel 50 %-a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</si>
  <si>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</si>
  <si>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</si>
  <si>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</si>
  <si>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</si>
  <si>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</si>
  <si>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</si>
  <si>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</si>
  <si>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</si>
  <si>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</si>
  <si>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</si>
  <si>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</si>
  <si>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</si>
  <si>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</si>
  <si>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</si>
  <si>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</si>
  <si>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</si>
  <si>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</si>
  <si>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</si>
  <si>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</si>
  <si>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</si>
  <si>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Előző évi pénzmaradvány</t>
  </si>
  <si>
    <t>Bevételek összesen: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</si>
  <si>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</si>
  <si>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</si>
  <si>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</si>
  <si>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</si>
  <si>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</si>
  <si>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</si>
  <si>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</si>
  <si>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Jogcím</t>
  </si>
  <si>
    <t>Eredeti előirányzatból</t>
  </si>
  <si>
    <t>Állami támogatás</t>
  </si>
  <si>
    <t>Nem foglalkoztatott személyek rendszeres  szociális segélye</t>
  </si>
  <si>
    <t>67 %-ban egészségkárosodott személyek rendszeres szociális segélye</t>
  </si>
  <si>
    <t>Foglalkoztatást helyettesítő támogatás</t>
  </si>
  <si>
    <t>Lakásfenntartási támogatás normatív alapon</t>
  </si>
  <si>
    <t>Polgármesteri Hivatal szociális pénzeszközei összesen</t>
  </si>
  <si>
    <t>Eredeti előirányzat</t>
  </si>
  <si>
    <t>Fejlesztési forrás megnevezése</t>
  </si>
  <si>
    <t>Dologi kiadások</t>
  </si>
  <si>
    <t>Ellátottak pénzbeli jutatása</t>
  </si>
  <si>
    <t>Egyéb működési célú kiadáok</t>
  </si>
  <si>
    <t>4. melléklet az …./….. (…..) önkormányzati rendelethez</t>
  </si>
  <si>
    <t>14 melléklet a …/… (..) önkormámnyzati rendelethez</t>
  </si>
  <si>
    <t>Katasztrófa védelem</t>
  </si>
  <si>
    <t>Projekt célokra elkülönített alszámla</t>
  </si>
  <si>
    <t>Ingatlanértékesítések bevétele alszámla</t>
  </si>
  <si>
    <t>Alföldvíz bérleti díj bevételi számla</t>
  </si>
  <si>
    <t>Működési célú támogatások és átvett pénzeszközök</t>
  </si>
  <si>
    <t>Felhalmozási célú  támogatások és egyéb átvett pénzeszközök</t>
  </si>
  <si>
    <t>Személyi jjuttaások</t>
  </si>
  <si>
    <t>Ellátoittak pénzbeli juttatásai</t>
  </si>
  <si>
    <t>Dologi  kiadások</t>
  </si>
  <si>
    <t>3. melléklet az .../….. (…...) önkormányzati rendelethez</t>
  </si>
  <si>
    <t>5.melléklet az .../….. (…...) önkormányzati rendelethez</t>
  </si>
  <si>
    <t>6. melléklet az ../…... (…..)  önkormányzati rendelethez</t>
  </si>
  <si>
    <t>A Kttv., Kjt., és  az Mt. hatálya alá tartozó munkavállalók</t>
  </si>
  <si>
    <t>7. melléklet a …/…(…) önkormányzati rendelethez</t>
  </si>
  <si>
    <t>Adósságot keletkeztető ügyletek a Stabilitási tv.3. § (1) a) pont szerint</t>
  </si>
  <si>
    <t xml:space="preserve">Létszámkeret </t>
  </si>
  <si>
    <t xml:space="preserve">létszámkerete </t>
  </si>
  <si>
    <t>Békés Város Önkormányzata és intézményei 2015. évi jóváhagyott</t>
  </si>
  <si>
    <t>Békés Város Önkormányzata és intézményei 2015. évi kiemelt bevételei</t>
  </si>
  <si>
    <t>Intézményi épületek karbantartására</t>
  </si>
  <si>
    <t>2013. évi normatíva elszámolás</t>
  </si>
  <si>
    <t>Szociális szövetkezet működésnek támogatására</t>
  </si>
  <si>
    <t>Városfejlesztési munkacsoport várható kiadásira</t>
  </si>
  <si>
    <t>BKSZ Pussz Kft működésnek támogatására</t>
  </si>
  <si>
    <t>Társasházak felújítási alapjára</t>
  </si>
  <si>
    <t>Tarhosi ingatlanok értékesítése II. ütem bevételének tartalékba helyezése</t>
  </si>
  <si>
    <t>Intézményi ingatlanok felújítására</t>
  </si>
  <si>
    <t>Veres Péter tér 7/A lakás értékesítésből származó bevétel tartalékba helyezése</t>
  </si>
  <si>
    <t>Helyi értékek védelmére</t>
  </si>
  <si>
    <t>Hulladékszállító jármű vásárlás I. ütem miatti támogatás tartalékba helyezése (vissza pótlás célszámlára)</t>
  </si>
  <si>
    <t>"Turisztikai attrakció" DAOP pályázat  támogatásának tartalékba helyezése (visszapótlás célszámlára)</t>
  </si>
  <si>
    <t>Kistérségi Társulás kölcsönfedezetének tartékba helyezése(visszapótlása célszámlára)</t>
  </si>
  <si>
    <t>2015. évi felhalmozási előirányzata</t>
  </si>
  <si>
    <t>Napelemes rendszer kiépítése</t>
  </si>
  <si>
    <t>Közvilágítás korszerűsítése 2015. évi ütem (KEOP)</t>
  </si>
  <si>
    <t>Közvilágítás hálózatbővítés (KEOP)</t>
  </si>
  <si>
    <t>Hulladékszállító jármű beszerzése 2. részlet</t>
  </si>
  <si>
    <t>Városháza felújítása</t>
  </si>
  <si>
    <t>Sportlétesítmények felújítása</t>
  </si>
  <si>
    <t>Civilház homlokzatának felújítása</t>
  </si>
  <si>
    <t>Gyalogátkelőhely kialakítása (dr. Hepp Ferenc iskolánál)</t>
  </si>
  <si>
    <t>Tárház u. Híd u.  felújítása</t>
  </si>
  <si>
    <t>Halász u. közvilágítás</t>
  </si>
  <si>
    <t>Közvilágítás bővítés</t>
  </si>
  <si>
    <t>Csabai úti ivóvízvezeték építés</t>
  </si>
  <si>
    <t>Új Stégrendszer beszerzése és csere</t>
  </si>
  <si>
    <t>Településrendezési terv 2015. évi ütem</t>
  </si>
  <si>
    <t>Szabadstrand alapterület növelése</t>
  </si>
  <si>
    <t>Hivatali étkezde rozsdamentes asztalok beszerzése</t>
  </si>
  <si>
    <t>Városháza elektromos hálózat felújítása</t>
  </si>
  <si>
    <t>Petőfi u. 4. felújítás tervezési kkiadásai</t>
  </si>
  <si>
    <t>Nagyterem felújítása</t>
  </si>
  <si>
    <t>Nagyterem informatikai felújítása</t>
  </si>
  <si>
    <t>Informatikali eszközök beszerzése  a Hivatalban</t>
  </si>
  <si>
    <t>Informatikali eszközök felújítása  a Hivatalban</t>
  </si>
  <si>
    <t>Mozgáskorlátozott feljáró, kerékpártároló kialakítása a piIac területén</t>
  </si>
  <si>
    <t>Gázfűtés kialakítása a gombavizsgáló pavilonban</t>
  </si>
  <si>
    <t>Térfigyelő kamera rendszer</t>
  </si>
  <si>
    <t>Gyepmesteri telepre benzines fűkasza</t>
  </si>
  <si>
    <t>Nagyterembe asztalok felújítása</t>
  </si>
  <si>
    <t>Polgármesteri Hivatal összesen</t>
  </si>
  <si>
    <t>Kötelező eszközjegyzék fejlesztés (oktatás)</t>
  </si>
  <si>
    <t>Rózsa temetőben temetőház fedett terasz kialakítása</t>
  </si>
  <si>
    <t>Működési bevételek összesen</t>
  </si>
  <si>
    <t xml:space="preserve"> 1000 EFt alatti adóalap</t>
  </si>
  <si>
    <t>Építményadó</t>
  </si>
  <si>
    <t>Garázs</t>
  </si>
  <si>
    <t>Mezei őrszolgálat rend. tart. építm.</t>
  </si>
  <si>
    <t>Békés Város Önkormányzata 2015. évi közvetett támogatásai</t>
  </si>
  <si>
    <t>Hulladékszállító jármű beszerzése</t>
  </si>
  <si>
    <t>-építmény adó</t>
  </si>
  <si>
    <t xml:space="preserve">                                                                                                              </t>
  </si>
  <si>
    <t xml:space="preserve">Békés város Önkormányzata 2015. évi </t>
  </si>
  <si>
    <t>Átmeneti segély kölcsön</t>
  </si>
  <si>
    <t>Temetési segély kölcsön</t>
  </si>
  <si>
    <t>Átmeneti segély</t>
  </si>
  <si>
    <t>Bursa Hungarica támogatás</t>
  </si>
  <si>
    <t>Otthoni szakápolás</t>
  </si>
  <si>
    <t>Iskolabusz bérlet támogatás</t>
  </si>
  <si>
    <t>50 %-os étkezési támogatás</t>
  </si>
  <si>
    <t>Arany János tehetség gond. támogatás</t>
  </si>
  <si>
    <t>Kommunális adó támogatás</t>
  </si>
  <si>
    <t>Életkezdési Támogatás</t>
  </si>
  <si>
    <t>Közművesítési támogatás</t>
  </si>
  <si>
    <t>Építményadó támogatás</t>
  </si>
  <si>
    <t>Lakásfentartási támogatás</t>
  </si>
  <si>
    <t>Köztemetés</t>
  </si>
  <si>
    <t>Adósságkezelési támogatás  március 1-től</t>
  </si>
  <si>
    <t>Helyi megállapítású ápolási díj</t>
  </si>
  <si>
    <t>Helyi megállapítású közgyógy ellátás</t>
  </si>
  <si>
    <t>15 melléklet a …/… (..) önkormányzati rendelethez</t>
  </si>
  <si>
    <t>Ivóvíz minőségjavító program támogatása</t>
  </si>
  <si>
    <t>Napelemes rendszer kiépítésének támogatása</t>
  </si>
  <si>
    <t>A támogatás összege</t>
  </si>
  <si>
    <t>Csabai u. ivóvízvezeték</t>
  </si>
  <si>
    <t>BKSZ Plusz tagi kölcsön</t>
  </si>
  <si>
    <t>Térfigyelő kamerák</t>
  </si>
  <si>
    <t>Tárház- Híd u. aszfaltozás köt. váll.</t>
  </si>
  <si>
    <t>Társasházak felújítási alapjára köt váll.</t>
  </si>
  <si>
    <t>Helyi értékek védelme köt.váll.</t>
  </si>
  <si>
    <t>Közvilágítás köt. Váll.</t>
  </si>
  <si>
    <t>Civil ház homlokzat homlokzat</t>
  </si>
  <si>
    <t>Sport létestmények felújítása</t>
  </si>
  <si>
    <t xml:space="preserve">Intézmények felújítására </t>
  </si>
  <si>
    <t>Gyalogos átkelő Dr. Hepp</t>
  </si>
  <si>
    <t>Uszoda fűtés leválasztás</t>
  </si>
  <si>
    <t>Belvíz tarfó állomás</t>
  </si>
  <si>
    <t>Rendezésiterv+ utcanévtáblák</t>
  </si>
  <si>
    <t>Start pr .tárgyi eszköz beszerzés önrész</t>
  </si>
  <si>
    <t>Oktatási eszközjegyzék (saját)</t>
  </si>
  <si>
    <t>Pályázatok önerejére</t>
  </si>
  <si>
    <t>Szennyvíztisztítóra fejlesztése önerő</t>
  </si>
  <si>
    <t xml:space="preserve">Épületenergetika (áthúzódó) önerő szükséglet </t>
  </si>
  <si>
    <t>Városháza felújítása önerőszükséglet</t>
  </si>
  <si>
    <t>Belvízrendezés (áthúzódó) önerő szükséglet</t>
  </si>
  <si>
    <t>Közvilágítás (áthúzódó) önerő szükséglet</t>
  </si>
  <si>
    <t>Környezetvédelmi alap számla</t>
  </si>
  <si>
    <t>Környezetvédelmi , hulladékgazdálkodási terv</t>
  </si>
  <si>
    <t>Lakásértékesítési számla</t>
  </si>
  <si>
    <t>Gyermekmedence építése</t>
  </si>
  <si>
    <t>Szabadstrand fejlesztés</t>
  </si>
  <si>
    <t>Összesen  sajáterő bevonás fejlesztésekhez</t>
  </si>
  <si>
    <t>Szőlő utcai zug aszfaltozása</t>
  </si>
  <si>
    <t>43.</t>
  </si>
  <si>
    <t>44.</t>
  </si>
  <si>
    <t>49.</t>
  </si>
  <si>
    <t>50.</t>
  </si>
  <si>
    <t>51.</t>
  </si>
  <si>
    <t>52.</t>
  </si>
  <si>
    <t>Gyermekmedence kialakítása</t>
  </si>
  <si>
    <t>Gyógyászat és Uszoda fűtésrendszerének szétválasztása</t>
  </si>
  <si>
    <t>BKSZ PLUSZ Kft-nek nyújtott tagi kölcsön</t>
  </si>
  <si>
    <t>Környezetvédelmi programra , hulladékgazdálkodási terv</t>
  </si>
  <si>
    <t>Belvízrendezési feldatokhoz trafo</t>
  </si>
  <si>
    <t>Gyógyászati Központ és Gyógyfürdő</t>
  </si>
  <si>
    <t>Épületenergetikai fejlesztés támogatása</t>
  </si>
  <si>
    <t>Stégrendszer kiépítés támogatása a Kikötőben</t>
  </si>
  <si>
    <t>Szőlő utcai zug  aszfaltozása</t>
  </si>
  <si>
    <t>10. melléklet az …./….... (…..) önkormányzati rendelethez</t>
  </si>
  <si>
    <t>12. melléklet a ……./(…) önkormányzati rendelethez</t>
  </si>
  <si>
    <t>13. melléklet az .../…….. (…....) önkormányzati rendelethez</t>
  </si>
  <si>
    <t xml:space="preserve">Adósság kezelési támogatás </t>
  </si>
  <si>
    <t>Szabadstrand kerítés készítés</t>
  </si>
  <si>
    <t>9. melléklet az .../….. (…....) önkormányzati rendelethez</t>
  </si>
  <si>
    <t>Az államháztartásról szóló 2011. évi CXCV. törvény 29/A. §  alapján</t>
  </si>
  <si>
    <t xml:space="preserve">                                                               </t>
  </si>
  <si>
    <t xml:space="preserve">        </t>
  </si>
  <si>
    <t>Az államháztartásról szóló 2011. évi CXCV. törvény 24.§ (4) bekezdés d) pontja alapján</t>
  </si>
  <si>
    <t xml:space="preserve">           </t>
  </si>
  <si>
    <t>Saját bevételek Intézményi működési bevétel kamatbevételekkel és sajátos működési bevételekkel</t>
  </si>
  <si>
    <t xml:space="preserve">                   </t>
  </si>
  <si>
    <t>Személyi jellegű kiadások</t>
  </si>
  <si>
    <t xml:space="preserve">                 </t>
  </si>
  <si>
    <t xml:space="preserve"> </t>
  </si>
  <si>
    <t xml:space="preserve">         </t>
  </si>
  <si>
    <t>Békés város Önkormányzata</t>
  </si>
  <si>
    <t>bevételei és kiadásai alakulásának középtávú terve</t>
  </si>
  <si>
    <t>11. melléklet a ……/.... (…..) határozathoz</t>
  </si>
  <si>
    <t>Ellátottak pénzbeli juttatása</t>
  </si>
  <si>
    <t>16. melléklet az …….../…... (….) önkormányzati rendelethez</t>
  </si>
  <si>
    <t>2. melléklet a…/…(..) önkormányzati rendelethez</t>
  </si>
  <si>
    <t>Szervezetfejlesztés ÁROP 2015. évi támogatása</t>
  </si>
  <si>
    <t>A projekt kiadásai</t>
  </si>
  <si>
    <t>A forrás megoszlása</t>
  </si>
  <si>
    <t>Tervezett Uniós projektek összesen:</t>
  </si>
  <si>
    <t>A 2015. évi költségvetésben uniós projektek kiadásai és forrásmegoszlása</t>
  </si>
  <si>
    <t>Békés Város Önkormányzata és intézményei 2015. évi kiemelt kiadásai</t>
  </si>
  <si>
    <t xml:space="preserve">Békés Város Önkormányzata és intézményei  2015. évi költségvetési mérlege </t>
  </si>
  <si>
    <t>2015. évi tartalék előirányzata</t>
  </si>
  <si>
    <t>Békés Város Önkormányzata 2015. évi előirányzat-felhasználási ütemterve</t>
  </si>
  <si>
    <t xml:space="preserve">Szennyvíztisztító telep fejlesztés </t>
  </si>
  <si>
    <t>Oktatást kiegészítő feladatokra</t>
  </si>
  <si>
    <t>Egyes felhalmozási célú kiadások finanszírozására 2015. évben  bevonható önkormányzati források bemutatása</t>
  </si>
  <si>
    <t>Békés Város Önkormányzata hosszútávú kötelezettségeinek évenkénti alakulása 2015. évben</t>
  </si>
  <si>
    <t>Önkormányzati forrás</t>
  </si>
  <si>
    <t>Támogatott projektek megnevezése</t>
  </si>
  <si>
    <r>
      <t xml:space="preserve">I. A  államigazgatási (jegyzői) hatáskörben adható szociális juttatások </t>
    </r>
    <r>
      <rPr>
        <b/>
        <u val="single"/>
        <sz val="12"/>
        <rFont val="Arial CE"/>
        <family val="2"/>
      </rPr>
      <t>2015. február 28-ig</t>
    </r>
  </si>
  <si>
    <t>Önkormányzati támogatások összesen:</t>
  </si>
  <si>
    <t>Kölcsönök összesen:</t>
  </si>
  <si>
    <t xml:space="preserve"> 1.A Polgármesteri Hivatal költségvetésében</t>
  </si>
  <si>
    <t>2. Az Önkormányzat  költségvetésben</t>
  </si>
  <si>
    <r>
      <t>A</t>
    </r>
    <r>
      <rPr>
        <b/>
        <u val="singleAccounting"/>
        <sz val="10"/>
        <rFont val="Arial CE"/>
        <family val="0"/>
      </rPr>
      <t xml:space="preserve"> 2015. február 28-ig </t>
    </r>
    <r>
      <rPr>
        <b/>
        <sz val="10"/>
        <rFont val="Arial CE"/>
        <family val="0"/>
      </rPr>
      <t>hatályos rendelezések alapján biztosított szociális pénzeszközök összesen (1+2):</t>
    </r>
  </si>
  <si>
    <t>1. Önkormányzati támogatások</t>
  </si>
  <si>
    <t>2. Szociális helyzethez köthető kölcsönök nyújtása</t>
  </si>
  <si>
    <t>Az önkormányzat szociális pénzeszközei összesen (1+2):</t>
  </si>
  <si>
    <t>Békés város 2015. évi szociális pénzeszközei</t>
  </si>
  <si>
    <t xml:space="preserve"> II.Települési Önkormányzatok  szociális feladatainak támogatásával adható juttatások képviselő-testületi hatáskörben.</t>
  </si>
  <si>
    <t>Térfigyelő kamara rendszer</t>
  </si>
  <si>
    <t>KEOP Épületenergetikai körszerűsítés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</si>
  <si>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</si>
  <si>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</si>
  <si>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</si>
  <si>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</si>
  <si>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</si>
  <si>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</si>
  <si>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</si>
  <si>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</si>
  <si>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</si>
  <si>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</si>
  <si>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</si>
  <si>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</si>
  <si>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</si>
  <si>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ezer forintban</t>
  </si>
  <si>
    <t>8. melléklet a …./….(….) önkormányzati rendelethez</t>
  </si>
  <si>
    <t xml:space="preserve">Békés város Önkormányzata 2015. évi  feladatainak minősítése az Áht. 23.§ (2) bekezdés ab) pontja alapján </t>
  </si>
  <si>
    <t>Irodai gépi, ügyviteli eszközök beszerzése (fénymásoló, digitális térképprogram, univerzális lejátszó)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</si>
</sst>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</numFmts>
  <fonts count="89">
    <font>
      <sz val="10"/>
      <name val="Arial"/>
      <family val="0"/>
    </font>
    <font>
      <b/>
      <sz val="16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b/>
      <u val="single"/>
      <sz val="12"/>
      <name val="Arial CE"/>
      <family val="0"/>
    </font>
    <font>
      <sz val="14"/>
      <name val="Arial"/>
      <family val="2"/>
    </font>
    <font>
      <b/>
      <sz val="10"/>
      <name val="MS Sans Serif"/>
      <family val="0"/>
    </font>
    <font>
      <sz val="8"/>
      <name val="Arial"/>
      <family val="2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8"/>
      <name val="Arial Narrow"/>
      <family val="2"/>
    </font>
    <font>
      <sz val="14"/>
      <name val="Arial CE"/>
      <family val="0"/>
    </font>
    <font>
      <sz val="9"/>
      <name val="Arial CE"/>
      <family val="0"/>
    </font>
    <font>
      <b/>
      <sz val="8"/>
      <name val="Arial Narrow"/>
      <family val="2"/>
    </font>
    <font>
      <b/>
      <sz val="9"/>
      <name val="Arial CE"/>
      <family val="0"/>
    </font>
    <font>
      <b/>
      <sz val="14"/>
      <name val="Times New Roman"/>
      <family val="1"/>
    </font>
    <font>
      <b/>
      <u val="singleAccounting"/>
      <sz val="10"/>
      <name val="Arial CE"/>
      <family val="0"/>
    </font>
    <font>
      <b/>
      <i/>
      <sz val="9"/>
      <name val="Arial CE"/>
      <family val="0"/>
    </font>
    <font>
      <b/>
      <sz val="14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1" borderId="7" applyNumberFormat="0" applyFont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9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0" fillId="3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11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0" fillId="0" borderId="10" xfId="4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40" applyNumberFormat="1" applyFont="1" applyAlignment="1">
      <alignment/>
    </xf>
    <xf numFmtId="16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164" fontId="12" fillId="0" borderId="0" xfId="40" applyNumberFormat="1" applyFont="1" applyBorder="1" applyAlignment="1">
      <alignment vertical="center"/>
    </xf>
    <xf numFmtId="164" fontId="9" fillId="0" borderId="0" xfId="0" applyNumberFormat="1" applyFont="1" applyAlignment="1">
      <alignment/>
    </xf>
    <xf numFmtId="164" fontId="9" fillId="0" borderId="0" xfId="4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7" fillId="0" borderId="14" xfId="56" applyFont="1" applyBorder="1" applyAlignment="1">
      <alignment vertical="center" wrapText="1"/>
      <protection/>
    </xf>
    <xf numFmtId="0" fontId="7" fillId="0" borderId="14" xfId="56" applyFont="1" applyBorder="1" applyAlignment="1">
      <alignment vertical="center"/>
      <protection/>
    </xf>
    <xf numFmtId="0" fontId="7" fillId="0" borderId="14" xfId="56" applyFont="1" applyFill="1" applyBorder="1" applyAlignment="1">
      <alignment vertical="center" wrapText="1"/>
      <protection/>
    </xf>
    <xf numFmtId="0" fontId="8" fillId="0" borderId="15" xfId="56" applyFont="1" applyBorder="1" applyAlignment="1">
      <alignment vertical="center" wrapText="1"/>
      <protection/>
    </xf>
    <xf numFmtId="0" fontId="8" fillId="0" borderId="16" xfId="56" applyFont="1" applyBorder="1" applyAlignment="1">
      <alignment vertical="center" wrapText="1"/>
      <protection/>
    </xf>
    <xf numFmtId="164" fontId="4" fillId="0" borderId="10" xfId="40" applyNumberFormat="1" applyFont="1" applyBorder="1" applyAlignment="1">
      <alignment/>
    </xf>
    <xf numFmtId="0" fontId="8" fillId="0" borderId="17" xfId="56" applyFont="1" applyBorder="1" applyAlignment="1">
      <alignment vertical="center" wrapText="1"/>
      <protection/>
    </xf>
    <xf numFmtId="0" fontId="7" fillId="0" borderId="16" xfId="56" applyFont="1" applyBorder="1" applyAlignment="1">
      <alignment vertical="center" wrapText="1"/>
      <protection/>
    </xf>
    <xf numFmtId="0" fontId="7" fillId="0" borderId="16" xfId="56" applyFont="1" applyBorder="1" applyAlignment="1">
      <alignment vertical="center"/>
      <protection/>
    </xf>
    <xf numFmtId="0" fontId="7" fillId="0" borderId="16" xfId="56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0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164" fontId="18" fillId="0" borderId="10" xfId="4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0" applyNumberFormat="1" applyFont="1" applyBorder="1" applyAlignment="1">
      <alignment vertical="center"/>
    </xf>
    <xf numFmtId="164" fontId="4" fillId="0" borderId="10" xfId="4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57" applyFont="1" applyFill="1" applyBorder="1">
      <alignment/>
      <protection/>
    </xf>
    <xf numFmtId="0" fontId="0" fillId="0" borderId="0" xfId="57" applyFont="1">
      <alignment/>
      <protection/>
    </xf>
    <xf numFmtId="0" fontId="0" fillId="0" borderId="0" xfId="57" applyFont="1" applyFill="1" applyBorder="1">
      <alignment/>
      <protection/>
    </xf>
    <xf numFmtId="0" fontId="15" fillId="0" borderId="0" xfId="56" applyFont="1" applyAlignment="1">
      <alignment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right" vertical="center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0" fillId="0" borderId="0" xfId="57" applyFont="1">
      <alignment/>
      <protection/>
    </xf>
    <xf numFmtId="0" fontId="19" fillId="32" borderId="10" xfId="57" applyFont="1" applyFill="1" applyBorder="1" applyAlignment="1">
      <alignment horizontal="center" vertical="center"/>
      <protection/>
    </xf>
    <xf numFmtId="0" fontId="0" fillId="32" borderId="10" xfId="57" applyFont="1" applyFill="1" applyBorder="1">
      <alignment/>
      <protection/>
    </xf>
    <xf numFmtId="0" fontId="19" fillId="32" borderId="18" xfId="57" applyFont="1" applyFill="1" applyBorder="1" applyAlignment="1">
      <alignment horizontal="center" vertical="center"/>
      <protection/>
    </xf>
    <xf numFmtId="0" fontId="0" fillId="0" borderId="0" xfId="57" applyFont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>
      <alignment/>
      <protection/>
    </xf>
    <xf numFmtId="0" fontId="7" fillId="0" borderId="10" xfId="57" applyFont="1" applyBorder="1" applyAlignment="1">
      <alignment horizontal="center" vertical="center" textRotation="90" wrapText="1"/>
      <protection/>
    </xf>
    <xf numFmtId="0" fontId="8" fillId="0" borderId="10" xfId="57" applyFont="1" applyBorder="1" applyAlignment="1">
      <alignment horizontal="center" vertical="center" textRotation="90" wrapText="1"/>
      <protection/>
    </xf>
    <xf numFmtId="0" fontId="7" fillId="0" borderId="18" xfId="56" applyFont="1" applyBorder="1" applyAlignment="1">
      <alignment horizontal="center" vertical="top"/>
      <protection/>
    </xf>
    <xf numFmtId="0" fontId="7" fillId="0" borderId="10" xfId="56" applyFont="1" applyBorder="1" applyAlignment="1">
      <alignment horizontal="center"/>
      <protection/>
    </xf>
    <xf numFmtId="0" fontId="7" fillId="0" borderId="10" xfId="56" applyFont="1" applyBorder="1" applyAlignment="1">
      <alignment vertical="center" wrapText="1"/>
      <protection/>
    </xf>
    <xf numFmtId="3" fontId="7" fillId="0" borderId="10" xfId="40" applyNumberFormat="1" applyFont="1" applyBorder="1" applyAlignment="1">
      <alignment horizontal="right" vertical="center"/>
    </xf>
    <xf numFmtId="3" fontId="7" fillId="0" borderId="10" xfId="40" applyNumberFormat="1" applyFont="1" applyBorder="1" applyAlignment="1" quotePrefix="1">
      <alignment horizontal="right" vertical="center"/>
    </xf>
    <xf numFmtId="0" fontId="7" fillId="0" borderId="18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3" fontId="7" fillId="0" borderId="10" xfId="40" applyNumberFormat="1" applyFont="1" applyBorder="1" applyAlignment="1">
      <alignment horizontal="right" vertical="center" wrapText="1"/>
    </xf>
    <xf numFmtId="3" fontId="8" fillId="0" borderId="10" xfId="40" applyNumberFormat="1" applyFont="1" applyBorder="1" applyAlignment="1">
      <alignment horizontal="right" vertical="center"/>
    </xf>
    <xf numFmtId="3" fontId="8" fillId="0" borderId="10" xfId="40" applyNumberFormat="1" applyFont="1" applyBorder="1" applyAlignment="1">
      <alignment horizontal="right" vertical="center" wrapText="1"/>
    </xf>
    <xf numFmtId="3" fontId="8" fillId="0" borderId="10" xfId="40" applyNumberFormat="1" applyFont="1" applyBorder="1" applyAlignment="1" quotePrefix="1">
      <alignment horizontal="right" vertical="center"/>
    </xf>
    <xf numFmtId="0" fontId="0" fillId="0" borderId="10" xfId="57" applyFont="1" applyBorder="1">
      <alignment/>
      <protection/>
    </xf>
    <xf numFmtId="0" fontId="8" fillId="0" borderId="18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vertical="center" wrapText="1"/>
      <protection/>
    </xf>
    <xf numFmtId="0" fontId="8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vertical="center" wrapText="1"/>
      <protection/>
    </xf>
    <xf numFmtId="3" fontId="8" fillId="0" borderId="0" xfId="40" applyNumberFormat="1" applyFont="1" applyBorder="1" applyAlignment="1">
      <alignment horizontal="right" vertical="center"/>
    </xf>
    <xf numFmtId="3" fontId="8" fillId="0" borderId="0" xfId="40" applyNumberFormat="1" applyFont="1" applyBorder="1" applyAlignment="1" quotePrefix="1">
      <alignment horizontal="right" vertical="center"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3" fontId="7" fillId="0" borderId="0" xfId="40" applyNumberFormat="1" applyFont="1" applyBorder="1" applyAlignment="1">
      <alignment horizontal="center" vertical="center"/>
    </xf>
    <xf numFmtId="0" fontId="0" fillId="0" borderId="10" xfId="57" applyFont="1" applyBorder="1" applyAlignment="1">
      <alignment horizontal="center"/>
      <protection/>
    </xf>
    <xf numFmtId="0" fontId="0" fillId="0" borderId="10" xfId="57" applyFont="1" applyBorder="1">
      <alignment/>
      <protection/>
    </xf>
    <xf numFmtId="0" fontId="15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0" fontId="21" fillId="0" borderId="0" xfId="56" applyFont="1" applyAlignment="1">
      <alignment vertical="center"/>
      <protection/>
    </xf>
    <xf numFmtId="0" fontId="15" fillId="0" borderId="0" xfId="0" applyFont="1" applyAlignment="1">
      <alignment horizontal="right"/>
    </xf>
    <xf numFmtId="0" fontId="21" fillId="0" borderId="0" xfId="56" applyFont="1" applyFill="1" applyBorder="1" applyAlignment="1">
      <alignment vertical="center"/>
      <protection/>
    </xf>
    <xf numFmtId="0" fontId="15" fillId="0" borderId="0" xfId="56" applyFont="1" applyAlignment="1">
      <alignment horizontal="center" vertical="center"/>
      <protection/>
    </xf>
    <xf numFmtId="0" fontId="15" fillId="0" borderId="0" xfId="56" applyFont="1" applyAlignment="1">
      <alignment vertical="center" wrapText="1"/>
      <protection/>
    </xf>
    <xf numFmtId="165" fontId="15" fillId="0" borderId="0" xfId="40" applyNumberFormat="1" applyFont="1" applyAlignment="1">
      <alignment vertical="center"/>
    </xf>
    <xf numFmtId="0" fontId="19" fillId="0" borderId="0" xfId="56" applyFont="1" applyFill="1" applyBorder="1" applyAlignment="1">
      <alignment horizontal="center" vertical="center"/>
      <protection/>
    </xf>
    <xf numFmtId="0" fontId="24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165" fontId="21" fillId="0" borderId="0" xfId="40" applyNumberFormat="1" applyFont="1" applyAlignment="1">
      <alignment vertical="center"/>
    </xf>
    <xf numFmtId="3" fontId="21" fillId="0" borderId="19" xfId="56" applyNumberFormat="1" applyFont="1" applyBorder="1" applyAlignment="1">
      <alignment vertical="center"/>
      <protection/>
    </xf>
    <xf numFmtId="165" fontId="20" fillId="0" borderId="20" xfId="40" applyNumberFormat="1" applyFont="1" applyBorder="1" applyAlignment="1">
      <alignment horizontal="center" vertical="center"/>
    </xf>
    <xf numFmtId="165" fontId="20" fillId="0" borderId="18" xfId="40" applyNumberFormat="1" applyFont="1" applyBorder="1" applyAlignment="1">
      <alignment vertical="center"/>
    </xf>
    <xf numFmtId="165" fontId="20" fillId="0" borderId="10" xfId="40" applyNumberFormat="1" applyFont="1" applyBorder="1" applyAlignment="1">
      <alignment vertical="center"/>
    </xf>
    <xf numFmtId="0" fontId="19" fillId="32" borderId="10" xfId="56" applyFont="1" applyFill="1" applyBorder="1" applyAlignment="1">
      <alignment horizontal="center" vertical="center"/>
      <protection/>
    </xf>
    <xf numFmtId="165" fontId="19" fillId="32" borderId="10" xfId="40" applyNumberFormat="1" applyFont="1" applyFill="1" applyBorder="1" applyAlignment="1">
      <alignment horizontal="center" vertical="center"/>
    </xf>
    <xf numFmtId="3" fontId="20" fillId="0" borderId="18" xfId="56" applyNumberFormat="1" applyFont="1" applyBorder="1" applyAlignment="1">
      <alignment vertical="center"/>
      <protection/>
    </xf>
    <xf numFmtId="3" fontId="20" fillId="0" borderId="21" xfId="56" applyNumberFormat="1" applyFont="1" applyBorder="1" applyAlignment="1">
      <alignment vertical="center"/>
      <protection/>
    </xf>
    <xf numFmtId="3" fontId="20" fillId="0" borderId="18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horizontal="left" vertical="center"/>
      <protection/>
    </xf>
    <xf numFmtId="0" fontId="21" fillId="0" borderId="20" xfId="56" applyFont="1" applyBorder="1" applyAlignment="1">
      <alignment horizontal="center" vertical="center"/>
      <protection/>
    </xf>
    <xf numFmtId="0" fontId="21" fillId="0" borderId="22" xfId="56" applyFont="1" applyBorder="1" applyAlignment="1">
      <alignment horizontal="left" vertical="center"/>
      <protection/>
    </xf>
    <xf numFmtId="3" fontId="21" fillId="0" borderId="19" xfId="56" applyNumberFormat="1" applyFont="1" applyBorder="1" applyAlignment="1">
      <alignment vertical="center"/>
      <protection/>
    </xf>
    <xf numFmtId="0" fontId="21" fillId="0" borderId="0" xfId="56" applyFont="1" applyBorder="1" applyAlignment="1">
      <alignment vertical="center"/>
      <protection/>
    </xf>
    <xf numFmtId="0" fontId="21" fillId="0" borderId="23" xfId="56" applyFont="1" applyBorder="1" applyAlignment="1">
      <alignment horizontal="center" vertical="center"/>
      <protection/>
    </xf>
    <xf numFmtId="0" fontId="21" fillId="0" borderId="19" xfId="56" applyFont="1" applyBorder="1" applyAlignment="1">
      <alignment vertical="center"/>
      <protection/>
    </xf>
    <xf numFmtId="3" fontId="21" fillId="0" borderId="19" xfId="40" applyNumberFormat="1" applyFont="1" applyBorder="1" applyAlignment="1">
      <alignment vertical="center"/>
    </xf>
    <xf numFmtId="0" fontId="7" fillId="0" borderId="0" xfId="56" applyFont="1" applyAlignment="1">
      <alignment vertical="center"/>
      <protection/>
    </xf>
    <xf numFmtId="0" fontId="19" fillId="32" borderId="24" xfId="56" applyFont="1" applyFill="1" applyBorder="1" applyAlignment="1">
      <alignment horizontal="center" vertical="center"/>
      <protection/>
    </xf>
    <xf numFmtId="0" fontId="20" fillId="0" borderId="0" xfId="56" applyFont="1" applyAlignment="1">
      <alignment vertical="center"/>
      <protection/>
    </xf>
    <xf numFmtId="0" fontId="21" fillId="0" borderId="20" xfId="56" applyFont="1" applyBorder="1" applyAlignment="1">
      <alignment horizontal="center" vertical="center"/>
      <protection/>
    </xf>
    <xf numFmtId="0" fontId="21" fillId="0" borderId="24" xfId="56" applyFont="1" applyBorder="1" applyAlignment="1">
      <alignment horizontal="center" vertical="center"/>
      <protection/>
    </xf>
    <xf numFmtId="0" fontId="21" fillId="0" borderId="21" xfId="56" applyFont="1" applyBorder="1" applyAlignment="1">
      <alignment vertical="center"/>
      <protection/>
    </xf>
    <xf numFmtId="0" fontId="20" fillId="0" borderId="25" xfId="56" applyFont="1" applyBorder="1" applyAlignment="1">
      <alignment vertical="center"/>
      <protection/>
    </xf>
    <xf numFmtId="3" fontId="20" fillId="0" borderId="24" xfId="56" applyNumberFormat="1" applyFont="1" applyBorder="1" applyAlignment="1">
      <alignment vertical="center"/>
      <protection/>
    </xf>
    <xf numFmtId="0" fontId="21" fillId="0" borderId="0" xfId="56" applyFont="1" applyAlignment="1">
      <alignment vertical="center" wrapText="1"/>
      <protection/>
    </xf>
    <xf numFmtId="0" fontId="21" fillId="0" borderId="0" xfId="56" applyFont="1" applyAlignment="1" quotePrefix="1">
      <alignment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23" xfId="56" applyFont="1" applyBorder="1" applyAlignment="1">
      <alignment horizontal="center" vertical="center"/>
      <protection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10" xfId="57" applyFont="1" applyFill="1" applyBorder="1">
      <alignment/>
      <protection/>
    </xf>
    <xf numFmtId="0" fontId="9" fillId="0" borderId="0" xfId="57" applyFont="1" applyFill="1" applyBorder="1">
      <alignment/>
      <protection/>
    </xf>
    <xf numFmtId="0" fontId="9" fillId="0" borderId="0" xfId="57" applyFont="1">
      <alignment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32" fillId="0" borderId="0" xfId="56" applyFont="1" applyBorder="1" applyAlignment="1">
      <alignment vertical="center" wrapText="1"/>
      <protection/>
    </xf>
    <xf numFmtId="3" fontId="32" fillId="0" borderId="0" xfId="40" applyNumberFormat="1" applyFont="1" applyBorder="1" applyAlignment="1">
      <alignment horizontal="right" vertical="center"/>
    </xf>
    <xf numFmtId="0" fontId="33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5" fillId="0" borderId="10" xfId="40" applyNumberFormat="1" applyFont="1" applyBorder="1" applyAlignment="1">
      <alignment/>
    </xf>
    <xf numFmtId="164" fontId="15" fillId="0" borderId="10" xfId="40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0" fillId="32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4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40" applyNumberFormat="1" applyFont="1" applyBorder="1" applyAlignment="1">
      <alignment/>
    </xf>
    <xf numFmtId="0" fontId="8" fillId="0" borderId="10" xfId="57" applyFont="1" applyBorder="1" applyAlignment="1">
      <alignment horizontal="center" vertical="center" wrapText="1"/>
      <protection/>
    </xf>
    <xf numFmtId="0" fontId="0" fillId="0" borderId="0" xfId="58" applyFont="1" applyFill="1">
      <alignment/>
      <protection/>
    </xf>
    <xf numFmtId="0" fontId="0" fillId="0" borderId="0" xfId="58" applyFont="1">
      <alignment/>
      <protection/>
    </xf>
    <xf numFmtId="0" fontId="19" fillId="0" borderId="0" xfId="58" applyFont="1" applyFill="1" applyBorder="1" applyAlignment="1">
      <alignment horizontal="center" vertical="center"/>
      <protection/>
    </xf>
    <xf numFmtId="0" fontId="34" fillId="0" borderId="0" xfId="58" applyFont="1" applyAlignment="1">
      <alignment horizontal="center" vertical="center"/>
      <protection/>
    </xf>
    <xf numFmtId="0" fontId="0" fillId="0" borderId="0" xfId="58" applyFont="1">
      <alignment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right"/>
      <protection/>
    </xf>
    <xf numFmtId="0" fontId="19" fillId="32" borderId="10" xfId="58" applyFont="1" applyFill="1" applyBorder="1" applyAlignment="1">
      <alignment horizontal="center" vertical="center"/>
      <protection/>
    </xf>
    <xf numFmtId="0" fontId="19" fillId="32" borderId="18" xfId="58" applyFont="1" applyFill="1" applyBorder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0" fillId="0" borderId="10" xfId="58" applyFont="1" applyBorder="1">
      <alignment/>
      <protection/>
    </xf>
    <xf numFmtId="0" fontId="0" fillId="0" borderId="10" xfId="58" applyFont="1" applyBorder="1" applyAlignment="1">
      <alignment vertical="center"/>
      <protection/>
    </xf>
    <xf numFmtId="0" fontId="0" fillId="0" borderId="10" xfId="58" applyFont="1" applyBorder="1" applyAlignment="1">
      <alignment vertical="center" wrapText="1"/>
      <protection/>
    </xf>
    <xf numFmtId="3" fontId="0" fillId="0" borderId="10" xfId="58" applyNumberFormat="1" applyFont="1" applyBorder="1" applyAlignment="1">
      <alignment vertical="center"/>
      <protection/>
    </xf>
    <xf numFmtId="3" fontId="23" fillId="0" borderId="10" xfId="58" applyNumberFormat="1" applyFont="1" applyBorder="1" applyAlignment="1">
      <alignment vertical="center"/>
      <protection/>
    </xf>
    <xf numFmtId="0" fontId="0" fillId="0" borderId="18" xfId="58" applyFont="1" applyBorder="1" applyAlignment="1">
      <alignment vertical="center" wrapText="1"/>
      <protection/>
    </xf>
    <xf numFmtId="0" fontId="0" fillId="0" borderId="22" xfId="58" applyFont="1" applyBorder="1" applyAlignment="1">
      <alignment vertical="center" wrapText="1"/>
      <protection/>
    </xf>
    <xf numFmtId="0" fontId="0" fillId="0" borderId="21" xfId="58" applyFont="1" applyBorder="1" applyAlignment="1">
      <alignment vertical="center" wrapText="1"/>
      <protection/>
    </xf>
    <xf numFmtId="0" fontId="23" fillId="0" borderId="21" xfId="58" applyFont="1" applyBorder="1" applyAlignment="1">
      <alignment vertical="center" wrapText="1"/>
      <protection/>
    </xf>
    <xf numFmtId="0" fontId="23" fillId="0" borderId="10" xfId="58" applyFont="1" applyBorder="1" applyAlignment="1">
      <alignment vertical="center" wrapText="1"/>
      <protection/>
    </xf>
    <xf numFmtId="0" fontId="23" fillId="0" borderId="0" xfId="58" applyFont="1">
      <alignment/>
      <protection/>
    </xf>
    <xf numFmtId="0" fontId="23" fillId="0" borderId="18" xfId="58" applyFont="1" applyBorder="1" applyAlignment="1">
      <alignment horizontal="center" vertical="center"/>
      <protection/>
    </xf>
    <xf numFmtId="0" fontId="0" fillId="33" borderId="0" xfId="58" applyFont="1" applyFill="1">
      <alignment/>
      <protection/>
    </xf>
    <xf numFmtId="0" fontId="23" fillId="33" borderId="0" xfId="58" applyFont="1" applyFill="1">
      <alignment/>
      <protection/>
    </xf>
    <xf numFmtId="0" fontId="0" fillId="0" borderId="0" xfId="58" applyFont="1" applyFill="1">
      <alignment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164" fontId="0" fillId="0" borderId="0" xfId="4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1" fillId="0" borderId="10" xfId="4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4" fontId="23" fillId="0" borderId="0" xfId="40" applyNumberFormat="1" applyFont="1" applyFill="1" applyBorder="1" applyAlignment="1">
      <alignment/>
    </xf>
    <xf numFmtId="164" fontId="20" fillId="0" borderId="0" xfId="40" applyNumberFormat="1" applyFont="1" applyFill="1" applyBorder="1" applyAlignment="1">
      <alignment/>
    </xf>
    <xf numFmtId="0" fontId="35" fillId="0" borderId="0" xfId="0" applyFont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3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vertical="center"/>
    </xf>
    <xf numFmtId="0" fontId="0" fillId="32" borderId="10" xfId="58" applyFont="1" applyFill="1" applyBorder="1" applyAlignment="1">
      <alignment horizontal="center" vertical="center"/>
      <protection/>
    </xf>
    <xf numFmtId="0" fontId="24" fillId="0" borderId="0" xfId="58" applyFont="1" applyFill="1" applyAlignment="1">
      <alignment horizontal="center" vertical="center"/>
      <protection/>
    </xf>
    <xf numFmtId="0" fontId="38" fillId="0" borderId="0" xfId="58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39" fillId="32" borderId="10" xfId="58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horizontal="center" vertical="center"/>
      <protection/>
    </xf>
    <xf numFmtId="3" fontId="40" fillId="0" borderId="10" xfId="58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7" fillId="0" borderId="10" xfId="40" applyNumberFormat="1" applyFont="1" applyFill="1" applyBorder="1" applyAlignment="1">
      <alignment horizontal="right" vertical="center"/>
    </xf>
    <xf numFmtId="0" fontId="0" fillId="32" borderId="24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32" borderId="26" xfId="0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/>
    </xf>
    <xf numFmtId="0" fontId="21" fillId="0" borderId="0" xfId="56" applyFont="1" applyFill="1" applyBorder="1" applyAlignment="1">
      <alignment horizontal="center" vertical="center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165" fontId="21" fillId="0" borderId="0" xfId="40" applyNumberFormat="1" applyFont="1" applyFill="1" applyBorder="1" applyAlignment="1">
      <alignment horizontal="center" vertical="center"/>
    </xf>
    <xf numFmtId="0" fontId="19" fillId="32" borderId="24" xfId="5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2" borderId="18" xfId="58" applyFont="1" applyFill="1" applyBorder="1" applyAlignment="1">
      <alignment horizontal="center" vertical="center"/>
      <protection/>
    </xf>
    <xf numFmtId="0" fontId="24" fillId="0" borderId="0" xfId="58" applyFont="1" applyFill="1" applyBorder="1" applyAlignment="1">
      <alignment horizontal="center" vertical="center"/>
      <protection/>
    </xf>
    <xf numFmtId="0" fontId="36" fillId="0" borderId="0" xfId="58" applyFont="1" applyFill="1" applyBorder="1" applyAlignment="1">
      <alignment horizontal="center" vertical="center"/>
      <protection/>
    </xf>
    <xf numFmtId="0" fontId="31" fillId="32" borderId="20" xfId="57" applyFont="1" applyFill="1" applyBorder="1" applyAlignment="1">
      <alignment horizontal="center" vertical="center"/>
      <protection/>
    </xf>
    <xf numFmtId="0" fontId="0" fillId="32" borderId="1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57" applyNumberFormat="1" applyFont="1" applyBorder="1" applyAlignment="1">
      <alignment horizontal="center" vertical="center"/>
      <protection/>
    </xf>
    <xf numFmtId="0" fontId="7" fillId="0" borderId="0" xfId="56" applyFont="1" applyFill="1" applyAlignment="1">
      <alignment horizontal="right" vertical="center"/>
      <protection/>
    </xf>
    <xf numFmtId="0" fontId="0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164" fontId="8" fillId="0" borderId="10" xfId="40" applyNumberFormat="1" applyFont="1" applyBorder="1" applyAlignment="1">
      <alignment horizontal="right" vertical="center"/>
    </xf>
    <xf numFmtId="0" fontId="21" fillId="0" borderId="22" xfId="56" applyFont="1" applyBorder="1" applyAlignment="1">
      <alignment vertical="center"/>
      <protection/>
    </xf>
    <xf numFmtId="0" fontId="21" fillId="0" borderId="19" xfId="56" applyFont="1" applyBorder="1" applyAlignment="1">
      <alignment vertical="center" wrapText="1"/>
      <protection/>
    </xf>
    <xf numFmtId="0" fontId="0" fillId="0" borderId="11" xfId="0" applyFont="1" applyBorder="1" applyAlignment="1">
      <alignment horizontal="left" vertical="center"/>
    </xf>
    <xf numFmtId="3" fontId="9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164" fontId="0" fillId="0" borderId="18" xfId="40" applyNumberFormat="1" applyFont="1" applyBorder="1" applyAlignment="1">
      <alignment vertical="center"/>
    </xf>
    <xf numFmtId="164" fontId="0" fillId="0" borderId="10" xfId="40" applyNumberFormat="1" applyFont="1" applyBorder="1" applyAlignment="1">
      <alignment vertical="center"/>
    </xf>
    <xf numFmtId="164" fontId="0" fillId="0" borderId="11" xfId="40" applyNumberFormat="1" applyFont="1" applyBorder="1" applyAlignment="1">
      <alignment vertical="center"/>
    </xf>
    <xf numFmtId="164" fontId="0" fillId="0" borderId="12" xfId="40" applyNumberFormat="1" applyFont="1" applyBorder="1" applyAlignment="1">
      <alignment vertical="center"/>
    </xf>
    <xf numFmtId="164" fontId="0" fillId="0" borderId="13" xfId="40" applyNumberFormat="1" applyFont="1" applyBorder="1" applyAlignment="1">
      <alignment vertical="center"/>
    </xf>
    <xf numFmtId="164" fontId="4" fillId="0" borderId="14" xfId="4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8" xfId="40" applyNumberFormat="1" applyFont="1" applyBorder="1" applyAlignment="1">
      <alignment vertical="center"/>
    </xf>
    <xf numFmtId="164" fontId="0" fillId="0" borderId="10" xfId="40" applyNumberFormat="1" applyFont="1" applyBorder="1" applyAlignment="1">
      <alignment vertical="center"/>
    </xf>
    <xf numFmtId="164" fontId="0" fillId="0" borderId="11" xfId="40" applyNumberFormat="1" applyFont="1" applyBorder="1" applyAlignment="1">
      <alignment vertical="center"/>
    </xf>
    <xf numFmtId="164" fontId="0" fillId="0" borderId="12" xfId="40" applyNumberFormat="1" applyFont="1" applyBorder="1" applyAlignment="1">
      <alignment vertical="center"/>
    </xf>
    <xf numFmtId="164" fontId="0" fillId="0" borderId="13" xfId="4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0" fillId="0" borderId="12" xfId="4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4" fillId="0" borderId="29" xfId="40" applyNumberFormat="1" applyFont="1" applyBorder="1" applyAlignment="1">
      <alignment vertical="center"/>
    </xf>
    <xf numFmtId="164" fontId="4" fillId="0" borderId="30" xfId="40" applyNumberFormat="1" applyFont="1" applyBorder="1" applyAlignment="1">
      <alignment vertical="center"/>
    </xf>
    <xf numFmtId="164" fontId="4" fillId="0" borderId="31" xfId="40" applyNumberFormat="1" applyFont="1" applyBorder="1" applyAlignment="1">
      <alignment vertical="center"/>
    </xf>
    <xf numFmtId="164" fontId="4" fillId="0" borderId="32" xfId="40" applyNumberFormat="1" applyFont="1" applyBorder="1" applyAlignment="1">
      <alignment vertical="center"/>
    </xf>
    <xf numFmtId="164" fontId="4" fillId="0" borderId="33" xfId="40" applyNumberFormat="1" applyFont="1" applyBorder="1" applyAlignment="1">
      <alignment vertical="center"/>
    </xf>
    <xf numFmtId="164" fontId="4" fillId="0" borderId="15" xfId="40" applyNumberFormat="1" applyFont="1" applyBorder="1" applyAlignment="1">
      <alignment vertical="center"/>
    </xf>
    <xf numFmtId="164" fontId="4" fillId="0" borderId="12" xfId="40" applyNumberFormat="1" applyFont="1" applyBorder="1" applyAlignment="1">
      <alignment vertical="center"/>
    </xf>
    <xf numFmtId="164" fontId="4" fillId="0" borderId="10" xfId="40" applyNumberFormat="1" applyFont="1" applyBorder="1" applyAlignment="1">
      <alignment vertical="center"/>
    </xf>
    <xf numFmtId="164" fontId="4" fillId="0" borderId="34" xfId="40" applyNumberFormat="1" applyFont="1" applyBorder="1" applyAlignment="1">
      <alignment vertical="center"/>
    </xf>
    <xf numFmtId="164" fontId="4" fillId="0" borderId="16" xfId="40" applyNumberFormat="1" applyFont="1" applyBorder="1" applyAlignment="1">
      <alignment vertical="center"/>
    </xf>
    <xf numFmtId="164" fontId="0" fillId="0" borderId="16" xfId="40" applyNumberFormat="1" applyFont="1" applyBorder="1" applyAlignment="1">
      <alignment vertical="center"/>
    </xf>
    <xf numFmtId="164" fontId="0" fillId="0" borderId="34" xfId="40" applyNumberFormat="1" applyFont="1" applyBorder="1" applyAlignment="1">
      <alignment vertical="center"/>
    </xf>
    <xf numFmtId="164" fontId="0" fillId="0" borderId="16" xfId="40" applyNumberFormat="1" applyFont="1" applyBorder="1" applyAlignment="1">
      <alignment horizontal="center" vertical="center"/>
    </xf>
    <xf numFmtId="164" fontId="4" fillId="0" borderId="17" xfId="40" applyNumberFormat="1" applyFont="1" applyBorder="1" applyAlignment="1">
      <alignment vertical="center"/>
    </xf>
    <xf numFmtId="164" fontId="4" fillId="0" borderId="35" xfId="40" applyNumberFormat="1" applyFont="1" applyBorder="1" applyAlignment="1">
      <alignment vertical="center"/>
    </xf>
    <xf numFmtId="0" fontId="23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9" fillId="0" borderId="36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0" fontId="23" fillId="0" borderId="39" xfId="0" applyFont="1" applyBorder="1" applyAlignment="1">
      <alignment horizontal="center" vertical="center"/>
    </xf>
    <xf numFmtId="3" fontId="23" fillId="0" borderId="13" xfId="0" applyNumberFormat="1" applyFont="1" applyBorder="1" applyAlignment="1">
      <alignment/>
    </xf>
    <xf numFmtId="0" fontId="23" fillId="0" borderId="36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/>
    </xf>
    <xf numFmtId="0" fontId="14" fillId="0" borderId="36" xfId="0" applyFont="1" applyBorder="1" applyAlignment="1">
      <alignment horizontal="center" vertical="center"/>
    </xf>
    <xf numFmtId="3" fontId="4" fillId="0" borderId="37" xfId="0" applyNumberFormat="1" applyFont="1" applyBorder="1" applyAlignment="1">
      <alignment/>
    </xf>
    <xf numFmtId="0" fontId="23" fillId="0" borderId="40" xfId="0" applyFont="1" applyBorder="1" applyAlignment="1">
      <alignment horizontal="center" vertical="center"/>
    </xf>
    <xf numFmtId="3" fontId="23" fillId="0" borderId="41" xfId="0" applyNumberFormat="1" applyFont="1" applyBorder="1" applyAlignment="1">
      <alignment/>
    </xf>
    <xf numFmtId="0" fontId="0" fillId="0" borderId="34" xfId="0" applyFont="1" applyBorder="1" applyAlignment="1">
      <alignment/>
    </xf>
    <xf numFmtId="3" fontId="22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6" fillId="0" borderId="31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3" fontId="20" fillId="0" borderId="33" xfId="0" applyNumberFormat="1" applyFont="1" applyBorder="1" applyAlignment="1">
      <alignment/>
    </xf>
    <xf numFmtId="0" fontId="0" fillId="0" borderId="18" xfId="58" applyFont="1" applyBorder="1" applyAlignment="1">
      <alignment vertical="center" wrapText="1"/>
      <protection/>
    </xf>
    <xf numFmtId="0" fontId="0" fillId="0" borderId="22" xfId="58" applyFont="1" applyBorder="1" applyAlignment="1">
      <alignment vertical="center" wrapText="1"/>
      <protection/>
    </xf>
    <xf numFmtId="0" fontId="0" fillId="0" borderId="10" xfId="58" applyFont="1" applyBorder="1" applyAlignment="1">
      <alignment vertical="center" wrapText="1"/>
      <protection/>
    </xf>
    <xf numFmtId="164" fontId="23" fillId="0" borderId="10" xfId="40" applyNumberFormat="1" applyFont="1" applyFill="1" applyBorder="1" applyAlignment="1">
      <alignment horizontal="center" vertical="center"/>
    </xf>
    <xf numFmtId="164" fontId="0" fillId="0" borderId="0" xfId="40" applyNumberFormat="1" applyFont="1" applyFill="1" applyAlignment="1">
      <alignment/>
    </xf>
    <xf numFmtId="0" fontId="0" fillId="0" borderId="10" xfId="0" applyFont="1" applyBorder="1" applyAlignment="1" quotePrefix="1">
      <alignment/>
    </xf>
    <xf numFmtId="3" fontId="21" fillId="0" borderId="10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64" fontId="22" fillId="0" borderId="10" xfId="40" applyNumberFormat="1" applyFont="1" applyFill="1" applyBorder="1" applyAlignment="1">
      <alignment/>
    </xf>
    <xf numFmtId="164" fontId="22" fillId="0" borderId="10" xfId="40" applyNumberFormat="1" applyFont="1" applyFill="1" applyBorder="1" applyAlignment="1">
      <alignment vertical="center" wrapText="1"/>
    </xf>
    <xf numFmtId="3" fontId="21" fillId="0" borderId="10" xfId="40" applyNumberFormat="1" applyFont="1" applyFill="1" applyBorder="1" applyAlignment="1">
      <alignment vertical="center" wrapText="1"/>
    </xf>
    <xf numFmtId="164" fontId="23" fillId="0" borderId="10" xfId="4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4" fontId="22" fillId="0" borderId="10" xfId="40" applyNumberFormat="1" applyFont="1" applyFill="1" applyBorder="1" applyAlignment="1">
      <alignment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3" fontId="20" fillId="0" borderId="10" xfId="4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1" fillId="0" borderId="10" xfId="4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30" xfId="40" applyNumberFormat="1" applyFont="1" applyFill="1" applyBorder="1" applyAlignment="1">
      <alignment/>
    </xf>
    <xf numFmtId="3" fontId="21" fillId="0" borderId="30" xfId="0" applyNumberFormat="1" applyFont="1" applyFill="1" applyBorder="1" applyAlignment="1">
      <alignment/>
    </xf>
    <xf numFmtId="0" fontId="11" fillId="0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164" fontId="20" fillId="0" borderId="10" xfId="40" applyNumberFormat="1" applyFont="1" applyFill="1" applyBorder="1" applyAlignment="1">
      <alignment/>
    </xf>
    <xf numFmtId="164" fontId="20" fillId="0" borderId="10" xfId="40" applyNumberFormat="1" applyFont="1" applyFill="1" applyBorder="1" applyAlignment="1">
      <alignment vertical="center" wrapText="1"/>
    </xf>
    <xf numFmtId="164" fontId="86" fillId="0" borderId="10" xfId="40" applyNumberFormat="1" applyFont="1" applyBorder="1" applyAlignment="1">
      <alignment/>
    </xf>
    <xf numFmtId="164" fontId="21" fillId="0" borderId="10" xfId="4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164" fontId="21" fillId="0" borderId="10" xfId="40" applyNumberFormat="1" applyFont="1" applyFill="1" applyBorder="1" applyAlignment="1">
      <alignment vertical="center" wrapText="1"/>
    </xf>
    <xf numFmtId="164" fontId="20" fillId="0" borderId="24" xfId="40" applyNumberFormat="1" applyFont="1" applyFill="1" applyBorder="1" applyAlignment="1">
      <alignment/>
    </xf>
    <xf numFmtId="164" fontId="21" fillId="0" borderId="30" xfId="4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21" fillId="0" borderId="10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64" fontId="15" fillId="0" borderId="13" xfId="40" applyNumberFormat="1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87" fillId="0" borderId="10" xfId="0" applyFont="1" applyBorder="1" applyAlignment="1">
      <alignment horizontal="left"/>
    </xf>
    <xf numFmtId="0" fontId="87" fillId="0" borderId="10" xfId="0" applyFont="1" applyFill="1" applyBorder="1" applyAlignment="1">
      <alignment horizontal="left"/>
    </xf>
    <xf numFmtId="0" fontId="87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32" borderId="44" xfId="0" applyFont="1" applyFill="1" applyBorder="1" applyAlignment="1">
      <alignment horizontal="center" vertical="center"/>
    </xf>
    <xf numFmtId="0" fontId="20" fillId="0" borderId="43" xfId="0" applyFont="1" applyBorder="1" applyAlignment="1">
      <alignment vertical="center" wrapText="1"/>
    </xf>
    <xf numFmtId="0" fontId="16" fillId="0" borderId="43" xfId="0" applyFont="1" applyBorder="1" applyAlignment="1">
      <alignment horizontal="center" vertical="center" wrapText="1"/>
    </xf>
    <xf numFmtId="164" fontId="15" fillId="0" borderId="13" xfId="40" applyNumberFormat="1" applyFont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9" fillId="0" borderId="30" xfId="0" applyFont="1" applyBorder="1" applyAlignment="1">
      <alignment/>
    </xf>
    <xf numFmtId="0" fontId="88" fillId="0" borderId="30" xfId="0" applyFont="1" applyBorder="1" applyAlignment="1">
      <alignment horizontal="left" vertical="center"/>
    </xf>
    <xf numFmtId="164" fontId="88" fillId="0" borderId="30" xfId="40" applyNumberFormat="1" applyFont="1" applyBorder="1" applyAlignment="1">
      <alignment horizontal="left" vertical="center"/>
    </xf>
    <xf numFmtId="0" fontId="9" fillId="0" borderId="33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164" fontId="15" fillId="0" borderId="10" xfId="40" applyNumberFormat="1" applyFont="1" applyBorder="1" applyAlignment="1">
      <alignment vertical="center"/>
    </xf>
    <xf numFmtId="0" fontId="15" fillId="0" borderId="10" xfId="0" applyFont="1" applyBorder="1" applyAlignment="1">
      <alignment/>
    </xf>
    <xf numFmtId="164" fontId="15" fillId="0" borderId="10" xfId="40" applyNumberFormat="1" applyFon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 quotePrefix="1">
      <alignment/>
    </xf>
    <xf numFmtId="164" fontId="16" fillId="0" borderId="10" xfId="40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164" fontId="15" fillId="0" borderId="0" xfId="40" applyNumberFormat="1" applyFont="1" applyBorder="1" applyAlignment="1">
      <alignment/>
    </xf>
    <xf numFmtId="0" fontId="16" fillId="0" borderId="10" xfId="0" applyFont="1" applyBorder="1" applyAlignment="1">
      <alignment/>
    </xf>
    <xf numFmtId="3" fontId="7" fillId="0" borderId="18" xfId="40" applyNumberFormat="1" applyFont="1" applyBorder="1" applyAlignment="1">
      <alignment horizontal="right" vertical="center"/>
    </xf>
    <xf numFmtId="0" fontId="7" fillId="0" borderId="10" xfId="56" applyFont="1" applyFill="1" applyBorder="1" applyAlignment="1">
      <alignment vertical="center" wrapText="1"/>
      <protection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4" fontId="16" fillId="0" borderId="30" xfId="40" applyNumberFormat="1" applyFont="1" applyBorder="1" applyAlignment="1">
      <alignment/>
    </xf>
    <xf numFmtId="0" fontId="20" fillId="0" borderId="24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164" fontId="16" fillId="0" borderId="33" xfId="40" applyNumberFormat="1" applyFont="1" applyBorder="1" applyAlignment="1">
      <alignment/>
    </xf>
    <xf numFmtId="0" fontId="16" fillId="0" borderId="24" xfId="0" applyFont="1" applyBorder="1" applyAlignment="1">
      <alignment horizontal="center" vertical="center" wrapText="1"/>
    </xf>
    <xf numFmtId="0" fontId="8" fillId="0" borderId="14" xfId="56" applyFont="1" applyBorder="1" applyAlignment="1">
      <alignment vertical="center" wrapText="1"/>
      <protection/>
    </xf>
    <xf numFmtId="164" fontId="4" fillId="0" borderId="18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3" fontId="20" fillId="0" borderId="10" xfId="40" applyNumberFormat="1" applyFont="1" applyFill="1" applyBorder="1" applyAlignment="1">
      <alignment vertical="center" wrapText="1"/>
    </xf>
    <xf numFmtId="3" fontId="20" fillId="0" borderId="24" xfId="4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0" fontId="15" fillId="0" borderId="0" xfId="56" applyFont="1" applyAlignment="1">
      <alignment horizontal="right" vertical="center"/>
      <protection/>
    </xf>
    <xf numFmtId="0" fontId="22" fillId="0" borderId="10" xfId="40" applyNumberFormat="1" applyFont="1" applyFill="1" applyBorder="1" applyAlignment="1">
      <alignment/>
    </xf>
    <xf numFmtId="3" fontId="22" fillId="0" borderId="10" xfId="40" applyNumberFormat="1" applyFont="1" applyFill="1" applyBorder="1" applyAlignment="1">
      <alignment/>
    </xf>
    <xf numFmtId="3" fontId="23" fillId="0" borderId="10" xfId="40" applyNumberFormat="1" applyFont="1" applyFill="1" applyBorder="1" applyAlignment="1">
      <alignment/>
    </xf>
    <xf numFmtId="164" fontId="43" fillId="0" borderId="10" xfId="40" applyNumberFormat="1" applyFont="1" applyFill="1" applyBorder="1" applyAlignment="1">
      <alignment horizontal="center" vertical="center"/>
    </xf>
    <xf numFmtId="3" fontId="43" fillId="0" borderId="10" xfId="58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45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/>
    </xf>
    <xf numFmtId="0" fontId="0" fillId="0" borderId="0" xfId="0" applyFont="1" applyAlignment="1">
      <alignment horizontal="center"/>
    </xf>
    <xf numFmtId="0" fontId="0" fillId="32" borderId="30" xfId="0" applyFont="1" applyFill="1" applyBorder="1" applyAlignment="1">
      <alignment horizontal="center" vertical="center"/>
    </xf>
    <xf numFmtId="0" fontId="0" fillId="32" borderId="10" xfId="58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164" fontId="0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49" xfId="56" applyFont="1" applyBorder="1" applyAlignment="1">
      <alignment horizontal="center" vertical="center" wrapText="1"/>
      <protection/>
    </xf>
    <xf numFmtId="0" fontId="2" fillId="0" borderId="50" xfId="56" applyFont="1" applyBorder="1" applyAlignment="1">
      <alignment horizontal="center" vertical="center" wrapText="1"/>
      <protection/>
    </xf>
    <xf numFmtId="0" fontId="2" fillId="0" borderId="51" xfId="56" applyFont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" fillId="0" borderId="53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64" fontId="0" fillId="0" borderId="20" xfId="40" applyNumberFormat="1" applyFont="1" applyBorder="1" applyAlignment="1">
      <alignment horizontal="center" vertical="center"/>
    </xf>
    <xf numFmtId="164" fontId="0" fillId="0" borderId="24" xfId="4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3" fillId="0" borderId="2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3" fillId="0" borderId="18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2" borderId="26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0" xfId="56" applyFont="1" applyFill="1" applyAlignment="1">
      <alignment horizontal="right" vertical="center"/>
      <protection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0" fillId="0" borderId="56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20" fillId="0" borderId="27" xfId="56" applyFont="1" applyBorder="1" applyAlignment="1">
      <alignment vertical="center"/>
      <protection/>
    </xf>
    <xf numFmtId="0" fontId="20" fillId="0" borderId="18" xfId="56" applyFont="1" applyBorder="1" applyAlignment="1">
      <alignment vertical="center"/>
      <protection/>
    </xf>
    <xf numFmtId="0" fontId="20" fillId="0" borderId="25" xfId="56" applyFont="1" applyBorder="1" applyAlignment="1">
      <alignment vertical="center"/>
      <protection/>
    </xf>
    <xf numFmtId="0" fontId="20" fillId="0" borderId="21" xfId="56" applyFont="1" applyBorder="1" applyAlignment="1">
      <alignment vertical="center"/>
      <protection/>
    </xf>
    <xf numFmtId="0" fontId="20" fillId="0" borderId="27" xfId="56" applyFont="1" applyBorder="1" applyAlignment="1">
      <alignment horizontal="center" vertical="center" wrapText="1"/>
      <protection/>
    </xf>
    <xf numFmtId="0" fontId="28" fillId="0" borderId="27" xfId="56" applyFont="1" applyBorder="1" applyAlignment="1">
      <alignment horizontal="center" vertical="center"/>
      <protection/>
    </xf>
    <xf numFmtId="0" fontId="20" fillId="0" borderId="59" xfId="56" applyFont="1" applyBorder="1" applyAlignment="1">
      <alignment horizontal="left" vertical="center"/>
      <protection/>
    </xf>
    <xf numFmtId="0" fontId="20" fillId="0" borderId="45" xfId="56" applyFont="1" applyBorder="1" applyAlignment="1">
      <alignment horizontal="left" vertical="center"/>
      <protection/>
    </xf>
    <xf numFmtId="0" fontId="20" fillId="0" borderId="0" xfId="56" applyFont="1" applyFill="1" applyBorder="1" applyAlignment="1">
      <alignment horizontal="left" vertical="center"/>
      <protection/>
    </xf>
    <xf numFmtId="0" fontId="20" fillId="0" borderId="45" xfId="56" applyFont="1" applyBorder="1" applyAlignment="1">
      <alignment horizontal="center" vertical="center"/>
      <protection/>
    </xf>
    <xf numFmtId="0" fontId="15" fillId="0" borderId="0" xfId="56" applyFont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28" fillId="0" borderId="18" xfId="56" applyFont="1" applyBorder="1" applyAlignment="1">
      <alignment horizontal="center" vertical="center"/>
      <protection/>
    </xf>
    <xf numFmtId="0" fontId="19" fillId="0" borderId="0" xfId="56" applyFont="1" applyFill="1" applyBorder="1" applyAlignment="1">
      <alignment horizontal="center" vertical="center"/>
      <protection/>
    </xf>
    <xf numFmtId="0" fontId="11" fillId="0" borderId="0" xfId="56" applyFont="1" applyAlignment="1">
      <alignment horizontal="center" vertical="center" wrapText="1"/>
      <protection/>
    </xf>
    <xf numFmtId="0" fontId="27" fillId="0" borderId="0" xfId="56" applyFont="1" applyAlignment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11" fillId="0" borderId="0" xfId="57" applyFont="1" applyAlignment="1">
      <alignment horizontal="center" vertical="center"/>
      <protection/>
    </xf>
    <xf numFmtId="0" fontId="20" fillId="0" borderId="11" xfId="57" applyFont="1" applyBorder="1" applyAlignment="1">
      <alignment horizontal="left" vertical="center"/>
      <protection/>
    </xf>
    <xf numFmtId="0" fontId="0" fillId="0" borderId="27" xfId="0" applyFont="1" applyBorder="1" applyAlignment="1">
      <alignment vertical="center"/>
    </xf>
    <xf numFmtId="0" fontId="20" fillId="0" borderId="10" xfId="57" applyFont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7" fillId="0" borderId="18" xfId="56" applyFont="1" applyBorder="1" applyAlignment="1">
      <alignment horizontal="center" vertical="center" textRotation="90" wrapText="1"/>
      <protection/>
    </xf>
    <xf numFmtId="0" fontId="21" fillId="0" borderId="18" xfId="57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textRotation="90" wrapText="1"/>
      <protection/>
    </xf>
    <xf numFmtId="0" fontId="21" fillId="0" borderId="10" xfId="57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15" fillId="0" borderId="1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 wrapText="1"/>
      <protection/>
    </xf>
    <xf numFmtId="0" fontId="0" fillId="33" borderId="27" xfId="58" applyFont="1" applyFill="1" applyBorder="1" applyAlignment="1">
      <alignment vertical="center"/>
      <protection/>
    </xf>
    <xf numFmtId="0" fontId="0" fillId="33" borderId="18" xfId="58" applyFont="1" applyFill="1" applyBorder="1" applyAlignment="1">
      <alignment vertical="center"/>
      <protection/>
    </xf>
    <xf numFmtId="0" fontId="23" fillId="33" borderId="27" xfId="58" applyFont="1" applyFill="1" applyBorder="1" applyAlignment="1">
      <alignment vertical="center"/>
      <protection/>
    </xf>
    <xf numFmtId="0" fontId="23" fillId="33" borderId="18" xfId="58" applyFont="1" applyFill="1" applyBorder="1" applyAlignment="1">
      <alignment vertical="center"/>
      <protection/>
    </xf>
    <xf numFmtId="0" fontId="0" fillId="0" borderId="22" xfId="58" applyFont="1" applyBorder="1" applyAlignment="1">
      <alignment horizontal="left" vertical="center" wrapText="1"/>
      <protection/>
    </xf>
    <xf numFmtId="0" fontId="0" fillId="0" borderId="21" xfId="58" applyFont="1" applyBorder="1" applyAlignment="1">
      <alignment horizontal="left" vertical="center" wrapText="1"/>
      <protection/>
    </xf>
    <xf numFmtId="0" fontId="23" fillId="0" borderId="2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0" fillId="33" borderId="25" xfId="58" applyFont="1" applyFill="1" applyBorder="1" applyAlignment="1">
      <alignment vertical="center"/>
      <protection/>
    </xf>
    <xf numFmtId="0" fontId="0" fillId="33" borderId="21" xfId="58" applyFont="1" applyFill="1" applyBorder="1" applyAlignment="1">
      <alignment vertical="center"/>
      <protection/>
    </xf>
    <xf numFmtId="0" fontId="19" fillId="32" borderId="20" xfId="58" applyFont="1" applyFill="1" applyBorder="1" applyAlignment="1">
      <alignment horizontal="center" vertical="center"/>
      <protection/>
    </xf>
    <xf numFmtId="0" fontId="19" fillId="32" borderId="24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horizontal="center" vertical="center"/>
      <protection/>
    </xf>
    <xf numFmtId="0" fontId="23" fillId="0" borderId="22" xfId="58" applyFont="1" applyBorder="1" applyAlignment="1">
      <alignment horizontal="center" vertical="center" wrapText="1"/>
      <protection/>
    </xf>
    <xf numFmtId="0" fontId="23" fillId="0" borderId="21" xfId="58" applyFont="1" applyBorder="1" applyAlignment="1">
      <alignment horizont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15" fillId="0" borderId="0" xfId="56" applyFont="1" applyAlignment="1">
      <alignment horizontal="right" vertical="center"/>
      <protection/>
    </xf>
    <xf numFmtId="0" fontId="41" fillId="0" borderId="0" xfId="0" applyFont="1" applyAlignment="1">
      <alignment horizontal="center" vertical="center" wrapText="1"/>
    </xf>
    <xf numFmtId="0" fontId="11" fillId="0" borderId="25" xfId="57" applyFont="1" applyBorder="1" applyAlignment="1">
      <alignment horizontal="right" vertical="center"/>
      <protection/>
    </xf>
    <xf numFmtId="0" fontId="9" fillId="0" borderId="27" xfId="0" applyFont="1" applyBorder="1" applyAlignment="1">
      <alignment vertical="center"/>
    </xf>
    <xf numFmtId="0" fontId="8" fillId="0" borderId="10" xfId="56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/>
      <protection/>
    </xf>
    <xf numFmtId="0" fontId="8" fillId="0" borderId="59" xfId="57" applyFont="1" applyBorder="1" applyAlignment="1">
      <alignment horizontal="center" vertical="center" wrapText="1"/>
      <protection/>
    </xf>
    <xf numFmtId="0" fontId="8" fillId="0" borderId="45" xfId="57" applyFont="1" applyBorder="1" applyAlignment="1">
      <alignment horizontal="center" vertical="center" wrapText="1"/>
      <protection/>
    </xf>
    <xf numFmtId="0" fontId="8" fillId="0" borderId="22" xfId="57" applyFont="1" applyBorder="1" applyAlignment="1">
      <alignment horizontal="center" vertical="center" wrapText="1"/>
      <protection/>
    </xf>
    <xf numFmtId="0" fontId="8" fillId="0" borderId="26" xfId="57" applyFont="1" applyBorder="1" applyAlignment="1">
      <alignment horizontal="center" vertical="center" wrapText="1"/>
      <protection/>
    </xf>
    <xf numFmtId="0" fontId="8" fillId="0" borderId="25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44" fillId="0" borderId="0" xfId="57" applyFont="1" applyFill="1" applyBorder="1" applyAlignment="1">
      <alignment horizontal="center" vertical="center" wrapText="1"/>
      <protection/>
    </xf>
    <xf numFmtId="0" fontId="45" fillId="0" borderId="0" xfId="57" applyFont="1" applyFill="1" applyBorder="1" applyAlignment="1">
      <alignment horizontal="center" vertical="center" wrapText="1"/>
      <protection/>
    </xf>
    <xf numFmtId="0" fontId="22" fillId="0" borderId="0" xfId="56" applyFont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56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0" fillId="0" borderId="11" xfId="58" applyFont="1" applyFill="1" applyBorder="1" applyAlignment="1">
      <alignment horizontal="left" vertical="center" wrapText="1"/>
      <protection/>
    </xf>
    <xf numFmtId="0" fontId="40" fillId="0" borderId="27" xfId="58" applyFont="1" applyFill="1" applyBorder="1" applyAlignment="1">
      <alignment horizontal="left" vertical="center" wrapText="1"/>
      <protection/>
    </xf>
    <xf numFmtId="0" fontId="40" fillId="0" borderId="18" xfId="58" applyFont="1" applyFill="1" applyBorder="1" applyAlignment="1">
      <alignment horizontal="left" vertical="center" wrapText="1"/>
      <protection/>
    </xf>
    <xf numFmtId="0" fontId="22" fillId="0" borderId="11" xfId="58" applyFont="1" applyFill="1" applyBorder="1" applyAlignment="1">
      <alignment horizontal="left" vertical="center" wrapText="1"/>
      <protection/>
    </xf>
    <xf numFmtId="0" fontId="22" fillId="0" borderId="27" xfId="58" applyFont="1" applyFill="1" applyBorder="1" applyAlignment="1">
      <alignment horizontal="left" vertical="center" wrapText="1"/>
      <protection/>
    </xf>
    <xf numFmtId="0" fontId="22" fillId="0" borderId="18" xfId="58" applyFont="1" applyFill="1" applyBorder="1" applyAlignment="1">
      <alignment horizontal="left" vertical="center" wrapText="1"/>
      <protection/>
    </xf>
    <xf numFmtId="0" fontId="7" fillId="0" borderId="0" xfId="56" applyFont="1" applyFill="1" applyBorder="1" applyAlignment="1">
      <alignment horizontal="right" vertical="center"/>
      <protection/>
    </xf>
    <xf numFmtId="0" fontId="24" fillId="0" borderId="0" xfId="58" applyFont="1" applyFill="1" applyBorder="1" applyAlignment="1">
      <alignment horizontal="center" vertical="center" wrapText="1"/>
      <protection/>
    </xf>
    <xf numFmtId="0" fontId="37" fillId="0" borderId="25" xfId="58" applyFont="1" applyFill="1" applyBorder="1" applyAlignment="1">
      <alignment horizontal="center" vertical="center"/>
      <protection/>
    </xf>
    <xf numFmtId="0" fontId="24" fillId="0" borderId="25" xfId="58" applyFont="1" applyFill="1" applyBorder="1" applyAlignment="1">
      <alignment horizontal="center" vertical="center"/>
      <protection/>
    </xf>
    <xf numFmtId="0" fontId="39" fillId="32" borderId="24" xfId="58" applyFont="1" applyFill="1" applyBorder="1" applyAlignment="1">
      <alignment horizontal="center" vertical="center"/>
      <protection/>
    </xf>
    <xf numFmtId="0" fontId="39" fillId="32" borderId="10" xfId="58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vertical="center"/>
      <protection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20" fillId="0" borderId="60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/>
    </xf>
    <xf numFmtId="0" fontId="16" fillId="0" borderId="3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164" fontId="20" fillId="0" borderId="25" xfId="4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64" fontId="20" fillId="0" borderId="10" xfId="40" applyNumberFormat="1" applyFont="1" applyFill="1" applyBorder="1" applyAlignment="1">
      <alignment horizontal="center" vertical="center" wrapText="1"/>
    </xf>
    <xf numFmtId="164" fontId="23" fillId="0" borderId="10" xfId="4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-A tábla" xfId="57"/>
    <cellStyle name="Normál_mellékletek Magdina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4.%20&#233;vi%20k&#246;lts&#233;gvet&#233;sek%2002.01\2014.%20&#233;vi%20v&#225;rosi%20k&#246;lts&#233;gvet&#233;s\&#214;SSZEVONT%20V&#193;ROSI%20KV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 osztott"/>
      <sheetName val="2. sz osztott"/>
      <sheetName val="Rendelő"/>
      <sheetName val="KK"/>
      <sheetName val="Könyvtár"/>
      <sheetName val="Múzeum"/>
      <sheetName val="Városgondnokság"/>
      <sheetName val="Polgármesteri hivatal"/>
      <sheetName val="&quot;termelői áras&quot;"/>
      <sheetName val="szolgáltatóval"/>
      <sheetName val="intézmények tábla"/>
      <sheetName val="intézményitartalék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zoomScalePageLayoutView="0" workbookViewId="0" topLeftCell="A8">
      <selection activeCell="K9" sqref="K9"/>
    </sheetView>
  </sheetViews>
  <sheetFormatPr defaultColWidth="9.140625" defaultRowHeight="12.75"/>
  <cols>
    <col min="1" max="1" width="5.140625" style="0" customWidth="1"/>
    <col min="2" max="2" width="33.57421875" style="0" customWidth="1"/>
    <col min="3" max="4" width="13.8515625" style="0" customWidth="1"/>
    <col min="5" max="5" width="12.421875" style="0" customWidth="1"/>
    <col min="6" max="6" width="13.7109375" style="0" customWidth="1"/>
    <col min="7" max="7" width="13.00390625" style="0" customWidth="1"/>
    <col min="8" max="8" width="13.421875" style="0" customWidth="1"/>
    <col min="9" max="9" width="14.421875" style="0" customWidth="1"/>
    <col min="10" max="10" width="13.57421875" style="0" customWidth="1"/>
    <col min="11" max="11" width="13.28125" style="0" customWidth="1"/>
    <col min="12" max="12" width="15.57421875" style="0" customWidth="1"/>
    <col min="13" max="13" width="12.57421875" style="0" bestFit="1" customWidth="1"/>
  </cols>
  <sheetData>
    <row r="1" spans="1:12" s="2" customFormat="1" ht="12.7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s="2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12.75">
      <c r="A3" s="26"/>
      <c r="B3" s="26"/>
      <c r="C3" s="26"/>
      <c r="D3" s="26"/>
      <c r="E3" s="26"/>
      <c r="F3" s="26"/>
      <c r="G3" s="26"/>
      <c r="H3" s="26"/>
      <c r="I3" s="26" t="s">
        <v>129</v>
      </c>
      <c r="J3" s="26"/>
      <c r="K3" s="26"/>
      <c r="L3" s="26"/>
    </row>
    <row r="4" spans="1:12" ht="12.75">
      <c r="A4" s="222"/>
      <c r="B4" s="492"/>
      <c r="C4" s="492"/>
      <c r="D4" s="492"/>
      <c r="I4" s="493"/>
      <c r="J4" s="493"/>
      <c r="K4" s="493"/>
      <c r="L4" s="493"/>
    </row>
    <row r="5" spans="1:12" ht="20.25">
      <c r="A5" s="222"/>
      <c r="B5" s="494" t="s">
        <v>287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</row>
    <row r="6" spans="1:13" ht="12.75">
      <c r="A6" s="222"/>
      <c r="M6" s="176"/>
    </row>
    <row r="7" spans="1:13" ht="12.75">
      <c r="A7" s="222"/>
      <c r="M7" s="176"/>
    </row>
    <row r="8" spans="1:13" ht="13.5" thickBot="1">
      <c r="A8" s="48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89</v>
      </c>
      <c r="I8" s="1" t="s">
        <v>6</v>
      </c>
      <c r="J8" s="1" t="s">
        <v>7</v>
      </c>
      <c r="K8" s="1" t="s">
        <v>44</v>
      </c>
      <c r="L8" s="257" t="s">
        <v>8</v>
      </c>
      <c r="M8" s="26"/>
    </row>
    <row r="9" spans="1:13" ht="33.75" customHeight="1">
      <c r="A9" s="3" t="s">
        <v>10</v>
      </c>
      <c r="B9" s="495" t="s">
        <v>11</v>
      </c>
      <c r="C9" s="498" t="s">
        <v>12</v>
      </c>
      <c r="D9" s="498"/>
      <c r="E9" s="498"/>
      <c r="F9" s="498"/>
      <c r="G9" s="498"/>
      <c r="H9" s="498"/>
      <c r="I9" s="499" t="s">
        <v>13</v>
      </c>
      <c r="J9" s="500"/>
      <c r="K9" s="289" t="s">
        <v>14</v>
      </c>
      <c r="L9" s="501" t="s">
        <v>15</v>
      </c>
      <c r="M9" s="176"/>
    </row>
    <row r="10" spans="1:12" ht="32.25" customHeight="1">
      <c r="A10" s="3" t="s">
        <v>16</v>
      </c>
      <c r="B10" s="496"/>
      <c r="C10" s="504" t="s">
        <v>17</v>
      </c>
      <c r="D10" s="490" t="s">
        <v>18</v>
      </c>
      <c r="E10" s="506" t="s">
        <v>19</v>
      </c>
      <c r="F10" s="507"/>
      <c r="G10" s="485" t="s">
        <v>20</v>
      </c>
      <c r="H10" s="486" t="s">
        <v>21</v>
      </c>
      <c r="I10" s="488" t="s">
        <v>22</v>
      </c>
      <c r="J10" s="490" t="s">
        <v>23</v>
      </c>
      <c r="K10" s="482" t="s">
        <v>21</v>
      </c>
      <c r="L10" s="502"/>
    </row>
    <row r="11" spans="1:12" ht="45" customHeight="1">
      <c r="A11" s="3" t="s">
        <v>24</v>
      </c>
      <c r="B11" s="497"/>
      <c r="C11" s="505"/>
      <c r="D11" s="491"/>
      <c r="E11" s="5" t="s">
        <v>25</v>
      </c>
      <c r="F11" s="6" t="s">
        <v>26</v>
      </c>
      <c r="G11" s="485"/>
      <c r="H11" s="487"/>
      <c r="I11" s="489"/>
      <c r="J11" s="491"/>
      <c r="K11" s="483"/>
      <c r="L11" s="503"/>
    </row>
    <row r="12" spans="1:12" s="296" customFormat="1" ht="36.75" customHeight="1">
      <c r="A12" s="3" t="s">
        <v>27</v>
      </c>
      <c r="B12" s="29" t="s">
        <v>403</v>
      </c>
      <c r="C12" s="290">
        <v>37000</v>
      </c>
      <c r="D12" s="291"/>
      <c r="E12" s="291"/>
      <c r="F12" s="291">
        <v>24548</v>
      </c>
      <c r="G12" s="292">
        <v>315970</v>
      </c>
      <c r="H12" s="292">
        <v>6050</v>
      </c>
      <c r="I12" s="293"/>
      <c r="J12" s="291"/>
      <c r="K12" s="294"/>
      <c r="L12" s="295">
        <f>SUM(C12:K12)</f>
        <v>383568</v>
      </c>
    </row>
    <row r="13" spans="1:12" s="296" customFormat="1" ht="36.75" customHeight="1">
      <c r="A13" s="3" t="s">
        <v>59</v>
      </c>
      <c r="B13" s="27" t="s">
        <v>29</v>
      </c>
      <c r="C13" s="290">
        <v>70429</v>
      </c>
      <c r="D13" s="291"/>
      <c r="E13" s="291"/>
      <c r="F13" s="291">
        <v>100517</v>
      </c>
      <c r="G13" s="292"/>
      <c r="H13" s="292">
        <f>'[1]KK'!D44</f>
        <v>0</v>
      </c>
      <c r="I13" s="293"/>
      <c r="J13" s="291"/>
      <c r="K13" s="294"/>
      <c r="L13" s="295">
        <f>SUM(C13:K13)</f>
        <v>170946</v>
      </c>
    </row>
    <row r="14" spans="1:12" s="296" customFormat="1" ht="28.5" customHeight="1">
      <c r="A14" s="3" t="s">
        <v>61</v>
      </c>
      <c r="B14" s="28" t="s">
        <v>31</v>
      </c>
      <c r="C14" s="290">
        <v>1450</v>
      </c>
      <c r="D14" s="291"/>
      <c r="E14" s="291"/>
      <c r="F14" s="291">
        <v>17815</v>
      </c>
      <c r="G14" s="292"/>
      <c r="H14" s="292"/>
      <c r="I14" s="293"/>
      <c r="J14" s="291"/>
      <c r="K14" s="294"/>
      <c r="L14" s="295">
        <f>SUM(C14:K14)</f>
        <v>19265</v>
      </c>
    </row>
    <row r="15" spans="1:12" s="296" customFormat="1" ht="26.25" customHeight="1">
      <c r="A15" s="3" t="s">
        <v>54</v>
      </c>
      <c r="B15" s="27" t="s">
        <v>33</v>
      </c>
      <c r="C15" s="290">
        <v>1585</v>
      </c>
      <c r="D15" s="291"/>
      <c r="E15" s="291"/>
      <c r="F15" s="291">
        <v>31912</v>
      </c>
      <c r="G15" s="292"/>
      <c r="H15" s="292"/>
      <c r="I15" s="293"/>
      <c r="J15" s="291"/>
      <c r="K15" s="294"/>
      <c r="L15" s="295">
        <f>SUM(C15:K15)</f>
        <v>33497</v>
      </c>
    </row>
    <row r="16" spans="1:12" s="296" customFormat="1" ht="26.25" customHeight="1">
      <c r="A16" s="3" t="s">
        <v>28</v>
      </c>
      <c r="B16" s="27" t="s">
        <v>34</v>
      </c>
      <c r="C16" s="290">
        <v>184914</v>
      </c>
      <c r="D16" s="291"/>
      <c r="E16" s="291"/>
      <c r="F16" s="291">
        <v>179538</v>
      </c>
      <c r="G16" s="292"/>
      <c r="H16" s="292">
        <v>10000</v>
      </c>
      <c r="I16" s="293"/>
      <c r="J16" s="291"/>
      <c r="K16" s="294"/>
      <c r="L16" s="295">
        <f>SUM(C16:K16)</f>
        <v>374452</v>
      </c>
    </row>
    <row r="17" spans="1:13" s="296" customFormat="1" ht="37.5" customHeight="1">
      <c r="A17" s="3" t="s">
        <v>30</v>
      </c>
      <c r="B17" s="435" t="s">
        <v>35</v>
      </c>
      <c r="C17" s="436">
        <f aca="true" t="shared" si="0" ref="C17:L17">SUM(C12:C16)</f>
        <v>295378</v>
      </c>
      <c r="D17" s="437">
        <f t="shared" si="0"/>
        <v>0</v>
      </c>
      <c r="E17" s="437">
        <f t="shared" si="0"/>
        <v>0</v>
      </c>
      <c r="F17" s="437">
        <f t="shared" si="0"/>
        <v>354330</v>
      </c>
      <c r="G17" s="437">
        <f t="shared" si="0"/>
        <v>315970</v>
      </c>
      <c r="H17" s="438">
        <f t="shared" si="0"/>
        <v>16050</v>
      </c>
      <c r="I17" s="439">
        <f t="shared" si="0"/>
        <v>0</v>
      </c>
      <c r="J17" s="437">
        <f t="shared" si="0"/>
        <v>0</v>
      </c>
      <c r="K17" s="440">
        <f t="shared" si="0"/>
        <v>0</v>
      </c>
      <c r="L17" s="441">
        <f t="shared" si="0"/>
        <v>981728</v>
      </c>
      <c r="M17" s="297"/>
    </row>
    <row r="18" spans="1:12" s="303" customFormat="1" ht="38.25" customHeight="1">
      <c r="A18" s="3" t="s">
        <v>32</v>
      </c>
      <c r="B18" s="29" t="s">
        <v>37</v>
      </c>
      <c r="C18" s="298">
        <v>91312</v>
      </c>
      <c r="D18" s="299">
        <v>500</v>
      </c>
      <c r="E18" s="299"/>
      <c r="F18" s="299">
        <v>398232</v>
      </c>
      <c r="G18" s="300"/>
      <c r="H18" s="300">
        <v>5892</v>
      </c>
      <c r="I18" s="301"/>
      <c r="J18" s="299"/>
      <c r="K18" s="302"/>
      <c r="L18" s="295">
        <f>SUM(C18:K18)</f>
        <v>495936</v>
      </c>
    </row>
    <row r="19" spans="1:12" s="305" customFormat="1" ht="33.75" customHeight="1">
      <c r="A19" s="286" t="s">
        <v>36</v>
      </c>
      <c r="B19" s="29" t="s">
        <v>39</v>
      </c>
      <c r="C19" s="298">
        <v>116013</v>
      </c>
      <c r="D19" s="299">
        <v>580468</v>
      </c>
      <c r="E19" s="299">
        <v>1102275</v>
      </c>
      <c r="F19" s="299">
        <f>-(F17+F18)</f>
        <v>-752562</v>
      </c>
      <c r="G19" s="300">
        <v>555606</v>
      </c>
      <c r="H19" s="300">
        <v>89181</v>
      </c>
      <c r="I19" s="304">
        <v>499523</v>
      </c>
      <c r="J19" s="299">
        <v>123507</v>
      </c>
      <c r="K19" s="302">
        <v>152125</v>
      </c>
      <c r="L19" s="295">
        <f>SUM(C19:K19)</f>
        <v>2466136</v>
      </c>
    </row>
    <row r="20" spans="1:12" s="303" customFormat="1" ht="42.75" customHeight="1" thickBot="1">
      <c r="A20" s="3" t="s">
        <v>55</v>
      </c>
      <c r="B20" s="30" t="s">
        <v>41</v>
      </c>
      <c r="C20" s="306">
        <f>SUM(C17:C19)</f>
        <v>502703</v>
      </c>
      <c r="D20" s="306">
        <f>SUM(D17:D19)</f>
        <v>580968</v>
      </c>
      <c r="E20" s="307">
        <f aca="true" t="shared" si="1" ref="E20:K20">SUM(E17:E19)</f>
        <v>1102275</v>
      </c>
      <c r="F20" s="307"/>
      <c r="G20" s="307">
        <f t="shared" si="1"/>
        <v>871576</v>
      </c>
      <c r="H20" s="308">
        <f t="shared" si="1"/>
        <v>111123</v>
      </c>
      <c r="I20" s="309">
        <f t="shared" si="1"/>
        <v>499523</v>
      </c>
      <c r="J20" s="307">
        <f t="shared" si="1"/>
        <v>123507</v>
      </c>
      <c r="K20" s="310">
        <f t="shared" si="1"/>
        <v>152125</v>
      </c>
      <c r="L20" s="311">
        <f>SUM(L17:L19)</f>
        <v>3943800</v>
      </c>
    </row>
    <row r="21" spans="2:12" s="8" customFormat="1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s="8" customFormat="1" ht="12.75">
      <c r="B22" s="9"/>
      <c r="C22" s="484"/>
      <c r="D22" s="484"/>
      <c r="E22" s="170"/>
      <c r="F22" s="170"/>
      <c r="G22" s="170"/>
      <c r="H22" s="171"/>
      <c r="I22" s="172"/>
      <c r="J22" s="170"/>
      <c r="K22" s="170"/>
      <c r="L22" s="171"/>
    </row>
    <row r="23" spans="2:12" s="8" customFormat="1" ht="12.75">
      <c r="B23" s="9"/>
      <c r="C23" s="172"/>
      <c r="D23" s="172"/>
      <c r="E23" s="173"/>
      <c r="F23" s="170"/>
      <c r="G23" s="170"/>
      <c r="H23" s="174"/>
      <c r="I23" s="172"/>
      <c r="J23" s="171"/>
      <c r="K23" s="171"/>
      <c r="L23" s="174"/>
    </row>
    <row r="24" spans="2:12" s="8" customFormat="1" ht="12.75">
      <c r="B24" s="9"/>
      <c r="C24" s="172"/>
      <c r="D24" s="172"/>
      <c r="E24" s="170"/>
      <c r="F24" s="170"/>
      <c r="G24" s="170"/>
      <c r="H24" s="175"/>
      <c r="I24" s="172"/>
      <c r="J24" s="170"/>
      <c r="K24" s="170"/>
      <c r="L24" s="175"/>
    </row>
    <row r="25" spans="3:12" ht="12.75">
      <c r="C25" s="176"/>
      <c r="D25" s="176"/>
      <c r="E25" s="176"/>
      <c r="F25" s="176"/>
      <c r="G25" s="176"/>
      <c r="H25" s="176"/>
      <c r="I25" s="176"/>
      <c r="J25" s="176"/>
      <c r="K25" s="176"/>
      <c r="L25" s="176"/>
    </row>
    <row r="26" spans="3:12" ht="12.75">
      <c r="C26" s="177"/>
      <c r="D26" s="177"/>
      <c r="E26" s="176"/>
      <c r="F26" s="176"/>
      <c r="G26" s="176"/>
      <c r="H26" s="176"/>
      <c r="I26" s="176"/>
      <c r="J26" s="176"/>
      <c r="K26" s="176"/>
      <c r="L26" s="178"/>
    </row>
    <row r="27" spans="3:12" ht="12.75">
      <c r="C27" s="176"/>
      <c r="D27" s="176"/>
      <c r="E27" s="176"/>
      <c r="F27" s="176"/>
      <c r="G27" s="176"/>
      <c r="H27" s="179"/>
      <c r="I27" s="176"/>
      <c r="J27" s="176"/>
      <c r="K27" s="176"/>
      <c r="L27" s="175"/>
    </row>
    <row r="28" spans="6:8" ht="12.75">
      <c r="F28" s="11"/>
      <c r="G28" s="12"/>
      <c r="H28" s="13"/>
    </row>
    <row r="29" spans="6:8" ht="12.75">
      <c r="F29" s="11"/>
      <c r="G29" s="12"/>
      <c r="H29" s="13"/>
    </row>
    <row r="30" spans="3:11" ht="12.75">
      <c r="C30" s="11"/>
      <c r="F30" s="11"/>
      <c r="G30" s="12"/>
      <c r="H30" s="13"/>
      <c r="K30" s="14"/>
    </row>
    <row r="31" spans="3:8" ht="12.75">
      <c r="C31" s="11"/>
      <c r="H31" s="10"/>
    </row>
    <row r="32" ht="12.75">
      <c r="H32" s="10"/>
    </row>
    <row r="33" ht="12.75">
      <c r="H33" s="10"/>
    </row>
  </sheetData>
  <sheetProtection/>
  <mergeCells count="16">
    <mergeCell ref="B4:D4"/>
    <mergeCell ref="I4:L4"/>
    <mergeCell ref="B5:L5"/>
    <mergeCell ref="B9:B11"/>
    <mergeCell ref="C9:H9"/>
    <mergeCell ref="I9:J9"/>
    <mergeCell ref="L9:L11"/>
    <mergeCell ref="C10:C11"/>
    <mergeCell ref="D10:D11"/>
    <mergeCell ref="E10:F10"/>
    <mergeCell ref="K10:K11"/>
    <mergeCell ref="C22:D22"/>
    <mergeCell ref="G10:G11"/>
    <mergeCell ref="H10:H11"/>
    <mergeCell ref="I10:I11"/>
    <mergeCell ref="J10:J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0"/>
  <sheetViews>
    <sheetView view="pageBreakPreview" zoomScale="60" zoomScalePageLayoutView="0" workbookViewId="0" topLeftCell="A1">
      <selection activeCell="Q12" sqref="Q12"/>
    </sheetView>
  </sheetViews>
  <sheetFormatPr defaultColWidth="9.140625" defaultRowHeight="12.75"/>
  <cols>
    <col min="1" max="1" width="6.00390625" style="9" customWidth="1"/>
    <col min="2" max="2" width="31.421875" style="9" customWidth="1"/>
    <col min="3" max="3" width="11.140625" style="9" customWidth="1"/>
    <col min="4" max="4" width="8.28125" style="9" customWidth="1"/>
    <col min="5" max="7" width="8.57421875" style="9" customWidth="1"/>
    <col min="8" max="8" width="8.421875" style="9" customWidth="1"/>
    <col min="9" max="9" width="8.28125" style="9" customWidth="1"/>
    <col min="10" max="10" width="9.00390625" style="9" customWidth="1"/>
    <col min="11" max="11" width="8.7109375" style="9" customWidth="1"/>
    <col min="12" max="12" width="8.57421875" style="9" customWidth="1"/>
    <col min="13" max="13" width="8.28125" style="9" customWidth="1"/>
    <col min="14" max="14" width="8.7109375" style="9" customWidth="1"/>
    <col min="15" max="15" width="8.57421875" style="9" customWidth="1"/>
    <col min="16" max="16384" width="9.140625" style="9" customWidth="1"/>
  </cols>
  <sheetData>
    <row r="1" s="450" customFormat="1" ht="12.75"/>
    <row r="2" spans="1:15" ht="12.75">
      <c r="A2" s="451"/>
      <c r="B2" s="667"/>
      <c r="C2" s="667"/>
      <c r="D2" s="668"/>
      <c r="E2" s="668"/>
      <c r="F2" s="668"/>
      <c r="I2" s="669" t="s">
        <v>407</v>
      </c>
      <c r="J2" s="669"/>
      <c r="K2" s="669"/>
      <c r="L2" s="669"/>
      <c r="M2" s="669"/>
      <c r="N2" s="669"/>
      <c r="O2" s="669"/>
    </row>
    <row r="3" ht="12.75">
      <c r="A3" s="406"/>
    </row>
    <row r="4" ht="12.75">
      <c r="A4" s="406"/>
    </row>
    <row r="5" ht="12.75">
      <c r="A5" s="406"/>
    </row>
    <row r="6" spans="1:15" ht="20.25">
      <c r="A6" s="406"/>
      <c r="B6" s="670" t="s">
        <v>438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</row>
    <row r="7" spans="1:15" ht="20.25">
      <c r="A7" s="406"/>
      <c r="B7" s="670" t="s">
        <v>247</v>
      </c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</row>
    <row r="8" spans="1:15" ht="19.5" customHeight="1">
      <c r="A8" s="406"/>
      <c r="B8" s="670" t="s">
        <v>201</v>
      </c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</row>
    <row r="9" spans="1:15" ht="12.75" customHeight="1">
      <c r="A9" s="406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674" t="s">
        <v>471</v>
      </c>
      <c r="N9" s="674"/>
      <c r="O9" s="674"/>
    </row>
    <row r="10" spans="1:15" ht="12.75" customHeight="1">
      <c r="A10" s="406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</row>
    <row r="11" spans="1:15" ht="12.75">
      <c r="A11" s="460"/>
      <c r="B11" s="452" t="s">
        <v>0</v>
      </c>
      <c r="C11" s="452" t="s">
        <v>1</v>
      </c>
      <c r="D11" s="452" t="s">
        <v>2</v>
      </c>
      <c r="E11" s="452" t="s">
        <v>3</v>
      </c>
      <c r="F11" s="452" t="s">
        <v>4</v>
      </c>
      <c r="G11" s="452" t="s">
        <v>5</v>
      </c>
      <c r="H11" s="452" t="s">
        <v>89</v>
      </c>
      <c r="I11" s="452" t="s">
        <v>6</v>
      </c>
      <c r="J11" s="452" t="s">
        <v>7</v>
      </c>
      <c r="K11" s="452" t="s">
        <v>44</v>
      </c>
      <c r="L11" s="452" t="s">
        <v>8</v>
      </c>
      <c r="M11" s="452" t="s">
        <v>113</v>
      </c>
      <c r="N11" s="452" t="s">
        <v>45</v>
      </c>
      <c r="O11" s="452" t="s">
        <v>9</v>
      </c>
    </row>
    <row r="12" spans="1:15" ht="25.5">
      <c r="A12" s="410" t="s">
        <v>10</v>
      </c>
      <c r="B12" s="235" t="s">
        <v>248</v>
      </c>
      <c r="C12" s="235" t="s">
        <v>231</v>
      </c>
      <c r="D12" s="236" t="s">
        <v>232</v>
      </c>
      <c r="E12" s="236" t="s">
        <v>233</v>
      </c>
      <c r="F12" s="236" t="s">
        <v>234</v>
      </c>
      <c r="G12" s="236" t="s">
        <v>235</v>
      </c>
      <c r="H12" s="236" t="s">
        <v>236</v>
      </c>
      <c r="I12" s="236" t="s">
        <v>237</v>
      </c>
      <c r="J12" s="236" t="s">
        <v>238</v>
      </c>
      <c r="K12" s="236" t="s">
        <v>239</v>
      </c>
      <c r="L12" s="236" t="s">
        <v>240</v>
      </c>
      <c r="M12" s="236" t="s">
        <v>241</v>
      </c>
      <c r="N12" s="236" t="s">
        <v>242</v>
      </c>
      <c r="O12" s="236" t="s">
        <v>243</v>
      </c>
    </row>
    <row r="13" spans="1:16" ht="24" customHeight="1">
      <c r="A13" s="410" t="s">
        <v>16</v>
      </c>
      <c r="B13" s="453" t="s">
        <v>275</v>
      </c>
      <c r="C13" s="238">
        <v>997192</v>
      </c>
      <c r="D13" s="454">
        <v>83090</v>
      </c>
      <c r="E13" s="454">
        <v>83090</v>
      </c>
      <c r="F13" s="454">
        <v>83090</v>
      </c>
      <c r="G13" s="454">
        <v>83090</v>
      </c>
      <c r="H13" s="454">
        <v>83090</v>
      </c>
      <c r="I13" s="454">
        <v>83090</v>
      </c>
      <c r="J13" s="454">
        <v>83090</v>
      </c>
      <c r="K13" s="454">
        <v>83090</v>
      </c>
      <c r="L13" s="454">
        <v>83090</v>
      </c>
      <c r="M13" s="454">
        <v>83090</v>
      </c>
      <c r="N13" s="454">
        <v>83090</v>
      </c>
      <c r="O13" s="454">
        <v>83202</v>
      </c>
      <c r="P13" s="455"/>
    </row>
    <row r="14" spans="1:16" ht="24.75" customHeight="1">
      <c r="A14" s="410" t="s">
        <v>24</v>
      </c>
      <c r="B14" s="453" t="s">
        <v>249</v>
      </c>
      <c r="C14" s="238">
        <v>216670</v>
      </c>
      <c r="D14" s="454">
        <v>18045</v>
      </c>
      <c r="E14" s="454">
        <v>18045</v>
      </c>
      <c r="F14" s="454">
        <v>18045</v>
      </c>
      <c r="G14" s="454">
        <v>18045</v>
      </c>
      <c r="H14" s="454">
        <v>18045</v>
      </c>
      <c r="I14" s="454">
        <v>18045</v>
      </c>
      <c r="J14" s="454">
        <v>18045</v>
      </c>
      <c r="K14" s="454">
        <v>18045</v>
      </c>
      <c r="L14" s="454">
        <v>18045</v>
      </c>
      <c r="M14" s="454">
        <v>18045</v>
      </c>
      <c r="N14" s="454">
        <v>18045</v>
      </c>
      <c r="O14" s="454">
        <v>18175</v>
      </c>
      <c r="P14" s="455"/>
    </row>
    <row r="15" spans="1:16" s="406" customFormat="1" ht="24.75" customHeight="1">
      <c r="A15" s="410" t="s">
        <v>27</v>
      </c>
      <c r="B15" s="461" t="s">
        <v>277</v>
      </c>
      <c r="C15" s="245">
        <v>983566</v>
      </c>
      <c r="D15" s="462">
        <v>102800</v>
      </c>
      <c r="E15" s="462">
        <v>90500</v>
      </c>
      <c r="F15" s="462">
        <v>89000</v>
      </c>
      <c r="G15" s="462">
        <v>75000</v>
      </c>
      <c r="H15" s="462">
        <v>75000</v>
      </c>
      <c r="I15" s="462">
        <v>74000</v>
      </c>
      <c r="J15" s="462">
        <v>46366</v>
      </c>
      <c r="K15" s="462">
        <v>73000</v>
      </c>
      <c r="L15" s="462">
        <v>75600</v>
      </c>
      <c r="M15" s="462">
        <v>89000</v>
      </c>
      <c r="N15" s="462">
        <v>90500</v>
      </c>
      <c r="O15" s="462">
        <v>102800</v>
      </c>
      <c r="P15" s="455"/>
    </row>
    <row r="16" spans="1:16" ht="24.75" customHeight="1">
      <c r="A16" s="410" t="s">
        <v>59</v>
      </c>
      <c r="B16" s="453" t="s">
        <v>250</v>
      </c>
      <c r="C16" s="238">
        <v>706863</v>
      </c>
      <c r="D16" s="454">
        <v>50900</v>
      </c>
      <c r="E16" s="454">
        <v>55600</v>
      </c>
      <c r="F16" s="454">
        <v>58000</v>
      </c>
      <c r="G16" s="454">
        <v>60000</v>
      </c>
      <c r="H16" s="454">
        <v>58000</v>
      </c>
      <c r="I16" s="454">
        <v>58000</v>
      </c>
      <c r="J16" s="454">
        <v>63963</v>
      </c>
      <c r="K16" s="454">
        <v>65000</v>
      </c>
      <c r="L16" s="454">
        <v>58000</v>
      </c>
      <c r="M16" s="454">
        <v>57400</v>
      </c>
      <c r="N16" s="454">
        <v>57000</v>
      </c>
      <c r="O16" s="454">
        <v>65000</v>
      </c>
      <c r="P16" s="455"/>
    </row>
    <row r="17" spans="1:16" ht="24.75" customHeight="1">
      <c r="A17" s="410" t="s">
        <v>61</v>
      </c>
      <c r="B17" s="453" t="s">
        <v>276</v>
      </c>
      <c r="C17" s="238">
        <v>205693</v>
      </c>
      <c r="D17" s="454">
        <v>17140</v>
      </c>
      <c r="E17" s="454">
        <v>17140</v>
      </c>
      <c r="F17" s="454">
        <v>17140</v>
      </c>
      <c r="G17" s="454">
        <v>17140</v>
      </c>
      <c r="H17" s="454">
        <v>17140</v>
      </c>
      <c r="I17" s="454">
        <v>17140</v>
      </c>
      <c r="J17" s="454">
        <v>17140</v>
      </c>
      <c r="K17" s="454">
        <v>17140</v>
      </c>
      <c r="L17" s="454">
        <v>17153</v>
      </c>
      <c r="M17" s="454">
        <v>17140</v>
      </c>
      <c r="N17" s="454">
        <v>17140</v>
      </c>
      <c r="O17" s="454">
        <v>17140</v>
      </c>
      <c r="P17" s="455"/>
    </row>
    <row r="18" spans="1:16" ht="24.75" customHeight="1">
      <c r="A18" s="410" t="s">
        <v>54</v>
      </c>
      <c r="B18" s="453" t="s">
        <v>251</v>
      </c>
      <c r="C18" s="238">
        <f>275098+319126</f>
        <v>594224</v>
      </c>
      <c r="D18" s="454"/>
      <c r="E18" s="454">
        <v>99000</v>
      </c>
      <c r="F18" s="454"/>
      <c r="G18" s="454">
        <v>103000</v>
      </c>
      <c r="H18" s="454"/>
      <c r="I18" s="454">
        <v>95497</v>
      </c>
      <c r="J18" s="454"/>
      <c r="K18" s="454">
        <v>118000</v>
      </c>
      <c r="L18" s="454"/>
      <c r="M18" s="454">
        <v>111000</v>
      </c>
      <c r="N18" s="454"/>
      <c r="O18" s="454">
        <v>67727</v>
      </c>
      <c r="P18" s="455"/>
    </row>
    <row r="19" spans="1:16" ht="24.75" customHeight="1">
      <c r="A19" s="410" t="s">
        <v>28</v>
      </c>
      <c r="B19" s="453" t="s">
        <v>252</v>
      </c>
      <c r="C19" s="238">
        <f>45791+193801</f>
        <v>239592</v>
      </c>
      <c r="D19" s="454"/>
      <c r="E19" s="454"/>
      <c r="F19" s="454"/>
      <c r="G19" s="454"/>
      <c r="H19" s="454"/>
      <c r="I19" s="454">
        <v>79864</v>
      </c>
      <c r="J19" s="454"/>
      <c r="K19" s="454"/>
      <c r="L19" s="454">
        <v>79864</v>
      </c>
      <c r="M19" s="454"/>
      <c r="N19" s="454"/>
      <c r="O19" s="454">
        <v>79864</v>
      </c>
      <c r="P19" s="455"/>
    </row>
    <row r="20" spans="1:16" ht="24.75" customHeight="1">
      <c r="A20" s="410" t="s">
        <v>30</v>
      </c>
      <c r="B20" s="239" t="s">
        <v>253</v>
      </c>
      <c r="C20" s="238">
        <f>SUM(C13:C19)</f>
        <v>3943800</v>
      </c>
      <c r="D20" s="238">
        <f aca="true" t="shared" si="0" ref="D20:O20">SUM(D13:D19)</f>
        <v>271975</v>
      </c>
      <c r="E20" s="238">
        <f t="shared" si="0"/>
        <v>363375</v>
      </c>
      <c r="F20" s="238">
        <f t="shared" si="0"/>
        <v>265275</v>
      </c>
      <c r="G20" s="238">
        <f t="shared" si="0"/>
        <v>356275</v>
      </c>
      <c r="H20" s="238">
        <f t="shared" si="0"/>
        <v>251275</v>
      </c>
      <c r="I20" s="238">
        <f t="shared" si="0"/>
        <v>425636</v>
      </c>
      <c r="J20" s="238">
        <f t="shared" si="0"/>
        <v>228604</v>
      </c>
      <c r="K20" s="238">
        <f t="shared" si="0"/>
        <v>374275</v>
      </c>
      <c r="L20" s="238">
        <f t="shared" si="0"/>
        <v>331752</v>
      </c>
      <c r="M20" s="238">
        <f t="shared" si="0"/>
        <v>375675</v>
      </c>
      <c r="N20" s="238">
        <f t="shared" si="0"/>
        <v>265775</v>
      </c>
      <c r="O20" s="238">
        <f t="shared" si="0"/>
        <v>433908</v>
      </c>
      <c r="P20" s="455"/>
    </row>
  </sheetData>
  <sheetProtection/>
  <mergeCells count="6">
    <mergeCell ref="B8:O8"/>
    <mergeCell ref="B2:F2"/>
    <mergeCell ref="I2:O2"/>
    <mergeCell ref="B6:O6"/>
    <mergeCell ref="B7:O7"/>
    <mergeCell ref="M9:O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60" zoomScalePageLayoutView="0" workbookViewId="0" topLeftCell="A7">
      <selection activeCell="C10" sqref="C10"/>
    </sheetView>
  </sheetViews>
  <sheetFormatPr defaultColWidth="9.140625" defaultRowHeight="12.75"/>
  <cols>
    <col min="1" max="1" width="4.8515625" style="9" customWidth="1"/>
    <col min="2" max="2" width="51.00390625" style="9" customWidth="1"/>
    <col min="3" max="3" width="17.421875" style="9" customWidth="1"/>
    <col min="4" max="4" width="17.140625" style="9" customWidth="1"/>
    <col min="5" max="5" width="18.28125" style="9" customWidth="1"/>
    <col min="6" max="6" width="19.28125" style="9" customWidth="1"/>
    <col min="7" max="16384" width="9.140625" style="9" customWidth="1"/>
  </cols>
  <sheetData>
    <row r="1" ht="12.75">
      <c r="C1" s="9" t="s">
        <v>426</v>
      </c>
    </row>
    <row r="2" spans="1:6" ht="12.75">
      <c r="A2" s="404"/>
      <c r="B2" s="404"/>
      <c r="C2" s="404"/>
      <c r="D2" s="404"/>
      <c r="E2" s="404"/>
      <c r="F2" s="405"/>
    </row>
    <row r="3" spans="1:6" ht="20.25">
      <c r="A3" s="675" t="s">
        <v>424</v>
      </c>
      <c r="B3" s="675"/>
      <c r="C3" s="675"/>
      <c r="D3" s="675"/>
      <c r="E3" s="675"/>
      <c r="F3" s="675"/>
    </row>
    <row r="4" spans="1:6" ht="20.25">
      <c r="A4" s="404"/>
      <c r="B4" s="675" t="s">
        <v>425</v>
      </c>
      <c r="C4" s="675"/>
      <c r="D4" s="675"/>
      <c r="E4" s="675"/>
      <c r="F4" s="675"/>
    </row>
    <row r="5" spans="1:9" ht="15.75">
      <c r="A5" s="406"/>
      <c r="B5" s="407" t="s">
        <v>414</v>
      </c>
      <c r="C5" s="676"/>
      <c r="D5" s="676"/>
      <c r="E5" s="407"/>
      <c r="F5" s="407"/>
      <c r="G5" s="170"/>
      <c r="H5" s="170"/>
      <c r="I5" s="170"/>
    </row>
    <row r="6" spans="1:6" ht="12.75">
      <c r="A6" s="406"/>
      <c r="B6" s="677" t="s">
        <v>416</v>
      </c>
      <c r="C6" s="677"/>
      <c r="D6" s="677"/>
      <c r="E6" s="677"/>
      <c r="F6" s="677"/>
    </row>
    <row r="7" spans="1:6" ht="15.75">
      <c r="A7" s="406"/>
      <c r="B7" s="407"/>
      <c r="C7" s="407"/>
      <c r="D7" s="407" t="s">
        <v>417</v>
      </c>
      <c r="E7" s="407"/>
      <c r="F7" s="407"/>
    </row>
    <row r="8" ht="12.75">
      <c r="A8" s="406"/>
    </row>
    <row r="9" spans="1:6" ht="12.75">
      <c r="A9" s="408"/>
      <c r="B9" s="409" t="s">
        <v>0</v>
      </c>
      <c r="C9" s="409" t="s">
        <v>1</v>
      </c>
      <c r="D9" s="409" t="s">
        <v>2</v>
      </c>
      <c r="E9" s="409" t="s">
        <v>3</v>
      </c>
      <c r="F9" s="409" t="s">
        <v>4</v>
      </c>
    </row>
    <row r="10" spans="1:6" ht="26.25" customHeight="1">
      <c r="A10" s="410" t="s">
        <v>10</v>
      </c>
      <c r="B10" s="212"/>
      <c r="C10" s="402" t="s">
        <v>203</v>
      </c>
      <c r="D10" s="402" t="s">
        <v>204</v>
      </c>
      <c r="E10" s="402" t="s">
        <v>205</v>
      </c>
      <c r="F10" s="402" t="s">
        <v>206</v>
      </c>
    </row>
    <row r="11" spans="1:6" ht="19.5" customHeight="1">
      <c r="A11" s="410" t="s">
        <v>16</v>
      </c>
      <c r="B11" s="411" t="s">
        <v>230</v>
      </c>
      <c r="C11" s="402"/>
      <c r="D11" s="402"/>
      <c r="E11" s="402"/>
      <c r="F11" s="402"/>
    </row>
    <row r="12" spans="1:6" ht="47.25" customHeight="1">
      <c r="A12" s="410" t="s">
        <v>24</v>
      </c>
      <c r="B12" s="412" t="s">
        <v>418</v>
      </c>
      <c r="C12" s="413">
        <v>1083671</v>
      </c>
      <c r="D12" s="413">
        <v>1085000</v>
      </c>
      <c r="E12" s="413">
        <v>1085000</v>
      </c>
      <c r="F12" s="413">
        <v>1090000</v>
      </c>
    </row>
    <row r="13" spans="1:6" ht="20.25" customHeight="1">
      <c r="A13" s="410" t="s">
        <v>27</v>
      </c>
      <c r="B13" s="414" t="s">
        <v>19</v>
      </c>
      <c r="C13" s="415">
        <v>1102275</v>
      </c>
      <c r="D13" s="415">
        <v>1100000</v>
      </c>
      <c r="E13" s="415">
        <v>1100000</v>
      </c>
      <c r="F13" s="415">
        <v>1105000</v>
      </c>
    </row>
    <row r="14" spans="1:6" ht="22.5" customHeight="1">
      <c r="A14" s="410" t="s">
        <v>59</v>
      </c>
      <c r="B14" s="416" t="s">
        <v>20</v>
      </c>
      <c r="C14" s="415">
        <v>871576</v>
      </c>
      <c r="D14" s="415">
        <v>870000</v>
      </c>
      <c r="E14" s="415">
        <v>880000</v>
      </c>
      <c r="F14" s="415">
        <v>880000</v>
      </c>
    </row>
    <row r="15" spans="1:6" ht="22.5" customHeight="1">
      <c r="A15" s="410" t="s">
        <v>61</v>
      </c>
      <c r="B15" s="416" t="s">
        <v>13</v>
      </c>
      <c r="C15" s="415">
        <f>499523+123507</f>
        <v>623030</v>
      </c>
      <c r="D15" s="415">
        <v>600000</v>
      </c>
      <c r="E15" s="415">
        <v>620000</v>
      </c>
      <c r="F15" s="415">
        <v>620000</v>
      </c>
    </row>
    <row r="16" spans="1:6" ht="22.5" customHeight="1">
      <c r="A16" s="410" t="s">
        <v>54</v>
      </c>
      <c r="B16" s="416" t="s">
        <v>245</v>
      </c>
      <c r="C16" s="415">
        <f>111123+152125</f>
        <v>263248</v>
      </c>
      <c r="D16" s="415">
        <v>250000</v>
      </c>
      <c r="E16" s="415">
        <v>250000</v>
      </c>
      <c r="F16" s="415">
        <v>250000</v>
      </c>
    </row>
    <row r="17" spans="1:6" ht="25.5" customHeight="1">
      <c r="A17" s="410" t="s">
        <v>28</v>
      </c>
      <c r="B17" s="417" t="s">
        <v>15</v>
      </c>
      <c r="C17" s="418">
        <f>SUM(C12:C16)</f>
        <v>3943800</v>
      </c>
      <c r="D17" s="418">
        <f>SUM(D12:D16)</f>
        <v>3905000</v>
      </c>
      <c r="E17" s="418">
        <f>SUM(E12:E16)</f>
        <v>3935000</v>
      </c>
      <c r="F17" s="418">
        <f>SUM(F12:F16)</f>
        <v>3945000</v>
      </c>
    </row>
    <row r="18" spans="2:6" s="170" customFormat="1" ht="15">
      <c r="B18" s="419"/>
      <c r="C18" s="420"/>
      <c r="D18" s="420"/>
      <c r="E18" s="420"/>
      <c r="F18" s="420"/>
    </row>
    <row r="19" spans="1:7" ht="24" customHeight="1">
      <c r="A19" s="410" t="s">
        <v>30</v>
      </c>
      <c r="B19" s="417" t="s">
        <v>248</v>
      </c>
      <c r="C19" s="402" t="s">
        <v>203</v>
      </c>
      <c r="D19" s="402" t="s">
        <v>204</v>
      </c>
      <c r="E19" s="402" t="s">
        <v>205</v>
      </c>
      <c r="F19" s="402" t="s">
        <v>206</v>
      </c>
      <c r="G19" s="9" t="s">
        <v>419</v>
      </c>
    </row>
    <row r="20" spans="1:6" ht="18.75" customHeight="1">
      <c r="A20" s="410" t="s">
        <v>32</v>
      </c>
      <c r="B20" s="416" t="s">
        <v>420</v>
      </c>
      <c r="C20" s="415">
        <v>997192</v>
      </c>
      <c r="D20" s="415">
        <v>1000000</v>
      </c>
      <c r="E20" s="415">
        <v>1000000</v>
      </c>
      <c r="F20" s="415">
        <v>1000000</v>
      </c>
    </row>
    <row r="21" spans="1:7" ht="27" customHeight="1">
      <c r="A21" s="410" t="s">
        <v>36</v>
      </c>
      <c r="B21" s="416" t="s">
        <v>249</v>
      </c>
      <c r="C21" s="415">
        <v>215670</v>
      </c>
      <c r="D21" s="415">
        <v>270000</v>
      </c>
      <c r="E21" s="415">
        <v>270000</v>
      </c>
      <c r="F21" s="415">
        <v>270000</v>
      </c>
      <c r="G21" s="9" t="s">
        <v>415</v>
      </c>
    </row>
    <row r="22" spans="1:9" ht="27" customHeight="1">
      <c r="A22" s="410" t="s">
        <v>55</v>
      </c>
      <c r="B22" s="416" t="s">
        <v>49</v>
      </c>
      <c r="C22" s="415">
        <v>983566</v>
      </c>
      <c r="D22" s="415">
        <v>895000</v>
      </c>
      <c r="E22" s="415">
        <v>935000</v>
      </c>
      <c r="F22" s="415">
        <v>935000</v>
      </c>
      <c r="I22" s="9" t="s">
        <v>421</v>
      </c>
    </row>
    <row r="23" spans="1:9" ht="21" customHeight="1">
      <c r="A23" s="410" t="s">
        <v>38</v>
      </c>
      <c r="B23" s="416" t="s">
        <v>427</v>
      </c>
      <c r="C23" s="415">
        <v>205693</v>
      </c>
      <c r="D23" s="415">
        <v>140000</v>
      </c>
      <c r="E23" s="415">
        <v>140000</v>
      </c>
      <c r="F23" s="415">
        <v>140000</v>
      </c>
      <c r="I23" s="9" t="s">
        <v>422</v>
      </c>
    </row>
    <row r="24" spans="1:6" ht="21" customHeight="1">
      <c r="A24" s="410" t="s">
        <v>40</v>
      </c>
      <c r="B24" s="416" t="s">
        <v>250</v>
      </c>
      <c r="C24" s="415">
        <v>706863</v>
      </c>
      <c r="D24" s="415">
        <v>750000</v>
      </c>
      <c r="E24" s="415">
        <v>750000</v>
      </c>
      <c r="F24" s="415">
        <v>750000</v>
      </c>
    </row>
    <row r="25" spans="1:6" ht="21" customHeight="1">
      <c r="A25" s="410" t="s">
        <v>67</v>
      </c>
      <c r="B25" s="416" t="s">
        <v>43</v>
      </c>
      <c r="C25" s="415">
        <f>275098+319126</f>
        <v>594224</v>
      </c>
      <c r="D25" s="415">
        <v>600000</v>
      </c>
      <c r="E25" s="415">
        <v>600000</v>
      </c>
      <c r="F25" s="415">
        <v>600000</v>
      </c>
    </row>
    <row r="26" spans="1:6" ht="21" customHeight="1">
      <c r="A26" s="410" t="s">
        <v>68</v>
      </c>
      <c r="B26" s="416" t="s">
        <v>252</v>
      </c>
      <c r="C26" s="415">
        <f>45791+193801</f>
        <v>239592</v>
      </c>
      <c r="D26" s="415">
        <v>250000</v>
      </c>
      <c r="E26" s="415">
        <v>250000</v>
      </c>
      <c r="F26" s="415">
        <v>250000</v>
      </c>
    </row>
    <row r="27" spans="1:7" ht="21.75" customHeight="1">
      <c r="A27" s="410" t="s">
        <v>69</v>
      </c>
      <c r="B27" s="421" t="s">
        <v>46</v>
      </c>
      <c r="C27" s="418">
        <f>SUM(C20:C26)</f>
        <v>3942800</v>
      </c>
      <c r="D27" s="418">
        <f>SUM(D20:D26)</f>
        <v>3905000</v>
      </c>
      <c r="E27" s="418">
        <f>SUM(E20:E26)</f>
        <v>3945000</v>
      </c>
      <c r="F27" s="418">
        <f>SUM(F20:F26)</f>
        <v>3945000</v>
      </c>
      <c r="G27" s="9" t="s">
        <v>423</v>
      </c>
    </row>
  </sheetData>
  <sheetProtection/>
  <mergeCells count="4">
    <mergeCell ref="A3:F3"/>
    <mergeCell ref="B4:F4"/>
    <mergeCell ref="C5:D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zoomScalePageLayoutView="0" workbookViewId="0" topLeftCell="A1">
      <selection activeCell="A15" sqref="A15"/>
    </sheetView>
  </sheetViews>
  <sheetFormatPr defaultColWidth="9.140625" defaultRowHeight="12.75"/>
  <cols>
    <col min="1" max="1" width="4.8515625" style="38" customWidth="1"/>
    <col min="2" max="2" width="48.8515625" style="38" customWidth="1"/>
    <col min="3" max="3" width="17.421875" style="38" customWidth="1"/>
    <col min="4" max="4" width="16.28125" style="38" customWidth="1"/>
    <col min="5" max="5" width="16.140625" style="38" customWidth="1"/>
    <col min="6" max="6" width="14.7109375" style="38" customWidth="1"/>
    <col min="7" max="16384" width="9.140625" style="38" customWidth="1"/>
  </cols>
  <sheetData>
    <row r="1" spans="4:6" ht="12.75">
      <c r="D1" s="680" t="s">
        <v>408</v>
      </c>
      <c r="E1" s="680"/>
      <c r="F1" s="680"/>
    </row>
    <row r="4" spans="1:7" s="37" customFormat="1" ht="12.75">
      <c r="A4" s="102"/>
      <c r="B4" s="102"/>
      <c r="C4" s="102"/>
      <c r="D4" s="102"/>
      <c r="E4" s="102"/>
      <c r="F4" s="109"/>
      <c r="G4" s="102"/>
    </row>
    <row r="5" spans="1:7" s="37" customFormat="1" ht="20.25">
      <c r="A5" s="675" t="s">
        <v>341</v>
      </c>
      <c r="B5" s="675"/>
      <c r="C5" s="675"/>
      <c r="D5" s="675"/>
      <c r="E5" s="675"/>
      <c r="F5" s="675"/>
      <c r="G5" s="102"/>
    </row>
    <row r="6" spans="1:7" s="37" customFormat="1" ht="12.75">
      <c r="A6" s="102"/>
      <c r="B6" s="102"/>
      <c r="C6" s="102"/>
      <c r="D6" s="102"/>
      <c r="E6" s="102"/>
      <c r="F6" s="109"/>
      <c r="G6" s="102"/>
    </row>
    <row r="7" spans="1:13" ht="18">
      <c r="A7" s="96"/>
      <c r="B7" s="678" t="s">
        <v>212</v>
      </c>
      <c r="C7" s="678"/>
      <c r="D7" s="678"/>
      <c r="E7" s="678"/>
      <c r="F7" s="678"/>
      <c r="H7" s="206"/>
      <c r="I7" s="206"/>
      <c r="J7" s="206"/>
      <c r="K7" s="206"/>
      <c r="L7" s="206"/>
      <c r="M7" s="206"/>
    </row>
    <row r="8" spans="1:13" s="208" customFormat="1" ht="15.75">
      <c r="A8" s="96"/>
      <c r="B8" s="207"/>
      <c r="C8" s="679"/>
      <c r="D8" s="679"/>
      <c r="E8" s="207"/>
      <c r="F8" s="207"/>
      <c r="H8" s="209"/>
      <c r="I8" s="209"/>
      <c r="J8" s="209"/>
      <c r="K8" s="209"/>
      <c r="L8" s="209"/>
      <c r="M8" s="209"/>
    </row>
    <row r="9" spans="1:6" ht="12.75">
      <c r="A9" s="210"/>
      <c r="B9" s="677" t="s">
        <v>413</v>
      </c>
      <c r="C9" s="677"/>
      <c r="D9" s="677"/>
      <c r="E9" s="677"/>
      <c r="F9" s="677"/>
    </row>
    <row r="10" s="208" customFormat="1" ht="12.75">
      <c r="A10" s="210"/>
    </row>
    <row r="11" spans="1:6" s="208" customFormat="1" ht="12.75">
      <c r="A11" s="101"/>
      <c r="B11" s="103" t="s">
        <v>0</v>
      </c>
      <c r="C11" s="1" t="s">
        <v>1</v>
      </c>
      <c r="D11" s="1" t="s">
        <v>2</v>
      </c>
      <c r="E11" s="1" t="s">
        <v>3</v>
      </c>
      <c r="F11" s="1" t="s">
        <v>4</v>
      </c>
    </row>
    <row r="12" spans="1:6" ht="36" customHeight="1">
      <c r="A12" s="211" t="s">
        <v>10</v>
      </c>
      <c r="B12" s="212" t="s">
        <v>213</v>
      </c>
      <c r="C12" s="213" t="s">
        <v>203</v>
      </c>
      <c r="D12" s="213" t="s">
        <v>204</v>
      </c>
      <c r="E12" s="213" t="s">
        <v>205</v>
      </c>
      <c r="F12" s="213" t="s">
        <v>206</v>
      </c>
    </row>
    <row r="13" spans="1:6" ht="12.75">
      <c r="A13" s="214" t="s">
        <v>16</v>
      </c>
      <c r="B13" s="215" t="s">
        <v>214</v>
      </c>
      <c r="C13" s="217">
        <v>502703</v>
      </c>
      <c r="D13" s="379">
        <v>505000</v>
      </c>
      <c r="E13" s="379">
        <v>510000</v>
      </c>
      <c r="F13" s="379">
        <v>510000</v>
      </c>
    </row>
    <row r="14" spans="1:6" ht="12.75">
      <c r="A14" s="214" t="s">
        <v>24</v>
      </c>
      <c r="B14" s="216" t="s">
        <v>215</v>
      </c>
      <c r="C14" s="217"/>
      <c r="D14" s="379"/>
      <c r="E14" s="379"/>
      <c r="F14" s="379"/>
    </row>
    <row r="15" spans="1:6" ht="12.75">
      <c r="A15" s="410" t="s">
        <v>27</v>
      </c>
      <c r="B15" s="218" t="s">
        <v>216</v>
      </c>
      <c r="C15" s="217">
        <v>74615</v>
      </c>
      <c r="D15" s="379">
        <v>0</v>
      </c>
      <c r="E15" s="379">
        <v>0</v>
      </c>
      <c r="F15" s="379">
        <v>0</v>
      </c>
    </row>
    <row r="16" spans="1:6" ht="12.75">
      <c r="A16" s="214"/>
      <c r="B16" s="348" t="s">
        <v>339</v>
      </c>
      <c r="C16" s="217">
        <v>48000</v>
      </c>
      <c r="D16" s="379">
        <v>80000</v>
      </c>
      <c r="E16" s="379">
        <v>80000</v>
      </c>
      <c r="F16" s="379">
        <v>80000</v>
      </c>
    </row>
    <row r="17" spans="1:6" ht="12.75">
      <c r="A17" s="214" t="s">
        <v>59</v>
      </c>
      <c r="B17" s="218" t="s">
        <v>217</v>
      </c>
      <c r="C17" s="217">
        <v>521</v>
      </c>
      <c r="D17" s="379">
        <v>600</v>
      </c>
      <c r="E17" s="379">
        <v>600</v>
      </c>
      <c r="F17" s="379">
        <v>600</v>
      </c>
    </row>
    <row r="18" spans="1:6" ht="12.75">
      <c r="A18" s="214" t="s">
        <v>61</v>
      </c>
      <c r="B18" s="218" t="s">
        <v>218</v>
      </c>
      <c r="C18" s="217">
        <v>399706</v>
      </c>
      <c r="D18" s="379">
        <v>400000</v>
      </c>
      <c r="E18" s="379">
        <v>400000</v>
      </c>
      <c r="F18" s="379">
        <v>400000</v>
      </c>
    </row>
    <row r="19" spans="1:6" ht="12.75">
      <c r="A19" s="214" t="s">
        <v>54</v>
      </c>
      <c r="B19" s="218" t="s">
        <v>219</v>
      </c>
      <c r="C19" s="7" t="s">
        <v>340</v>
      </c>
      <c r="D19" s="379">
        <v>3000</v>
      </c>
      <c r="E19" s="379">
        <v>3000</v>
      </c>
      <c r="F19" s="379">
        <v>3000</v>
      </c>
    </row>
    <row r="20" spans="1:6" ht="12.75">
      <c r="A20" s="214" t="s">
        <v>28</v>
      </c>
      <c r="B20" s="218" t="s">
        <v>220</v>
      </c>
      <c r="C20" s="217">
        <v>2000</v>
      </c>
      <c r="D20" s="379">
        <v>3000</v>
      </c>
      <c r="E20" s="379">
        <v>2000</v>
      </c>
      <c r="F20" s="379">
        <v>2000</v>
      </c>
    </row>
    <row r="21" spans="1:6" ht="12.75">
      <c r="A21" s="214" t="s">
        <v>30</v>
      </c>
      <c r="B21" s="216" t="s">
        <v>221</v>
      </c>
      <c r="C21" s="217">
        <v>2000</v>
      </c>
      <c r="D21" s="379">
        <v>2000</v>
      </c>
      <c r="E21" s="379">
        <v>2000</v>
      </c>
      <c r="F21" s="379">
        <v>2000</v>
      </c>
    </row>
    <row r="22" spans="1:6" ht="12.75">
      <c r="A22" s="214" t="s">
        <v>32</v>
      </c>
      <c r="B22" s="216" t="s">
        <v>137</v>
      </c>
      <c r="C22" s="217">
        <v>2000</v>
      </c>
      <c r="D22" s="379">
        <v>2000</v>
      </c>
      <c r="E22" s="379">
        <v>2000</v>
      </c>
      <c r="F22" s="379">
        <v>2000</v>
      </c>
    </row>
    <row r="23" spans="1:6" ht="12.75">
      <c r="A23" s="214" t="s">
        <v>36</v>
      </c>
      <c r="B23" s="216" t="s">
        <v>222</v>
      </c>
      <c r="C23" s="217">
        <v>4000</v>
      </c>
      <c r="D23" s="379">
        <v>4000</v>
      </c>
      <c r="E23" s="379">
        <v>4000</v>
      </c>
      <c r="F23" s="379">
        <v>4000</v>
      </c>
    </row>
    <row r="24" spans="1:6" ht="12.75">
      <c r="A24" s="214" t="s">
        <v>55</v>
      </c>
      <c r="B24" s="216" t="s">
        <v>136</v>
      </c>
      <c r="C24" s="217">
        <v>0</v>
      </c>
      <c r="D24" s="379">
        <v>2000</v>
      </c>
      <c r="E24" s="379">
        <v>2000</v>
      </c>
      <c r="F24" s="379">
        <v>2000</v>
      </c>
    </row>
    <row r="25" spans="1:6" ht="12.75">
      <c r="A25" s="214" t="s">
        <v>38</v>
      </c>
      <c r="B25" s="219" t="s">
        <v>223</v>
      </c>
      <c r="C25" s="32">
        <f>SUM(C13:C24)</f>
        <v>1035545</v>
      </c>
      <c r="D25" s="32">
        <f>SUM(D13:D24)</f>
        <v>1001600</v>
      </c>
      <c r="E25" s="32">
        <f>SUM(E13:E24)</f>
        <v>1005600</v>
      </c>
      <c r="F25" s="32">
        <f>SUM(F13:F24)</f>
        <v>1005600</v>
      </c>
    </row>
    <row r="26" spans="1:6" ht="12.75">
      <c r="A26" s="214" t="s">
        <v>40</v>
      </c>
      <c r="B26" s="219" t="s">
        <v>224</v>
      </c>
      <c r="C26" s="32">
        <f>C25/2</f>
        <v>517772.5</v>
      </c>
      <c r="D26" s="32">
        <f>D25/2</f>
        <v>500800</v>
      </c>
      <c r="E26" s="32">
        <f>E25/2</f>
        <v>502800</v>
      </c>
      <c r="F26" s="32">
        <f>F25/2</f>
        <v>502800</v>
      </c>
    </row>
    <row r="27" spans="1:6" ht="12.75">
      <c r="A27" s="214" t="s">
        <v>67</v>
      </c>
      <c r="B27" s="216"/>
      <c r="C27" s="217"/>
      <c r="D27" s="371"/>
      <c r="E27" s="371"/>
      <c r="F27" s="371"/>
    </row>
    <row r="28" spans="1:6" ht="25.5">
      <c r="A28" s="214" t="s">
        <v>68</v>
      </c>
      <c r="B28" s="220" t="s">
        <v>283</v>
      </c>
      <c r="C28" s="217"/>
      <c r="D28" s="371"/>
      <c r="E28" s="371"/>
      <c r="F28" s="371"/>
    </row>
    <row r="29" spans="1:6" ht="12.75">
      <c r="A29" s="214" t="s">
        <v>69</v>
      </c>
      <c r="B29" s="216" t="s">
        <v>225</v>
      </c>
      <c r="C29" s="217">
        <v>0</v>
      </c>
      <c r="D29" s="371">
        <v>0</v>
      </c>
      <c r="E29" s="371">
        <v>0</v>
      </c>
      <c r="F29" s="371">
        <v>0</v>
      </c>
    </row>
    <row r="30" spans="1:6" ht="12.75">
      <c r="A30" s="214" t="s">
        <v>70</v>
      </c>
      <c r="B30" s="216" t="s">
        <v>226</v>
      </c>
      <c r="C30" s="217">
        <v>0</v>
      </c>
      <c r="D30" s="217">
        <v>0</v>
      </c>
      <c r="E30" s="217">
        <v>0</v>
      </c>
      <c r="F30" s="217">
        <v>0</v>
      </c>
    </row>
    <row r="31" spans="1:6" ht="12.75">
      <c r="A31" s="214" t="s">
        <v>71</v>
      </c>
      <c r="B31" s="216" t="s">
        <v>227</v>
      </c>
      <c r="C31" s="217">
        <v>0</v>
      </c>
      <c r="D31" s="217">
        <v>0</v>
      </c>
      <c r="E31" s="217">
        <v>0</v>
      </c>
      <c r="F31" s="217">
        <v>0</v>
      </c>
    </row>
    <row r="32" spans="1:6" ht="12.75">
      <c r="A32" s="214" t="s">
        <v>72</v>
      </c>
      <c r="B32" s="220" t="s">
        <v>228</v>
      </c>
      <c r="C32" s="32">
        <f>SUM(C29:C31)</f>
        <v>0</v>
      </c>
      <c r="D32" s="32">
        <f>SUM(D29:D31)</f>
        <v>0</v>
      </c>
      <c r="E32" s="32">
        <f>SUM(E29:E31)</f>
        <v>0</v>
      </c>
      <c r="F32" s="32">
        <f>SUM(F29:F31)</f>
        <v>0</v>
      </c>
    </row>
    <row r="33" spans="3:6" ht="12.75">
      <c r="C33" s="221"/>
      <c r="D33" s="221"/>
      <c r="E33" s="221"/>
      <c r="F33" s="221"/>
    </row>
    <row r="34" spans="3:6" ht="12.75">
      <c r="C34" s="221"/>
      <c r="D34" s="221"/>
      <c r="E34" s="221"/>
      <c r="F34" s="221"/>
    </row>
    <row r="35" spans="3:6" ht="12.75">
      <c r="C35" s="221"/>
      <c r="D35" s="221"/>
      <c r="E35" s="221"/>
      <c r="F35" s="221"/>
    </row>
    <row r="36" ht="12.75">
      <c r="C36" s="221"/>
    </row>
    <row r="37" ht="12.75">
      <c r="C37" s="221"/>
    </row>
    <row r="38" ht="12.75">
      <c r="C38" s="221"/>
    </row>
  </sheetData>
  <sheetProtection/>
  <mergeCells count="5">
    <mergeCell ref="B7:F7"/>
    <mergeCell ref="C8:D8"/>
    <mergeCell ref="B9:F9"/>
    <mergeCell ref="A5:F5"/>
    <mergeCell ref="D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H21" sqref="H21"/>
    </sheetView>
  </sheetViews>
  <sheetFormatPr defaultColWidth="9.140625" defaultRowHeight="12.75"/>
  <cols>
    <col min="1" max="1" width="4.00390625" style="254" customWidth="1"/>
    <col min="2" max="3" width="9.140625" style="254" customWidth="1"/>
    <col min="4" max="4" width="18.140625" style="254" customWidth="1"/>
    <col min="5" max="5" width="15.8515625" style="254" customWidth="1"/>
    <col min="6" max="6" width="13.00390625" style="254" customWidth="1"/>
    <col min="7" max="7" width="14.140625" style="254" customWidth="1"/>
    <col min="8" max="8" width="12.8515625" style="254" customWidth="1"/>
    <col min="9" max="9" width="13.140625" style="254" customWidth="1"/>
    <col min="10" max="10" width="15.140625" style="254" customWidth="1"/>
    <col min="11" max="16384" width="9.140625" style="254" customWidth="1"/>
  </cols>
  <sheetData>
    <row r="1" spans="1:10" s="96" customFormat="1" ht="15.75">
      <c r="A1" s="687" t="s">
        <v>409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0" s="96" customFormat="1" ht="12.75">
      <c r="A2" s="266"/>
      <c r="B2" s="266"/>
      <c r="C2" s="266"/>
      <c r="D2" s="266"/>
      <c r="E2" s="266"/>
      <c r="F2" s="266"/>
      <c r="G2" s="266"/>
      <c r="H2" s="266"/>
      <c r="I2" s="266"/>
      <c r="J2" s="266"/>
    </row>
    <row r="3" spans="1:10" s="210" customFormat="1" ht="47.25" customHeight="1">
      <c r="A3" s="688" t="s">
        <v>442</v>
      </c>
      <c r="B3" s="688"/>
      <c r="C3" s="688"/>
      <c r="D3" s="688"/>
      <c r="E3" s="688"/>
      <c r="F3" s="688"/>
      <c r="G3" s="688"/>
      <c r="H3" s="688"/>
      <c r="I3" s="688"/>
      <c r="J3" s="688"/>
    </row>
    <row r="4" spans="1:10" s="210" customFormat="1" ht="23.25">
      <c r="A4" s="268"/>
      <c r="B4" s="247"/>
      <c r="C4" s="247"/>
      <c r="D4" s="247"/>
      <c r="E4" s="247"/>
      <c r="F4" s="247"/>
      <c r="G4" s="247"/>
      <c r="H4" s="247"/>
      <c r="I4" s="247"/>
      <c r="J4" s="247"/>
    </row>
    <row r="5" spans="1:10" s="210" customFormat="1" ht="12.75">
      <c r="A5" s="266"/>
      <c r="B5" s="267" t="s">
        <v>0</v>
      </c>
      <c r="C5" s="246" t="s">
        <v>1</v>
      </c>
      <c r="D5" s="246" t="s">
        <v>2</v>
      </c>
      <c r="E5" s="479" t="s">
        <v>3</v>
      </c>
      <c r="F5" s="479" t="s">
        <v>4</v>
      </c>
      <c r="G5" s="479" t="s">
        <v>5</v>
      </c>
      <c r="H5" s="479" t="s">
        <v>89</v>
      </c>
      <c r="I5" s="479" t="s">
        <v>6</v>
      </c>
      <c r="J5" s="479" t="s">
        <v>7</v>
      </c>
    </row>
    <row r="6" spans="1:10" s="249" customFormat="1" ht="23.25">
      <c r="A6" s="269"/>
      <c r="B6" s="247"/>
      <c r="C6" s="247"/>
      <c r="D6" s="689"/>
      <c r="E6" s="690"/>
      <c r="F6" s="690"/>
      <c r="G6" s="690"/>
      <c r="H6" s="690"/>
      <c r="I6" s="247"/>
      <c r="J6" s="248" t="s">
        <v>91</v>
      </c>
    </row>
    <row r="7" spans="1:10" s="210" customFormat="1" ht="12.75">
      <c r="A7" s="691" t="s">
        <v>10</v>
      </c>
      <c r="B7" s="693" t="s">
        <v>202</v>
      </c>
      <c r="C7" s="693"/>
      <c r="D7" s="693"/>
      <c r="E7" s="693"/>
      <c r="F7" s="693"/>
      <c r="G7" s="693"/>
      <c r="H7" s="693"/>
      <c r="I7" s="693"/>
      <c r="J7" s="694" t="s">
        <v>121</v>
      </c>
    </row>
    <row r="8" spans="1:10" s="210" customFormat="1" ht="12.75">
      <c r="A8" s="692"/>
      <c r="B8" s="693"/>
      <c r="C8" s="693"/>
      <c r="D8" s="693"/>
      <c r="E8" s="251" t="s">
        <v>203</v>
      </c>
      <c r="F8" s="251" t="s">
        <v>204</v>
      </c>
      <c r="G8" s="251" t="s">
        <v>205</v>
      </c>
      <c r="H8" s="251" t="s">
        <v>206</v>
      </c>
      <c r="I8" s="251" t="s">
        <v>207</v>
      </c>
      <c r="J8" s="694"/>
    </row>
    <row r="9" spans="1:10" s="253" customFormat="1" ht="28.5" customHeight="1">
      <c r="A9" s="250" t="s">
        <v>16</v>
      </c>
      <c r="B9" s="684" t="s">
        <v>208</v>
      </c>
      <c r="C9" s="685"/>
      <c r="D9" s="686"/>
      <c r="E9" s="346">
        <v>1225</v>
      </c>
      <c r="F9" s="346"/>
      <c r="G9" s="346"/>
      <c r="H9" s="346"/>
      <c r="I9" s="346"/>
      <c r="J9" s="252">
        <f aca="true" t="shared" si="0" ref="J9:J15">SUM(E9:I9)</f>
        <v>1225</v>
      </c>
    </row>
    <row r="10" spans="1:10" s="253" customFormat="1" ht="44.25" customHeight="1">
      <c r="A10" s="250" t="s">
        <v>24</v>
      </c>
      <c r="B10" s="684" t="s">
        <v>209</v>
      </c>
      <c r="C10" s="685"/>
      <c r="D10" s="686"/>
      <c r="E10" s="346">
        <v>280062</v>
      </c>
      <c r="F10" s="346"/>
      <c r="G10" s="346"/>
      <c r="H10" s="346"/>
      <c r="I10" s="346"/>
      <c r="J10" s="252">
        <f t="shared" si="0"/>
        <v>280062</v>
      </c>
    </row>
    <row r="11" spans="1:10" s="253" customFormat="1" ht="30" customHeight="1">
      <c r="A11" s="250" t="s">
        <v>27</v>
      </c>
      <c r="B11" s="684" t="s">
        <v>210</v>
      </c>
      <c r="C11" s="685"/>
      <c r="D11" s="686"/>
      <c r="E11" s="346">
        <v>21311</v>
      </c>
      <c r="F11" s="346"/>
      <c r="G11" s="346"/>
      <c r="H11" s="346"/>
      <c r="I11" s="346"/>
      <c r="J11" s="252">
        <f t="shared" si="0"/>
        <v>21311</v>
      </c>
    </row>
    <row r="12" spans="1:10" s="253" customFormat="1" ht="30" customHeight="1">
      <c r="A12" s="250" t="s">
        <v>59</v>
      </c>
      <c r="B12" s="684" t="s">
        <v>302</v>
      </c>
      <c r="C12" s="685"/>
      <c r="D12" s="686"/>
      <c r="E12" s="346">
        <v>34495</v>
      </c>
      <c r="F12" s="346"/>
      <c r="G12" s="346"/>
      <c r="H12" s="346"/>
      <c r="I12" s="346"/>
      <c r="J12" s="252">
        <f t="shared" si="0"/>
        <v>34495</v>
      </c>
    </row>
    <row r="13" spans="1:10" s="253" customFormat="1" ht="30" customHeight="1">
      <c r="A13" s="250" t="s">
        <v>61</v>
      </c>
      <c r="B13" s="684" t="s">
        <v>457</v>
      </c>
      <c r="C13" s="685"/>
      <c r="D13" s="686"/>
      <c r="E13" s="346">
        <v>23052</v>
      </c>
      <c r="F13" s="346"/>
      <c r="G13" s="346"/>
      <c r="H13" s="346"/>
      <c r="I13" s="346"/>
      <c r="J13" s="252">
        <f t="shared" si="0"/>
        <v>23052</v>
      </c>
    </row>
    <row r="14" spans="1:10" s="253" customFormat="1" ht="30" customHeight="1">
      <c r="A14" s="250" t="s">
        <v>54</v>
      </c>
      <c r="B14" s="684" t="s">
        <v>456</v>
      </c>
      <c r="C14" s="685"/>
      <c r="D14" s="686"/>
      <c r="E14" s="346">
        <v>4672</v>
      </c>
      <c r="F14" s="346"/>
      <c r="G14" s="346"/>
      <c r="H14" s="346"/>
      <c r="I14" s="346"/>
      <c r="J14" s="252">
        <f t="shared" si="0"/>
        <v>4672</v>
      </c>
    </row>
    <row r="15" spans="1:10" s="253" customFormat="1" ht="30" customHeight="1">
      <c r="A15" s="250" t="s">
        <v>28</v>
      </c>
      <c r="B15" s="684" t="s">
        <v>338</v>
      </c>
      <c r="C15" s="685"/>
      <c r="D15" s="686"/>
      <c r="E15" s="346">
        <v>24848</v>
      </c>
      <c r="F15" s="346"/>
      <c r="G15" s="346"/>
      <c r="H15" s="346"/>
      <c r="I15" s="346"/>
      <c r="J15" s="252">
        <f t="shared" si="0"/>
        <v>24848</v>
      </c>
    </row>
    <row r="16" spans="1:10" ht="25.5" customHeight="1">
      <c r="A16" s="250" t="s">
        <v>30</v>
      </c>
      <c r="B16" s="681" t="s">
        <v>211</v>
      </c>
      <c r="C16" s="682"/>
      <c r="D16" s="683"/>
      <c r="E16" s="467">
        <f aca="true" t="shared" si="1" ref="E16:J16">SUM(E9:E15)</f>
        <v>389665</v>
      </c>
      <c r="F16" s="467">
        <f t="shared" si="1"/>
        <v>0</v>
      </c>
      <c r="G16" s="467">
        <f t="shared" si="1"/>
        <v>0</v>
      </c>
      <c r="H16" s="467">
        <f t="shared" si="1"/>
        <v>0</v>
      </c>
      <c r="I16" s="467">
        <f t="shared" si="1"/>
        <v>0</v>
      </c>
      <c r="J16" s="468">
        <f t="shared" si="1"/>
        <v>389665</v>
      </c>
    </row>
    <row r="17" spans="5:9" ht="12.75">
      <c r="E17" s="347"/>
      <c r="F17" s="347"/>
      <c r="G17" s="347"/>
      <c r="H17" s="347"/>
      <c r="I17" s="347"/>
    </row>
  </sheetData>
  <sheetProtection/>
  <mergeCells count="15">
    <mergeCell ref="A1:J1"/>
    <mergeCell ref="A3:J3"/>
    <mergeCell ref="D6:H6"/>
    <mergeCell ref="A7:A8"/>
    <mergeCell ref="B7:D8"/>
    <mergeCell ref="E7:I7"/>
    <mergeCell ref="J7:J8"/>
    <mergeCell ref="B16:D16"/>
    <mergeCell ref="B9:D9"/>
    <mergeCell ref="B10:D10"/>
    <mergeCell ref="B11:D11"/>
    <mergeCell ref="B15:D15"/>
    <mergeCell ref="B12:D12"/>
    <mergeCell ref="B14:D14"/>
    <mergeCell ref="B13:D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zoomScalePageLayoutView="0" workbookViewId="0" topLeftCell="A13">
      <selection activeCell="C39" sqref="C39"/>
    </sheetView>
  </sheetViews>
  <sheetFormatPr defaultColWidth="9.140625" defaultRowHeight="12.75"/>
  <cols>
    <col min="1" max="1" width="4.00390625" style="21" customWidth="1"/>
    <col min="2" max="2" width="3.421875" style="21" customWidth="1"/>
    <col min="3" max="3" width="53.00390625" style="21" customWidth="1"/>
    <col min="4" max="4" width="3.57421875" style="21" hidden="1" customWidth="1"/>
    <col min="5" max="5" width="18.57421875" style="21" customWidth="1"/>
    <col min="6" max="6" width="48.7109375" style="21" customWidth="1"/>
    <col min="7" max="16384" width="9.140625" style="21" customWidth="1"/>
  </cols>
  <sheetData>
    <row r="1" spans="5:6" ht="12.75">
      <c r="E1" s="272"/>
      <c r="F1" s="272"/>
    </row>
    <row r="2" spans="1:6" ht="12.75">
      <c r="A2" s="109"/>
      <c r="B2" s="167"/>
      <c r="C2" s="167"/>
      <c r="D2" s="167"/>
      <c r="E2" s="696" t="s">
        <v>268</v>
      </c>
      <c r="F2" s="696"/>
    </row>
    <row r="3" spans="1:6" ht="12.75">
      <c r="A3" s="109"/>
      <c r="B3" s="167"/>
      <c r="C3" s="167"/>
      <c r="D3" s="167"/>
      <c r="E3" s="168"/>
      <c r="F3" s="168"/>
    </row>
    <row r="4" spans="1:7" ht="33.75" customHeight="1">
      <c r="A4" s="273"/>
      <c r="B4" s="695" t="s">
        <v>441</v>
      </c>
      <c r="C4" s="695"/>
      <c r="D4" s="695"/>
      <c r="E4" s="695"/>
      <c r="F4" s="695"/>
      <c r="G4" s="273"/>
    </row>
    <row r="5" spans="1:7" ht="12.75">
      <c r="A5" s="273"/>
      <c r="B5" s="96"/>
      <c r="C5" s="96"/>
      <c r="D5" s="96"/>
      <c r="G5" s="273"/>
    </row>
    <row r="6" spans="1:7" ht="12.75">
      <c r="A6" s="273"/>
      <c r="B6" s="103" t="s">
        <v>0</v>
      </c>
      <c r="C6" s="166" t="s">
        <v>1</v>
      </c>
      <c r="D6" s="103" t="s">
        <v>89</v>
      </c>
      <c r="E6" s="1" t="s">
        <v>2</v>
      </c>
      <c r="F6" s="257" t="s">
        <v>3</v>
      </c>
      <c r="G6" s="109"/>
    </row>
    <row r="7" spans="1:7" ht="13.5" thickBot="1">
      <c r="A7" s="273"/>
      <c r="B7" s="97"/>
      <c r="C7" s="97"/>
      <c r="D7" s="97"/>
      <c r="F7" s="99" t="s">
        <v>58</v>
      </c>
      <c r="G7" s="273"/>
    </row>
    <row r="8" spans="1:7" ht="47.25" customHeight="1" thickBot="1">
      <c r="A8" s="392" t="s">
        <v>10</v>
      </c>
      <c r="B8" s="393"/>
      <c r="C8" s="382" t="s">
        <v>177</v>
      </c>
      <c r="D8" s="393"/>
      <c r="E8" s="394"/>
      <c r="F8" s="383" t="s">
        <v>263</v>
      </c>
      <c r="G8" s="273"/>
    </row>
    <row r="9" spans="1:6" ht="18" customHeight="1" thickBot="1">
      <c r="A9" s="392" t="s">
        <v>16</v>
      </c>
      <c r="B9" s="385" t="s">
        <v>10</v>
      </c>
      <c r="C9" s="387" t="s">
        <v>380</v>
      </c>
      <c r="D9" s="368"/>
      <c r="E9" s="162">
        <v>2959</v>
      </c>
      <c r="F9" s="384" t="s">
        <v>272</v>
      </c>
    </row>
    <row r="10" spans="1:6" ht="18" customHeight="1" thickBot="1">
      <c r="A10" s="392" t="s">
        <v>24</v>
      </c>
      <c r="B10" s="385" t="s">
        <v>16</v>
      </c>
      <c r="C10" s="388" t="s">
        <v>363</v>
      </c>
      <c r="D10" s="368"/>
      <c r="E10" s="162">
        <v>11000</v>
      </c>
      <c r="F10" s="384" t="s">
        <v>272</v>
      </c>
    </row>
    <row r="11" spans="1:6" ht="18" customHeight="1" thickBot="1">
      <c r="A11" s="392" t="s">
        <v>27</v>
      </c>
      <c r="B11" s="385" t="s">
        <v>24</v>
      </c>
      <c r="C11" s="387" t="s">
        <v>381</v>
      </c>
      <c r="D11" s="368"/>
      <c r="E11" s="162">
        <v>8046</v>
      </c>
      <c r="F11" s="384" t="s">
        <v>270</v>
      </c>
    </row>
    <row r="12" spans="1:6" ht="18" customHeight="1" thickBot="1">
      <c r="A12" s="392" t="s">
        <v>59</v>
      </c>
      <c r="B12" s="385" t="s">
        <v>27</v>
      </c>
      <c r="C12" s="387" t="s">
        <v>382</v>
      </c>
      <c r="D12" s="368"/>
      <c r="E12" s="162">
        <v>4565</v>
      </c>
      <c r="F12" s="384" t="s">
        <v>270</v>
      </c>
    </row>
    <row r="13" spans="1:6" ht="18" customHeight="1" thickBot="1">
      <c r="A13" s="392" t="s">
        <v>61</v>
      </c>
      <c r="B13" s="385" t="s">
        <v>59</v>
      </c>
      <c r="C13" s="387" t="s">
        <v>383</v>
      </c>
      <c r="D13" s="368"/>
      <c r="E13" s="162">
        <v>1225</v>
      </c>
      <c r="F13" s="384" t="s">
        <v>270</v>
      </c>
    </row>
    <row r="14" spans="1:6" ht="18" customHeight="1" thickBot="1">
      <c r="A14" s="392" t="s">
        <v>54</v>
      </c>
      <c r="B14" s="385" t="s">
        <v>61</v>
      </c>
      <c r="C14" s="387" t="s">
        <v>384</v>
      </c>
      <c r="D14" s="390"/>
      <c r="E14" s="162">
        <v>7108</v>
      </c>
      <c r="F14" s="384" t="s">
        <v>270</v>
      </c>
    </row>
    <row r="15" spans="1:6" ht="18" customHeight="1" thickBot="1">
      <c r="A15" s="392" t="s">
        <v>28</v>
      </c>
      <c r="B15" s="385" t="s">
        <v>54</v>
      </c>
      <c r="C15" s="387" t="s">
        <v>364</v>
      </c>
      <c r="D15" s="368"/>
      <c r="E15" s="162">
        <v>20000</v>
      </c>
      <c r="F15" s="384" t="s">
        <v>270</v>
      </c>
    </row>
    <row r="16" spans="1:6" ht="18" customHeight="1" thickBot="1">
      <c r="A16" s="392" t="s">
        <v>30</v>
      </c>
      <c r="B16" s="385" t="s">
        <v>28</v>
      </c>
      <c r="C16" s="387" t="s">
        <v>365</v>
      </c>
      <c r="D16" s="368"/>
      <c r="E16" s="162">
        <v>1026</v>
      </c>
      <c r="F16" s="384" t="s">
        <v>270</v>
      </c>
    </row>
    <row r="17" spans="1:6" ht="18" customHeight="1" thickBot="1">
      <c r="A17" s="392" t="s">
        <v>32</v>
      </c>
      <c r="B17" s="385" t="s">
        <v>30</v>
      </c>
      <c r="C17" s="387" t="s">
        <v>411</v>
      </c>
      <c r="D17" s="368"/>
      <c r="E17" s="162">
        <v>3627</v>
      </c>
      <c r="F17" s="384" t="s">
        <v>271</v>
      </c>
    </row>
    <row r="18" spans="1:6" ht="18" customHeight="1" thickBot="1">
      <c r="A18" s="392" t="s">
        <v>36</v>
      </c>
      <c r="B18" s="385" t="s">
        <v>32</v>
      </c>
      <c r="C18" s="387" t="s">
        <v>366</v>
      </c>
      <c r="D18" s="368"/>
      <c r="E18" s="162">
        <v>11557</v>
      </c>
      <c r="F18" s="384" t="s">
        <v>385</v>
      </c>
    </row>
    <row r="19" spans="1:6" ht="18" customHeight="1" thickBot="1">
      <c r="A19" s="392" t="s">
        <v>55</v>
      </c>
      <c r="B19" s="385" t="s">
        <v>36</v>
      </c>
      <c r="C19" s="388" t="s">
        <v>386</v>
      </c>
      <c r="D19" s="368"/>
      <c r="E19" s="162">
        <v>1300</v>
      </c>
      <c r="F19" s="384" t="s">
        <v>385</v>
      </c>
    </row>
    <row r="20" spans="1:6" ht="18" customHeight="1" thickBot="1">
      <c r="A20" s="392" t="s">
        <v>38</v>
      </c>
      <c r="B20" s="385" t="s">
        <v>55</v>
      </c>
      <c r="C20" s="387" t="s">
        <v>367</v>
      </c>
      <c r="D20" s="368"/>
      <c r="E20" s="162">
        <v>5000</v>
      </c>
      <c r="F20" s="384" t="s">
        <v>387</v>
      </c>
    </row>
    <row r="21" spans="1:6" ht="22.5" customHeight="1" thickBot="1">
      <c r="A21" s="392" t="s">
        <v>40</v>
      </c>
      <c r="B21" s="385" t="s">
        <v>38</v>
      </c>
      <c r="C21" s="389" t="s">
        <v>368</v>
      </c>
      <c r="D21" s="164"/>
      <c r="E21" s="163">
        <v>1000</v>
      </c>
      <c r="F21" s="395" t="s">
        <v>271</v>
      </c>
    </row>
    <row r="22" spans="1:6" ht="18" customHeight="1" thickBot="1">
      <c r="A22" s="392" t="s">
        <v>67</v>
      </c>
      <c r="B22" s="385" t="s">
        <v>40</v>
      </c>
      <c r="C22" s="387" t="s">
        <v>369</v>
      </c>
      <c r="D22" s="164"/>
      <c r="E22" s="162">
        <v>591</v>
      </c>
      <c r="F22" s="384" t="s">
        <v>271</v>
      </c>
    </row>
    <row r="23" spans="1:6" ht="18" customHeight="1" thickBot="1">
      <c r="A23" s="392" t="s">
        <v>68</v>
      </c>
      <c r="B23" s="385" t="s">
        <v>67</v>
      </c>
      <c r="C23" s="387" t="s">
        <v>370</v>
      </c>
      <c r="D23" s="164"/>
      <c r="E23" s="162">
        <v>5000</v>
      </c>
      <c r="F23" s="384" t="s">
        <v>271</v>
      </c>
    </row>
    <row r="24" spans="1:6" ht="16.5" customHeight="1" thickBot="1">
      <c r="A24" s="392" t="s">
        <v>69</v>
      </c>
      <c r="B24" s="385" t="s">
        <v>68</v>
      </c>
      <c r="C24" s="387" t="s">
        <v>371</v>
      </c>
      <c r="D24" s="165"/>
      <c r="E24" s="162">
        <v>8000</v>
      </c>
      <c r="F24" s="384" t="s">
        <v>271</v>
      </c>
    </row>
    <row r="25" spans="1:6" ht="18.75" customHeight="1" thickBot="1">
      <c r="A25" s="392" t="s">
        <v>70</v>
      </c>
      <c r="B25" s="385" t="s">
        <v>69</v>
      </c>
      <c r="C25" s="387" t="s">
        <v>372</v>
      </c>
      <c r="D25" s="165"/>
      <c r="E25" s="162">
        <v>11000</v>
      </c>
      <c r="F25" s="397" t="s">
        <v>271</v>
      </c>
    </row>
    <row r="26" spans="1:6" ht="15.75" thickBot="1">
      <c r="A26" s="392" t="s">
        <v>71</v>
      </c>
      <c r="B26" s="385" t="s">
        <v>70</v>
      </c>
      <c r="C26" s="387" t="s">
        <v>373</v>
      </c>
      <c r="D26" s="386"/>
      <c r="E26" s="162">
        <v>2540</v>
      </c>
      <c r="F26" s="397" t="s">
        <v>271</v>
      </c>
    </row>
    <row r="27" spans="1:6" ht="15.75" thickBot="1">
      <c r="A27" s="392" t="s">
        <v>72</v>
      </c>
      <c r="B27" s="385" t="s">
        <v>71</v>
      </c>
      <c r="C27" s="387" t="s">
        <v>374</v>
      </c>
      <c r="D27" s="386"/>
      <c r="E27" s="162">
        <v>1225</v>
      </c>
      <c r="F27" s="397" t="s">
        <v>271</v>
      </c>
    </row>
    <row r="28" spans="1:6" ht="15.75" thickBot="1">
      <c r="A28" s="392" t="s">
        <v>73</v>
      </c>
      <c r="B28" s="385" t="s">
        <v>72</v>
      </c>
      <c r="C28" s="387" t="s">
        <v>388</v>
      </c>
      <c r="D28" s="391"/>
      <c r="E28" s="162">
        <v>10000</v>
      </c>
      <c r="F28" s="397" t="s">
        <v>271</v>
      </c>
    </row>
    <row r="29" spans="1:6" ht="15.75" thickBot="1">
      <c r="A29" s="392" t="s">
        <v>74</v>
      </c>
      <c r="B29" s="385" t="s">
        <v>73</v>
      </c>
      <c r="C29" s="387" t="s">
        <v>375</v>
      </c>
      <c r="D29" s="386"/>
      <c r="E29" s="162">
        <v>1225</v>
      </c>
      <c r="F29" s="397" t="s">
        <v>271</v>
      </c>
    </row>
    <row r="30" spans="1:6" ht="15.75" thickBot="1">
      <c r="A30" s="392" t="s">
        <v>76</v>
      </c>
      <c r="B30" s="385" t="s">
        <v>74</v>
      </c>
      <c r="C30" s="387" t="s">
        <v>376</v>
      </c>
      <c r="D30" s="386"/>
      <c r="E30" s="162">
        <v>5499</v>
      </c>
      <c r="F30" s="397" t="s">
        <v>271</v>
      </c>
    </row>
    <row r="31" spans="1:6" ht="15.75" thickBot="1">
      <c r="A31" s="392" t="s">
        <v>79</v>
      </c>
      <c r="B31" s="385" t="s">
        <v>76</v>
      </c>
      <c r="C31" s="387" t="s">
        <v>377</v>
      </c>
      <c r="D31" s="386"/>
      <c r="E31" s="162">
        <v>2142</v>
      </c>
      <c r="F31" s="397" t="s">
        <v>271</v>
      </c>
    </row>
    <row r="32" spans="1:6" ht="15.75" thickBot="1">
      <c r="A32" s="392" t="s">
        <v>81</v>
      </c>
      <c r="B32" s="385" t="s">
        <v>79</v>
      </c>
      <c r="C32" s="387" t="s">
        <v>389</v>
      </c>
      <c r="D32" s="386"/>
      <c r="E32" s="162">
        <v>1000</v>
      </c>
      <c r="F32" s="397" t="s">
        <v>271</v>
      </c>
    </row>
    <row r="33" spans="1:6" ht="15.75" thickBot="1">
      <c r="A33" s="392" t="s">
        <v>83</v>
      </c>
      <c r="B33" s="385" t="s">
        <v>81</v>
      </c>
      <c r="C33" s="389" t="s">
        <v>378</v>
      </c>
      <c r="D33" s="386"/>
      <c r="E33" s="162">
        <v>3000</v>
      </c>
      <c r="F33" s="397" t="s">
        <v>271</v>
      </c>
    </row>
    <row r="34" spans="1:6" ht="15.75" thickBot="1">
      <c r="A34" s="392" t="s">
        <v>85</v>
      </c>
      <c r="B34" s="385" t="s">
        <v>83</v>
      </c>
      <c r="C34" s="389" t="s">
        <v>406</v>
      </c>
      <c r="D34" s="386"/>
      <c r="E34" s="162">
        <v>1842</v>
      </c>
      <c r="F34" s="397" t="s">
        <v>271</v>
      </c>
    </row>
    <row r="35" spans="1:6" ht="15">
      <c r="A35" s="392" t="s">
        <v>86</v>
      </c>
      <c r="B35" s="385" t="s">
        <v>85</v>
      </c>
      <c r="C35" s="389" t="s">
        <v>379</v>
      </c>
      <c r="D35" s="386"/>
      <c r="E35" s="162">
        <v>20000</v>
      </c>
      <c r="F35" s="397" t="s">
        <v>271</v>
      </c>
    </row>
    <row r="36" spans="1:6" ht="30.75" customHeight="1" thickBot="1">
      <c r="A36" s="396" t="s">
        <v>87</v>
      </c>
      <c r="B36" s="398"/>
      <c r="C36" s="399" t="s">
        <v>390</v>
      </c>
      <c r="D36" s="398"/>
      <c r="E36" s="400">
        <f>SUM(E9:E35)</f>
        <v>151477</v>
      </c>
      <c r="F36" s="401"/>
    </row>
    <row r="37" ht="12.75">
      <c r="C37" s="8"/>
    </row>
  </sheetData>
  <sheetProtection/>
  <mergeCells count="2">
    <mergeCell ref="B4:F4"/>
    <mergeCell ref="E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zoomScalePageLayoutView="0" workbookViewId="0" topLeftCell="A1">
      <selection activeCell="B13" sqref="B13"/>
    </sheetView>
  </sheetViews>
  <sheetFormatPr defaultColWidth="9.140625" defaultRowHeight="12.75"/>
  <cols>
    <col min="1" max="1" width="4.00390625" style="21" customWidth="1"/>
    <col min="2" max="2" width="3.421875" style="21" customWidth="1"/>
    <col min="3" max="6" width="9.140625" style="21" customWidth="1"/>
    <col min="7" max="7" width="20.8515625" style="21" customWidth="1"/>
    <col min="8" max="8" width="3.57421875" style="21" hidden="1" customWidth="1"/>
    <col min="9" max="9" width="21.140625" style="21" customWidth="1"/>
    <col min="10" max="10" width="19.00390625" style="21" customWidth="1"/>
    <col min="11" max="11" width="17.7109375" style="21" customWidth="1"/>
    <col min="12" max="16384" width="9.140625" style="21" customWidth="1"/>
  </cols>
  <sheetData>
    <row r="1" ht="12.75">
      <c r="I1" s="272"/>
    </row>
    <row r="2" spans="1:9" ht="12.75">
      <c r="A2" s="109"/>
      <c r="B2" s="167"/>
      <c r="C2" s="167"/>
      <c r="D2" s="167"/>
      <c r="E2" s="167"/>
      <c r="F2" s="167"/>
      <c r="G2" s="167"/>
      <c r="H2" s="167"/>
      <c r="I2" s="380" t="s">
        <v>359</v>
      </c>
    </row>
    <row r="3" spans="1:9" ht="12.75">
      <c r="A3" s="109"/>
      <c r="B3" s="167"/>
      <c r="C3" s="167"/>
      <c r="D3" s="167"/>
      <c r="E3" s="167"/>
      <c r="F3" s="167"/>
      <c r="G3" s="167"/>
      <c r="H3" s="167"/>
      <c r="I3" s="168"/>
    </row>
    <row r="4" spans="1:11" ht="33.75" customHeight="1">
      <c r="A4" s="695" t="s">
        <v>434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</row>
    <row r="5" spans="1:10" ht="33.75" customHeight="1">
      <c r="A5" s="273"/>
      <c r="B5" s="367"/>
      <c r="C5" s="367"/>
      <c r="D5" s="367"/>
      <c r="E5" s="367"/>
      <c r="F5" s="367"/>
      <c r="G5" s="367"/>
      <c r="H5" s="367"/>
      <c r="I5" s="367"/>
      <c r="J5" s="273"/>
    </row>
    <row r="6" spans="1:10" ht="33.75" customHeight="1">
      <c r="A6" s="273"/>
      <c r="B6" s="367"/>
      <c r="C6" s="367"/>
      <c r="D6" s="367"/>
      <c r="E6" s="367"/>
      <c r="F6" s="367"/>
      <c r="G6" s="367"/>
      <c r="H6" s="367"/>
      <c r="I6" s="367"/>
      <c r="J6" s="273"/>
    </row>
    <row r="7" spans="1:10" ht="33.75" customHeight="1">
      <c r="A7" s="273"/>
      <c r="B7" s="367"/>
      <c r="C7" s="367"/>
      <c r="D7" s="367"/>
      <c r="E7" s="367"/>
      <c r="F7" s="367"/>
      <c r="G7" s="367"/>
      <c r="H7" s="367"/>
      <c r="I7" s="367"/>
      <c r="J7" s="273"/>
    </row>
    <row r="8" spans="1:10" ht="12.75">
      <c r="A8" s="273"/>
      <c r="B8" s="96"/>
      <c r="C8" s="96"/>
      <c r="D8" s="96"/>
      <c r="E8" s="96"/>
      <c r="F8" s="96"/>
      <c r="G8" s="96"/>
      <c r="H8" s="96"/>
      <c r="J8" s="273"/>
    </row>
    <row r="9" spans="1:11" ht="12.75">
      <c r="A9" s="273"/>
      <c r="B9" s="430" t="s">
        <v>0</v>
      </c>
      <c r="C9" s="430" t="s">
        <v>1</v>
      </c>
      <c r="D9" s="430" t="s">
        <v>2</v>
      </c>
      <c r="E9" s="430" t="s">
        <v>3</v>
      </c>
      <c r="F9" s="430" t="s">
        <v>4</v>
      </c>
      <c r="G9" s="430" t="s">
        <v>5</v>
      </c>
      <c r="H9" s="430" t="s">
        <v>89</v>
      </c>
      <c r="I9" s="430" t="s">
        <v>89</v>
      </c>
      <c r="J9" s="431" t="s">
        <v>6</v>
      </c>
      <c r="K9" s="431" t="s">
        <v>7</v>
      </c>
    </row>
    <row r="10" spans="1:11" ht="13.5" thickBot="1">
      <c r="A10" s="273"/>
      <c r="B10" s="109"/>
      <c r="C10" s="109"/>
      <c r="D10" s="109"/>
      <c r="E10" s="109"/>
      <c r="F10" s="109"/>
      <c r="G10" s="109"/>
      <c r="H10" s="109"/>
      <c r="I10" s="109"/>
      <c r="J10" s="109"/>
      <c r="K10" s="429"/>
    </row>
    <row r="11" spans="1:11" ht="28.5" customHeight="1">
      <c r="A11" s="697" t="s">
        <v>10</v>
      </c>
      <c r="B11" s="699" t="s">
        <v>444</v>
      </c>
      <c r="C11" s="700"/>
      <c r="D11" s="700"/>
      <c r="E11" s="700"/>
      <c r="F11" s="700"/>
      <c r="G11" s="701"/>
      <c r="H11" s="432"/>
      <c r="I11" s="710" t="s">
        <v>432</v>
      </c>
      <c r="J11" s="711"/>
      <c r="K11" s="712" t="s">
        <v>431</v>
      </c>
    </row>
    <row r="12" spans="1:11" ht="33.75" customHeight="1">
      <c r="A12" s="698"/>
      <c r="B12" s="702"/>
      <c r="C12" s="703"/>
      <c r="D12" s="703"/>
      <c r="E12" s="703"/>
      <c r="F12" s="703"/>
      <c r="G12" s="704"/>
      <c r="H12" s="427"/>
      <c r="I12" s="428" t="s">
        <v>362</v>
      </c>
      <c r="J12" s="434" t="s">
        <v>443</v>
      </c>
      <c r="K12" s="713"/>
    </row>
    <row r="13" spans="1:11" ht="18" customHeight="1">
      <c r="A13" s="381" t="s">
        <v>16</v>
      </c>
      <c r="B13" s="424" t="s">
        <v>10</v>
      </c>
      <c r="C13" s="707" t="s">
        <v>439</v>
      </c>
      <c r="D13" s="708"/>
      <c r="E13" s="708"/>
      <c r="F13" s="708"/>
      <c r="G13" s="708"/>
      <c r="H13" s="708"/>
      <c r="I13" s="162">
        <v>13821</v>
      </c>
      <c r="J13" s="162">
        <v>8490</v>
      </c>
      <c r="K13" s="384">
        <f>SUM(I13:J13)</f>
        <v>22311</v>
      </c>
    </row>
    <row r="14" spans="1:11" ht="18" customHeight="1">
      <c r="A14" s="381" t="s">
        <v>24</v>
      </c>
      <c r="B14" s="424" t="s">
        <v>24</v>
      </c>
      <c r="C14" s="708" t="s">
        <v>404</v>
      </c>
      <c r="D14" s="708"/>
      <c r="E14" s="708"/>
      <c r="F14" s="708"/>
      <c r="G14" s="708"/>
      <c r="H14" s="708"/>
      <c r="I14" s="162">
        <v>19595</v>
      </c>
      <c r="J14" s="162">
        <v>3536</v>
      </c>
      <c r="K14" s="384">
        <f aca="true" t="shared" si="0" ref="K14:K19">SUM(I14:J14)</f>
        <v>23131</v>
      </c>
    </row>
    <row r="15" spans="1:11" ht="18" customHeight="1">
      <c r="A15" s="381" t="s">
        <v>27</v>
      </c>
      <c r="B15" s="424" t="s">
        <v>27</v>
      </c>
      <c r="C15" s="709" t="s">
        <v>360</v>
      </c>
      <c r="D15" s="709"/>
      <c r="E15" s="709"/>
      <c r="F15" s="709"/>
      <c r="G15" s="709"/>
      <c r="H15" s="709"/>
      <c r="I15" s="162">
        <v>280062</v>
      </c>
      <c r="J15" s="162">
        <v>0</v>
      </c>
      <c r="K15" s="384">
        <f t="shared" si="0"/>
        <v>280062</v>
      </c>
    </row>
    <row r="16" spans="1:11" ht="18" customHeight="1">
      <c r="A16" s="381" t="s">
        <v>59</v>
      </c>
      <c r="B16" s="424" t="s">
        <v>59</v>
      </c>
      <c r="C16" s="708" t="s">
        <v>361</v>
      </c>
      <c r="D16" s="708"/>
      <c r="E16" s="708"/>
      <c r="F16" s="708"/>
      <c r="G16" s="708"/>
      <c r="H16" s="708"/>
      <c r="I16" s="162">
        <v>34496</v>
      </c>
      <c r="J16" s="162">
        <v>0</v>
      </c>
      <c r="K16" s="384">
        <f t="shared" si="0"/>
        <v>34496</v>
      </c>
    </row>
    <row r="17" spans="1:11" ht="18" customHeight="1">
      <c r="A17" s="381" t="s">
        <v>61</v>
      </c>
      <c r="B17" s="424" t="s">
        <v>54</v>
      </c>
      <c r="C17" s="707" t="s">
        <v>430</v>
      </c>
      <c r="D17" s="708"/>
      <c r="E17" s="708"/>
      <c r="F17" s="708"/>
      <c r="G17" s="708"/>
      <c r="H17" s="708"/>
      <c r="I17" s="162">
        <v>10951</v>
      </c>
      <c r="J17" s="162">
        <v>0</v>
      </c>
      <c r="K17" s="384">
        <f t="shared" si="0"/>
        <v>10951</v>
      </c>
    </row>
    <row r="18" spans="1:11" ht="18" customHeight="1">
      <c r="A18" s="381" t="s">
        <v>54</v>
      </c>
      <c r="B18" s="424" t="s">
        <v>28</v>
      </c>
      <c r="C18" s="709" t="s">
        <v>405</v>
      </c>
      <c r="D18" s="709"/>
      <c r="E18" s="709"/>
      <c r="F18" s="709"/>
      <c r="G18" s="709"/>
      <c r="H18" s="368"/>
      <c r="I18" s="162">
        <v>17060</v>
      </c>
      <c r="J18" s="162">
        <v>0</v>
      </c>
      <c r="K18" s="384">
        <f t="shared" si="0"/>
        <v>17060</v>
      </c>
    </row>
    <row r="19" spans="1:11" ht="18" customHeight="1" thickBot="1">
      <c r="A19" s="381" t="s">
        <v>28</v>
      </c>
      <c r="B19" s="425"/>
      <c r="C19" s="705" t="s">
        <v>433</v>
      </c>
      <c r="D19" s="706"/>
      <c r="E19" s="706"/>
      <c r="F19" s="706"/>
      <c r="G19" s="706"/>
      <c r="H19" s="706"/>
      <c r="I19" s="426">
        <f>SUM(I13:I18)</f>
        <v>375985</v>
      </c>
      <c r="J19" s="426">
        <f>SUM(J13:J18)</f>
        <v>12026</v>
      </c>
      <c r="K19" s="433">
        <f t="shared" si="0"/>
        <v>388011</v>
      </c>
    </row>
    <row r="20" ht="12.75">
      <c r="I20" s="150"/>
    </row>
    <row r="21" spans="3:9" ht="12.75">
      <c r="C21" s="37"/>
      <c r="D21" s="37"/>
      <c r="E21" s="37"/>
      <c r="F21" s="37"/>
      <c r="G21" s="37"/>
      <c r="H21" s="37"/>
      <c r="I21" s="151"/>
    </row>
    <row r="22" ht="12.75">
      <c r="I22" s="24"/>
    </row>
  </sheetData>
  <sheetProtection/>
  <mergeCells count="12">
    <mergeCell ref="I11:J11"/>
    <mergeCell ref="K11:K12"/>
    <mergeCell ref="A11:A12"/>
    <mergeCell ref="B11:G12"/>
    <mergeCell ref="A4:K4"/>
    <mergeCell ref="C19:H19"/>
    <mergeCell ref="C13:H13"/>
    <mergeCell ref="C14:H14"/>
    <mergeCell ref="C18:G18"/>
    <mergeCell ref="C15:H15"/>
    <mergeCell ref="C16:H16"/>
    <mergeCell ref="C17:H1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5.00390625" style="223" customWidth="1"/>
    <col min="2" max="2" width="58.57421875" style="223" customWidth="1"/>
    <col min="3" max="3" width="15.7109375" style="223" customWidth="1"/>
    <col min="4" max="4" width="14.57421875" style="223" customWidth="1"/>
    <col min="5" max="5" width="14.28125" style="223" customWidth="1"/>
    <col min="6" max="6" width="9.140625" style="223" customWidth="1"/>
    <col min="7" max="7" width="9.57421875" style="223" bestFit="1" customWidth="1"/>
    <col min="8" max="16384" width="9.140625" style="223" customWidth="1"/>
  </cols>
  <sheetData>
    <row r="1" spans="2:5" s="222" customFormat="1" ht="12.75">
      <c r="B1" s="508" t="s">
        <v>428</v>
      </c>
      <c r="C1" s="493"/>
      <c r="D1" s="493"/>
      <c r="E1" s="493"/>
    </row>
    <row r="2" spans="2:5" s="222" customFormat="1" ht="12.75">
      <c r="B2" s="169"/>
      <c r="C2" s="169"/>
      <c r="D2" s="169"/>
      <c r="E2" s="169"/>
    </row>
    <row r="3" spans="1:5" s="222" customFormat="1" ht="20.25">
      <c r="A3" s="26"/>
      <c r="B3" s="716" t="s">
        <v>454</v>
      </c>
      <c r="C3" s="716"/>
      <c r="D3" s="716"/>
      <c r="E3" s="716"/>
    </row>
    <row r="4" spans="2:11" ht="12.75">
      <c r="B4" s="717" t="s">
        <v>201</v>
      </c>
      <c r="C4" s="717"/>
      <c r="D4" s="717"/>
      <c r="E4" s="717"/>
      <c r="F4" s="224"/>
      <c r="G4" s="224"/>
      <c r="H4" s="224"/>
      <c r="I4" s="224"/>
      <c r="J4" s="224"/>
      <c r="K4" s="224"/>
    </row>
    <row r="5" spans="2:11" ht="12.75">
      <c r="B5" s="444"/>
      <c r="C5" s="444"/>
      <c r="D5" s="444"/>
      <c r="E5" s="444"/>
      <c r="F5" s="224"/>
      <c r="G5" s="224"/>
      <c r="H5" s="224"/>
      <c r="I5" s="224"/>
      <c r="J5" s="224"/>
      <c r="K5" s="224"/>
    </row>
    <row r="6" spans="1:5" ht="38.25" customHeight="1">
      <c r="A6" s="714" t="s">
        <v>445</v>
      </c>
      <c r="B6" s="714"/>
      <c r="C6" s="714"/>
      <c r="D6" s="714"/>
      <c r="E6" s="714"/>
    </row>
    <row r="7" spans="1:5" ht="12.75">
      <c r="A7" s="15"/>
      <c r="B7" s="1" t="s">
        <v>0</v>
      </c>
      <c r="C7" s="1" t="s">
        <v>1</v>
      </c>
      <c r="D7" s="1" t="s">
        <v>2</v>
      </c>
      <c r="E7" s="1" t="s">
        <v>3</v>
      </c>
    </row>
    <row r="8" spans="1:7" ht="18.75" customHeight="1">
      <c r="A8" s="722" t="s">
        <v>10</v>
      </c>
      <c r="B8" s="723" t="s">
        <v>254</v>
      </c>
      <c r="C8" s="724" t="s">
        <v>255</v>
      </c>
      <c r="D8" s="724"/>
      <c r="E8" s="724"/>
      <c r="G8" s="225"/>
    </row>
    <row r="9" spans="1:7" ht="28.5" customHeight="1">
      <c r="A9" s="722"/>
      <c r="B9" s="723"/>
      <c r="C9" s="226" t="s">
        <v>256</v>
      </c>
      <c r="D9" s="226" t="s">
        <v>443</v>
      </c>
      <c r="E9" s="227" t="s">
        <v>121</v>
      </c>
      <c r="G9" s="225"/>
    </row>
    <row r="10" spans="1:7" ht="21" customHeight="1">
      <c r="A10" s="358" t="s">
        <v>16</v>
      </c>
      <c r="B10" s="360" t="s">
        <v>448</v>
      </c>
      <c r="C10" s="360"/>
      <c r="D10" s="360"/>
      <c r="E10" s="360"/>
      <c r="G10" s="225"/>
    </row>
    <row r="11" spans="1:5" s="230" customFormat="1" ht="19.5" customHeight="1">
      <c r="A11" s="359" t="s">
        <v>24</v>
      </c>
      <c r="B11" s="353" t="s">
        <v>257</v>
      </c>
      <c r="C11" s="354">
        <v>8100</v>
      </c>
      <c r="D11" s="228">
        <v>900</v>
      </c>
      <c r="E11" s="229">
        <f>SUM(C11:D11)</f>
        <v>9000</v>
      </c>
    </row>
    <row r="12" spans="1:5" s="230" customFormat="1" ht="34.5" customHeight="1">
      <c r="A12" s="359" t="s">
        <v>27</v>
      </c>
      <c r="B12" s="353" t="s">
        <v>258</v>
      </c>
      <c r="C12" s="354">
        <v>2700</v>
      </c>
      <c r="D12" s="354">
        <v>300</v>
      </c>
      <c r="E12" s="349">
        <f>SUM(C12:D12)</f>
        <v>3000</v>
      </c>
    </row>
    <row r="13" spans="1:6" s="230" customFormat="1" ht="19.5" customHeight="1">
      <c r="A13" s="359" t="s">
        <v>59</v>
      </c>
      <c r="B13" s="353" t="s">
        <v>259</v>
      </c>
      <c r="C13" s="354">
        <v>35568</v>
      </c>
      <c r="D13" s="228">
        <v>8892</v>
      </c>
      <c r="E13" s="229">
        <f>SUM(C13:D13)</f>
        <v>44460</v>
      </c>
      <c r="F13" s="350"/>
    </row>
    <row r="14" spans="1:5" s="230" customFormat="1" ht="19.5" customHeight="1">
      <c r="A14" s="359" t="s">
        <v>61</v>
      </c>
      <c r="B14" s="352" t="s">
        <v>260</v>
      </c>
      <c r="C14" s="228">
        <v>16200</v>
      </c>
      <c r="D14" s="228">
        <v>1800</v>
      </c>
      <c r="E14" s="229">
        <f>SUM(C14:D14)</f>
        <v>18000</v>
      </c>
    </row>
    <row r="15" spans="1:5" s="230" customFormat="1" ht="27" customHeight="1">
      <c r="A15" s="359" t="s">
        <v>54</v>
      </c>
      <c r="B15" s="355" t="s">
        <v>261</v>
      </c>
      <c r="C15" s="361">
        <f>SUM(C11:C14)</f>
        <v>62568</v>
      </c>
      <c r="D15" s="361">
        <f>SUM(D11:D14)</f>
        <v>11892</v>
      </c>
      <c r="E15" s="362">
        <f>SUM(C15:D15)</f>
        <v>74460</v>
      </c>
    </row>
    <row r="16" spans="1:5" s="230" customFormat="1" ht="21.75" customHeight="1">
      <c r="A16" s="359" t="s">
        <v>28</v>
      </c>
      <c r="B16" s="356" t="s">
        <v>449</v>
      </c>
      <c r="C16" s="361"/>
      <c r="D16" s="361"/>
      <c r="E16" s="362"/>
    </row>
    <row r="17" spans="1:5" s="230" customFormat="1" ht="27" customHeight="1">
      <c r="A17" s="359" t="s">
        <v>30</v>
      </c>
      <c r="B17" s="357" t="s">
        <v>410</v>
      </c>
      <c r="C17" s="363">
        <v>3150</v>
      </c>
      <c r="D17" s="363">
        <v>350</v>
      </c>
      <c r="E17" s="364">
        <f>SUM(C17:D17)</f>
        <v>3500</v>
      </c>
    </row>
    <row r="18" spans="1:5" s="230" customFormat="1" ht="27" customHeight="1">
      <c r="A18" s="359" t="s">
        <v>32</v>
      </c>
      <c r="B18" s="355" t="s">
        <v>450</v>
      </c>
      <c r="C18" s="361">
        <f>C15+C17</f>
        <v>65718</v>
      </c>
      <c r="D18" s="361">
        <f>D15+D17</f>
        <v>12242</v>
      </c>
      <c r="E18" s="361">
        <f>E15+E17</f>
        <v>77960</v>
      </c>
    </row>
    <row r="19" spans="1:5" s="230" customFormat="1" ht="19.5" customHeight="1">
      <c r="A19" s="449"/>
      <c r="B19" s="231"/>
      <c r="C19" s="231"/>
      <c r="D19" s="232"/>
      <c r="E19" s="351"/>
    </row>
    <row r="20" spans="1:5" s="230" customFormat="1" ht="39.75" customHeight="1">
      <c r="A20" s="715" t="s">
        <v>455</v>
      </c>
      <c r="B20" s="715"/>
      <c r="C20" s="715"/>
      <c r="D20" s="715"/>
      <c r="E20" s="715"/>
    </row>
    <row r="21" spans="1:5" s="230" customFormat="1" ht="15" customHeight="1">
      <c r="A21" s="718" t="s">
        <v>36</v>
      </c>
      <c r="B21" s="720" t="s">
        <v>254</v>
      </c>
      <c r="C21" s="721" t="s">
        <v>262</v>
      </c>
      <c r="D21" s="721"/>
      <c r="E21" s="721"/>
    </row>
    <row r="22" spans="1:5" s="230" customFormat="1" ht="24" customHeight="1">
      <c r="A22" s="719"/>
      <c r="B22" s="720"/>
      <c r="C22" s="226" t="s">
        <v>256</v>
      </c>
      <c r="D22" s="226" t="s">
        <v>443</v>
      </c>
      <c r="E22" s="227" t="s">
        <v>121</v>
      </c>
    </row>
    <row r="23" spans="1:5" s="230" customFormat="1" ht="19.5" customHeight="1">
      <c r="A23" s="448" t="s">
        <v>55</v>
      </c>
      <c r="B23" s="369" t="s">
        <v>451</v>
      </c>
      <c r="C23" s="228"/>
      <c r="D23" s="228"/>
      <c r="E23" s="229"/>
    </row>
    <row r="24" spans="1:5" s="230" customFormat="1" ht="19.5" customHeight="1">
      <c r="A24" s="448" t="s">
        <v>38</v>
      </c>
      <c r="B24" s="378" t="s">
        <v>357</v>
      </c>
      <c r="C24" s="228">
        <v>3220</v>
      </c>
      <c r="D24" s="228"/>
      <c r="E24" s="229">
        <f aca="true" t="shared" si="0" ref="E24:E44">SUM(C24:D24)</f>
        <v>3220</v>
      </c>
    </row>
    <row r="25" spans="1:5" s="230" customFormat="1" ht="19.5" customHeight="1">
      <c r="A25" s="448" t="s">
        <v>40</v>
      </c>
      <c r="B25" s="378" t="s">
        <v>358</v>
      </c>
      <c r="C25" s="228">
        <v>15000</v>
      </c>
      <c r="D25" s="228"/>
      <c r="E25" s="229">
        <v>15000</v>
      </c>
    </row>
    <row r="26" spans="1:5" s="230" customFormat="1" ht="19.5" customHeight="1">
      <c r="A26" s="448" t="s">
        <v>67</v>
      </c>
      <c r="B26" s="372" t="s">
        <v>344</v>
      </c>
      <c r="C26" s="228">
        <v>9300</v>
      </c>
      <c r="D26" s="228"/>
      <c r="E26" s="229">
        <f t="shared" si="0"/>
        <v>9300</v>
      </c>
    </row>
    <row r="27" spans="1:5" s="351" customFormat="1" ht="19.5" customHeight="1">
      <c r="A27" s="448" t="s">
        <v>68</v>
      </c>
      <c r="B27" s="372" t="s">
        <v>345</v>
      </c>
      <c r="C27" s="228">
        <v>4913</v>
      </c>
      <c r="D27" s="228"/>
      <c r="E27" s="229">
        <f t="shared" si="0"/>
        <v>4913</v>
      </c>
    </row>
    <row r="28" spans="1:5" s="230" customFormat="1" ht="19.5" customHeight="1">
      <c r="A28" s="448" t="s">
        <v>69</v>
      </c>
      <c r="B28" s="372" t="s">
        <v>346</v>
      </c>
      <c r="C28" s="228">
        <v>1050</v>
      </c>
      <c r="D28" s="228"/>
      <c r="E28" s="229">
        <f t="shared" si="0"/>
        <v>1050</v>
      </c>
    </row>
    <row r="29" spans="1:5" s="230" customFormat="1" ht="19.5" customHeight="1">
      <c r="A29" s="448" t="s">
        <v>70</v>
      </c>
      <c r="B29" s="373" t="s">
        <v>347</v>
      </c>
      <c r="C29" s="228">
        <v>4370</v>
      </c>
      <c r="D29" s="228"/>
      <c r="E29" s="229">
        <f t="shared" si="0"/>
        <v>4370</v>
      </c>
    </row>
    <row r="30" spans="1:5" s="230" customFormat="1" ht="19.5" customHeight="1">
      <c r="A30" s="448" t="s">
        <v>71</v>
      </c>
      <c r="B30" s="373" t="s">
        <v>348</v>
      </c>
      <c r="C30" s="228">
        <v>1000</v>
      </c>
      <c r="D30" s="228"/>
      <c r="E30" s="229">
        <f t="shared" si="0"/>
        <v>1000</v>
      </c>
    </row>
    <row r="31" spans="1:5" s="230" customFormat="1" ht="19.5" customHeight="1">
      <c r="A31" s="448" t="s">
        <v>72</v>
      </c>
      <c r="B31" s="372" t="s">
        <v>349</v>
      </c>
      <c r="C31" s="228">
        <v>30</v>
      </c>
      <c r="D31" s="228"/>
      <c r="E31" s="229">
        <f t="shared" si="0"/>
        <v>30</v>
      </c>
    </row>
    <row r="32" spans="1:5" s="230" customFormat="1" ht="19.5" customHeight="1">
      <c r="A32" s="448" t="s">
        <v>73</v>
      </c>
      <c r="B32" s="374" t="s">
        <v>350</v>
      </c>
      <c r="C32" s="354">
        <v>50</v>
      </c>
      <c r="D32" s="228"/>
      <c r="E32" s="229">
        <f t="shared" si="0"/>
        <v>50</v>
      </c>
    </row>
    <row r="33" spans="1:5" s="230" customFormat="1" ht="19.5" customHeight="1">
      <c r="A33" s="448" t="s">
        <v>74</v>
      </c>
      <c r="B33" s="372" t="s">
        <v>351</v>
      </c>
      <c r="C33" s="228">
        <v>300</v>
      </c>
      <c r="D33" s="228"/>
      <c r="E33" s="229">
        <f t="shared" si="0"/>
        <v>300</v>
      </c>
    </row>
    <row r="34" spans="1:5" s="230" customFormat="1" ht="19.5" customHeight="1">
      <c r="A34" s="448" t="s">
        <v>76</v>
      </c>
      <c r="B34" s="372" t="s">
        <v>352</v>
      </c>
      <c r="C34" s="228">
        <v>500</v>
      </c>
      <c r="D34" s="228"/>
      <c r="E34" s="229">
        <f t="shared" si="0"/>
        <v>500</v>
      </c>
    </row>
    <row r="35" spans="1:5" s="230" customFormat="1" ht="19.5" customHeight="1">
      <c r="A35" s="448" t="s">
        <v>79</v>
      </c>
      <c r="B35" s="372" t="s">
        <v>353</v>
      </c>
      <c r="C35" s="228">
        <v>5000</v>
      </c>
      <c r="D35" s="228"/>
      <c r="E35" s="229">
        <f t="shared" si="0"/>
        <v>5000</v>
      </c>
    </row>
    <row r="36" spans="1:5" s="230" customFormat="1" ht="19.5" customHeight="1">
      <c r="A36" s="448" t="s">
        <v>81</v>
      </c>
      <c r="B36" s="372" t="s">
        <v>354</v>
      </c>
      <c r="C36" s="228">
        <v>65000</v>
      </c>
      <c r="D36" s="228"/>
      <c r="E36" s="229">
        <v>65000</v>
      </c>
    </row>
    <row r="37" spans="1:5" s="230" customFormat="1" ht="19.5" customHeight="1">
      <c r="A37" s="448" t="s">
        <v>83</v>
      </c>
      <c r="B37" s="372" t="s">
        <v>356</v>
      </c>
      <c r="C37" s="228">
        <v>15000</v>
      </c>
      <c r="D37" s="228"/>
      <c r="E37" s="229">
        <v>15000</v>
      </c>
    </row>
    <row r="38" spans="1:5" s="230" customFormat="1" ht="19.5" customHeight="1" thickBot="1">
      <c r="A38" s="448" t="s">
        <v>85</v>
      </c>
      <c r="B38" s="376" t="s">
        <v>355</v>
      </c>
      <c r="C38" s="365">
        <v>3000</v>
      </c>
      <c r="D38" s="365"/>
      <c r="E38" s="366">
        <f t="shared" si="0"/>
        <v>3000</v>
      </c>
    </row>
    <row r="39" spans="1:5" s="230" customFormat="1" ht="19.5" customHeight="1">
      <c r="A39" s="448" t="s">
        <v>86</v>
      </c>
      <c r="B39" s="375" t="s">
        <v>446</v>
      </c>
      <c r="C39" s="446">
        <f>SUM(C24:C38)</f>
        <v>127733</v>
      </c>
      <c r="D39" s="446">
        <f>SUM(D24:D38)</f>
        <v>0</v>
      </c>
      <c r="E39" s="446">
        <f>SUM(E24:E38)</f>
        <v>127733</v>
      </c>
    </row>
    <row r="40" spans="1:5" s="230" customFormat="1" ht="19.5" customHeight="1">
      <c r="A40" s="448" t="s">
        <v>87</v>
      </c>
      <c r="B40" s="375"/>
      <c r="C40" s="446"/>
      <c r="D40" s="446"/>
      <c r="E40" s="446"/>
    </row>
    <row r="41" spans="1:5" s="230" customFormat="1" ht="19.5" customHeight="1">
      <c r="A41" s="448" t="s">
        <v>88</v>
      </c>
      <c r="B41" s="369" t="s">
        <v>452</v>
      </c>
      <c r="C41" s="228"/>
      <c r="D41" s="228"/>
      <c r="E41" s="229">
        <f t="shared" si="0"/>
        <v>0</v>
      </c>
    </row>
    <row r="42" spans="1:5" s="230" customFormat="1" ht="19.5" customHeight="1">
      <c r="A42" s="448" t="s">
        <v>105</v>
      </c>
      <c r="B42" s="352" t="s">
        <v>342</v>
      </c>
      <c r="C42" s="228"/>
      <c r="D42" s="228">
        <v>4850</v>
      </c>
      <c r="E42" s="229">
        <f t="shared" si="0"/>
        <v>4850</v>
      </c>
    </row>
    <row r="43" spans="1:5" s="230" customFormat="1" ht="19.5" customHeight="1">
      <c r="A43" s="448" t="s">
        <v>157</v>
      </c>
      <c r="B43" s="352" t="s">
        <v>343</v>
      </c>
      <c r="C43" s="228"/>
      <c r="D43" s="228">
        <v>1100</v>
      </c>
      <c r="E43" s="229">
        <f t="shared" si="0"/>
        <v>1100</v>
      </c>
    </row>
    <row r="44" spans="1:5" s="230" customFormat="1" ht="19.5" customHeight="1">
      <c r="A44" s="448" t="s">
        <v>158</v>
      </c>
      <c r="B44" s="446" t="s">
        <v>447</v>
      </c>
      <c r="C44" s="446"/>
      <c r="D44" s="446">
        <f>SUM(D42:D43)</f>
        <v>5950</v>
      </c>
      <c r="E44" s="447">
        <f t="shared" si="0"/>
        <v>5950</v>
      </c>
    </row>
    <row r="45" spans="1:5" s="230" customFormat="1" ht="19.5" customHeight="1">
      <c r="A45" s="448"/>
      <c r="B45" s="446"/>
      <c r="C45" s="446"/>
      <c r="D45" s="446"/>
      <c r="E45" s="447"/>
    </row>
    <row r="46" spans="1:7" s="230" customFormat="1" ht="33.75" customHeight="1">
      <c r="A46" s="448" t="s">
        <v>159</v>
      </c>
      <c r="B46" s="370" t="s">
        <v>453</v>
      </c>
      <c r="C46" s="445">
        <f>C39+C44</f>
        <v>127733</v>
      </c>
      <c r="D46" s="445">
        <f>D39+D44</f>
        <v>5950</v>
      </c>
      <c r="E46" s="445">
        <f>E39+E44</f>
        <v>133683</v>
      </c>
      <c r="G46" s="350"/>
    </row>
    <row r="50" ht="12.75">
      <c r="D50" s="377"/>
    </row>
  </sheetData>
  <sheetProtection/>
  <mergeCells count="11">
    <mergeCell ref="C8:E8"/>
    <mergeCell ref="A6:E6"/>
    <mergeCell ref="A20:E20"/>
    <mergeCell ref="B1:E1"/>
    <mergeCell ref="B3:E3"/>
    <mergeCell ref="B4:E4"/>
    <mergeCell ref="A21:A22"/>
    <mergeCell ref="B21:B22"/>
    <mergeCell ref="C21:E21"/>
    <mergeCell ref="A8:A9"/>
    <mergeCell ref="B8:B9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60" zoomScalePageLayoutView="0" workbookViewId="0" topLeftCell="A1">
      <selection activeCell="B2" sqref="B2:L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13.8515625" style="0" customWidth="1"/>
    <col min="4" max="4" width="12.28125" style="0" customWidth="1"/>
    <col min="5" max="5" width="12.421875" style="0" customWidth="1"/>
    <col min="6" max="7" width="12.140625" style="0" customWidth="1"/>
    <col min="8" max="8" width="13.421875" style="0" customWidth="1"/>
    <col min="9" max="9" width="13.00390625" style="0" customWidth="1"/>
    <col min="10" max="10" width="11.8515625" style="0" customWidth="1"/>
    <col min="11" max="11" width="13.57421875" style="0" customWidth="1"/>
    <col min="12" max="12" width="13.00390625" style="0" customWidth="1"/>
  </cols>
  <sheetData>
    <row r="1" spans="1:12" ht="12.75">
      <c r="A1" s="222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2.75">
      <c r="A2" s="222"/>
      <c r="B2" s="508" t="s">
        <v>429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12.75">
      <c r="A3" s="222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5" ht="20.25">
      <c r="A4" s="222"/>
      <c r="B4" s="494" t="s">
        <v>435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16"/>
      <c r="N4" s="16"/>
      <c r="O4" s="16"/>
    </row>
    <row r="5" spans="1:15" ht="18">
      <c r="A5" s="222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/>
      <c r="N5" s="16"/>
      <c r="O5" s="16"/>
    </row>
    <row r="6" spans="1:15" ht="18">
      <c r="A6" s="222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259"/>
      <c r="N6" s="16"/>
      <c r="O6" s="16"/>
    </row>
    <row r="7" spans="1:15" ht="18">
      <c r="A7" s="22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59"/>
      <c r="N7" s="16"/>
      <c r="O7" s="16"/>
    </row>
    <row r="8" spans="1:13" ht="13.5" thickBot="1">
      <c r="A8" s="481"/>
      <c r="B8" s="287" t="s">
        <v>0</v>
      </c>
      <c r="C8" s="288" t="s">
        <v>1</v>
      </c>
      <c r="D8" s="288" t="s">
        <v>2</v>
      </c>
      <c r="E8" s="288" t="s">
        <v>3</v>
      </c>
      <c r="F8" s="288" t="s">
        <v>4</v>
      </c>
      <c r="G8" s="288" t="s">
        <v>5</v>
      </c>
      <c r="H8" s="288" t="s">
        <v>89</v>
      </c>
      <c r="I8" s="288" t="s">
        <v>6</v>
      </c>
      <c r="J8" s="288" t="s">
        <v>7</v>
      </c>
      <c r="K8" s="288" t="s">
        <v>44</v>
      </c>
      <c r="L8" s="288" t="s">
        <v>8</v>
      </c>
      <c r="M8" s="26"/>
    </row>
    <row r="9" spans="1:13" ht="24.75" customHeight="1">
      <c r="A9" s="260" t="s">
        <v>10</v>
      </c>
      <c r="B9" s="509" t="s">
        <v>11</v>
      </c>
      <c r="C9" s="511" t="s">
        <v>42</v>
      </c>
      <c r="D9" s="498"/>
      <c r="E9" s="498"/>
      <c r="F9" s="498"/>
      <c r="G9" s="498"/>
      <c r="H9" s="512"/>
      <c r="I9" s="511" t="s">
        <v>43</v>
      </c>
      <c r="J9" s="498"/>
      <c r="K9" s="512"/>
      <c r="L9" s="513" t="s">
        <v>46</v>
      </c>
      <c r="M9" s="222"/>
    </row>
    <row r="10" spans="1:12" ht="100.5" customHeight="1">
      <c r="A10" s="3" t="s">
        <v>16</v>
      </c>
      <c r="B10" s="510"/>
      <c r="C10" s="18" t="s">
        <v>47</v>
      </c>
      <c r="D10" s="4" t="s">
        <v>48</v>
      </c>
      <c r="E10" s="4" t="s">
        <v>264</v>
      </c>
      <c r="F10" s="4" t="s">
        <v>265</v>
      </c>
      <c r="G10" s="19" t="s">
        <v>266</v>
      </c>
      <c r="H10" s="20" t="s">
        <v>51</v>
      </c>
      <c r="I10" s="18" t="s">
        <v>52</v>
      </c>
      <c r="J10" s="4" t="s">
        <v>133</v>
      </c>
      <c r="K10" s="20" t="s">
        <v>53</v>
      </c>
      <c r="L10" s="514"/>
    </row>
    <row r="11" spans="1:12" s="296" customFormat="1" ht="36" customHeight="1">
      <c r="A11" s="3" t="s">
        <v>24</v>
      </c>
      <c r="B11" s="29" t="s">
        <v>403</v>
      </c>
      <c r="C11" s="293">
        <v>176263</v>
      </c>
      <c r="D11" s="291">
        <v>47425</v>
      </c>
      <c r="E11" s="291">
        <v>156380</v>
      </c>
      <c r="F11" s="291"/>
      <c r="G11" s="292">
        <v>3500</v>
      </c>
      <c r="H11" s="294"/>
      <c r="I11" s="293"/>
      <c r="J11" s="291"/>
      <c r="K11" s="294"/>
      <c r="L11" s="295">
        <f>SUM(C11:K11)</f>
        <v>383568</v>
      </c>
    </row>
    <row r="12" spans="1:12" s="296" customFormat="1" ht="30.75" customHeight="1">
      <c r="A12" s="3" t="s">
        <v>27</v>
      </c>
      <c r="B12" s="34" t="s">
        <v>29</v>
      </c>
      <c r="C12" s="293">
        <v>65929</v>
      </c>
      <c r="D12" s="291">
        <v>17695</v>
      </c>
      <c r="E12" s="291">
        <v>87322</v>
      </c>
      <c r="F12" s="291"/>
      <c r="G12" s="292"/>
      <c r="H12" s="294"/>
      <c r="I12" s="293"/>
      <c r="J12" s="291"/>
      <c r="K12" s="294"/>
      <c r="L12" s="295">
        <f>SUM(C12:K12)</f>
        <v>170946</v>
      </c>
    </row>
    <row r="13" spans="1:12" s="296" customFormat="1" ht="22.5" customHeight="1">
      <c r="A13" s="3" t="s">
        <v>59</v>
      </c>
      <c r="B13" s="35" t="s">
        <v>31</v>
      </c>
      <c r="C13" s="293">
        <v>10946</v>
      </c>
      <c r="D13" s="291">
        <v>2920</v>
      </c>
      <c r="E13" s="291">
        <v>5399</v>
      </c>
      <c r="F13" s="291"/>
      <c r="G13" s="292"/>
      <c r="H13" s="294"/>
      <c r="I13" s="293"/>
      <c r="J13" s="291"/>
      <c r="K13" s="294"/>
      <c r="L13" s="295">
        <f>SUM(C13:K13)</f>
        <v>19265</v>
      </c>
    </row>
    <row r="14" spans="1:12" s="296" customFormat="1" ht="27" customHeight="1">
      <c r="A14" s="3" t="s">
        <v>61</v>
      </c>
      <c r="B14" s="34" t="s">
        <v>33</v>
      </c>
      <c r="C14" s="293">
        <v>21397</v>
      </c>
      <c r="D14" s="291">
        <v>5600</v>
      </c>
      <c r="E14" s="291">
        <v>6500</v>
      </c>
      <c r="F14" s="291"/>
      <c r="G14" s="292"/>
      <c r="H14" s="294"/>
      <c r="I14" s="293"/>
      <c r="J14" s="291"/>
      <c r="K14" s="294"/>
      <c r="L14" s="295">
        <f>SUM(C14:K14)</f>
        <v>33497</v>
      </c>
    </row>
    <row r="15" spans="1:12" s="296" customFormat="1" ht="26.25" customHeight="1">
      <c r="A15" s="3" t="s">
        <v>54</v>
      </c>
      <c r="B15" s="34" t="s">
        <v>34</v>
      </c>
      <c r="C15" s="293">
        <v>96012</v>
      </c>
      <c r="D15" s="291">
        <v>25820</v>
      </c>
      <c r="E15" s="291">
        <v>249743</v>
      </c>
      <c r="F15" s="291"/>
      <c r="G15" s="292">
        <v>1813</v>
      </c>
      <c r="H15" s="294"/>
      <c r="I15" s="293"/>
      <c r="J15" s="291">
        <v>1064</v>
      </c>
      <c r="K15" s="294"/>
      <c r="L15" s="295">
        <f>SUM(C15:K15)</f>
        <v>374452</v>
      </c>
    </row>
    <row r="16" spans="1:12" s="296" customFormat="1" ht="26.25" customHeight="1">
      <c r="A16" s="3" t="s">
        <v>28</v>
      </c>
      <c r="B16" s="31" t="s">
        <v>35</v>
      </c>
      <c r="C16" s="312">
        <f aca="true" t="shared" si="0" ref="C16:L16">SUM(C11:C15)</f>
        <v>370547</v>
      </c>
      <c r="D16" s="313">
        <f t="shared" si="0"/>
        <v>99460</v>
      </c>
      <c r="E16" s="313">
        <f t="shared" si="0"/>
        <v>505344</v>
      </c>
      <c r="F16" s="313">
        <f t="shared" si="0"/>
        <v>0</v>
      </c>
      <c r="G16" s="313">
        <f t="shared" si="0"/>
        <v>5313</v>
      </c>
      <c r="H16" s="314"/>
      <c r="I16" s="315">
        <f t="shared" si="0"/>
        <v>0</v>
      </c>
      <c r="J16" s="313">
        <f t="shared" si="0"/>
        <v>1064</v>
      </c>
      <c r="K16" s="314">
        <f t="shared" si="0"/>
        <v>0</v>
      </c>
      <c r="L16" s="295">
        <f t="shared" si="0"/>
        <v>981728</v>
      </c>
    </row>
    <row r="17" spans="1:12" s="296" customFormat="1" ht="24" customHeight="1">
      <c r="A17" s="3" t="s">
        <v>30</v>
      </c>
      <c r="B17" s="36" t="s">
        <v>37</v>
      </c>
      <c r="C17" s="301">
        <v>208086</v>
      </c>
      <c r="D17" s="299">
        <v>57119</v>
      </c>
      <c r="E17" s="299">
        <v>134929</v>
      </c>
      <c r="F17" s="299">
        <v>74460</v>
      </c>
      <c r="G17" s="300"/>
      <c r="H17" s="302"/>
      <c r="I17" s="316">
        <v>21342</v>
      </c>
      <c r="J17" s="299"/>
      <c r="K17" s="317"/>
      <c r="L17" s="295">
        <f>SUM(C17:K17)</f>
        <v>495936</v>
      </c>
    </row>
    <row r="18" spans="1:12" s="305" customFormat="1" ht="30" customHeight="1">
      <c r="A18" s="286" t="s">
        <v>32</v>
      </c>
      <c r="B18" s="36" t="s">
        <v>56</v>
      </c>
      <c r="C18" s="301">
        <v>418559</v>
      </c>
      <c r="D18" s="299">
        <v>60091</v>
      </c>
      <c r="E18" s="299">
        <v>343293</v>
      </c>
      <c r="F18" s="299">
        <v>131233</v>
      </c>
      <c r="G18" s="300">
        <v>701550</v>
      </c>
      <c r="H18" s="302">
        <v>45791</v>
      </c>
      <c r="I18" s="318">
        <v>253756</v>
      </c>
      <c r="J18" s="299">
        <v>318062</v>
      </c>
      <c r="K18" s="317">
        <v>193801</v>
      </c>
      <c r="L18" s="295">
        <f>SUM(C18:K18)</f>
        <v>2466136</v>
      </c>
    </row>
    <row r="19" spans="1:12" s="296" customFormat="1" ht="28.5" customHeight="1" thickBot="1">
      <c r="A19" s="3" t="s">
        <v>36</v>
      </c>
      <c r="B19" s="33" t="s">
        <v>41</v>
      </c>
      <c r="C19" s="309">
        <f>SUM(C16:C18)</f>
        <v>997192</v>
      </c>
      <c r="D19" s="307">
        <f aca="true" t="shared" si="1" ref="D19:L19">SUM(D16:D18)</f>
        <v>216670</v>
      </c>
      <c r="E19" s="307">
        <f t="shared" si="1"/>
        <v>983566</v>
      </c>
      <c r="F19" s="307">
        <f t="shared" si="1"/>
        <v>205693</v>
      </c>
      <c r="G19" s="307">
        <f t="shared" si="1"/>
        <v>706863</v>
      </c>
      <c r="H19" s="310">
        <f t="shared" si="1"/>
        <v>45791</v>
      </c>
      <c r="I19" s="319">
        <f t="shared" si="1"/>
        <v>275098</v>
      </c>
      <c r="J19" s="307">
        <f t="shared" si="1"/>
        <v>319126</v>
      </c>
      <c r="K19" s="320">
        <f t="shared" si="1"/>
        <v>193801</v>
      </c>
      <c r="L19" s="311">
        <f t="shared" si="1"/>
        <v>3943800</v>
      </c>
    </row>
    <row r="21" spans="8:12" ht="12.75">
      <c r="H21" s="14"/>
      <c r="J21" s="14"/>
      <c r="K21" s="14"/>
      <c r="L21" s="14"/>
    </row>
  </sheetData>
  <sheetProtection/>
  <mergeCells count="6">
    <mergeCell ref="B2:L2"/>
    <mergeCell ref="B4:L4"/>
    <mergeCell ref="B9:B10"/>
    <mergeCell ref="C9:H9"/>
    <mergeCell ref="I9:K9"/>
    <mergeCell ref="L9:L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zoomScalePageLayoutView="0" workbookViewId="0" topLeftCell="A1">
      <selection activeCell="B51" sqref="B51"/>
    </sheetView>
  </sheetViews>
  <sheetFormatPr defaultColWidth="9.140625" defaultRowHeight="12.75"/>
  <cols>
    <col min="1" max="1" width="4.421875" style="37" customWidth="1"/>
    <col min="2" max="2" width="35.28125" style="21" customWidth="1"/>
    <col min="3" max="3" width="14.421875" style="21" customWidth="1"/>
    <col min="4" max="4" width="30.8515625" style="21" customWidth="1"/>
    <col min="5" max="5" width="15.8515625" style="21" customWidth="1"/>
    <col min="6" max="6" width="9.140625" style="21" customWidth="1"/>
    <col min="7" max="7" width="15.28125" style="21" bestFit="1" customWidth="1"/>
    <col min="8" max="16384" width="9.140625" style="21" customWidth="1"/>
  </cols>
  <sheetData>
    <row r="1" spans="1:5" ht="12.75">
      <c r="A1" s="109"/>
      <c r="B1" s="109"/>
      <c r="C1" s="109"/>
      <c r="D1" s="109"/>
      <c r="E1" s="109"/>
    </row>
    <row r="2" spans="1:5" ht="12.75">
      <c r="A2" s="102"/>
      <c r="B2" s="102"/>
      <c r="C2" s="102"/>
      <c r="D2" s="102"/>
      <c r="E2" s="102"/>
    </row>
    <row r="3" spans="1:5" ht="15">
      <c r="A3" s="102"/>
      <c r="B3" s="521" t="s">
        <v>278</v>
      </c>
      <c r="C3" s="521"/>
      <c r="D3" s="521"/>
      <c r="E3" s="522"/>
    </row>
    <row r="4" spans="1:5" ht="12.75">
      <c r="A4" s="102"/>
      <c r="B4" s="38"/>
      <c r="C4" s="38"/>
      <c r="D4" s="38"/>
      <c r="E4" s="38"/>
    </row>
    <row r="5" spans="1:5" ht="12.75">
      <c r="A5" s="102"/>
      <c r="B5" s="38"/>
      <c r="C5" s="38"/>
      <c r="D5" s="38"/>
      <c r="E5" s="38"/>
    </row>
    <row r="6" spans="1:5" ht="42.75" customHeight="1">
      <c r="A6" s="102"/>
      <c r="B6" s="523" t="s">
        <v>436</v>
      </c>
      <c r="C6" s="524"/>
      <c r="D6" s="524"/>
      <c r="E6" s="524"/>
    </row>
    <row r="7" spans="1:5" ht="12.75">
      <c r="A7" s="102"/>
      <c r="B7" s="39"/>
      <c r="C7" s="39"/>
      <c r="D7" s="39"/>
      <c r="E7" s="39"/>
    </row>
    <row r="8" spans="1:5" ht="12.75">
      <c r="A8" s="480"/>
      <c r="B8" s="261" t="s">
        <v>0</v>
      </c>
      <c r="C8" s="40" t="s">
        <v>1</v>
      </c>
      <c r="D8" s="40" t="s">
        <v>2</v>
      </c>
      <c r="E8" s="40" t="s">
        <v>3</v>
      </c>
    </row>
    <row r="9" spans="1:5" ht="15.75">
      <c r="A9" s="256" t="s">
        <v>10</v>
      </c>
      <c r="B9" s="525" t="s">
        <v>131</v>
      </c>
      <c r="C9" s="525"/>
      <c r="D9" s="525"/>
      <c r="E9" s="525"/>
    </row>
    <row r="10" spans="1:5" ht="15">
      <c r="A10" s="160" t="s">
        <v>16</v>
      </c>
      <c r="B10" s="526" t="s">
        <v>12</v>
      </c>
      <c r="C10" s="526"/>
      <c r="D10" s="526" t="s">
        <v>42</v>
      </c>
      <c r="E10" s="526"/>
    </row>
    <row r="11" spans="1:5" ht="25.5" customHeight="1">
      <c r="A11" s="160" t="s">
        <v>24</v>
      </c>
      <c r="B11" s="42" t="s">
        <v>57</v>
      </c>
      <c r="C11" s="41" t="s">
        <v>58</v>
      </c>
      <c r="D11" s="41" t="s">
        <v>57</v>
      </c>
      <c r="E11" s="41" t="s">
        <v>58</v>
      </c>
    </row>
    <row r="12" spans="1:5" ht="12.75">
      <c r="A12" s="160" t="s">
        <v>27</v>
      </c>
      <c r="B12" s="43" t="s">
        <v>17</v>
      </c>
      <c r="C12" s="44">
        <v>502703</v>
      </c>
      <c r="D12" s="43" t="s">
        <v>47</v>
      </c>
      <c r="E12" s="44">
        <v>997192</v>
      </c>
    </row>
    <row r="13" spans="1:5" ht="12.75">
      <c r="A13" s="160" t="s">
        <v>59</v>
      </c>
      <c r="B13" s="43" t="s">
        <v>18</v>
      </c>
      <c r="C13" s="44">
        <v>580968</v>
      </c>
      <c r="D13" s="43" t="s">
        <v>60</v>
      </c>
      <c r="E13" s="44">
        <v>216670</v>
      </c>
    </row>
    <row r="14" spans="1:5" ht="12.75">
      <c r="A14" s="160" t="s">
        <v>61</v>
      </c>
      <c r="B14" s="43" t="s">
        <v>19</v>
      </c>
      <c r="C14" s="44">
        <v>1102275</v>
      </c>
      <c r="D14" s="43" t="s">
        <v>49</v>
      </c>
      <c r="E14" s="44">
        <v>983566</v>
      </c>
    </row>
    <row r="15" spans="1:5" ht="25.5" customHeight="1">
      <c r="A15" s="160" t="s">
        <v>54</v>
      </c>
      <c r="B15" s="43" t="s">
        <v>20</v>
      </c>
      <c r="C15" s="44">
        <v>871576</v>
      </c>
      <c r="D15" s="515" t="s">
        <v>50</v>
      </c>
      <c r="E15" s="517">
        <v>205693</v>
      </c>
    </row>
    <row r="16" spans="1:5" ht="36" customHeight="1">
      <c r="A16" s="160" t="s">
        <v>28</v>
      </c>
      <c r="B16" s="45"/>
      <c r="C16" s="46"/>
      <c r="D16" s="516"/>
      <c r="E16" s="518"/>
    </row>
    <row r="17" spans="1:5" ht="25.5">
      <c r="A17" s="160" t="s">
        <v>30</v>
      </c>
      <c r="B17" s="47"/>
      <c r="C17" s="48"/>
      <c r="D17" s="47" t="s">
        <v>130</v>
      </c>
      <c r="E17" s="48">
        <v>706863</v>
      </c>
    </row>
    <row r="18" spans="1:5" ht="12.75">
      <c r="A18" s="160" t="s">
        <v>32</v>
      </c>
      <c r="B18" s="47"/>
      <c r="C18" s="48"/>
      <c r="D18" s="47" t="s">
        <v>62</v>
      </c>
      <c r="E18" s="48">
        <v>45791</v>
      </c>
    </row>
    <row r="19" spans="1:5" ht="12.75">
      <c r="A19" s="160" t="s">
        <v>36</v>
      </c>
      <c r="B19" s="45" t="s">
        <v>332</v>
      </c>
      <c r="C19" s="46">
        <f>SUM(C12:C18)</f>
        <v>3057522</v>
      </c>
      <c r="D19" s="45" t="s">
        <v>63</v>
      </c>
      <c r="E19" s="46">
        <f>SUM(E12:E18)</f>
        <v>3155775</v>
      </c>
    </row>
    <row r="20" spans="1:5" ht="12.75">
      <c r="A20" s="160" t="s">
        <v>55</v>
      </c>
      <c r="B20" s="519" t="s">
        <v>64</v>
      </c>
      <c r="C20" s="519"/>
      <c r="D20" s="519"/>
      <c r="E20" s="49">
        <f>C19-E19</f>
        <v>-98253</v>
      </c>
    </row>
    <row r="21" spans="1:5" ht="12.75">
      <c r="A21" s="160" t="s">
        <v>38</v>
      </c>
      <c r="B21" s="520" t="s">
        <v>65</v>
      </c>
      <c r="C21" s="520"/>
      <c r="D21" s="520"/>
      <c r="E21" s="49">
        <v>111123</v>
      </c>
    </row>
    <row r="22" spans="1:5" ht="21" customHeight="1">
      <c r="A22" s="160" t="s">
        <v>40</v>
      </c>
      <c r="B22" s="519" t="s">
        <v>66</v>
      </c>
      <c r="C22" s="519"/>
      <c r="D22" s="519"/>
      <c r="E22" s="49">
        <f>E21+E20</f>
        <v>12870</v>
      </c>
    </row>
    <row r="23" spans="1:5" ht="15.75">
      <c r="A23" s="161"/>
      <c r="B23" s="22"/>
      <c r="C23" s="22"/>
      <c r="D23" s="22"/>
      <c r="E23" s="23"/>
    </row>
    <row r="24" spans="1:5" ht="15.75">
      <c r="A24" s="160" t="s">
        <v>67</v>
      </c>
      <c r="B24" s="530" t="s">
        <v>132</v>
      </c>
      <c r="C24" s="530"/>
      <c r="D24" s="530"/>
      <c r="E24" s="530"/>
    </row>
    <row r="25" spans="1:5" ht="15">
      <c r="A25" s="160" t="s">
        <v>68</v>
      </c>
      <c r="B25" s="526" t="s">
        <v>13</v>
      </c>
      <c r="C25" s="526"/>
      <c r="D25" s="526" t="s">
        <v>43</v>
      </c>
      <c r="E25" s="526"/>
    </row>
    <row r="26" spans="1:5" ht="15">
      <c r="A26" s="160" t="s">
        <v>69</v>
      </c>
      <c r="B26" s="42" t="s">
        <v>57</v>
      </c>
      <c r="C26" s="41" t="s">
        <v>58</v>
      </c>
      <c r="D26" s="41" t="s">
        <v>57</v>
      </c>
      <c r="E26" s="41" t="s">
        <v>58</v>
      </c>
    </row>
    <row r="27" spans="1:5" ht="27.75" customHeight="1">
      <c r="A27" s="160" t="s">
        <v>70</v>
      </c>
      <c r="B27" s="43" t="s">
        <v>22</v>
      </c>
      <c r="C27" s="44">
        <v>499523</v>
      </c>
      <c r="D27" s="43" t="s">
        <v>52</v>
      </c>
      <c r="E27" s="44">
        <v>275098</v>
      </c>
    </row>
    <row r="28" spans="1:5" ht="12.75">
      <c r="A28" s="160" t="s">
        <v>71</v>
      </c>
      <c r="B28" s="43" t="s">
        <v>23</v>
      </c>
      <c r="C28" s="44">
        <v>123507</v>
      </c>
      <c r="D28" s="43" t="s">
        <v>133</v>
      </c>
      <c r="E28" s="44">
        <v>319126</v>
      </c>
    </row>
    <row r="29" spans="1:5" ht="12.75">
      <c r="A29" s="160" t="s">
        <v>72</v>
      </c>
      <c r="B29" s="43"/>
      <c r="C29" s="44"/>
      <c r="D29" s="43" t="s">
        <v>75</v>
      </c>
      <c r="E29" s="44">
        <v>193801</v>
      </c>
    </row>
    <row r="30" spans="1:5" ht="12.75">
      <c r="A30" s="160" t="s">
        <v>73</v>
      </c>
      <c r="B30" s="45" t="s">
        <v>77</v>
      </c>
      <c r="C30" s="49">
        <f>SUM(C27:C29)</f>
        <v>623030</v>
      </c>
      <c r="D30" s="45" t="s">
        <v>78</v>
      </c>
      <c r="E30" s="49">
        <f>SUM(E27:E29)</f>
        <v>788025</v>
      </c>
    </row>
    <row r="31" spans="1:7" ht="19.5" customHeight="1">
      <c r="A31" s="160" t="s">
        <v>74</v>
      </c>
      <c r="B31" s="519" t="s">
        <v>80</v>
      </c>
      <c r="C31" s="519"/>
      <c r="D31" s="519"/>
      <c r="E31" s="49">
        <f>C30-E30</f>
        <v>-164995</v>
      </c>
      <c r="G31" s="24"/>
    </row>
    <row r="32" spans="1:7" ht="19.5" customHeight="1">
      <c r="A32" s="160" t="s">
        <v>76</v>
      </c>
      <c r="B32" s="520" t="s">
        <v>82</v>
      </c>
      <c r="C32" s="520"/>
      <c r="D32" s="520"/>
      <c r="E32" s="49">
        <v>152125</v>
      </c>
      <c r="G32" s="24"/>
    </row>
    <row r="33" spans="1:7" ht="19.5" customHeight="1">
      <c r="A33" s="160" t="s">
        <v>79</v>
      </c>
      <c r="B33" s="519" t="s">
        <v>84</v>
      </c>
      <c r="C33" s="519"/>
      <c r="D33" s="519"/>
      <c r="E33" s="49">
        <f>E32+E31</f>
        <v>-12870</v>
      </c>
      <c r="G33" s="24"/>
    </row>
    <row r="34" spans="1:7" ht="35.25" customHeight="1">
      <c r="A34" s="160" t="s">
        <v>81</v>
      </c>
      <c r="B34" s="527" t="s">
        <v>134</v>
      </c>
      <c r="C34" s="528"/>
      <c r="D34" s="529"/>
      <c r="E34" s="49">
        <f>E22</f>
        <v>12870</v>
      </c>
      <c r="G34" s="24"/>
    </row>
    <row r="35" spans="1:7" ht="19.5" customHeight="1">
      <c r="A35" s="160" t="s">
        <v>83</v>
      </c>
      <c r="B35" s="519" t="s">
        <v>135</v>
      </c>
      <c r="C35" s="519"/>
      <c r="D35" s="519"/>
      <c r="E35" s="50">
        <f>E33+E34</f>
        <v>0</v>
      </c>
      <c r="G35" s="25"/>
    </row>
    <row r="36" spans="2:5" ht="12.75">
      <c r="B36" s="51"/>
      <c r="C36" s="51"/>
      <c r="D36" s="51"/>
      <c r="E36" s="51"/>
    </row>
    <row r="37" ht="12.75">
      <c r="G37" s="24"/>
    </row>
    <row r="39" ht="12.75">
      <c r="G39" s="24"/>
    </row>
  </sheetData>
  <sheetProtection/>
  <mergeCells count="18">
    <mergeCell ref="B35:D35"/>
    <mergeCell ref="B31:D31"/>
    <mergeCell ref="B32:D32"/>
    <mergeCell ref="B33:D33"/>
    <mergeCell ref="B34:D34"/>
    <mergeCell ref="B22:D22"/>
    <mergeCell ref="B24:E24"/>
    <mergeCell ref="B25:C25"/>
    <mergeCell ref="D25:E25"/>
    <mergeCell ref="D15:D16"/>
    <mergeCell ref="E15:E16"/>
    <mergeCell ref="B20:D20"/>
    <mergeCell ref="B21:D21"/>
    <mergeCell ref="B3:E3"/>
    <mergeCell ref="B6:E6"/>
    <mergeCell ref="B9:E9"/>
    <mergeCell ref="B10:C10"/>
    <mergeCell ref="D10:E10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="60" zoomScalePageLayoutView="0" workbookViewId="0" topLeftCell="A22">
      <selection activeCell="P66" sqref="P66"/>
    </sheetView>
  </sheetViews>
  <sheetFormatPr defaultColWidth="9.140625" defaultRowHeight="12.75"/>
  <cols>
    <col min="1" max="1" width="5.00390625" style="477" customWidth="1"/>
    <col min="2" max="2" width="4.421875" style="21" customWidth="1"/>
    <col min="3" max="8" width="9.140625" style="21" customWidth="1"/>
    <col min="9" max="9" width="15.140625" style="21" customWidth="1"/>
    <col min="10" max="10" width="16.57421875" style="21" customWidth="1"/>
    <col min="11" max="16384" width="9.140625" style="21" customWidth="1"/>
  </cols>
  <sheetData>
    <row r="1" spans="1:10" ht="15.75">
      <c r="A1" s="167"/>
      <c r="B1" s="574" t="s">
        <v>267</v>
      </c>
      <c r="C1" s="574"/>
      <c r="D1" s="574"/>
      <c r="E1" s="574"/>
      <c r="F1" s="574"/>
      <c r="G1" s="574"/>
      <c r="H1" s="574"/>
      <c r="I1" s="574"/>
      <c r="J1" s="574"/>
    </row>
    <row r="2" spans="1:10" ht="15.75">
      <c r="A2" s="167"/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167"/>
      <c r="B3" s="96"/>
      <c r="C3" s="96"/>
      <c r="D3" s="96"/>
      <c r="E3" s="96"/>
      <c r="F3" s="96"/>
      <c r="G3" s="96"/>
      <c r="H3" s="96"/>
      <c r="I3" s="96"/>
      <c r="J3" s="96"/>
    </row>
    <row r="4" spans="1:10" ht="23.25">
      <c r="A4" s="167"/>
      <c r="B4" s="575" t="s">
        <v>139</v>
      </c>
      <c r="C4" s="575"/>
      <c r="D4" s="575"/>
      <c r="E4" s="575"/>
      <c r="F4" s="575"/>
      <c r="G4" s="575"/>
      <c r="H4" s="575"/>
      <c r="I4" s="575"/>
      <c r="J4" s="576"/>
    </row>
    <row r="5" spans="1:10" ht="23.25">
      <c r="A5" s="167"/>
      <c r="B5" s="575" t="s">
        <v>301</v>
      </c>
      <c r="C5" s="575"/>
      <c r="D5" s="575"/>
      <c r="E5" s="575"/>
      <c r="F5" s="575"/>
      <c r="G5" s="575"/>
      <c r="H5" s="575"/>
      <c r="I5" s="575"/>
      <c r="J5" s="576"/>
    </row>
    <row r="6" spans="1:10" ht="23.25">
      <c r="A6" s="167"/>
      <c r="B6" s="575" t="s">
        <v>90</v>
      </c>
      <c r="C6" s="575"/>
      <c r="D6" s="575"/>
      <c r="E6" s="575"/>
      <c r="F6" s="575"/>
      <c r="G6" s="575"/>
      <c r="H6" s="575"/>
      <c r="I6" s="575"/>
      <c r="J6" s="576"/>
    </row>
    <row r="7" spans="1:10" ht="23.25">
      <c r="A7" s="109"/>
      <c r="B7" s="571"/>
      <c r="C7" s="571"/>
      <c r="D7" s="571"/>
      <c r="E7" s="571"/>
      <c r="F7" s="571"/>
      <c r="G7" s="571"/>
      <c r="H7" s="571"/>
      <c r="I7" s="571"/>
      <c r="J7" s="572"/>
    </row>
    <row r="8" spans="1:10" ht="14.25" customHeight="1">
      <c r="A8" s="430"/>
      <c r="B8" s="166" t="s">
        <v>0</v>
      </c>
      <c r="C8" s="103" t="s">
        <v>1</v>
      </c>
      <c r="D8" s="103" t="s">
        <v>2</v>
      </c>
      <c r="E8" s="103" t="s">
        <v>3</v>
      </c>
      <c r="F8" s="103" t="s">
        <v>4</v>
      </c>
      <c r="G8" s="103" t="s">
        <v>5</v>
      </c>
      <c r="H8" s="103" t="s">
        <v>89</v>
      </c>
      <c r="I8" s="103" t="s">
        <v>6</v>
      </c>
      <c r="J8" s="103" t="s">
        <v>7</v>
      </c>
    </row>
    <row r="9" spans="1:10" ht="13.5" thickBot="1">
      <c r="A9" s="430"/>
      <c r="B9" s="98"/>
      <c r="C9" s="97"/>
      <c r="D9" s="97"/>
      <c r="E9" s="97"/>
      <c r="F9" s="97"/>
      <c r="G9" s="97"/>
      <c r="H9" s="97"/>
      <c r="I9" s="97"/>
      <c r="J9" s="99" t="s">
        <v>91</v>
      </c>
    </row>
    <row r="10" spans="1:10" ht="12.75">
      <c r="A10" s="561" t="s">
        <v>10</v>
      </c>
      <c r="B10" s="563" t="s">
        <v>11</v>
      </c>
      <c r="C10" s="564"/>
      <c r="D10" s="564"/>
      <c r="E10" s="564"/>
      <c r="F10" s="564"/>
      <c r="G10" s="564"/>
      <c r="H10" s="564"/>
      <c r="I10" s="564"/>
      <c r="J10" s="567" t="s">
        <v>92</v>
      </c>
    </row>
    <row r="11" spans="1:10" ht="22.5" customHeight="1">
      <c r="A11" s="562"/>
      <c r="B11" s="565"/>
      <c r="C11" s="566"/>
      <c r="D11" s="566"/>
      <c r="E11" s="566"/>
      <c r="F11" s="566"/>
      <c r="G11" s="566"/>
      <c r="H11" s="566"/>
      <c r="I11" s="566"/>
      <c r="J11" s="568"/>
    </row>
    <row r="12" spans="1:10" ht="29.25" customHeight="1">
      <c r="A12" s="271" t="s">
        <v>16</v>
      </c>
      <c r="B12" s="321" t="s">
        <v>93</v>
      </c>
      <c r="C12" s="569" t="s">
        <v>94</v>
      </c>
      <c r="D12" s="569"/>
      <c r="E12" s="569"/>
      <c r="F12" s="569"/>
      <c r="G12" s="569"/>
      <c r="H12" s="569"/>
      <c r="I12" s="570"/>
      <c r="J12" s="322"/>
    </row>
    <row r="13" spans="1:10" ht="18" customHeight="1">
      <c r="A13" s="271" t="s">
        <v>24</v>
      </c>
      <c r="B13" s="323"/>
      <c r="C13" s="100" t="s">
        <v>10</v>
      </c>
      <c r="D13" s="573" t="s">
        <v>140</v>
      </c>
      <c r="E13" s="573"/>
      <c r="F13" s="573"/>
      <c r="G13" s="573"/>
      <c r="H13" s="573"/>
      <c r="I13" s="573"/>
      <c r="J13" s="324">
        <v>21311</v>
      </c>
    </row>
    <row r="14" spans="1:10" ht="18" customHeight="1">
      <c r="A14" s="271" t="s">
        <v>27</v>
      </c>
      <c r="B14" s="323"/>
      <c r="C14" s="100" t="s">
        <v>16</v>
      </c>
      <c r="D14" s="573" t="s">
        <v>141</v>
      </c>
      <c r="E14" s="573"/>
      <c r="F14" s="573"/>
      <c r="G14" s="573"/>
      <c r="H14" s="573"/>
      <c r="I14" s="573"/>
      <c r="J14" s="325">
        <v>23131</v>
      </c>
    </row>
    <row r="15" spans="1:10" ht="18" customHeight="1">
      <c r="A15" s="271" t="s">
        <v>59</v>
      </c>
      <c r="B15" s="326"/>
      <c r="C15" s="100" t="s">
        <v>24</v>
      </c>
      <c r="D15" s="577" t="s">
        <v>142</v>
      </c>
      <c r="E15" s="577"/>
      <c r="F15" s="577"/>
      <c r="G15" s="577"/>
      <c r="H15" s="577"/>
      <c r="I15" s="577"/>
      <c r="J15" s="327">
        <v>280062</v>
      </c>
    </row>
    <row r="16" spans="1:10" ht="18" customHeight="1">
      <c r="A16" s="271" t="s">
        <v>61</v>
      </c>
      <c r="B16" s="326"/>
      <c r="C16" s="100" t="s">
        <v>27</v>
      </c>
      <c r="D16" s="578" t="s">
        <v>302</v>
      </c>
      <c r="E16" s="577"/>
      <c r="F16" s="577"/>
      <c r="G16" s="577"/>
      <c r="H16" s="577"/>
      <c r="I16" s="577"/>
      <c r="J16" s="327">
        <v>34495</v>
      </c>
    </row>
    <row r="17" spans="1:10" ht="18" customHeight="1">
      <c r="A17" s="271" t="s">
        <v>54</v>
      </c>
      <c r="B17" s="326"/>
      <c r="C17" s="100" t="s">
        <v>59</v>
      </c>
      <c r="D17" s="577" t="s">
        <v>95</v>
      </c>
      <c r="E17" s="577"/>
      <c r="F17" s="577"/>
      <c r="G17" s="577"/>
      <c r="H17" s="577"/>
      <c r="I17" s="577"/>
      <c r="J17" s="327">
        <v>1225</v>
      </c>
    </row>
    <row r="18" spans="1:10" ht="18" customHeight="1">
      <c r="A18" s="271" t="s">
        <v>28</v>
      </c>
      <c r="B18" s="326"/>
      <c r="C18" s="100" t="s">
        <v>61</v>
      </c>
      <c r="D18" s="546" t="s">
        <v>304</v>
      </c>
      <c r="E18" s="547"/>
      <c r="F18" s="547"/>
      <c r="G18" s="547"/>
      <c r="H18" s="547"/>
      <c r="I18" s="548"/>
      <c r="J18" s="327">
        <v>1778</v>
      </c>
    </row>
    <row r="19" spans="1:10" ht="18" customHeight="1">
      <c r="A19" s="271" t="s">
        <v>30</v>
      </c>
      <c r="B19" s="326"/>
      <c r="C19" s="100" t="s">
        <v>54</v>
      </c>
      <c r="D19" s="543" t="s">
        <v>303</v>
      </c>
      <c r="E19" s="559"/>
      <c r="F19" s="559"/>
      <c r="G19" s="559"/>
      <c r="H19" s="559"/>
      <c r="I19" s="560"/>
      <c r="J19" s="327">
        <v>7108</v>
      </c>
    </row>
    <row r="20" spans="1:10" ht="18" customHeight="1">
      <c r="A20" s="271" t="s">
        <v>32</v>
      </c>
      <c r="B20" s="326"/>
      <c r="C20" s="100" t="s">
        <v>28</v>
      </c>
      <c r="D20" s="546" t="s">
        <v>305</v>
      </c>
      <c r="E20" s="547"/>
      <c r="F20" s="547"/>
      <c r="G20" s="547"/>
      <c r="H20" s="547"/>
      <c r="I20" s="548"/>
      <c r="J20" s="327">
        <v>24848</v>
      </c>
    </row>
    <row r="21" spans="1:10" ht="18" customHeight="1">
      <c r="A21" s="271" t="s">
        <v>36</v>
      </c>
      <c r="B21" s="326"/>
      <c r="C21" s="100" t="s">
        <v>30</v>
      </c>
      <c r="D21" s="549" t="s">
        <v>314</v>
      </c>
      <c r="E21" s="550"/>
      <c r="F21" s="550"/>
      <c r="G21" s="550"/>
      <c r="H21" s="550"/>
      <c r="I21" s="551"/>
      <c r="J21" s="327">
        <v>17060</v>
      </c>
    </row>
    <row r="22" spans="1:10" ht="18" customHeight="1">
      <c r="A22" s="271" t="s">
        <v>55</v>
      </c>
      <c r="B22" s="326"/>
      <c r="C22" s="100" t="s">
        <v>32</v>
      </c>
      <c r="D22" s="543" t="s">
        <v>306</v>
      </c>
      <c r="E22" s="544"/>
      <c r="F22" s="544"/>
      <c r="G22" s="544"/>
      <c r="H22" s="544"/>
      <c r="I22" s="545"/>
      <c r="J22" s="327">
        <v>9138</v>
      </c>
    </row>
    <row r="23" spans="1:10" ht="27.75" customHeight="1">
      <c r="A23" s="271" t="s">
        <v>38</v>
      </c>
      <c r="B23" s="328" t="s">
        <v>93</v>
      </c>
      <c r="C23" s="555" t="s">
        <v>96</v>
      </c>
      <c r="D23" s="556"/>
      <c r="E23" s="556"/>
      <c r="F23" s="556"/>
      <c r="G23" s="556"/>
      <c r="H23" s="556"/>
      <c r="I23" s="556"/>
      <c r="J23" s="329">
        <f>SUM(J13:J22)</f>
        <v>420156</v>
      </c>
    </row>
    <row r="24" spans="1:10" ht="18" customHeight="1">
      <c r="A24" s="271" t="s">
        <v>40</v>
      </c>
      <c r="B24" s="330" t="s">
        <v>97</v>
      </c>
      <c r="C24" s="539" t="s">
        <v>143</v>
      </c>
      <c r="D24" s="557"/>
      <c r="E24" s="557"/>
      <c r="F24" s="557"/>
      <c r="G24" s="557"/>
      <c r="H24" s="557"/>
      <c r="I24" s="558"/>
      <c r="J24" s="322"/>
    </row>
    <row r="25" spans="1:10" ht="18" customHeight="1">
      <c r="A25" s="271" t="s">
        <v>67</v>
      </c>
      <c r="B25" s="330"/>
      <c r="C25" s="539" t="s">
        <v>98</v>
      </c>
      <c r="D25" s="557"/>
      <c r="E25" s="557"/>
      <c r="F25" s="557"/>
      <c r="G25" s="557"/>
      <c r="H25" s="557"/>
      <c r="I25" s="558"/>
      <c r="J25" s="322"/>
    </row>
    <row r="26" spans="1:10" ht="18" customHeight="1">
      <c r="A26" s="271" t="s">
        <v>68</v>
      </c>
      <c r="B26" s="323"/>
      <c r="C26" s="100" t="s">
        <v>10</v>
      </c>
      <c r="D26" s="578" t="s">
        <v>307</v>
      </c>
      <c r="E26" s="573"/>
      <c r="F26" s="573"/>
      <c r="G26" s="573"/>
      <c r="H26" s="573"/>
      <c r="I26" s="573"/>
      <c r="J26" s="403">
        <v>8001</v>
      </c>
    </row>
    <row r="27" spans="1:10" ht="18" customHeight="1">
      <c r="A27" s="271" t="s">
        <v>69</v>
      </c>
      <c r="B27" s="323"/>
      <c r="C27" s="100" t="s">
        <v>16</v>
      </c>
      <c r="D27" s="578" t="s">
        <v>308</v>
      </c>
      <c r="E27" s="573"/>
      <c r="F27" s="573"/>
      <c r="G27" s="573"/>
      <c r="H27" s="573"/>
      <c r="I27" s="573"/>
      <c r="J27" s="325">
        <v>5000</v>
      </c>
    </row>
    <row r="28" spans="1:10" ht="18" customHeight="1">
      <c r="A28" s="271" t="s">
        <v>70</v>
      </c>
      <c r="B28" s="323"/>
      <c r="C28" s="100" t="s">
        <v>24</v>
      </c>
      <c r="D28" s="578" t="s">
        <v>309</v>
      </c>
      <c r="E28" s="573"/>
      <c r="F28" s="573"/>
      <c r="G28" s="573"/>
      <c r="H28" s="573"/>
      <c r="I28" s="573"/>
      <c r="J28" s="325">
        <v>2540</v>
      </c>
    </row>
    <row r="29" spans="1:10" ht="18" customHeight="1">
      <c r="A29" s="271" t="s">
        <v>71</v>
      </c>
      <c r="B29" s="323"/>
      <c r="C29" s="100" t="s">
        <v>27</v>
      </c>
      <c r="D29" s="546" t="s">
        <v>310</v>
      </c>
      <c r="E29" s="579"/>
      <c r="F29" s="579"/>
      <c r="G29" s="579"/>
      <c r="H29" s="579"/>
      <c r="I29" s="580"/>
      <c r="J29" s="325">
        <v>11557</v>
      </c>
    </row>
    <row r="30" spans="1:10" ht="18" customHeight="1">
      <c r="A30" s="271" t="s">
        <v>72</v>
      </c>
      <c r="B30" s="323"/>
      <c r="C30" s="100" t="s">
        <v>59</v>
      </c>
      <c r="D30" s="546" t="s">
        <v>401</v>
      </c>
      <c r="E30" s="579"/>
      <c r="F30" s="579"/>
      <c r="G30" s="579"/>
      <c r="H30" s="579"/>
      <c r="I30" s="580"/>
      <c r="J30" s="325">
        <v>1300</v>
      </c>
    </row>
    <row r="31" spans="1:10" ht="18" customHeight="1">
      <c r="A31" s="271" t="s">
        <v>73</v>
      </c>
      <c r="B31" s="323"/>
      <c r="C31" s="100" t="s">
        <v>61</v>
      </c>
      <c r="D31" s="546" t="s">
        <v>311</v>
      </c>
      <c r="E31" s="579"/>
      <c r="F31" s="579"/>
      <c r="G31" s="579"/>
      <c r="H31" s="579"/>
      <c r="I31" s="580"/>
      <c r="J31" s="325">
        <v>464</v>
      </c>
    </row>
    <row r="32" spans="1:10" ht="18" customHeight="1">
      <c r="A32" s="271" t="s">
        <v>74</v>
      </c>
      <c r="B32" s="323"/>
      <c r="C32" s="100" t="s">
        <v>54</v>
      </c>
      <c r="D32" s="546" t="s">
        <v>312</v>
      </c>
      <c r="E32" s="579"/>
      <c r="F32" s="579"/>
      <c r="G32" s="579"/>
      <c r="H32" s="579"/>
      <c r="I32" s="580"/>
      <c r="J32" s="325">
        <v>2540</v>
      </c>
    </row>
    <row r="33" spans="1:10" ht="18" customHeight="1">
      <c r="A33" s="271" t="s">
        <v>76</v>
      </c>
      <c r="B33" s="323"/>
      <c r="C33" s="100" t="s">
        <v>28</v>
      </c>
      <c r="D33" s="546" t="s">
        <v>313</v>
      </c>
      <c r="E33" s="579"/>
      <c r="F33" s="579"/>
      <c r="G33" s="579"/>
      <c r="H33" s="579"/>
      <c r="I33" s="580"/>
      <c r="J33" s="325">
        <v>13970</v>
      </c>
    </row>
    <row r="34" spans="1:10" ht="18" customHeight="1">
      <c r="A34" s="271" t="s">
        <v>79</v>
      </c>
      <c r="B34" s="323"/>
      <c r="C34" s="100" t="s">
        <v>30</v>
      </c>
      <c r="D34" s="546" t="s">
        <v>399</v>
      </c>
      <c r="E34" s="579"/>
      <c r="F34" s="579"/>
      <c r="G34" s="579"/>
      <c r="H34" s="579"/>
      <c r="I34" s="580"/>
      <c r="J34" s="325">
        <v>1225</v>
      </c>
    </row>
    <row r="35" spans="1:10" ht="18" customHeight="1">
      <c r="A35" s="271" t="s">
        <v>81</v>
      </c>
      <c r="B35" s="323"/>
      <c r="C35" s="100" t="s">
        <v>32</v>
      </c>
      <c r="D35" s="546" t="s">
        <v>398</v>
      </c>
      <c r="E35" s="579"/>
      <c r="F35" s="579"/>
      <c r="G35" s="579"/>
      <c r="H35" s="579"/>
      <c r="I35" s="580"/>
      <c r="J35" s="325">
        <v>10000</v>
      </c>
    </row>
    <row r="36" spans="1:10" ht="18" customHeight="1">
      <c r="A36" s="271" t="s">
        <v>83</v>
      </c>
      <c r="B36" s="323"/>
      <c r="C36" s="100" t="s">
        <v>36</v>
      </c>
      <c r="D36" s="546" t="s">
        <v>315</v>
      </c>
      <c r="E36" s="579"/>
      <c r="F36" s="579"/>
      <c r="G36" s="579"/>
      <c r="H36" s="579"/>
      <c r="I36" s="580"/>
      <c r="J36" s="325">
        <v>1500</v>
      </c>
    </row>
    <row r="37" spans="1:10" ht="18" customHeight="1">
      <c r="A37" s="271" t="s">
        <v>85</v>
      </c>
      <c r="B37" s="323"/>
      <c r="C37" s="100" t="s">
        <v>55</v>
      </c>
      <c r="D37" s="546" t="s">
        <v>391</v>
      </c>
      <c r="E37" s="586"/>
      <c r="F37" s="586"/>
      <c r="G37" s="586"/>
      <c r="H37" s="586"/>
      <c r="I37" s="587"/>
      <c r="J37" s="325">
        <v>1842</v>
      </c>
    </row>
    <row r="38" spans="1:10" ht="18" customHeight="1">
      <c r="A38" s="271" t="s">
        <v>86</v>
      </c>
      <c r="B38" s="323"/>
      <c r="C38" s="100" t="s">
        <v>38</v>
      </c>
      <c r="D38" s="549" t="s">
        <v>316</v>
      </c>
      <c r="E38" s="550"/>
      <c r="F38" s="550"/>
      <c r="G38" s="550"/>
      <c r="H38" s="550"/>
      <c r="I38" s="551"/>
      <c r="J38" s="325">
        <v>1000</v>
      </c>
    </row>
    <row r="39" spans="1:11" ht="18" customHeight="1">
      <c r="A39" s="271" t="s">
        <v>87</v>
      </c>
      <c r="B39" s="323"/>
      <c r="C39" s="581" t="s">
        <v>144</v>
      </c>
      <c r="D39" s="582"/>
      <c r="E39" s="582"/>
      <c r="F39" s="582"/>
      <c r="G39" s="582"/>
      <c r="H39" s="582"/>
      <c r="I39" s="583"/>
      <c r="J39" s="331">
        <f>SUM(J26:J38)</f>
        <v>60939</v>
      </c>
      <c r="K39" s="284"/>
    </row>
    <row r="40" spans="1:10" ht="18" customHeight="1">
      <c r="A40" s="271" t="s">
        <v>88</v>
      </c>
      <c r="B40" s="332"/>
      <c r="C40" s="539" t="s">
        <v>99</v>
      </c>
      <c r="D40" s="557"/>
      <c r="E40" s="557"/>
      <c r="F40" s="557"/>
      <c r="G40" s="557"/>
      <c r="H40" s="557"/>
      <c r="I40" s="558"/>
      <c r="J40" s="322"/>
    </row>
    <row r="41" spans="1:10" ht="18" customHeight="1">
      <c r="A41" s="271" t="s">
        <v>105</v>
      </c>
      <c r="B41" s="326"/>
      <c r="C41" s="285" t="s">
        <v>10</v>
      </c>
      <c r="D41" s="573" t="s">
        <v>100</v>
      </c>
      <c r="E41" s="573"/>
      <c r="F41" s="573"/>
      <c r="G41" s="573"/>
      <c r="H41" s="573"/>
      <c r="I41" s="573"/>
      <c r="J41" s="325">
        <v>1000</v>
      </c>
    </row>
    <row r="42" spans="1:10" ht="18" customHeight="1">
      <c r="A42" s="271" t="s">
        <v>157</v>
      </c>
      <c r="B42" s="326"/>
      <c r="C42" s="285" t="s">
        <v>16</v>
      </c>
      <c r="D42" s="546" t="s">
        <v>317</v>
      </c>
      <c r="E42" s="579"/>
      <c r="F42" s="579"/>
      <c r="G42" s="579"/>
      <c r="H42" s="579"/>
      <c r="I42" s="580"/>
      <c r="J42" s="325">
        <v>635</v>
      </c>
    </row>
    <row r="43" spans="1:10" ht="18" customHeight="1">
      <c r="A43" s="271" t="s">
        <v>158</v>
      </c>
      <c r="B43" s="326"/>
      <c r="C43" s="285" t="s">
        <v>24</v>
      </c>
      <c r="D43" s="283" t="s">
        <v>318</v>
      </c>
      <c r="E43" s="276"/>
      <c r="F43" s="276"/>
      <c r="G43" s="276"/>
      <c r="H43" s="276"/>
      <c r="I43" s="277"/>
      <c r="J43" s="325">
        <v>3500</v>
      </c>
    </row>
    <row r="44" spans="1:10" ht="18" customHeight="1">
      <c r="A44" s="271" t="s">
        <v>159</v>
      </c>
      <c r="B44" s="326"/>
      <c r="C44" s="285" t="s">
        <v>27</v>
      </c>
      <c r="D44" s="283" t="s">
        <v>319</v>
      </c>
      <c r="E44" s="276"/>
      <c r="F44" s="276"/>
      <c r="G44" s="276"/>
      <c r="H44" s="276"/>
      <c r="I44" s="277"/>
      <c r="J44" s="325">
        <v>1000</v>
      </c>
    </row>
    <row r="45" spans="1:10" ht="18" customHeight="1">
      <c r="A45" s="271" t="s">
        <v>160</v>
      </c>
      <c r="B45" s="326"/>
      <c r="C45" s="285" t="s">
        <v>59</v>
      </c>
      <c r="D45" s="283" t="s">
        <v>320</v>
      </c>
      <c r="E45" s="276"/>
      <c r="F45" s="276"/>
      <c r="G45" s="276"/>
      <c r="H45" s="276"/>
      <c r="I45" s="277"/>
      <c r="J45" s="325">
        <v>3810</v>
      </c>
    </row>
    <row r="46" spans="1:10" ht="18" customHeight="1">
      <c r="A46" s="271" t="s">
        <v>161</v>
      </c>
      <c r="B46" s="326"/>
      <c r="C46" s="285" t="s">
        <v>61</v>
      </c>
      <c r="D46" s="283" t="s">
        <v>321</v>
      </c>
      <c r="E46" s="276"/>
      <c r="F46" s="276"/>
      <c r="G46" s="276"/>
      <c r="H46" s="276"/>
      <c r="I46" s="277"/>
      <c r="J46" s="325">
        <v>1029</v>
      </c>
    </row>
    <row r="47" spans="1:10" ht="18" customHeight="1">
      <c r="A47" s="271" t="s">
        <v>162</v>
      </c>
      <c r="B47" s="326"/>
      <c r="C47" s="285" t="s">
        <v>54</v>
      </c>
      <c r="D47" s="283" t="s">
        <v>322</v>
      </c>
      <c r="E47" s="276"/>
      <c r="F47" s="276"/>
      <c r="G47" s="276"/>
      <c r="H47" s="276"/>
      <c r="I47" s="277"/>
      <c r="J47" s="325">
        <v>6032</v>
      </c>
    </row>
    <row r="48" spans="1:10" ht="18" customHeight="1">
      <c r="A48" s="271" t="s">
        <v>163</v>
      </c>
      <c r="B48" s="326"/>
      <c r="C48" s="285" t="s">
        <v>28</v>
      </c>
      <c r="D48" s="283" t="s">
        <v>323</v>
      </c>
      <c r="E48" s="276"/>
      <c r="F48" s="276"/>
      <c r="G48" s="276"/>
      <c r="H48" s="276"/>
      <c r="I48" s="277"/>
      <c r="J48" s="325">
        <v>1450</v>
      </c>
    </row>
    <row r="49" spans="1:10" ht="18" customHeight="1">
      <c r="A49" s="271" t="s">
        <v>164</v>
      </c>
      <c r="B49" s="326"/>
      <c r="C49" s="285" t="s">
        <v>30</v>
      </c>
      <c r="D49" s="283" t="s">
        <v>324</v>
      </c>
      <c r="E49" s="276"/>
      <c r="F49" s="276"/>
      <c r="G49" s="276"/>
      <c r="H49" s="276"/>
      <c r="I49" s="277"/>
      <c r="J49" s="325">
        <v>635</v>
      </c>
    </row>
    <row r="50" spans="1:10" ht="18" customHeight="1">
      <c r="A50" s="271" t="s">
        <v>165</v>
      </c>
      <c r="B50" s="326"/>
      <c r="C50" s="285" t="s">
        <v>32</v>
      </c>
      <c r="D50" s="578" t="s">
        <v>325</v>
      </c>
      <c r="E50" s="573"/>
      <c r="F50" s="573"/>
      <c r="G50" s="573"/>
      <c r="H50" s="573"/>
      <c r="I50" s="573"/>
      <c r="J50" s="325">
        <v>127</v>
      </c>
    </row>
    <row r="51" spans="1:10" ht="18" customHeight="1">
      <c r="A51" s="271" t="s">
        <v>166</v>
      </c>
      <c r="B51" s="326"/>
      <c r="C51" s="581" t="s">
        <v>145</v>
      </c>
      <c r="D51" s="582"/>
      <c r="E51" s="582"/>
      <c r="F51" s="582"/>
      <c r="G51" s="582"/>
      <c r="H51" s="582"/>
      <c r="I51" s="583"/>
      <c r="J51" s="333">
        <f>SUM(J41:J50)</f>
        <v>19218</v>
      </c>
    </row>
    <row r="52" spans="1:10" ht="15" customHeight="1" thickBot="1">
      <c r="A52" s="271" t="s">
        <v>167</v>
      </c>
      <c r="B52" s="334" t="s">
        <v>97</v>
      </c>
      <c r="C52" s="584" t="s">
        <v>146</v>
      </c>
      <c r="D52" s="585"/>
      <c r="E52" s="585"/>
      <c r="F52" s="585"/>
      <c r="G52" s="585"/>
      <c r="H52" s="585"/>
      <c r="I52" s="585"/>
      <c r="J52" s="335">
        <f>J39+J51</f>
        <v>80157</v>
      </c>
    </row>
    <row r="53" spans="1:10" ht="18" customHeight="1">
      <c r="A53" s="109"/>
      <c r="B53" s="106"/>
      <c r="C53" s="107"/>
      <c r="D53" s="107"/>
      <c r="E53" s="107"/>
      <c r="F53" s="107"/>
      <c r="G53" s="107"/>
      <c r="H53" s="107"/>
      <c r="I53" s="107"/>
      <c r="J53" s="108"/>
    </row>
    <row r="54" spans="1:10" ht="18" customHeight="1" thickBot="1">
      <c r="A54" s="109"/>
      <c r="B54" s="106"/>
      <c r="C54" s="107"/>
      <c r="D54" s="107"/>
      <c r="E54" s="107"/>
      <c r="F54" s="107"/>
      <c r="G54" s="107"/>
      <c r="H54" s="107"/>
      <c r="I54" s="107"/>
      <c r="J54" s="110" t="s">
        <v>91</v>
      </c>
    </row>
    <row r="55" spans="1:10" ht="12.75" customHeight="1">
      <c r="A55" s="605" t="s">
        <v>392</v>
      </c>
      <c r="B55" s="598" t="s">
        <v>11</v>
      </c>
      <c r="C55" s="598"/>
      <c r="D55" s="598"/>
      <c r="E55" s="598"/>
      <c r="F55" s="598"/>
      <c r="G55" s="598"/>
      <c r="H55" s="598"/>
      <c r="I55" s="599"/>
      <c r="J55" s="588" t="s">
        <v>92</v>
      </c>
    </row>
    <row r="56" spans="1:10" ht="22.5" customHeight="1">
      <c r="A56" s="606"/>
      <c r="B56" s="600"/>
      <c r="C56" s="600"/>
      <c r="D56" s="600"/>
      <c r="E56" s="600"/>
      <c r="F56" s="600"/>
      <c r="G56" s="600"/>
      <c r="H56" s="600"/>
      <c r="I56" s="601"/>
      <c r="J56" s="589"/>
    </row>
    <row r="57" spans="1:10" ht="36.75" customHeight="1">
      <c r="A57" s="448" t="s">
        <v>393</v>
      </c>
      <c r="B57" s="106" t="s">
        <v>101</v>
      </c>
      <c r="C57" s="590" t="s">
        <v>156</v>
      </c>
      <c r="D57" s="569"/>
      <c r="E57" s="569"/>
      <c r="F57" s="569"/>
      <c r="G57" s="569"/>
      <c r="H57" s="569"/>
      <c r="I57" s="570"/>
      <c r="J57" s="336"/>
    </row>
    <row r="58" spans="1:10" ht="18" customHeight="1">
      <c r="A58" s="409" t="s">
        <v>168</v>
      </c>
      <c r="B58" s="469"/>
      <c r="C58" s="100" t="s">
        <v>10</v>
      </c>
      <c r="D58" s="591" t="s">
        <v>102</v>
      </c>
      <c r="E58" s="592"/>
      <c r="F58" s="592"/>
      <c r="G58" s="592"/>
      <c r="H58" s="592"/>
      <c r="I58" s="593"/>
      <c r="J58" s="325">
        <v>12000</v>
      </c>
    </row>
    <row r="59" spans="1:10" ht="18" customHeight="1">
      <c r="A59" s="409" t="s">
        <v>169</v>
      </c>
      <c r="B59" s="469"/>
      <c r="C59" s="100" t="s">
        <v>16</v>
      </c>
      <c r="D59" s="594" t="s">
        <v>103</v>
      </c>
      <c r="E59" s="595"/>
      <c r="F59" s="595"/>
      <c r="G59" s="595"/>
      <c r="H59" s="595"/>
      <c r="I59" s="596"/>
      <c r="J59" s="325">
        <v>1000</v>
      </c>
    </row>
    <row r="60" spans="1:10" ht="18" customHeight="1">
      <c r="A60" s="409" t="s">
        <v>170</v>
      </c>
      <c r="B60" s="469"/>
      <c r="C60" s="100" t="s">
        <v>24</v>
      </c>
      <c r="D60" s="594" t="s">
        <v>104</v>
      </c>
      <c r="E60" s="595"/>
      <c r="F60" s="595"/>
      <c r="G60" s="595"/>
      <c r="H60" s="595"/>
      <c r="I60" s="596"/>
      <c r="J60" s="325">
        <v>5000</v>
      </c>
    </row>
    <row r="61" spans="1:10" ht="18" customHeight="1">
      <c r="A61" s="409" t="s">
        <v>171</v>
      </c>
      <c r="B61" s="469"/>
      <c r="C61" s="100" t="s">
        <v>27</v>
      </c>
      <c r="D61" s="552" t="s">
        <v>400</v>
      </c>
      <c r="E61" s="553"/>
      <c r="F61" s="553"/>
      <c r="G61" s="553"/>
      <c r="H61" s="553"/>
      <c r="I61" s="554"/>
      <c r="J61" s="325">
        <v>20000</v>
      </c>
    </row>
    <row r="62" spans="1:10" ht="27" customHeight="1">
      <c r="A62" s="409" t="s">
        <v>394</v>
      </c>
      <c r="B62" s="470" t="s">
        <v>101</v>
      </c>
      <c r="C62" s="602" t="s">
        <v>147</v>
      </c>
      <c r="D62" s="603"/>
      <c r="E62" s="603"/>
      <c r="F62" s="603"/>
      <c r="G62" s="603"/>
      <c r="H62" s="603"/>
      <c r="I62" s="604"/>
      <c r="J62" s="329">
        <f>SUM(J58:J61)</f>
        <v>38000</v>
      </c>
    </row>
    <row r="63" spans="1:10" ht="27.75" customHeight="1">
      <c r="A63" s="409" t="s">
        <v>395</v>
      </c>
      <c r="B63" s="471" t="s">
        <v>148</v>
      </c>
      <c r="C63" s="603" t="s">
        <v>149</v>
      </c>
      <c r="D63" s="603"/>
      <c r="E63" s="603"/>
      <c r="F63" s="603"/>
      <c r="G63" s="603"/>
      <c r="H63" s="603"/>
      <c r="I63" s="604"/>
      <c r="J63" s="329"/>
    </row>
    <row r="64" spans="1:10" ht="15.75" customHeight="1">
      <c r="A64" s="409" t="s">
        <v>396</v>
      </c>
      <c r="B64" s="471"/>
      <c r="C64" s="278" t="s">
        <v>98</v>
      </c>
      <c r="D64" s="278"/>
      <c r="E64" s="278"/>
      <c r="F64" s="278"/>
      <c r="G64" s="278"/>
      <c r="H64" s="278"/>
      <c r="I64" s="279"/>
      <c r="J64" s="329"/>
    </row>
    <row r="65" spans="1:10" ht="18" customHeight="1">
      <c r="A65" s="409" t="s">
        <v>397</v>
      </c>
      <c r="B65" s="472"/>
      <c r="C65" s="105" t="s">
        <v>10</v>
      </c>
      <c r="D65" s="597" t="s">
        <v>150</v>
      </c>
      <c r="E65" s="534"/>
      <c r="F65" s="534"/>
      <c r="G65" s="534"/>
      <c r="H65" s="534"/>
      <c r="I65" s="535"/>
      <c r="J65" s="337">
        <v>3000</v>
      </c>
    </row>
    <row r="66" spans="1:10" ht="18" customHeight="1">
      <c r="A66" s="409" t="s">
        <v>458</v>
      </c>
      <c r="B66" s="473"/>
      <c r="C66" s="105" t="s">
        <v>16</v>
      </c>
      <c r="D66" s="597" t="s">
        <v>152</v>
      </c>
      <c r="E66" s="534"/>
      <c r="F66" s="534"/>
      <c r="G66" s="534"/>
      <c r="H66" s="534"/>
      <c r="I66" s="535"/>
      <c r="J66" s="337">
        <v>999</v>
      </c>
    </row>
    <row r="67" spans="1:10" ht="18" customHeight="1">
      <c r="A67" s="409" t="s">
        <v>459</v>
      </c>
      <c r="B67" s="473"/>
      <c r="C67" s="105" t="s">
        <v>24</v>
      </c>
      <c r="D67" s="597" t="s">
        <v>326</v>
      </c>
      <c r="E67" s="534"/>
      <c r="F67" s="534"/>
      <c r="G67" s="534"/>
      <c r="H67" s="534"/>
      <c r="I67" s="535"/>
      <c r="J67" s="337">
        <v>4672</v>
      </c>
    </row>
    <row r="68" spans="1:10" ht="18" customHeight="1">
      <c r="A68" s="409" t="s">
        <v>460</v>
      </c>
      <c r="B68" s="473"/>
      <c r="C68" s="105" t="s">
        <v>27</v>
      </c>
      <c r="D68" s="597" t="s">
        <v>402</v>
      </c>
      <c r="E68" s="534"/>
      <c r="F68" s="534"/>
      <c r="G68" s="534"/>
      <c r="H68" s="534"/>
      <c r="I68" s="535"/>
      <c r="J68" s="337">
        <v>1225</v>
      </c>
    </row>
    <row r="69" spans="1:10" ht="18" customHeight="1">
      <c r="A69" s="409" t="s">
        <v>461</v>
      </c>
      <c r="B69" s="474"/>
      <c r="C69" s="105" t="s">
        <v>59</v>
      </c>
      <c r="D69" s="597" t="s">
        <v>151</v>
      </c>
      <c r="E69" s="534"/>
      <c r="F69" s="534"/>
      <c r="G69" s="534"/>
      <c r="H69" s="534"/>
      <c r="I69" s="535"/>
      <c r="J69" s="337">
        <v>42827</v>
      </c>
    </row>
    <row r="70" spans="1:10" ht="18" customHeight="1">
      <c r="A70" s="409" t="s">
        <v>462</v>
      </c>
      <c r="B70" s="475"/>
      <c r="C70" s="532" t="s">
        <v>144</v>
      </c>
      <c r="D70" s="532"/>
      <c r="E70" s="532"/>
      <c r="F70" s="532"/>
      <c r="G70" s="532"/>
      <c r="H70" s="532"/>
      <c r="I70" s="533"/>
      <c r="J70" s="338">
        <f>SUM(J65:J69)</f>
        <v>52723</v>
      </c>
    </row>
    <row r="71" spans="1:10" ht="18" customHeight="1">
      <c r="A71" s="409" t="s">
        <v>463</v>
      </c>
      <c r="B71" s="540"/>
      <c r="C71" s="531" t="s">
        <v>99</v>
      </c>
      <c r="D71" s="532"/>
      <c r="E71" s="532"/>
      <c r="F71" s="532"/>
      <c r="G71" s="532"/>
      <c r="H71" s="532"/>
      <c r="I71" s="533"/>
      <c r="J71" s="337"/>
    </row>
    <row r="72" spans="1:10" ht="18" customHeight="1">
      <c r="A72" s="409" t="s">
        <v>464</v>
      </c>
      <c r="B72" s="541"/>
      <c r="C72" s="104" t="s">
        <v>10</v>
      </c>
      <c r="D72" s="534" t="s">
        <v>327</v>
      </c>
      <c r="E72" s="534"/>
      <c r="F72" s="534"/>
      <c r="G72" s="534"/>
      <c r="H72" s="534"/>
      <c r="I72" s="535"/>
      <c r="J72" s="337">
        <v>75</v>
      </c>
    </row>
    <row r="73" spans="1:10" ht="27.75" customHeight="1">
      <c r="A73" s="409" t="s">
        <v>465</v>
      </c>
      <c r="B73" s="541"/>
      <c r="C73" s="104" t="s">
        <v>16</v>
      </c>
      <c r="D73" s="536" t="s">
        <v>474</v>
      </c>
      <c r="E73" s="536"/>
      <c r="F73" s="536"/>
      <c r="G73" s="536"/>
      <c r="H73" s="536"/>
      <c r="I73" s="537"/>
      <c r="J73" s="337">
        <v>1979</v>
      </c>
    </row>
    <row r="74" spans="1:10" ht="18" customHeight="1">
      <c r="A74" s="409" t="s">
        <v>466</v>
      </c>
      <c r="B74" s="542"/>
      <c r="C74" s="104" t="s">
        <v>24</v>
      </c>
      <c r="D74" s="534" t="s">
        <v>328</v>
      </c>
      <c r="E74" s="534"/>
      <c r="F74" s="534"/>
      <c r="G74" s="534"/>
      <c r="H74" s="534"/>
      <c r="I74" s="535"/>
      <c r="J74" s="337">
        <v>70</v>
      </c>
    </row>
    <row r="75" spans="1:10" ht="18" customHeight="1">
      <c r="A75" s="409" t="s">
        <v>467</v>
      </c>
      <c r="B75" s="475"/>
      <c r="C75" s="538" t="s">
        <v>329</v>
      </c>
      <c r="D75" s="538"/>
      <c r="E75" s="538"/>
      <c r="F75" s="538"/>
      <c r="G75" s="538"/>
      <c r="H75" s="538"/>
      <c r="I75" s="539"/>
      <c r="J75" s="338">
        <f>SUM(J72:J74)</f>
        <v>2124</v>
      </c>
    </row>
    <row r="76" spans="1:10" ht="25.5" customHeight="1">
      <c r="A76" s="409" t="s">
        <v>468</v>
      </c>
      <c r="B76" s="470" t="s">
        <v>148</v>
      </c>
      <c r="C76" s="531" t="s">
        <v>153</v>
      </c>
      <c r="D76" s="532"/>
      <c r="E76" s="532"/>
      <c r="F76" s="532"/>
      <c r="G76" s="532"/>
      <c r="H76" s="532"/>
      <c r="I76" s="533"/>
      <c r="J76" s="338">
        <f>J70+J75</f>
        <v>54847</v>
      </c>
    </row>
    <row r="77" spans="1:10" ht="23.25" customHeight="1">
      <c r="A77" s="409" t="s">
        <v>469</v>
      </c>
      <c r="B77" s="470" t="s">
        <v>138</v>
      </c>
      <c r="C77" s="104" t="s">
        <v>10</v>
      </c>
      <c r="D77" s="531" t="s">
        <v>154</v>
      </c>
      <c r="E77" s="532"/>
      <c r="F77" s="532"/>
      <c r="G77" s="532"/>
      <c r="H77" s="532"/>
      <c r="I77" s="533"/>
      <c r="J77" s="338">
        <v>1064</v>
      </c>
    </row>
    <row r="78" spans="1:10" ht="31.5" customHeight="1" thickBot="1">
      <c r="A78" s="478" t="s">
        <v>470</v>
      </c>
      <c r="B78" s="476"/>
      <c r="C78" s="339" t="s">
        <v>155</v>
      </c>
      <c r="D78" s="340"/>
      <c r="E78" s="340"/>
      <c r="F78" s="340"/>
      <c r="G78" s="340"/>
      <c r="H78" s="340"/>
      <c r="I78" s="341"/>
      <c r="J78" s="342">
        <f>J23+J52+J62+J76+J77</f>
        <v>594224</v>
      </c>
    </row>
    <row r="79" ht="12.75">
      <c r="A79" s="168"/>
    </row>
    <row r="80" ht="12.75">
      <c r="A80" s="168"/>
    </row>
    <row r="81" ht="15" customHeight="1">
      <c r="A81" s="168"/>
    </row>
    <row r="82" ht="12.75">
      <c r="A82" s="168"/>
    </row>
  </sheetData>
  <sheetProtection/>
  <mergeCells count="66">
    <mergeCell ref="A55:A56"/>
    <mergeCell ref="D65:I65"/>
    <mergeCell ref="D66:I66"/>
    <mergeCell ref="D67:I67"/>
    <mergeCell ref="D60:I60"/>
    <mergeCell ref="D42:I42"/>
    <mergeCell ref="C51:I51"/>
    <mergeCell ref="D50:I50"/>
    <mergeCell ref="C63:I63"/>
    <mergeCell ref="J55:J56"/>
    <mergeCell ref="C57:I57"/>
    <mergeCell ref="D58:I58"/>
    <mergeCell ref="D59:I59"/>
    <mergeCell ref="D77:I77"/>
    <mergeCell ref="D69:I69"/>
    <mergeCell ref="C76:I76"/>
    <mergeCell ref="B55:I56"/>
    <mergeCell ref="C62:I62"/>
    <mergeCell ref="D68:I68"/>
    <mergeCell ref="C40:I40"/>
    <mergeCell ref="D41:I41"/>
    <mergeCell ref="D31:I31"/>
    <mergeCell ref="D32:I32"/>
    <mergeCell ref="C39:I39"/>
    <mergeCell ref="C52:I52"/>
    <mergeCell ref="D36:I36"/>
    <mergeCell ref="D37:I37"/>
    <mergeCell ref="D26:I26"/>
    <mergeCell ref="D27:I27"/>
    <mergeCell ref="D28:I28"/>
    <mergeCell ref="D33:I33"/>
    <mergeCell ref="D34:I34"/>
    <mergeCell ref="D35:I35"/>
    <mergeCell ref="D29:I29"/>
    <mergeCell ref="D30:I30"/>
    <mergeCell ref="B1:J1"/>
    <mergeCell ref="B4:J4"/>
    <mergeCell ref="B5:J5"/>
    <mergeCell ref="B6:J6"/>
    <mergeCell ref="D14:I14"/>
    <mergeCell ref="C25:I25"/>
    <mergeCell ref="D15:I15"/>
    <mergeCell ref="D16:I16"/>
    <mergeCell ref="D17:I17"/>
    <mergeCell ref="A10:A11"/>
    <mergeCell ref="B10:I11"/>
    <mergeCell ref="J10:J11"/>
    <mergeCell ref="C12:I12"/>
    <mergeCell ref="B7:J7"/>
    <mergeCell ref="D13:I13"/>
    <mergeCell ref="B71:B74"/>
    <mergeCell ref="D22:I22"/>
    <mergeCell ref="D18:I18"/>
    <mergeCell ref="D20:I20"/>
    <mergeCell ref="D38:I38"/>
    <mergeCell ref="D21:I21"/>
    <mergeCell ref="D61:I61"/>
    <mergeCell ref="C23:I23"/>
    <mergeCell ref="C24:I24"/>
    <mergeCell ref="D19:I19"/>
    <mergeCell ref="C71:I71"/>
    <mergeCell ref="D72:I72"/>
    <mergeCell ref="D73:I73"/>
    <mergeCell ref="D74:I74"/>
    <mergeCell ref="C75:I75"/>
    <mergeCell ref="C70:I70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4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="60" zoomScalePageLayoutView="0" workbookViewId="0" topLeftCell="A1">
      <selection activeCell="B2" sqref="B2:E2"/>
    </sheetView>
  </sheetViews>
  <sheetFormatPr defaultColWidth="8.8515625" defaultRowHeight="12.75"/>
  <cols>
    <col min="1" max="1" width="3.00390625" style="111" customWidth="1"/>
    <col min="2" max="2" width="4.28125" style="111" customWidth="1"/>
    <col min="3" max="3" width="7.140625" style="148" customWidth="1"/>
    <col min="4" max="4" width="79.7109375" style="146" customWidth="1"/>
    <col min="5" max="5" width="14.00390625" style="120" customWidth="1"/>
    <col min="6" max="6" width="8.8515625" style="111" customWidth="1"/>
    <col min="7" max="7" width="9.57421875" style="111" bestFit="1" customWidth="1"/>
    <col min="8" max="16384" width="8.8515625" style="111" customWidth="1"/>
  </cols>
  <sheetData>
    <row r="1" spans="1:5" ht="15">
      <c r="A1" s="262"/>
      <c r="B1" s="262"/>
      <c r="C1" s="262"/>
      <c r="D1" s="263"/>
      <c r="E1" s="264"/>
    </row>
    <row r="2" spans="2:6" ht="18.75" customHeight="1">
      <c r="B2" s="617" t="s">
        <v>279</v>
      </c>
      <c r="C2" s="618"/>
      <c r="D2" s="618"/>
      <c r="E2" s="618"/>
      <c r="F2" s="138"/>
    </row>
    <row r="3" spans="2:6" ht="6" customHeight="1">
      <c r="B3" s="55"/>
      <c r="C3" s="55"/>
      <c r="D3" s="55"/>
      <c r="E3" s="112"/>
      <c r="F3" s="138"/>
    </row>
    <row r="4" spans="1:5" ht="6" customHeight="1">
      <c r="A4" s="113"/>
      <c r="B4" s="55"/>
      <c r="C4" s="114"/>
      <c r="D4" s="115"/>
      <c r="E4" s="116"/>
    </row>
    <row r="5" spans="1:5" ht="18">
      <c r="A5" s="620"/>
      <c r="B5" s="55"/>
      <c r="C5" s="621" t="s">
        <v>139</v>
      </c>
      <c r="D5" s="621"/>
      <c r="E5" s="621"/>
    </row>
    <row r="6" spans="1:5" ht="24.75" customHeight="1">
      <c r="A6" s="620"/>
      <c r="B6" s="55"/>
      <c r="C6" s="621" t="s">
        <v>437</v>
      </c>
      <c r="D6" s="622"/>
      <c r="E6" s="622"/>
    </row>
    <row r="7" spans="1:5" ht="24.75" customHeight="1">
      <c r="A7" s="620"/>
      <c r="B7" s="55"/>
      <c r="C7" s="621" t="s">
        <v>90</v>
      </c>
      <c r="D7" s="622"/>
      <c r="E7" s="622"/>
    </row>
    <row r="8" spans="1:5" ht="12" customHeight="1">
      <c r="A8" s="117"/>
      <c r="C8" s="118"/>
      <c r="D8" s="119"/>
      <c r="E8" s="119"/>
    </row>
    <row r="9" spans="1:5" ht="12" customHeight="1">
      <c r="A9" s="117"/>
      <c r="C9" s="118"/>
      <c r="D9" s="119"/>
      <c r="E9" s="119"/>
    </row>
    <row r="10" spans="1:5" ht="12" customHeight="1">
      <c r="A10" s="117"/>
      <c r="C10" s="118"/>
      <c r="D10" s="119"/>
      <c r="E10" s="119"/>
    </row>
    <row r="11" spans="1:5" ht="12" customHeight="1">
      <c r="A11" s="117"/>
      <c r="C11" s="118"/>
      <c r="D11" s="119"/>
      <c r="E11" s="119"/>
    </row>
    <row r="12" spans="1:5" ht="24.75" customHeight="1">
      <c r="A12" s="117"/>
      <c r="C12" s="118"/>
      <c r="D12" s="119"/>
      <c r="E12" s="120" t="s">
        <v>91</v>
      </c>
    </row>
    <row r="13" spans="1:5" ht="18.75" customHeight="1">
      <c r="A13" s="125"/>
      <c r="B13" s="125" t="s">
        <v>0</v>
      </c>
      <c r="C13" s="125" t="s">
        <v>1</v>
      </c>
      <c r="D13" s="125" t="s">
        <v>2</v>
      </c>
      <c r="E13" s="126" t="s">
        <v>3</v>
      </c>
    </row>
    <row r="14" spans="1:5" s="140" customFormat="1" ht="18.75" customHeight="1">
      <c r="A14" s="139" t="s">
        <v>10</v>
      </c>
      <c r="B14" s="611" t="s">
        <v>106</v>
      </c>
      <c r="C14" s="612"/>
      <c r="D14" s="619"/>
      <c r="E14" s="122" t="s">
        <v>107</v>
      </c>
    </row>
    <row r="15" spans="1:5" s="140" customFormat="1" ht="26.25" customHeight="1">
      <c r="A15" s="125" t="s">
        <v>16</v>
      </c>
      <c r="B15" s="611" t="s">
        <v>108</v>
      </c>
      <c r="C15" s="612"/>
      <c r="D15" s="612"/>
      <c r="E15" s="123"/>
    </row>
    <row r="16" spans="1:5" s="140" customFormat="1" ht="18.75" customHeight="1">
      <c r="A16" s="125" t="s">
        <v>24</v>
      </c>
      <c r="B16" s="613" t="s">
        <v>109</v>
      </c>
      <c r="C16" s="614"/>
      <c r="D16" s="614"/>
      <c r="E16" s="124"/>
    </row>
    <row r="17" spans="1:5" ht="18.75" customHeight="1">
      <c r="A17" s="125" t="s">
        <v>27</v>
      </c>
      <c r="B17" s="134"/>
      <c r="C17" s="141" t="s">
        <v>10</v>
      </c>
      <c r="D17" s="281" t="s">
        <v>288</v>
      </c>
      <c r="E17" s="121">
        <v>3730</v>
      </c>
    </row>
    <row r="18" spans="1:5" ht="18.75" customHeight="1">
      <c r="A18" s="125" t="s">
        <v>59</v>
      </c>
      <c r="B18" s="134"/>
      <c r="C18" s="135" t="s">
        <v>16</v>
      </c>
      <c r="D18" s="282" t="s">
        <v>172</v>
      </c>
      <c r="E18" s="121">
        <v>500</v>
      </c>
    </row>
    <row r="19" spans="1:5" ht="18.75" customHeight="1">
      <c r="A19" s="125" t="s">
        <v>61</v>
      </c>
      <c r="B19" s="134"/>
      <c r="C19" s="135" t="s">
        <v>24</v>
      </c>
      <c r="D19" s="282" t="s">
        <v>440</v>
      </c>
      <c r="E19" s="121">
        <v>6461</v>
      </c>
    </row>
    <row r="20" spans="1:5" ht="18.75" customHeight="1">
      <c r="A20" s="125" t="s">
        <v>54</v>
      </c>
      <c r="B20" s="134"/>
      <c r="C20" s="135" t="s">
        <v>27</v>
      </c>
      <c r="D20" s="136" t="s">
        <v>331</v>
      </c>
      <c r="E20" s="121">
        <v>100</v>
      </c>
    </row>
    <row r="21" spans="1:5" ht="18.75" customHeight="1">
      <c r="A21" s="125" t="s">
        <v>28</v>
      </c>
      <c r="B21" s="134"/>
      <c r="C21" s="135" t="s">
        <v>59</v>
      </c>
      <c r="D21" s="136" t="s">
        <v>289</v>
      </c>
      <c r="E21" s="121">
        <v>20000</v>
      </c>
    </row>
    <row r="22" spans="1:5" ht="18.75" customHeight="1">
      <c r="A22" s="125" t="s">
        <v>30</v>
      </c>
      <c r="B22" s="134"/>
      <c r="C22" s="135" t="s">
        <v>61</v>
      </c>
      <c r="D22" s="136" t="s">
        <v>290</v>
      </c>
      <c r="E22" s="121">
        <v>5000</v>
      </c>
    </row>
    <row r="23" spans="1:5" ht="18.75" customHeight="1">
      <c r="A23" s="125" t="s">
        <v>32</v>
      </c>
      <c r="B23" s="134"/>
      <c r="C23" s="135" t="s">
        <v>54</v>
      </c>
      <c r="D23" s="136" t="s">
        <v>291</v>
      </c>
      <c r="E23" s="121">
        <v>1000</v>
      </c>
    </row>
    <row r="24" spans="1:5" ht="18.75" customHeight="1">
      <c r="A24" s="125" t="s">
        <v>36</v>
      </c>
      <c r="B24" s="134"/>
      <c r="C24" s="142" t="s">
        <v>28</v>
      </c>
      <c r="D24" s="143" t="s">
        <v>292</v>
      </c>
      <c r="E24" s="121">
        <v>9000</v>
      </c>
    </row>
    <row r="25" spans="1:5" ht="23.25" customHeight="1">
      <c r="A25" s="125" t="s">
        <v>55</v>
      </c>
      <c r="B25" s="615" t="s">
        <v>173</v>
      </c>
      <c r="C25" s="615"/>
      <c r="D25" s="615"/>
      <c r="E25" s="127">
        <f>SUM(E17:E24)</f>
        <v>45791</v>
      </c>
    </row>
    <row r="26" spans="1:5" s="140" customFormat="1" ht="26.25" customHeight="1">
      <c r="A26" s="125" t="s">
        <v>38</v>
      </c>
      <c r="B26" s="616" t="s">
        <v>110</v>
      </c>
      <c r="C26" s="612"/>
      <c r="D26" s="612"/>
      <c r="E26" s="128"/>
    </row>
    <row r="27" spans="1:5" s="140" customFormat="1" ht="29.25" customHeight="1">
      <c r="A27" s="125" t="s">
        <v>40</v>
      </c>
      <c r="B27" s="613" t="s">
        <v>109</v>
      </c>
      <c r="C27" s="614"/>
      <c r="D27" s="614"/>
      <c r="E27" s="129"/>
    </row>
    <row r="28" spans="1:5" s="140" customFormat="1" ht="18.75" customHeight="1">
      <c r="A28" s="125" t="s">
        <v>67</v>
      </c>
      <c r="B28" s="130"/>
      <c r="C28" s="131" t="s">
        <v>10</v>
      </c>
      <c r="D28" s="132" t="s">
        <v>175</v>
      </c>
      <c r="E28" s="133">
        <v>20000</v>
      </c>
    </row>
    <row r="29" spans="1:5" ht="18.75" customHeight="1">
      <c r="A29" s="125" t="s">
        <v>68</v>
      </c>
      <c r="B29" s="134"/>
      <c r="C29" s="149" t="s">
        <v>16</v>
      </c>
      <c r="D29" s="136" t="s">
        <v>293</v>
      </c>
      <c r="E29" s="137">
        <v>5000</v>
      </c>
    </row>
    <row r="30" spans="1:5" ht="18.75" customHeight="1">
      <c r="A30" s="125" t="s">
        <v>69</v>
      </c>
      <c r="B30" s="134"/>
      <c r="C30" s="149" t="s">
        <v>24</v>
      </c>
      <c r="D30" s="136" t="s">
        <v>294</v>
      </c>
      <c r="E30" s="121">
        <v>80000</v>
      </c>
    </row>
    <row r="31" spans="1:5" ht="30.75" customHeight="1">
      <c r="A31" s="125" t="s">
        <v>70</v>
      </c>
      <c r="B31" s="134"/>
      <c r="C31" s="149" t="s">
        <v>27</v>
      </c>
      <c r="D31" s="282" t="s">
        <v>299</v>
      </c>
      <c r="E31" s="121">
        <v>27664</v>
      </c>
    </row>
    <row r="32" spans="1:5" ht="18.75" customHeight="1">
      <c r="A32" s="125" t="s">
        <v>71</v>
      </c>
      <c r="B32" s="134"/>
      <c r="C32" s="149" t="s">
        <v>59</v>
      </c>
      <c r="D32" s="136" t="s">
        <v>295</v>
      </c>
      <c r="E32" s="121">
        <v>11000</v>
      </c>
    </row>
    <row r="33" spans="1:5" ht="18.75" customHeight="1">
      <c r="A33" s="125" t="s">
        <v>72</v>
      </c>
      <c r="B33" s="134"/>
      <c r="C33" s="149" t="s">
        <v>61</v>
      </c>
      <c r="D33" s="136" t="s">
        <v>296</v>
      </c>
      <c r="E33" s="121">
        <v>2300</v>
      </c>
    </row>
    <row r="34" spans="1:5" ht="18.75" customHeight="1">
      <c r="A34" s="125" t="s">
        <v>73</v>
      </c>
      <c r="B34" s="134"/>
      <c r="C34" s="149" t="s">
        <v>54</v>
      </c>
      <c r="D34" s="136" t="s">
        <v>297</v>
      </c>
      <c r="E34" s="121">
        <v>1000</v>
      </c>
    </row>
    <row r="35" spans="1:5" ht="35.25" customHeight="1">
      <c r="A35" s="125" t="s">
        <v>74</v>
      </c>
      <c r="B35" s="134"/>
      <c r="C35" s="149" t="s">
        <v>28</v>
      </c>
      <c r="D35" s="282" t="s">
        <v>298</v>
      </c>
      <c r="E35" s="121">
        <v>10949</v>
      </c>
    </row>
    <row r="36" spans="1:5" ht="33" customHeight="1">
      <c r="A36" s="125" t="s">
        <v>76</v>
      </c>
      <c r="B36" s="134"/>
      <c r="C36" s="149" t="s">
        <v>30</v>
      </c>
      <c r="D36" s="282" t="s">
        <v>300</v>
      </c>
      <c r="E36" s="121">
        <v>32888</v>
      </c>
    </row>
    <row r="37" spans="1:5" ht="18.75" customHeight="1">
      <c r="A37" s="125" t="s">
        <v>79</v>
      </c>
      <c r="B37" s="134"/>
      <c r="C37" s="149" t="s">
        <v>32</v>
      </c>
      <c r="D37" s="136" t="s">
        <v>330</v>
      </c>
      <c r="E37" s="121">
        <v>3000</v>
      </c>
    </row>
    <row r="38" spans="1:5" s="140" customFormat="1" ht="24.75" customHeight="1">
      <c r="A38" s="125" t="s">
        <v>81</v>
      </c>
      <c r="B38" s="144" t="s">
        <v>97</v>
      </c>
      <c r="C38" s="609" t="s">
        <v>174</v>
      </c>
      <c r="D38" s="610"/>
      <c r="E38" s="145">
        <f>SUM(E28:E37)</f>
        <v>193801</v>
      </c>
    </row>
    <row r="39" spans="1:5" s="140" customFormat="1" ht="27.75" customHeight="1">
      <c r="A39" s="125" t="s">
        <v>83</v>
      </c>
      <c r="B39" s="144" t="s">
        <v>101</v>
      </c>
      <c r="C39" s="607" t="s">
        <v>111</v>
      </c>
      <c r="D39" s="608"/>
      <c r="E39" s="145">
        <f>E25+E38</f>
        <v>239592</v>
      </c>
    </row>
    <row r="40" spans="3:5" ht="18.75" customHeight="1">
      <c r="C40" s="111"/>
      <c r="D40" s="111"/>
      <c r="E40" s="111"/>
    </row>
    <row r="41" spans="3:5" ht="18.75" customHeight="1">
      <c r="C41" s="111"/>
      <c r="D41" s="111"/>
      <c r="E41" s="111"/>
    </row>
    <row r="42" spans="3:5" ht="18.75" customHeight="1">
      <c r="C42" s="111"/>
      <c r="D42" s="111"/>
      <c r="E42" s="111"/>
    </row>
    <row r="43" spans="3:5" ht="18.75" customHeight="1">
      <c r="C43" s="111"/>
      <c r="D43" s="111"/>
      <c r="E43" s="111"/>
    </row>
    <row r="44" spans="3:5" ht="18.75" customHeight="1">
      <c r="C44" s="111"/>
      <c r="D44" s="111"/>
      <c r="E44" s="111"/>
    </row>
    <row r="45" spans="3:5" ht="18.75" customHeight="1">
      <c r="C45" s="111"/>
      <c r="D45" s="111"/>
      <c r="E45" s="111"/>
    </row>
    <row r="46" spans="3:5" ht="18.75" customHeight="1">
      <c r="C46" s="111"/>
      <c r="D46" s="111"/>
      <c r="E46" s="111"/>
    </row>
    <row r="47" spans="3:5" ht="38.25" customHeight="1">
      <c r="C47" s="146"/>
      <c r="D47" s="111"/>
      <c r="E47" s="111"/>
    </row>
    <row r="48" spans="3:5" ht="18.75" customHeight="1">
      <c r="C48" s="111"/>
      <c r="D48" s="111"/>
      <c r="E48" s="111"/>
    </row>
    <row r="49" spans="3:5" ht="18.75" customHeight="1">
      <c r="C49" s="111"/>
      <c r="D49" s="147"/>
      <c r="E49" s="111"/>
    </row>
    <row r="50" spans="3:5" ht="18.75" customHeight="1">
      <c r="C50" s="111"/>
      <c r="D50" s="147"/>
      <c r="E50" s="111"/>
    </row>
    <row r="51" spans="3:5" ht="18.75" customHeight="1">
      <c r="C51" s="111"/>
      <c r="D51" s="111"/>
      <c r="E51" s="111"/>
    </row>
    <row r="52" spans="3:5" ht="18.75" customHeight="1">
      <c r="C52" s="111"/>
      <c r="D52" s="111"/>
      <c r="E52" s="111"/>
    </row>
    <row r="53" spans="3:5" ht="18.75" customHeight="1">
      <c r="C53" s="111"/>
      <c r="D53" s="111"/>
      <c r="E53" s="111"/>
    </row>
    <row r="54" spans="3:5" ht="18.75" customHeight="1">
      <c r="C54" s="111"/>
      <c r="D54" s="111"/>
      <c r="E54" s="111"/>
    </row>
    <row r="55" spans="3:5" ht="18.75" customHeight="1">
      <c r="C55" s="111"/>
      <c r="D55" s="111"/>
      <c r="E55" s="111"/>
    </row>
    <row r="56" spans="3:5" ht="18.75" customHeight="1">
      <c r="C56" s="111"/>
      <c r="D56" s="111"/>
      <c r="E56" s="111"/>
    </row>
    <row r="57" spans="3:5" ht="18.75" customHeight="1">
      <c r="C57" s="111"/>
      <c r="D57" s="111"/>
      <c r="E57" s="111"/>
    </row>
    <row r="58" spans="3:5" ht="18.75" customHeight="1">
      <c r="C58" s="111"/>
      <c r="D58" s="111"/>
      <c r="E58" s="111"/>
    </row>
    <row r="59" spans="3:5" ht="18.75" customHeight="1">
      <c r="C59" s="111"/>
      <c r="D59" s="111"/>
      <c r="E59" s="111"/>
    </row>
    <row r="60" spans="3:5" ht="18.75" customHeight="1">
      <c r="C60" s="111"/>
      <c r="D60" s="111"/>
      <c r="E60" s="111"/>
    </row>
    <row r="61" spans="3:5" ht="18.75" customHeight="1">
      <c r="C61" s="111"/>
      <c r="D61" s="111"/>
      <c r="E61" s="111"/>
    </row>
    <row r="62" spans="3:5" ht="18.75" customHeight="1">
      <c r="C62" s="111"/>
      <c r="D62" s="111"/>
      <c r="E62" s="111"/>
    </row>
    <row r="63" spans="3:5" ht="18.75" customHeight="1">
      <c r="C63" s="111"/>
      <c r="D63" s="111"/>
      <c r="E63" s="111"/>
    </row>
    <row r="64" spans="3:5" ht="18.75" customHeight="1">
      <c r="C64" s="111"/>
      <c r="D64" s="111"/>
      <c r="E64" s="111"/>
    </row>
    <row r="65" spans="3:5" ht="18.75" customHeight="1">
      <c r="C65" s="111"/>
      <c r="D65" s="111"/>
      <c r="E65" s="111"/>
    </row>
    <row r="66" spans="3:5" ht="18.75" customHeight="1">
      <c r="C66" s="111"/>
      <c r="D66" s="111"/>
      <c r="E66" s="111"/>
    </row>
    <row r="67" spans="3:5" ht="18.75" customHeight="1">
      <c r="C67" s="111"/>
      <c r="D67" s="111"/>
      <c r="E67" s="111"/>
    </row>
    <row r="68" spans="3:5" ht="18.75" customHeight="1">
      <c r="C68" s="111"/>
      <c r="D68" s="111"/>
      <c r="E68" s="111"/>
    </row>
    <row r="69" spans="3:5" ht="18.75" customHeight="1">
      <c r="C69" s="111"/>
      <c r="D69" s="111"/>
      <c r="E69" s="111"/>
    </row>
    <row r="70" spans="3:5" ht="18.75" customHeight="1">
      <c r="C70" s="111"/>
      <c r="D70" s="111"/>
      <c r="E70" s="111"/>
    </row>
    <row r="71" spans="3:5" ht="18.75" customHeight="1">
      <c r="C71" s="111"/>
      <c r="D71" s="111"/>
      <c r="E71" s="111"/>
    </row>
    <row r="72" spans="3:5" ht="18.75" customHeight="1">
      <c r="C72" s="111"/>
      <c r="D72" s="111"/>
      <c r="E72" s="111"/>
    </row>
    <row r="73" spans="3:5" ht="18.75" customHeight="1">
      <c r="C73" s="111"/>
      <c r="D73" s="111"/>
      <c r="E73" s="111"/>
    </row>
    <row r="74" spans="3:5" ht="18.75" customHeight="1">
      <c r="C74" s="111"/>
      <c r="D74" s="111"/>
      <c r="E74" s="111"/>
    </row>
    <row r="75" spans="3:5" ht="18.75" customHeight="1">
      <c r="C75" s="111"/>
      <c r="D75" s="111"/>
      <c r="E75" s="111"/>
    </row>
    <row r="76" spans="3:5" ht="18.75" customHeight="1">
      <c r="C76" s="111"/>
      <c r="D76" s="111"/>
      <c r="E76" s="111"/>
    </row>
  </sheetData>
  <sheetProtection/>
  <mergeCells count="13">
    <mergeCell ref="B2:E2"/>
    <mergeCell ref="B14:D14"/>
    <mergeCell ref="A5:A7"/>
    <mergeCell ref="C5:E5"/>
    <mergeCell ref="C6:E6"/>
    <mergeCell ref="C7:E7"/>
    <mergeCell ref="C39:D39"/>
    <mergeCell ref="C38:D38"/>
    <mergeCell ref="B15:D15"/>
    <mergeCell ref="B16:D16"/>
    <mergeCell ref="B25:D25"/>
    <mergeCell ref="B26:D26"/>
    <mergeCell ref="B27:D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60" zoomScalePageLayoutView="0" workbookViewId="0" topLeftCell="A1">
      <selection activeCell="J24" sqref="J24"/>
    </sheetView>
  </sheetViews>
  <sheetFormatPr defaultColWidth="9.140625" defaultRowHeight="12.75"/>
  <cols>
    <col min="1" max="1" width="4.00390625" style="53" customWidth="1"/>
    <col min="2" max="2" width="4.421875" style="53" customWidth="1"/>
    <col min="3" max="3" width="4.7109375" style="53" customWidth="1"/>
    <col min="4" max="4" width="31.8515625" style="53" customWidth="1"/>
    <col min="5" max="5" width="9.57421875" style="53" customWidth="1"/>
    <col min="6" max="6" width="9.00390625" style="53" customWidth="1"/>
    <col min="7" max="7" width="10.57421875" style="53" customWidth="1"/>
    <col min="8" max="8" width="8.7109375" style="53" customWidth="1"/>
    <col min="9" max="9" width="7.8515625" style="53" customWidth="1"/>
    <col min="10" max="10" width="8.7109375" style="53" customWidth="1"/>
    <col min="11" max="11" width="7.8515625" style="53" customWidth="1"/>
    <col min="12" max="12" width="9.140625" style="53" customWidth="1"/>
    <col min="13" max="13" width="10.421875" style="53" customWidth="1"/>
    <col min="14" max="14" width="8.28125" style="53" customWidth="1"/>
    <col min="15" max="15" width="7.421875" style="53" customWidth="1"/>
    <col min="16" max="16" width="13.00390625" style="53" customWidth="1"/>
    <col min="17" max="16384" width="9.140625" style="53" customWidth="1"/>
  </cols>
  <sheetData>
    <row r="1" spans="1:16" ht="23.25" customHeight="1">
      <c r="A1" s="52"/>
      <c r="B1" s="617" t="s">
        <v>280</v>
      </c>
      <c r="C1" s="617"/>
      <c r="D1" s="617"/>
      <c r="E1" s="617"/>
      <c r="F1" s="617"/>
      <c r="G1" s="617"/>
      <c r="H1" s="623"/>
      <c r="I1" s="623"/>
      <c r="J1" s="623"/>
      <c r="K1" s="623"/>
      <c r="L1" s="623"/>
      <c r="M1" s="623"/>
      <c r="N1" s="623"/>
      <c r="O1" s="623"/>
      <c r="P1" s="623"/>
    </row>
    <row r="2" spans="1:16" ht="6" customHeight="1">
      <c r="A2" s="54"/>
      <c r="B2" s="55"/>
      <c r="C2" s="55"/>
      <c r="D2" s="55"/>
      <c r="E2" s="55"/>
      <c r="F2" s="55"/>
      <c r="G2" s="55"/>
      <c r="H2" s="56"/>
      <c r="I2" s="56"/>
      <c r="J2" s="56"/>
      <c r="K2" s="56"/>
      <c r="L2" s="56"/>
      <c r="M2" s="56"/>
      <c r="N2" s="56"/>
      <c r="O2" s="57"/>
      <c r="P2" s="57"/>
    </row>
    <row r="3" spans="1:16" ht="6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22.5" customHeight="1">
      <c r="A4" s="58"/>
      <c r="B4" s="624" t="s">
        <v>286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</row>
    <row r="5" spans="1:17" ht="21.75" customHeight="1">
      <c r="A5" s="58"/>
      <c r="B5" s="624" t="s">
        <v>285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54"/>
    </row>
    <row r="6" spans="1:17" s="63" customFormat="1" ht="16.5" customHeight="1">
      <c r="A6" s="60"/>
      <c r="B6" s="61" t="s">
        <v>0</v>
      </c>
      <c r="C6" s="62" t="s">
        <v>1</v>
      </c>
      <c r="D6" s="60" t="s">
        <v>2</v>
      </c>
      <c r="E6" s="60" t="s">
        <v>3</v>
      </c>
      <c r="F6" s="60" t="s">
        <v>4</v>
      </c>
      <c r="G6" s="60" t="s">
        <v>5</v>
      </c>
      <c r="H6" s="60" t="s">
        <v>89</v>
      </c>
      <c r="I6" s="60" t="s">
        <v>6</v>
      </c>
      <c r="J6" s="60" t="s">
        <v>7</v>
      </c>
      <c r="K6" s="60" t="s">
        <v>44</v>
      </c>
      <c r="L6" s="60" t="s">
        <v>8</v>
      </c>
      <c r="M6" s="60" t="s">
        <v>113</v>
      </c>
      <c r="N6" s="60" t="s">
        <v>45</v>
      </c>
      <c r="O6" s="60" t="s">
        <v>9</v>
      </c>
      <c r="P6" s="60" t="s">
        <v>114</v>
      </c>
      <c r="Q6" s="58"/>
    </row>
    <row r="7" spans="1:17" s="65" customFormat="1" ht="27.75" customHeight="1">
      <c r="A7" s="60" t="s">
        <v>10</v>
      </c>
      <c r="B7" s="625" t="s">
        <v>281</v>
      </c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4"/>
    </row>
    <row r="8" spans="1:17" ht="15.75" customHeight="1">
      <c r="A8" s="60" t="s">
        <v>16</v>
      </c>
      <c r="B8" s="629" t="s">
        <v>115</v>
      </c>
      <c r="C8" s="631" t="s">
        <v>116</v>
      </c>
      <c r="D8" s="633" t="s">
        <v>11</v>
      </c>
      <c r="E8" s="635" t="s">
        <v>284</v>
      </c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54"/>
    </row>
    <row r="9" spans="1:16" ht="19.5" customHeight="1">
      <c r="A9" s="60" t="s">
        <v>24</v>
      </c>
      <c r="B9" s="629"/>
      <c r="C9" s="631"/>
      <c r="D9" s="633"/>
      <c r="E9" s="635" t="s">
        <v>112</v>
      </c>
      <c r="F9" s="635"/>
      <c r="G9" s="635"/>
      <c r="H9" s="635"/>
      <c r="I9" s="635" t="s">
        <v>117</v>
      </c>
      <c r="J9" s="635"/>
      <c r="K9" s="635"/>
      <c r="L9" s="635"/>
      <c r="M9" s="635" t="s">
        <v>118</v>
      </c>
      <c r="N9" s="635"/>
      <c r="O9" s="635"/>
      <c r="P9" s="635"/>
    </row>
    <row r="10" spans="1:16" ht="120.75" customHeight="1">
      <c r="A10" s="60" t="s">
        <v>27</v>
      </c>
      <c r="B10" s="630"/>
      <c r="C10" s="632"/>
      <c r="D10" s="634"/>
      <c r="E10" s="66" t="s">
        <v>119</v>
      </c>
      <c r="F10" s="66" t="s">
        <v>120</v>
      </c>
      <c r="G10" s="67" t="s">
        <v>121</v>
      </c>
      <c r="H10" s="66" t="s">
        <v>122</v>
      </c>
      <c r="I10" s="66" t="s">
        <v>119</v>
      </c>
      <c r="J10" s="66" t="s">
        <v>120</v>
      </c>
      <c r="K10" s="67" t="s">
        <v>121</v>
      </c>
      <c r="L10" s="66" t="s">
        <v>122</v>
      </c>
      <c r="M10" s="66" t="s">
        <v>123</v>
      </c>
      <c r="N10" s="66" t="s">
        <v>120</v>
      </c>
      <c r="O10" s="67" t="s">
        <v>121</v>
      </c>
      <c r="P10" s="66" t="s">
        <v>122</v>
      </c>
    </row>
    <row r="11" spans="1:16" ht="30" customHeight="1">
      <c r="A11" s="60" t="s">
        <v>59</v>
      </c>
      <c r="B11" s="68">
        <v>1</v>
      </c>
      <c r="C11" s="69"/>
      <c r="D11" s="29" t="s">
        <v>403</v>
      </c>
      <c r="E11" s="71">
        <v>84</v>
      </c>
      <c r="F11" s="71">
        <v>8</v>
      </c>
      <c r="G11" s="76">
        <f>SUM(E11:F11)</f>
        <v>92</v>
      </c>
      <c r="H11" s="71">
        <v>88</v>
      </c>
      <c r="I11" s="71"/>
      <c r="J11" s="71"/>
      <c r="K11" s="71"/>
      <c r="L11" s="71"/>
      <c r="M11" s="72"/>
      <c r="N11" s="72"/>
      <c r="O11" s="72"/>
      <c r="P11" s="72"/>
    </row>
    <row r="12" spans="1:16" ht="21" customHeight="1">
      <c r="A12" s="60" t="s">
        <v>61</v>
      </c>
      <c r="B12" s="73">
        <v>2</v>
      </c>
      <c r="C12" s="74"/>
      <c r="D12" s="70" t="s">
        <v>124</v>
      </c>
      <c r="E12" s="75">
        <v>33</v>
      </c>
      <c r="F12" s="75">
        <v>1</v>
      </c>
      <c r="G12" s="76">
        <f aca="true" t="shared" si="0" ref="G12:G18">SUM(E12:F12)</f>
        <v>34</v>
      </c>
      <c r="H12" s="71">
        <v>33</v>
      </c>
      <c r="I12" s="76"/>
      <c r="J12" s="76"/>
      <c r="K12" s="76"/>
      <c r="L12" s="76"/>
      <c r="M12" s="77"/>
      <c r="N12" s="77"/>
      <c r="O12" s="78"/>
      <c r="P12" s="78"/>
    </row>
    <row r="13" spans="1:16" ht="21.75" customHeight="1">
      <c r="A13" s="60" t="s">
        <v>54</v>
      </c>
      <c r="B13" s="73">
        <v>2</v>
      </c>
      <c r="C13" s="74">
        <v>1</v>
      </c>
      <c r="D13" s="70" t="s">
        <v>31</v>
      </c>
      <c r="E13" s="71">
        <v>3</v>
      </c>
      <c r="F13" s="71">
        <v>6</v>
      </c>
      <c r="G13" s="76">
        <f t="shared" si="0"/>
        <v>9</v>
      </c>
      <c r="H13" s="71">
        <v>6</v>
      </c>
      <c r="I13" s="76"/>
      <c r="J13" s="76"/>
      <c r="K13" s="76"/>
      <c r="L13" s="76"/>
      <c r="M13" s="78"/>
      <c r="N13" s="78"/>
      <c r="O13" s="78"/>
      <c r="P13" s="78"/>
    </row>
    <row r="14" spans="1:16" ht="21.75" customHeight="1">
      <c r="A14" s="60" t="s">
        <v>28</v>
      </c>
      <c r="B14" s="73">
        <v>2</v>
      </c>
      <c r="C14" s="74">
        <v>2</v>
      </c>
      <c r="D14" s="70" t="s">
        <v>33</v>
      </c>
      <c r="E14" s="71">
        <v>9</v>
      </c>
      <c r="F14" s="71">
        <v>2</v>
      </c>
      <c r="G14" s="76">
        <f t="shared" si="0"/>
        <v>11</v>
      </c>
      <c r="H14" s="71">
        <v>10</v>
      </c>
      <c r="I14" s="76"/>
      <c r="J14" s="76"/>
      <c r="K14" s="76"/>
      <c r="L14" s="76"/>
      <c r="M14" s="78"/>
      <c r="N14" s="78"/>
      <c r="O14" s="78"/>
      <c r="P14" s="78"/>
    </row>
    <row r="15" spans="1:16" ht="25.5" customHeight="1">
      <c r="A15" s="60" t="s">
        <v>30</v>
      </c>
      <c r="B15" s="73">
        <v>3</v>
      </c>
      <c r="C15" s="79"/>
      <c r="D15" s="70" t="s">
        <v>34</v>
      </c>
      <c r="E15" s="79">
        <v>52</v>
      </c>
      <c r="F15" s="79">
        <v>1</v>
      </c>
      <c r="G15" s="95">
        <f t="shared" si="0"/>
        <v>53</v>
      </c>
      <c r="H15" s="79">
        <v>52</v>
      </c>
      <c r="I15" s="79"/>
      <c r="J15" s="79"/>
      <c r="K15" s="79"/>
      <c r="L15" s="79"/>
      <c r="M15" s="79"/>
      <c r="N15" s="79"/>
      <c r="O15" s="79"/>
      <c r="P15" s="79"/>
    </row>
    <row r="16" spans="1:16" ht="20.25" customHeight="1">
      <c r="A16" s="60" t="s">
        <v>32</v>
      </c>
      <c r="B16" s="80"/>
      <c r="C16" s="81"/>
      <c r="D16" s="82" t="s">
        <v>125</v>
      </c>
      <c r="E16" s="76">
        <f>84+33+3+9+52</f>
        <v>181</v>
      </c>
      <c r="F16" s="76">
        <f>8+1+6+2+1</f>
        <v>18</v>
      </c>
      <c r="G16" s="76">
        <f>92+34+9+11+53</f>
        <v>199</v>
      </c>
      <c r="H16" s="76">
        <f>88+33+6+10+52</f>
        <v>189</v>
      </c>
      <c r="I16" s="76"/>
      <c r="J16" s="76"/>
      <c r="K16" s="76"/>
      <c r="L16" s="76"/>
      <c r="M16" s="78"/>
      <c r="N16" s="78"/>
      <c r="O16" s="78"/>
      <c r="P16" s="78"/>
    </row>
    <row r="17" spans="1:16" ht="23.25" customHeight="1">
      <c r="A17" s="60" t="s">
        <v>36</v>
      </c>
      <c r="B17" s="73">
        <v>4</v>
      </c>
      <c r="C17" s="74"/>
      <c r="D17" s="70" t="s">
        <v>37</v>
      </c>
      <c r="E17" s="71">
        <v>64</v>
      </c>
      <c r="F17" s="71">
        <v>1</v>
      </c>
      <c r="G17" s="76">
        <f>SUM(E17:F17)</f>
        <v>65</v>
      </c>
      <c r="H17" s="71">
        <v>65</v>
      </c>
      <c r="I17" s="76"/>
      <c r="J17" s="76"/>
      <c r="K17" s="76"/>
      <c r="L17" s="76"/>
      <c r="M17" s="78"/>
      <c r="N17" s="78"/>
      <c r="O17" s="78"/>
      <c r="P17" s="78"/>
    </row>
    <row r="18" spans="1:16" ht="24" customHeight="1">
      <c r="A18" s="60" t="s">
        <v>55</v>
      </c>
      <c r="B18" s="74">
        <v>5</v>
      </c>
      <c r="C18" s="74"/>
      <c r="D18" s="70" t="s">
        <v>126</v>
      </c>
      <c r="E18" s="71">
        <v>8</v>
      </c>
      <c r="F18" s="71">
        <v>0</v>
      </c>
      <c r="G18" s="76">
        <f t="shared" si="0"/>
        <v>8</v>
      </c>
      <c r="H18" s="71">
        <v>8</v>
      </c>
      <c r="I18" s="76"/>
      <c r="J18" s="76"/>
      <c r="K18" s="76"/>
      <c r="L18" s="76"/>
      <c r="M18" s="78"/>
      <c r="N18" s="78"/>
      <c r="O18" s="78"/>
      <c r="P18" s="76"/>
    </row>
    <row r="19" spans="1:16" ht="31.5">
      <c r="A19" s="60" t="s">
        <v>38</v>
      </c>
      <c r="B19" s="74"/>
      <c r="C19" s="74"/>
      <c r="D19" s="82" t="s">
        <v>127</v>
      </c>
      <c r="E19" s="280">
        <f>181+64+8</f>
        <v>253</v>
      </c>
      <c r="F19" s="76">
        <f>18+1</f>
        <v>19</v>
      </c>
      <c r="G19" s="76">
        <f>199+65+8</f>
        <v>272</v>
      </c>
      <c r="H19" s="76">
        <f>189+65+8</f>
        <v>262</v>
      </c>
      <c r="I19" s="76"/>
      <c r="J19" s="76"/>
      <c r="K19" s="76"/>
      <c r="L19" s="76"/>
      <c r="M19" s="78"/>
      <c r="N19" s="78"/>
      <c r="O19" s="78"/>
      <c r="P19" s="76"/>
    </row>
    <row r="20" spans="1:16" ht="16.5" customHeight="1">
      <c r="A20" s="58"/>
      <c r="B20" s="83"/>
      <c r="C20" s="83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6"/>
      <c r="P20" s="85"/>
    </row>
    <row r="21" spans="1:16" ht="16.5" customHeight="1">
      <c r="A21" s="58"/>
      <c r="B21" s="87"/>
      <c r="C21" s="88"/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1"/>
    </row>
    <row r="22" spans="1:16" s="65" customFormat="1" ht="16.5" customHeight="1">
      <c r="A22" s="60" t="s">
        <v>40</v>
      </c>
      <c r="B22" s="627" t="s">
        <v>128</v>
      </c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</row>
    <row r="23" spans="1:16" ht="15">
      <c r="A23" s="60" t="s">
        <v>67</v>
      </c>
      <c r="B23" s="92" t="s">
        <v>61</v>
      </c>
      <c r="C23" s="93"/>
      <c r="D23" s="94" t="s">
        <v>39</v>
      </c>
      <c r="E23" s="79">
        <v>391</v>
      </c>
      <c r="F23" s="152"/>
      <c r="G23" s="95">
        <f>SUM(E23:F23)</f>
        <v>391</v>
      </c>
      <c r="H23" s="79"/>
      <c r="I23" s="79"/>
      <c r="J23" s="79"/>
      <c r="K23" s="79"/>
      <c r="L23" s="79"/>
      <c r="M23" s="79"/>
      <c r="N23" s="79"/>
      <c r="O23" s="79"/>
      <c r="P23" s="79"/>
    </row>
    <row r="26" ht="16.5" customHeight="1"/>
    <row r="27" ht="15" customHeight="1"/>
  </sheetData>
  <sheetProtection/>
  <mergeCells count="12">
    <mergeCell ref="I9:L9"/>
    <mergeCell ref="M9:P9"/>
    <mergeCell ref="B1:P1"/>
    <mergeCell ref="B4:P4"/>
    <mergeCell ref="B5:P5"/>
    <mergeCell ref="B7:P7"/>
    <mergeCell ref="B22:P22"/>
    <mergeCell ref="B8:B10"/>
    <mergeCell ref="C8:C10"/>
    <mergeCell ref="D8:D10"/>
    <mergeCell ref="E8:P8"/>
    <mergeCell ref="E9:H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view="pageBreakPreview" zoomScale="60" zoomScalePageLayoutView="0" workbookViewId="0" topLeftCell="A1">
      <selection activeCell="H43" sqref="H43"/>
    </sheetView>
  </sheetViews>
  <sheetFormatPr defaultColWidth="9.140625" defaultRowHeight="12.75"/>
  <cols>
    <col min="1" max="1" width="3.57421875" style="205" customWidth="1"/>
    <col min="2" max="2" width="23.28125" style="185" customWidth="1"/>
    <col min="3" max="3" width="21.7109375" style="185" customWidth="1"/>
    <col min="4" max="4" width="16.421875" style="185" customWidth="1"/>
    <col min="5" max="5" width="23.28125" style="185" customWidth="1"/>
    <col min="6" max="6" width="16.421875" style="185" customWidth="1"/>
    <col min="7" max="7" width="18.421875" style="185" customWidth="1"/>
    <col min="8" max="8" width="11.57421875" style="185" customWidth="1"/>
    <col min="9" max="9" width="16.8515625" style="185" customWidth="1"/>
    <col min="10" max="10" width="11.140625" style="185" customWidth="1"/>
    <col min="11" max="11" width="11.57421875" style="185" customWidth="1"/>
    <col min="12" max="16384" width="9.140625" style="185" customWidth="1"/>
  </cols>
  <sheetData>
    <row r="2" spans="1:7" s="182" customFormat="1" ht="17.25" customHeight="1">
      <c r="A2" s="181"/>
      <c r="B2" s="617" t="s">
        <v>282</v>
      </c>
      <c r="C2" s="617"/>
      <c r="D2" s="617"/>
      <c r="E2" s="618"/>
      <c r="F2" s="618"/>
      <c r="G2" s="618"/>
    </row>
    <row r="3" spans="1:7" s="182" customFormat="1" ht="17.25" customHeight="1">
      <c r="A3" s="181"/>
      <c r="B3" s="463"/>
      <c r="C3" s="463"/>
      <c r="D3" s="463"/>
      <c r="E3" s="443"/>
      <c r="F3" s="443"/>
      <c r="G3" s="443"/>
    </row>
    <row r="4" spans="1:13" ht="21" customHeight="1">
      <c r="A4" s="183"/>
      <c r="B4" s="648" t="s">
        <v>337</v>
      </c>
      <c r="C4" s="648"/>
      <c r="D4" s="648"/>
      <c r="E4" s="648"/>
      <c r="F4" s="648"/>
      <c r="G4" s="648"/>
      <c r="H4" s="182"/>
      <c r="I4" s="182"/>
      <c r="J4" s="184"/>
      <c r="K4" s="184"/>
      <c r="L4" s="184"/>
      <c r="M4" s="184"/>
    </row>
    <row r="5" spans="1:13" ht="6" customHeight="1">
      <c r="A5" s="183"/>
      <c r="B5" s="186"/>
      <c r="C5" s="186"/>
      <c r="D5" s="186"/>
      <c r="E5" s="186"/>
      <c r="F5" s="186"/>
      <c r="G5" s="186"/>
      <c r="H5" s="186"/>
      <c r="I5" s="186"/>
      <c r="J5" s="184"/>
      <c r="K5" s="184"/>
      <c r="L5" s="184"/>
      <c r="M5" s="184"/>
    </row>
    <row r="6" spans="1:13" ht="16.5" customHeight="1">
      <c r="A6" s="183"/>
      <c r="B6" s="186"/>
      <c r="C6" s="186"/>
      <c r="D6" s="186"/>
      <c r="E6" s="186"/>
      <c r="F6" s="186"/>
      <c r="G6" s="187" t="s">
        <v>91</v>
      </c>
      <c r="H6" s="186"/>
      <c r="I6" s="186"/>
      <c r="J6" s="184"/>
      <c r="K6" s="184"/>
      <c r="L6" s="184"/>
      <c r="M6" s="184"/>
    </row>
    <row r="7" spans="1:7" s="186" customFormat="1" ht="19.5" customHeight="1">
      <c r="A7" s="188"/>
      <c r="B7" s="189" t="s">
        <v>0</v>
      </c>
      <c r="C7" s="188" t="s">
        <v>1</v>
      </c>
      <c r="D7" s="188" t="s">
        <v>2</v>
      </c>
      <c r="E7" s="188" t="s">
        <v>3</v>
      </c>
      <c r="F7" s="188" t="s">
        <v>4</v>
      </c>
      <c r="G7" s="188" t="s">
        <v>5</v>
      </c>
    </row>
    <row r="8" spans="1:7" ht="18.75" customHeight="1">
      <c r="A8" s="188" t="s">
        <v>10</v>
      </c>
      <c r="B8" s="649" t="s">
        <v>184</v>
      </c>
      <c r="C8" s="651" t="s">
        <v>185</v>
      </c>
      <c r="D8" s="651"/>
      <c r="E8" s="651" t="s">
        <v>186</v>
      </c>
      <c r="F8" s="651"/>
      <c r="G8" s="652" t="s">
        <v>121</v>
      </c>
    </row>
    <row r="9" spans="1:7" ht="31.5" customHeight="1">
      <c r="A9" s="188" t="s">
        <v>16</v>
      </c>
      <c r="B9" s="650"/>
      <c r="C9" s="190" t="s">
        <v>187</v>
      </c>
      <c r="D9" s="190" t="s">
        <v>176</v>
      </c>
      <c r="E9" s="190" t="s">
        <v>187</v>
      </c>
      <c r="F9" s="190" t="s">
        <v>176</v>
      </c>
      <c r="G9" s="652"/>
    </row>
    <row r="10" spans="1:7" ht="23.25" customHeight="1">
      <c r="A10" s="188" t="s">
        <v>24</v>
      </c>
      <c r="B10" s="640" t="s">
        <v>188</v>
      </c>
      <c r="C10" s="191"/>
      <c r="D10" s="192"/>
      <c r="E10" s="193" t="s">
        <v>189</v>
      </c>
      <c r="F10" s="194">
        <v>16541</v>
      </c>
      <c r="G10" s="195">
        <f aca="true" t="shared" si="0" ref="G10:G15">D10+F10</f>
        <v>16541</v>
      </c>
    </row>
    <row r="11" spans="1:7" ht="22.5" customHeight="1">
      <c r="A11" s="188" t="s">
        <v>27</v>
      </c>
      <c r="B11" s="641"/>
      <c r="C11" s="196"/>
      <c r="D11" s="194"/>
      <c r="E11" s="193" t="s">
        <v>190</v>
      </c>
      <c r="F11" s="194">
        <v>25</v>
      </c>
      <c r="G11" s="195">
        <f t="shared" si="0"/>
        <v>25</v>
      </c>
    </row>
    <row r="12" spans="1:7" ht="23.25" customHeight="1">
      <c r="A12" s="188" t="s">
        <v>59</v>
      </c>
      <c r="B12" s="197" t="s">
        <v>191</v>
      </c>
      <c r="C12" s="343" t="s">
        <v>333</v>
      </c>
      <c r="D12" s="194">
        <v>2738</v>
      </c>
      <c r="E12" s="193" t="s">
        <v>269</v>
      </c>
      <c r="F12" s="194">
        <v>593</v>
      </c>
      <c r="G12" s="195">
        <f t="shared" si="0"/>
        <v>3331</v>
      </c>
    </row>
    <row r="13" spans="1:7" ht="23.25" customHeight="1">
      <c r="A13" s="188" t="s">
        <v>61</v>
      </c>
      <c r="B13" s="344" t="s">
        <v>334</v>
      </c>
      <c r="C13" s="343"/>
      <c r="D13" s="194"/>
      <c r="E13" s="345" t="s">
        <v>335</v>
      </c>
      <c r="F13" s="194">
        <v>7500</v>
      </c>
      <c r="G13" s="195">
        <f t="shared" si="0"/>
        <v>7500</v>
      </c>
    </row>
    <row r="14" spans="1:7" ht="23.25" customHeight="1">
      <c r="A14" s="188" t="s">
        <v>54</v>
      </c>
      <c r="B14" s="196"/>
      <c r="C14" s="196"/>
      <c r="D14" s="194"/>
      <c r="E14" s="345" t="s">
        <v>336</v>
      </c>
      <c r="F14" s="194">
        <v>2850</v>
      </c>
      <c r="G14" s="195">
        <f t="shared" si="0"/>
        <v>2850</v>
      </c>
    </row>
    <row r="15" spans="1:7" ht="23.25" customHeight="1">
      <c r="A15" s="188" t="s">
        <v>28</v>
      </c>
      <c r="B15" s="198" t="s">
        <v>192</v>
      </c>
      <c r="C15" s="196"/>
      <c r="D15" s="194"/>
      <c r="E15" s="193" t="s">
        <v>193</v>
      </c>
      <c r="F15" s="194">
        <v>24</v>
      </c>
      <c r="G15" s="195">
        <f t="shared" si="0"/>
        <v>24</v>
      </c>
    </row>
    <row r="16" spans="1:7" s="201" customFormat="1" ht="23.25" customHeight="1">
      <c r="A16" s="188" t="s">
        <v>30</v>
      </c>
      <c r="B16" s="199" t="s">
        <v>194</v>
      </c>
      <c r="C16" s="200"/>
      <c r="D16" s="195">
        <f>SUM(D11:D15)</f>
        <v>2738</v>
      </c>
      <c r="E16" s="200"/>
      <c r="F16" s="195">
        <f>SUM(F10:F15)</f>
        <v>27533</v>
      </c>
      <c r="G16" s="195">
        <f>SUM(G10:G15)</f>
        <v>30271</v>
      </c>
    </row>
    <row r="17" s="186" customFormat="1" ht="12.75">
      <c r="A17" s="646" t="s">
        <v>32</v>
      </c>
    </row>
    <row r="18" spans="1:7" s="186" customFormat="1" ht="12.75">
      <c r="A18" s="647"/>
      <c r="G18" s="187" t="s">
        <v>91</v>
      </c>
    </row>
    <row r="19" spans="1:7" ht="21.75" customHeight="1">
      <c r="A19" s="188" t="s">
        <v>36</v>
      </c>
      <c r="B19" s="642" t="s">
        <v>195</v>
      </c>
      <c r="C19" s="642"/>
      <c r="D19" s="642"/>
      <c r="E19" s="642"/>
      <c r="F19" s="643"/>
      <c r="G19" s="202" t="s">
        <v>121</v>
      </c>
    </row>
    <row r="20" spans="1:7" s="203" customFormat="1" ht="22.5" customHeight="1">
      <c r="A20" s="188" t="s">
        <v>55</v>
      </c>
      <c r="B20" s="644" t="s">
        <v>196</v>
      </c>
      <c r="C20" s="644"/>
      <c r="D20" s="644"/>
      <c r="E20" s="644"/>
      <c r="F20" s="645"/>
      <c r="G20" s="464">
        <v>0</v>
      </c>
    </row>
    <row r="21" spans="1:7" s="203" customFormat="1" ht="22.5" customHeight="1">
      <c r="A21" s="188" t="s">
        <v>38</v>
      </c>
      <c r="B21" s="636" t="s">
        <v>197</v>
      </c>
      <c r="C21" s="636"/>
      <c r="D21" s="636"/>
      <c r="E21" s="636"/>
      <c r="F21" s="637"/>
      <c r="G21" s="464">
        <v>0</v>
      </c>
    </row>
    <row r="22" spans="1:7" s="203" customFormat="1" ht="23.25" customHeight="1">
      <c r="A22" s="188" t="s">
        <v>40</v>
      </c>
      <c r="B22" s="636" t="s">
        <v>198</v>
      </c>
      <c r="C22" s="636"/>
      <c r="D22" s="636"/>
      <c r="E22" s="636"/>
      <c r="F22" s="637"/>
      <c r="G22" s="464">
        <v>0</v>
      </c>
    </row>
    <row r="23" spans="1:7" s="203" customFormat="1" ht="22.5" customHeight="1">
      <c r="A23" s="188" t="s">
        <v>67</v>
      </c>
      <c r="B23" s="636" t="s">
        <v>199</v>
      </c>
      <c r="C23" s="636"/>
      <c r="D23" s="636"/>
      <c r="E23" s="636"/>
      <c r="F23" s="637"/>
      <c r="G23" s="465">
        <v>11152</v>
      </c>
    </row>
    <row r="24" spans="1:7" s="203" customFormat="1" ht="23.25" customHeight="1">
      <c r="A24" s="188" t="s">
        <v>68</v>
      </c>
      <c r="B24" s="636" t="s">
        <v>200</v>
      </c>
      <c r="C24" s="636"/>
      <c r="D24" s="636"/>
      <c r="E24" s="636"/>
      <c r="F24" s="637"/>
      <c r="G24" s="465">
        <v>0</v>
      </c>
    </row>
    <row r="25" spans="1:7" s="204" customFormat="1" ht="22.5" customHeight="1">
      <c r="A25" s="188" t="s">
        <v>69</v>
      </c>
      <c r="B25" s="638" t="s">
        <v>194</v>
      </c>
      <c r="C25" s="638"/>
      <c r="D25" s="638"/>
      <c r="E25" s="638"/>
      <c r="F25" s="639"/>
      <c r="G25" s="466">
        <f>SUM(G20:G24)</f>
        <v>11152</v>
      </c>
    </row>
    <row r="40" ht="12" customHeight="1"/>
    <row r="44" ht="12" customHeight="1"/>
  </sheetData>
  <sheetProtection/>
  <mergeCells count="15">
    <mergeCell ref="A17:A18"/>
    <mergeCell ref="B2:G2"/>
    <mergeCell ref="B4:G4"/>
    <mergeCell ref="B8:B9"/>
    <mergeCell ref="C8:D8"/>
    <mergeCell ref="E8:F8"/>
    <mergeCell ref="G8:G9"/>
    <mergeCell ref="B24:F24"/>
    <mergeCell ref="B25:F25"/>
    <mergeCell ref="B10:B11"/>
    <mergeCell ref="B19:F19"/>
    <mergeCell ref="B20:F20"/>
    <mergeCell ref="B21:F21"/>
    <mergeCell ref="B22:F22"/>
    <mergeCell ref="B23:F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G6" sqref="G6"/>
    </sheetView>
  </sheetViews>
  <sheetFormatPr defaultColWidth="9.140625" defaultRowHeight="12.75"/>
  <cols>
    <col min="1" max="1" width="4.00390625" style="154" customWidth="1"/>
    <col min="2" max="2" width="31.8515625" style="154" customWidth="1"/>
    <col min="3" max="3" width="15.140625" style="154" customWidth="1"/>
    <col min="4" max="4" width="13.8515625" style="154" customWidth="1"/>
    <col min="5" max="5" width="15.140625" style="154" customWidth="1"/>
    <col min="6" max="6" width="15.28125" style="154" customWidth="1"/>
    <col min="7" max="16384" width="9.140625" style="154" customWidth="1"/>
  </cols>
  <sheetData>
    <row r="1" spans="1:6" ht="23.25" customHeight="1">
      <c r="A1" s="153"/>
      <c r="B1" s="653" t="s">
        <v>472</v>
      </c>
      <c r="C1" s="617"/>
      <c r="D1" s="617"/>
      <c r="E1" s="617"/>
      <c r="F1" s="623"/>
    </row>
    <row r="2" spans="1:6" ht="21.75" customHeight="1">
      <c r="A2" s="153"/>
      <c r="B2" s="55"/>
      <c r="C2" s="55"/>
      <c r="D2" s="55"/>
      <c r="E2" s="55"/>
      <c r="F2" s="56"/>
    </row>
    <row r="3" spans="1:6" ht="42" customHeight="1">
      <c r="A3" s="665" t="s">
        <v>473</v>
      </c>
      <c r="B3" s="666"/>
      <c r="C3" s="666"/>
      <c r="D3" s="666"/>
      <c r="E3" s="666"/>
      <c r="F3" s="666"/>
    </row>
    <row r="4" spans="1:6" ht="35.25" customHeight="1">
      <c r="A4" s="155"/>
      <c r="B4" s="654"/>
      <c r="C4" s="654"/>
      <c r="D4" s="654"/>
      <c r="E4" s="654"/>
      <c r="F4" s="654"/>
    </row>
    <row r="5" spans="1:7" ht="21.75" customHeight="1">
      <c r="A5" s="155"/>
      <c r="B5" s="655"/>
      <c r="C5" s="655"/>
      <c r="D5" s="655"/>
      <c r="E5" s="655"/>
      <c r="F5" s="655"/>
      <c r="G5" s="153"/>
    </row>
    <row r="6" spans="1:7" ht="16.5" customHeight="1">
      <c r="A6" s="270"/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155"/>
    </row>
    <row r="7" spans="1:7" ht="16.5" customHeight="1">
      <c r="A7" s="58"/>
      <c r="B7" s="656"/>
      <c r="C7" s="656"/>
      <c r="D7" s="656"/>
      <c r="E7" s="656"/>
      <c r="F7" s="656"/>
      <c r="G7" s="153"/>
    </row>
    <row r="8" spans="1:7" ht="15.75" customHeight="1">
      <c r="A8" s="265" t="s">
        <v>10</v>
      </c>
      <c r="B8" s="657" t="s">
        <v>11</v>
      </c>
      <c r="C8" s="659" t="s">
        <v>178</v>
      </c>
      <c r="D8" s="660"/>
      <c r="E8" s="660"/>
      <c r="F8" s="661"/>
      <c r="G8" s="153"/>
    </row>
    <row r="9" spans="1:6" ht="19.5" customHeight="1">
      <c r="A9" s="60" t="s">
        <v>16</v>
      </c>
      <c r="B9" s="657"/>
      <c r="C9" s="662"/>
      <c r="D9" s="663"/>
      <c r="E9" s="663"/>
      <c r="F9" s="664"/>
    </row>
    <row r="10" spans="1:6" ht="75" customHeight="1">
      <c r="A10" s="60" t="s">
        <v>24</v>
      </c>
      <c r="B10" s="658"/>
      <c r="C10" s="180" t="s">
        <v>179</v>
      </c>
      <c r="D10" s="180" t="s">
        <v>180</v>
      </c>
      <c r="E10" s="180" t="s">
        <v>181</v>
      </c>
      <c r="F10" s="180" t="s">
        <v>182</v>
      </c>
    </row>
    <row r="11" spans="1:6" ht="30" customHeight="1">
      <c r="A11" s="60" t="s">
        <v>27</v>
      </c>
      <c r="B11" s="423" t="s">
        <v>403</v>
      </c>
      <c r="C11" s="422">
        <v>0</v>
      </c>
      <c r="D11" s="71">
        <v>325970</v>
      </c>
      <c r="E11" s="71">
        <v>57598</v>
      </c>
      <c r="F11" s="71">
        <f aca="true" t="shared" si="0" ref="F11:F16">SUM(C11:E11)</f>
        <v>383568</v>
      </c>
    </row>
    <row r="12" spans="1:6" ht="21" customHeight="1">
      <c r="A12" s="60" t="s">
        <v>59</v>
      </c>
      <c r="B12" s="70" t="s">
        <v>124</v>
      </c>
      <c r="C12" s="75">
        <v>0</v>
      </c>
      <c r="D12" s="75">
        <v>61261</v>
      </c>
      <c r="E12" s="71">
        <v>109685</v>
      </c>
      <c r="F12" s="71">
        <f t="shared" si="0"/>
        <v>170946</v>
      </c>
    </row>
    <row r="13" spans="1:6" ht="21.75" customHeight="1">
      <c r="A13" s="60" t="s">
        <v>61</v>
      </c>
      <c r="B13" s="70" t="s">
        <v>31</v>
      </c>
      <c r="C13" s="71">
        <v>0</v>
      </c>
      <c r="D13" s="71">
        <v>14757</v>
      </c>
      <c r="E13" s="71">
        <v>4508</v>
      </c>
      <c r="F13" s="71">
        <f t="shared" si="0"/>
        <v>19265</v>
      </c>
    </row>
    <row r="14" spans="1:6" ht="21.75" customHeight="1">
      <c r="A14" s="60" t="s">
        <v>54</v>
      </c>
      <c r="B14" s="70" t="s">
        <v>33</v>
      </c>
      <c r="C14" s="71">
        <v>0</v>
      </c>
      <c r="D14" s="71">
        <v>29485</v>
      </c>
      <c r="E14" s="71">
        <v>4012</v>
      </c>
      <c r="F14" s="71">
        <f t="shared" si="0"/>
        <v>33497</v>
      </c>
    </row>
    <row r="15" spans="1:6" ht="21.75" customHeight="1">
      <c r="A15" s="60" t="s">
        <v>28</v>
      </c>
      <c r="B15" s="70" t="s">
        <v>34</v>
      </c>
      <c r="C15" s="71">
        <v>0</v>
      </c>
      <c r="D15" s="71">
        <v>325920</v>
      </c>
      <c r="E15" s="71">
        <v>48532</v>
      </c>
      <c r="F15" s="71">
        <f t="shared" si="0"/>
        <v>374452</v>
      </c>
    </row>
    <row r="16" spans="1:6" ht="23.25" customHeight="1">
      <c r="A16" s="60" t="s">
        <v>30</v>
      </c>
      <c r="B16" s="70" t="s">
        <v>37</v>
      </c>
      <c r="C16" s="71">
        <v>96340</v>
      </c>
      <c r="D16" s="71">
        <v>338109</v>
      </c>
      <c r="E16" s="71">
        <v>61487</v>
      </c>
      <c r="F16" s="71">
        <f t="shared" si="0"/>
        <v>495936</v>
      </c>
    </row>
    <row r="17" spans="1:6" ht="20.25" customHeight="1">
      <c r="A17" s="60" t="s">
        <v>32</v>
      </c>
      <c r="B17" s="82" t="s">
        <v>125</v>
      </c>
      <c r="C17" s="76">
        <f>SUM(C11:C16)</f>
        <v>96340</v>
      </c>
      <c r="D17" s="76">
        <f>SUM(D11:D16)</f>
        <v>1095502</v>
      </c>
      <c r="E17" s="76">
        <f>SUM(E11:E16)</f>
        <v>285822</v>
      </c>
      <c r="F17" s="76">
        <f>SUM(F11:F16)</f>
        <v>1477664</v>
      </c>
    </row>
    <row r="18" spans="1:6" ht="24" customHeight="1">
      <c r="A18" s="60" t="s">
        <v>36</v>
      </c>
      <c r="B18" s="70" t="s">
        <v>126</v>
      </c>
      <c r="C18" s="71">
        <v>0</v>
      </c>
      <c r="D18" s="255">
        <v>1875018</v>
      </c>
      <c r="E18" s="255">
        <v>591118</v>
      </c>
      <c r="F18" s="255">
        <f>SUM(C18:E18)</f>
        <v>2466136</v>
      </c>
    </row>
    <row r="19" spans="1:6" ht="25.5" customHeight="1">
      <c r="A19" s="60" t="s">
        <v>55</v>
      </c>
      <c r="B19" s="82" t="s">
        <v>183</v>
      </c>
      <c r="C19" s="76">
        <f>C17+C18</f>
        <v>96340</v>
      </c>
      <c r="D19" s="76">
        <f>SUM(D17:D18)</f>
        <v>2970520</v>
      </c>
      <c r="E19" s="76">
        <f>E17+E18</f>
        <v>876940</v>
      </c>
      <c r="F19" s="76">
        <f>F17+F18</f>
        <v>3943800</v>
      </c>
    </row>
    <row r="20" spans="1:6" ht="16.5" customHeight="1">
      <c r="A20" s="155"/>
      <c r="B20" s="156"/>
      <c r="C20" s="157"/>
      <c r="D20" s="157"/>
      <c r="E20" s="157"/>
      <c r="F20" s="157"/>
    </row>
    <row r="21" spans="1:6" ht="16.5" customHeight="1">
      <c r="A21" s="155"/>
      <c r="B21" s="158"/>
      <c r="C21" s="159"/>
      <c r="D21" s="159"/>
      <c r="E21" s="159"/>
      <c r="F21" s="274"/>
    </row>
    <row r="24" ht="16.5" customHeight="1"/>
    <row r="25" ht="15" customHeight="1"/>
  </sheetData>
  <sheetProtection/>
  <mergeCells count="7">
    <mergeCell ref="B1:F1"/>
    <mergeCell ref="B4:F4"/>
    <mergeCell ref="B5:F5"/>
    <mergeCell ref="B7:F7"/>
    <mergeCell ref="B8:B10"/>
    <mergeCell ref="C8:F9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54"/>
  <sheetViews>
    <sheetView view="pageBreakPreview" zoomScale="60" zoomScalePageLayoutView="0" workbookViewId="0" topLeftCell="A1">
      <selection activeCell="V17" sqref="V17"/>
    </sheetView>
  </sheetViews>
  <sheetFormatPr defaultColWidth="9.140625" defaultRowHeight="12.75"/>
  <cols>
    <col min="1" max="1" width="5.140625" style="9" customWidth="1"/>
    <col min="2" max="2" width="29.28125" style="9" customWidth="1"/>
    <col min="3" max="3" width="11.421875" style="9" customWidth="1"/>
    <col min="4" max="4" width="8.7109375" style="9" customWidth="1"/>
    <col min="5" max="5" width="9.421875" style="9" customWidth="1"/>
    <col min="6" max="6" width="8.28125" style="9" customWidth="1"/>
    <col min="7" max="8" width="8.57421875" style="9" customWidth="1"/>
    <col min="9" max="9" width="9.140625" style="9" customWidth="1"/>
    <col min="10" max="10" width="8.7109375" style="9" customWidth="1"/>
    <col min="11" max="11" width="8.8515625" style="9" customWidth="1"/>
    <col min="12" max="12" width="8.28125" style="9" customWidth="1"/>
    <col min="13" max="13" width="8.57421875" style="9" customWidth="1"/>
    <col min="14" max="15" width="8.7109375" style="9" customWidth="1"/>
    <col min="16" max="16384" width="9.140625" style="9" customWidth="1"/>
  </cols>
  <sheetData>
    <row r="1" s="450" customFormat="1" ht="12.75"/>
    <row r="2" spans="1:15" ht="12.75">
      <c r="A2" s="451"/>
      <c r="B2" s="667"/>
      <c r="C2" s="667"/>
      <c r="D2" s="668"/>
      <c r="E2" s="668"/>
      <c r="F2" s="668"/>
      <c r="I2" s="669" t="s">
        <v>412</v>
      </c>
      <c r="J2" s="669"/>
      <c r="K2" s="669"/>
      <c r="L2" s="669"/>
      <c r="M2" s="669"/>
      <c r="N2" s="669"/>
      <c r="O2" s="669"/>
    </row>
    <row r="3" spans="1:15" ht="12.75">
      <c r="A3" s="406"/>
      <c r="N3" s="443"/>
      <c r="O3" s="443"/>
    </row>
    <row r="4" spans="1:15" ht="12.75">
      <c r="A4" s="406"/>
      <c r="N4" s="443"/>
      <c r="O4" s="443"/>
    </row>
    <row r="5" ht="12.75">
      <c r="A5" s="406"/>
    </row>
    <row r="6" spans="1:15" ht="20.25">
      <c r="A6" s="406"/>
      <c r="B6" s="670" t="s">
        <v>438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</row>
    <row r="7" spans="1:15" ht="20.25">
      <c r="A7" s="406"/>
      <c r="B7" s="670" t="s">
        <v>229</v>
      </c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</row>
    <row r="8" spans="1:15" ht="20.25">
      <c r="A8" s="406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19.5" customHeight="1">
      <c r="A9" s="406"/>
      <c r="B9" s="670" t="s">
        <v>201</v>
      </c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0"/>
    </row>
    <row r="10" spans="1:15" ht="12.75" customHeight="1">
      <c r="A10" s="406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542" t="s">
        <v>471</v>
      </c>
      <c r="O10" s="542"/>
    </row>
    <row r="11" spans="1:15" ht="12" customHeight="1">
      <c r="A11" s="452"/>
      <c r="B11" s="452" t="s">
        <v>0</v>
      </c>
      <c r="C11" s="452" t="s">
        <v>1</v>
      </c>
      <c r="D11" s="452" t="s">
        <v>2</v>
      </c>
      <c r="E11" s="452" t="s">
        <v>3</v>
      </c>
      <c r="F11" s="452" t="s">
        <v>4</v>
      </c>
      <c r="G11" s="452" t="s">
        <v>5</v>
      </c>
      <c r="H11" s="452" t="s">
        <v>89</v>
      </c>
      <c r="I11" s="452" t="s">
        <v>6</v>
      </c>
      <c r="J11" s="452" t="s">
        <v>7</v>
      </c>
      <c r="K11" s="452" t="s">
        <v>44</v>
      </c>
      <c r="L11" s="452" t="s">
        <v>8</v>
      </c>
      <c r="M11" s="452" t="s">
        <v>113</v>
      </c>
      <c r="N11" s="452" t="s">
        <v>45</v>
      </c>
      <c r="O11" s="452" t="s">
        <v>9</v>
      </c>
    </row>
    <row r="12" spans="1:15" s="237" customFormat="1" ht="31.5" customHeight="1">
      <c r="A12" s="234" t="s">
        <v>10</v>
      </c>
      <c r="B12" s="235" t="s">
        <v>230</v>
      </c>
      <c r="C12" s="235" t="s">
        <v>231</v>
      </c>
      <c r="D12" s="236" t="s">
        <v>232</v>
      </c>
      <c r="E12" s="236" t="s">
        <v>233</v>
      </c>
      <c r="F12" s="236" t="s">
        <v>234</v>
      </c>
      <c r="G12" s="236" t="s">
        <v>235</v>
      </c>
      <c r="H12" s="236" t="s">
        <v>236</v>
      </c>
      <c r="I12" s="236" t="s">
        <v>237</v>
      </c>
      <c r="J12" s="236" t="s">
        <v>238</v>
      </c>
      <c r="K12" s="236" t="s">
        <v>239</v>
      </c>
      <c r="L12" s="236" t="s">
        <v>240</v>
      </c>
      <c r="M12" s="236" t="s">
        <v>241</v>
      </c>
      <c r="N12" s="236" t="s">
        <v>242</v>
      </c>
      <c r="O12" s="236" t="s">
        <v>243</v>
      </c>
    </row>
    <row r="13" spans="1:16" ht="24.75" customHeight="1">
      <c r="A13" s="234" t="s">
        <v>16</v>
      </c>
      <c r="B13" s="453" t="s">
        <v>17</v>
      </c>
      <c r="C13" s="238">
        <v>502703</v>
      </c>
      <c r="D13" s="454">
        <v>52460</v>
      </c>
      <c r="E13" s="454">
        <v>52460</v>
      </c>
      <c r="F13" s="454">
        <v>52460</v>
      </c>
      <c r="G13" s="454">
        <v>52460</v>
      </c>
      <c r="H13" s="454">
        <v>25000</v>
      </c>
      <c r="I13" s="454">
        <v>20000</v>
      </c>
      <c r="J13" s="454">
        <v>20000</v>
      </c>
      <c r="K13" s="454">
        <v>18000</v>
      </c>
      <c r="L13" s="454">
        <v>52460</v>
      </c>
      <c r="M13" s="454">
        <v>52460</v>
      </c>
      <c r="N13" s="454">
        <v>52483</v>
      </c>
      <c r="O13" s="454">
        <v>52460</v>
      </c>
      <c r="P13" s="455"/>
    </row>
    <row r="14" spans="1:16" ht="24" customHeight="1">
      <c r="A14" s="234" t="s">
        <v>24</v>
      </c>
      <c r="B14" s="453" t="s">
        <v>18</v>
      </c>
      <c r="C14" s="238">
        <v>580968</v>
      </c>
      <c r="D14" s="454">
        <v>5000</v>
      </c>
      <c r="E14" s="454">
        <v>10000</v>
      </c>
      <c r="F14" s="454">
        <v>230000</v>
      </c>
      <c r="G14" s="454">
        <v>10000</v>
      </c>
      <c r="H14" s="454">
        <v>5000</v>
      </c>
      <c r="I14" s="454">
        <v>5000</v>
      </c>
      <c r="J14" s="454">
        <v>5000</v>
      </c>
      <c r="K14" s="454">
        <v>5000</v>
      </c>
      <c r="L14" s="454">
        <v>230000</v>
      </c>
      <c r="M14" s="454">
        <v>2500</v>
      </c>
      <c r="N14" s="454">
        <v>3468</v>
      </c>
      <c r="O14" s="454">
        <v>70000</v>
      </c>
      <c r="P14" s="455"/>
    </row>
    <row r="15" spans="1:16" ht="24.75" customHeight="1">
      <c r="A15" s="234" t="s">
        <v>27</v>
      </c>
      <c r="B15" s="453" t="s">
        <v>244</v>
      </c>
      <c r="C15" s="238">
        <v>1102275</v>
      </c>
      <c r="D15" s="454">
        <v>91856</v>
      </c>
      <c r="E15" s="454">
        <v>91856</v>
      </c>
      <c r="F15" s="454">
        <v>91856</v>
      </c>
      <c r="G15" s="454">
        <v>91856</v>
      </c>
      <c r="H15" s="454">
        <v>91856</v>
      </c>
      <c r="I15" s="454">
        <v>91856</v>
      </c>
      <c r="J15" s="454">
        <v>91856</v>
      </c>
      <c r="K15" s="454">
        <v>91856</v>
      </c>
      <c r="L15" s="454">
        <v>91856</v>
      </c>
      <c r="M15" s="454">
        <v>91856</v>
      </c>
      <c r="N15" s="454">
        <v>91856</v>
      </c>
      <c r="O15" s="454">
        <v>91859</v>
      </c>
      <c r="P15" s="455"/>
    </row>
    <row r="16" spans="1:16" ht="24.75" customHeight="1">
      <c r="A16" s="234" t="s">
        <v>59</v>
      </c>
      <c r="B16" s="453" t="s">
        <v>23</v>
      </c>
      <c r="C16" s="238">
        <v>123507</v>
      </c>
      <c r="D16" s="454"/>
      <c r="E16" s="454">
        <v>2300</v>
      </c>
      <c r="F16" s="454"/>
      <c r="G16" s="454">
        <v>20000</v>
      </c>
      <c r="H16" s="454"/>
      <c r="I16" s="454"/>
      <c r="J16" s="454"/>
      <c r="K16" s="454">
        <v>80000</v>
      </c>
      <c r="L16" s="454"/>
      <c r="M16" s="454"/>
      <c r="N16" s="454">
        <v>20000</v>
      </c>
      <c r="O16" s="454">
        <v>1207</v>
      </c>
      <c r="P16" s="455"/>
    </row>
    <row r="17" spans="1:16" ht="24.75" customHeight="1">
      <c r="A17" s="234" t="s">
        <v>61</v>
      </c>
      <c r="B17" s="453" t="s">
        <v>273</v>
      </c>
      <c r="C17" s="238">
        <v>871576</v>
      </c>
      <c r="D17" s="454">
        <v>52000</v>
      </c>
      <c r="E17" s="454">
        <v>60500</v>
      </c>
      <c r="F17" s="454">
        <v>62000</v>
      </c>
      <c r="G17" s="454">
        <v>73000</v>
      </c>
      <c r="H17" s="454">
        <v>72500</v>
      </c>
      <c r="I17" s="454">
        <v>65000</v>
      </c>
      <c r="J17" s="454">
        <v>70000</v>
      </c>
      <c r="K17" s="454">
        <v>70000</v>
      </c>
      <c r="L17" s="454">
        <v>80000</v>
      </c>
      <c r="M17" s="454">
        <v>95000</v>
      </c>
      <c r="N17" s="454">
        <v>98000</v>
      </c>
      <c r="O17" s="454">
        <v>73576</v>
      </c>
      <c r="P17" s="455"/>
    </row>
    <row r="18" spans="1:16" ht="33.75" customHeight="1">
      <c r="A18" s="234" t="s">
        <v>54</v>
      </c>
      <c r="B18" s="453" t="s">
        <v>274</v>
      </c>
      <c r="C18" s="238">
        <v>499523</v>
      </c>
      <c r="D18" s="454">
        <v>40000</v>
      </c>
      <c r="E18" s="454">
        <v>40000</v>
      </c>
      <c r="F18" s="454">
        <v>30000</v>
      </c>
      <c r="G18" s="454">
        <v>45000</v>
      </c>
      <c r="H18" s="454">
        <v>35000</v>
      </c>
      <c r="I18" s="454">
        <v>40000</v>
      </c>
      <c r="J18" s="454">
        <v>40000</v>
      </c>
      <c r="K18" s="454">
        <v>40000</v>
      </c>
      <c r="L18" s="454">
        <v>43523</v>
      </c>
      <c r="M18" s="454">
        <v>46000</v>
      </c>
      <c r="N18" s="454">
        <v>45000</v>
      </c>
      <c r="O18" s="454">
        <v>55000</v>
      </c>
      <c r="P18" s="455"/>
    </row>
    <row r="19" spans="1:16" ht="24.75" customHeight="1">
      <c r="A19" s="234" t="s">
        <v>28</v>
      </c>
      <c r="B19" s="453" t="s">
        <v>245</v>
      </c>
      <c r="C19" s="238">
        <f>111123+152125</f>
        <v>263248</v>
      </c>
      <c r="D19" s="454">
        <v>30659</v>
      </c>
      <c r="E19" s="454">
        <v>106259</v>
      </c>
      <c r="F19" s="454">
        <v>0</v>
      </c>
      <c r="G19" s="454">
        <v>0</v>
      </c>
      <c r="H19" s="454">
        <v>0</v>
      </c>
      <c r="I19" s="454"/>
      <c r="J19" s="454">
        <v>0</v>
      </c>
      <c r="K19" s="454">
        <v>69419</v>
      </c>
      <c r="L19" s="454">
        <v>0</v>
      </c>
      <c r="M19" s="454">
        <v>0</v>
      </c>
      <c r="N19" s="454">
        <v>0</v>
      </c>
      <c r="O19" s="454">
        <v>56911</v>
      </c>
      <c r="P19" s="455"/>
    </row>
    <row r="20" spans="1:16" s="237" customFormat="1" ht="24.75" customHeight="1">
      <c r="A20" s="234" t="s">
        <v>30</v>
      </c>
      <c r="B20" s="239" t="s">
        <v>246</v>
      </c>
      <c r="C20" s="238">
        <f>SUM(C13:C19)</f>
        <v>3943800</v>
      </c>
      <c r="D20" s="238">
        <f aca="true" t="shared" si="0" ref="D20:O20">SUM(D13:D19)</f>
        <v>271975</v>
      </c>
      <c r="E20" s="238">
        <f t="shared" si="0"/>
        <v>363375</v>
      </c>
      <c r="F20" s="238">
        <f t="shared" si="0"/>
        <v>466316</v>
      </c>
      <c r="G20" s="238">
        <f t="shared" si="0"/>
        <v>292316</v>
      </c>
      <c r="H20" s="238">
        <f t="shared" si="0"/>
        <v>229356</v>
      </c>
      <c r="I20" s="238">
        <f t="shared" si="0"/>
        <v>221856</v>
      </c>
      <c r="J20" s="238">
        <f t="shared" si="0"/>
        <v>226856</v>
      </c>
      <c r="K20" s="238">
        <f t="shared" si="0"/>
        <v>374275</v>
      </c>
      <c r="L20" s="238">
        <f t="shared" si="0"/>
        <v>497839</v>
      </c>
      <c r="M20" s="238">
        <f t="shared" si="0"/>
        <v>287816</v>
      </c>
      <c r="N20" s="238">
        <f t="shared" si="0"/>
        <v>310807</v>
      </c>
      <c r="O20" s="238">
        <f t="shared" si="0"/>
        <v>401013</v>
      </c>
      <c r="P20" s="455"/>
    </row>
    <row r="22" spans="4:15" ht="12.75"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</row>
    <row r="23" spans="4:15" ht="12.75"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</row>
    <row r="24" spans="4:15" ht="12.75"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</row>
    <row r="25" spans="4:15" ht="12.75"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</row>
    <row r="26" spans="4:15" ht="12.75"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</row>
    <row r="27" spans="4:15" ht="12.75"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</row>
    <row r="29" spans="10:23" ht="20.25">
      <c r="J29" s="670"/>
      <c r="K29" s="670"/>
      <c r="L29" s="670"/>
      <c r="M29" s="670"/>
      <c r="N29" s="670"/>
      <c r="O29" s="670"/>
      <c r="P29" s="670"/>
      <c r="Q29" s="670"/>
      <c r="R29" s="670"/>
      <c r="S29" s="670"/>
      <c r="T29" s="670"/>
      <c r="U29" s="670"/>
      <c r="V29" s="670"/>
      <c r="W29" s="670"/>
    </row>
    <row r="35" spans="2:15" ht="12.75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508"/>
      <c r="N35" s="672"/>
      <c r="O35" s="672"/>
    </row>
    <row r="36" spans="2:15" ht="12.75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442"/>
      <c r="O36" s="442"/>
    </row>
    <row r="37" spans="2:15" ht="12.75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442"/>
      <c r="O37" s="442"/>
    </row>
    <row r="38" spans="2:15" ht="12.75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</row>
    <row r="39" spans="2:15" ht="23.25">
      <c r="B39" s="673"/>
      <c r="C39" s="673"/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3"/>
    </row>
    <row r="40" spans="2:15" ht="20.25">
      <c r="B40" s="671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</row>
    <row r="41" spans="2:15" ht="20.25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</row>
    <row r="42" spans="2:15" ht="20.25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</row>
    <row r="43" spans="2:15" ht="20.25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</row>
    <row r="44" spans="2:15" ht="12.75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508"/>
      <c r="O44" s="508"/>
    </row>
    <row r="45" spans="2:15" ht="12.75">
      <c r="B45" s="241"/>
      <c r="C45" s="241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</row>
    <row r="46" spans="2:15" ht="24.75" customHeight="1">
      <c r="B46" s="457"/>
      <c r="C46" s="243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</row>
    <row r="47" spans="2:15" ht="24.75" customHeight="1">
      <c r="B47" s="457"/>
      <c r="C47" s="243"/>
      <c r="D47" s="459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</row>
    <row r="48" spans="2:15" ht="24.75" customHeight="1">
      <c r="B48" s="457"/>
      <c r="C48" s="243"/>
      <c r="D48" s="459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</row>
    <row r="49" spans="2:15" ht="24.75" customHeight="1">
      <c r="B49" s="457"/>
      <c r="C49" s="243"/>
      <c r="D49" s="459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</row>
    <row r="50" spans="2:15" ht="24.75" customHeight="1">
      <c r="B50" s="457"/>
      <c r="C50" s="243"/>
      <c r="D50" s="459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</row>
    <row r="51" spans="2:15" ht="24.75" customHeight="1">
      <c r="B51" s="457"/>
      <c r="C51" s="243"/>
      <c r="D51" s="459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</row>
    <row r="52" spans="2:15" ht="24.75" customHeight="1">
      <c r="B52" s="457"/>
      <c r="C52" s="243"/>
      <c r="D52" s="459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</row>
    <row r="53" spans="2:15" ht="24.75" customHeight="1">
      <c r="B53" s="457"/>
      <c r="C53" s="243"/>
      <c r="D53" s="459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</row>
    <row r="54" spans="2:15" ht="24.75" customHeight="1">
      <c r="B54" s="244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</row>
  </sheetData>
  <sheetProtection/>
  <mergeCells count="11">
    <mergeCell ref="N10:O10"/>
    <mergeCell ref="B2:F2"/>
    <mergeCell ref="I2:O2"/>
    <mergeCell ref="B6:O6"/>
    <mergeCell ref="B7:O7"/>
    <mergeCell ref="B40:O40"/>
    <mergeCell ref="N44:O44"/>
    <mergeCell ref="B9:O9"/>
    <mergeCell ref="J29:W29"/>
    <mergeCell ref="M35:O35"/>
    <mergeCell ref="B39:O3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Hirka Tamás</cp:lastModifiedBy>
  <cp:lastPrinted>2015-02-17T12:37:05Z</cp:lastPrinted>
  <dcterms:created xsi:type="dcterms:W3CDTF">2014-02-02T08:05:39Z</dcterms:created>
  <dcterms:modified xsi:type="dcterms:W3CDTF">2015-02-26T11:57:03Z</dcterms:modified>
  <cp:category/>
  <cp:version/>
  <cp:contentType/>
  <cp:contentStatus/>
</cp:coreProperties>
</file>