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ÖNKORMÁNYZAT\NTESTÜLETI\előterjesztések\2017\2017.05.25\09.zárszámadás\"/>
    </mc:Choice>
  </mc:AlternateContent>
  <bookViews>
    <workbookView xWindow="0" yWindow="0" windowWidth="20730" windowHeight="9885"/>
  </bookViews>
  <sheets>
    <sheet name="1.1.b" sheetId="1" r:id="rId1"/>
    <sheet name="1.1.k" sheetId="2" r:id="rId2"/>
    <sheet name="1.2" sheetId="3" r:id="rId3"/>
    <sheet name="1.3" sheetId="5" r:id="rId4"/>
    <sheet name="1.4" sheetId="7" r:id="rId5"/>
    <sheet name="2.1." sheetId="9" r:id="rId6"/>
    <sheet name="2.2." sheetId="10" r:id="rId7"/>
    <sheet name="3." sheetId="63" r:id="rId8"/>
    <sheet name="4." sheetId="12" r:id="rId9"/>
    <sheet name="5." sheetId="13" r:id="rId10"/>
    <sheet name="6." sheetId="14" r:id="rId11"/>
    <sheet name="7." sheetId="112" r:id="rId12"/>
    <sheet name="8." sheetId="16" r:id="rId13"/>
    <sheet name="8.1." sheetId="81" r:id="rId14"/>
    <sheet name="9.1" sheetId="17" r:id="rId15"/>
    <sheet name="9.1.1 sz" sheetId="113" r:id="rId16"/>
    <sheet name="9.1.2." sheetId="110" r:id="rId17"/>
    <sheet name="9.1.3" sheetId="24" r:id="rId18"/>
    <sheet name="9.2" sheetId="26" r:id="rId19"/>
    <sheet name="9.3" sheetId="31" r:id="rId20"/>
    <sheet name="9.4" sheetId="58" r:id="rId21"/>
    <sheet name="1. t" sheetId="43" r:id="rId22"/>
    <sheet name="2. t" sheetId="44" r:id="rId23"/>
    <sheet name="3. t" sheetId="45" r:id="rId24"/>
    <sheet name="4.t " sheetId="51" r:id="rId25"/>
    <sheet name="5.t" sheetId="54" r:id="rId26"/>
    <sheet name="6.t" sheetId="94" r:id="rId27"/>
    <sheet name="7.t" sheetId="95" r:id="rId28"/>
    <sheet name="8.t" sheetId="96" r:id="rId29"/>
    <sheet name="9.t" sheetId="97" r:id="rId30"/>
    <sheet name="10.t" sheetId="99" r:id="rId31"/>
    <sheet name="11.t" sheetId="100" r:id="rId32"/>
    <sheet name="11.1t" sheetId="101" r:id="rId33"/>
    <sheet name="11.2.t" sheetId="102" r:id="rId34"/>
    <sheet name="12. t." sheetId="104" r:id="rId35"/>
    <sheet name="12.1.t" sheetId="105" r:id="rId36"/>
    <sheet name="13.t" sheetId="107" r:id="rId37"/>
    <sheet name="14.t" sheetId="108" r:id="rId38"/>
    <sheet name="Munka1" sheetId="111" r:id="rId39"/>
  </sheets>
  <externalReferences>
    <externalReference r:id="rId40"/>
  </externalReferences>
  <definedNames>
    <definedName name="_xlnm.Print_Area" localSheetId="0">'1.1.b'!$A$1:$F$91</definedName>
    <definedName name="_xlnm.Print_Area" localSheetId="1">'1.1.k'!$A$1:$F$65</definedName>
    <definedName name="_xlnm.Print_Area" localSheetId="5">'2.1.'!$A$1:$I$31</definedName>
    <definedName name="_xlnm.Print_Area" localSheetId="23">'3. t'!$A$1:$G$28</definedName>
    <definedName name="_xlnm.Print_Area" localSheetId="24">'4.t '!$A$1:$N$15</definedName>
    <definedName name="_xlnm.Print_Area" localSheetId="10">'6.'!$A$2:$H$28</definedName>
    <definedName name="_xlnm.Print_Area" localSheetId="11">'7.'!$A$2:$I$14</definedName>
    <definedName name="_xlnm.Print_Area" localSheetId="14">'9.1'!$A$1:$F$154</definedName>
    <definedName name="_xlnm.Print_Area" localSheetId="15">'9.1.1 sz'!$A$1:$F$154</definedName>
    <definedName name="_xlnm.Print_Area" localSheetId="16">'9.1.2.'!$A$1:$F$154</definedName>
    <definedName name="_xlnm.Print_Area" localSheetId="18">'9.2'!$A$1:$F$266</definedName>
    <definedName name="_xlnm.Print_Area" localSheetId="19">'9.3'!$A$1:$F$202</definedName>
    <definedName name="_xlnm.Print_Area" localSheetId="20">'9.4'!$A$1:$F$197</definedName>
  </definedNames>
  <calcPr calcId="162913"/>
</workbook>
</file>

<file path=xl/calcChain.xml><?xml version="1.0" encoding="utf-8"?>
<calcChain xmlns="http://schemas.openxmlformats.org/spreadsheetml/2006/main">
  <c r="C14" i="101" l="1"/>
  <c r="D12" i="97"/>
  <c r="B15" i="54"/>
  <c r="B32" i="54"/>
  <c r="I7" i="43"/>
  <c r="E7" i="43"/>
  <c r="C28" i="14"/>
  <c r="E146" i="3"/>
  <c r="D146" i="3"/>
  <c r="C146" i="3"/>
  <c r="E145" i="3"/>
  <c r="F145" i="3" s="1"/>
  <c r="E143" i="3"/>
  <c r="F143" i="3" s="1"/>
  <c r="D143" i="3"/>
  <c r="C143" i="3"/>
  <c r="E138" i="3"/>
  <c r="D138" i="3"/>
  <c r="C138" i="3"/>
  <c r="E136" i="3"/>
  <c r="D136" i="3"/>
  <c r="C136" i="3"/>
  <c r="E135" i="3"/>
  <c r="D135" i="3"/>
  <c r="D134" i="3" s="1"/>
  <c r="D149" i="3" s="1"/>
  <c r="C135" i="3"/>
  <c r="E134" i="3"/>
  <c r="E149" i="3" s="1"/>
  <c r="F149" i="3" s="1"/>
  <c r="C134" i="3"/>
  <c r="C149" i="3" s="1"/>
  <c r="E131" i="3"/>
  <c r="D131" i="3"/>
  <c r="C131" i="3"/>
  <c r="E130" i="3"/>
  <c r="D130" i="3"/>
  <c r="C130" i="3"/>
  <c r="E129" i="3"/>
  <c r="D129" i="3"/>
  <c r="C129" i="3"/>
  <c r="E128" i="3"/>
  <c r="D128" i="3"/>
  <c r="C128" i="3"/>
  <c r="E127" i="3"/>
  <c r="D127" i="3"/>
  <c r="C127" i="3"/>
  <c r="E126" i="3"/>
  <c r="D126" i="3"/>
  <c r="C126" i="3"/>
  <c r="E125" i="3"/>
  <c r="D125" i="3"/>
  <c r="C125" i="3"/>
  <c r="E124" i="3"/>
  <c r="D124" i="3"/>
  <c r="C124" i="3"/>
  <c r="E123" i="3"/>
  <c r="D123" i="3"/>
  <c r="C123" i="3"/>
  <c r="E121" i="3"/>
  <c r="E117" i="3" s="1"/>
  <c r="D121" i="3"/>
  <c r="C121" i="3"/>
  <c r="C117" i="3" s="1"/>
  <c r="C133" i="3" s="1"/>
  <c r="C150" i="3" s="1"/>
  <c r="E120" i="3"/>
  <c r="D120" i="3"/>
  <c r="C120" i="3"/>
  <c r="C119" i="3"/>
  <c r="F118" i="3"/>
  <c r="D117" i="3"/>
  <c r="F115" i="3"/>
  <c r="F105" i="3"/>
  <c r="F104" i="3"/>
  <c r="F103" i="3"/>
  <c r="F102" i="3"/>
  <c r="F101" i="3"/>
  <c r="E100" i="3"/>
  <c r="D100" i="3"/>
  <c r="D133" i="3" s="1"/>
  <c r="C100" i="3"/>
  <c r="F85" i="3"/>
  <c r="E85" i="3"/>
  <c r="D85" i="3"/>
  <c r="C85" i="3"/>
  <c r="E84" i="3"/>
  <c r="E81" i="3" s="1"/>
  <c r="F81" i="3" s="1"/>
  <c r="D84" i="3"/>
  <c r="F82" i="3"/>
  <c r="E82" i="3"/>
  <c r="D81" i="3"/>
  <c r="C81" i="3"/>
  <c r="F79" i="3"/>
  <c r="E78" i="3"/>
  <c r="D78" i="3"/>
  <c r="C78" i="3"/>
  <c r="F73" i="3"/>
  <c r="E73" i="3"/>
  <c r="D73" i="3"/>
  <c r="D90" i="3" s="1"/>
  <c r="C73" i="3"/>
  <c r="E69" i="3"/>
  <c r="D69" i="3"/>
  <c r="C69" i="3"/>
  <c r="C67" i="3"/>
  <c r="C66" i="3"/>
  <c r="C65" i="3" s="1"/>
  <c r="C50" i="3" s="1"/>
  <c r="C68" i="3" s="1"/>
  <c r="E65" i="3"/>
  <c r="D65" i="3"/>
  <c r="C64" i="3"/>
  <c r="E63" i="3"/>
  <c r="D63" i="3"/>
  <c r="C63" i="3"/>
  <c r="E62" i="3"/>
  <c r="D62" i="3"/>
  <c r="D60" i="3" s="1"/>
  <c r="D50" i="3" s="1"/>
  <c r="C62" i="3"/>
  <c r="E61" i="3"/>
  <c r="E60" i="3"/>
  <c r="C60" i="3"/>
  <c r="E58" i="3"/>
  <c r="D58" i="3"/>
  <c r="C58" i="3"/>
  <c r="E57" i="3"/>
  <c r="D57" i="3"/>
  <c r="C57" i="3"/>
  <c r="F55" i="3"/>
  <c r="E53" i="3"/>
  <c r="D53" i="3"/>
  <c r="C53" i="3"/>
  <c r="E52" i="3"/>
  <c r="F52" i="3" s="1"/>
  <c r="D52" i="3"/>
  <c r="C52" i="3"/>
  <c r="E51" i="3"/>
  <c r="F51" i="3" s="1"/>
  <c r="D51" i="3"/>
  <c r="C51" i="3"/>
  <c r="E50" i="3"/>
  <c r="D48" i="3"/>
  <c r="F48" i="3" s="1"/>
  <c r="C48" i="3"/>
  <c r="E47" i="3"/>
  <c r="D47" i="3"/>
  <c r="F47" i="3" s="1"/>
  <c r="C47" i="3"/>
  <c r="F43" i="3"/>
  <c r="F41" i="3"/>
  <c r="F40" i="3"/>
  <c r="F39" i="3"/>
  <c r="F38" i="3"/>
  <c r="F37" i="3"/>
  <c r="E35" i="3"/>
  <c r="D35" i="3"/>
  <c r="F35" i="3" s="1"/>
  <c r="C35" i="3"/>
  <c r="F34" i="3"/>
  <c r="F32" i="3"/>
  <c r="F31" i="3"/>
  <c r="F30" i="3"/>
  <c r="F29" i="3"/>
  <c r="E28" i="3"/>
  <c r="F28" i="3" s="1"/>
  <c r="D28" i="3"/>
  <c r="C28" i="3"/>
  <c r="E27" i="3"/>
  <c r="F27" i="3" s="1"/>
  <c r="D27" i="3"/>
  <c r="C27" i="3"/>
  <c r="D26" i="3"/>
  <c r="F25" i="3"/>
  <c r="F22" i="3"/>
  <c r="F21" i="3"/>
  <c r="F19" i="3"/>
  <c r="E18" i="3"/>
  <c r="D18" i="3"/>
  <c r="C18" i="3"/>
  <c r="E17" i="3"/>
  <c r="D17" i="3"/>
  <c r="D10" i="3" s="1"/>
  <c r="D9" i="3" s="1"/>
  <c r="C17" i="3"/>
  <c r="E16" i="3"/>
  <c r="D16" i="3"/>
  <c r="C16" i="3"/>
  <c r="E15" i="3"/>
  <c r="F15" i="3" s="1"/>
  <c r="D15" i="3"/>
  <c r="C15" i="3"/>
  <c r="E14" i="3"/>
  <c r="F14" i="3" s="1"/>
  <c r="D14" i="3"/>
  <c r="C14" i="3"/>
  <c r="E13" i="3"/>
  <c r="F13" i="3" s="1"/>
  <c r="D13" i="3"/>
  <c r="C13" i="3"/>
  <c r="E12" i="3"/>
  <c r="F12" i="3" s="1"/>
  <c r="D12" i="3"/>
  <c r="C12" i="3"/>
  <c r="E11" i="3"/>
  <c r="F11" i="3" s="1"/>
  <c r="D11" i="3"/>
  <c r="C11" i="3"/>
  <c r="E10" i="3"/>
  <c r="F10" i="3" s="1"/>
  <c r="C10" i="3"/>
  <c r="E9" i="3"/>
  <c r="F9" i="3" s="1"/>
  <c r="C9" i="3"/>
  <c r="D78" i="1"/>
  <c r="D60" i="1"/>
  <c r="E28" i="1"/>
  <c r="D28" i="1"/>
  <c r="C28" i="1"/>
  <c r="D26" i="1"/>
  <c r="F124" i="58"/>
  <c r="E123" i="58"/>
  <c r="F123" i="58" s="1"/>
  <c r="D123" i="58"/>
  <c r="C123" i="58"/>
  <c r="F119" i="58"/>
  <c r="F118" i="58"/>
  <c r="F117" i="58"/>
  <c r="E116" i="58"/>
  <c r="E129" i="58" s="1"/>
  <c r="F129" i="58" s="1"/>
  <c r="D116" i="58"/>
  <c r="D129" i="58" s="1"/>
  <c r="C116" i="58"/>
  <c r="C129" i="58" s="1"/>
  <c r="F112" i="58"/>
  <c r="F110" i="58"/>
  <c r="E109" i="58"/>
  <c r="D109" i="58"/>
  <c r="F109" i="58" s="1"/>
  <c r="C109" i="58"/>
  <c r="E103" i="58"/>
  <c r="D103" i="58"/>
  <c r="C103" i="58"/>
  <c r="E100" i="58"/>
  <c r="D100" i="58"/>
  <c r="D98" i="58" s="1"/>
  <c r="D97" i="58" s="1"/>
  <c r="D108" i="58" s="1"/>
  <c r="D113" i="58" s="1"/>
  <c r="C100" i="58"/>
  <c r="E98" i="58"/>
  <c r="E97" i="58" s="1"/>
  <c r="E108" i="58" s="1"/>
  <c r="C98" i="58"/>
  <c r="C97" i="58" s="1"/>
  <c r="C108" i="58" s="1"/>
  <c r="C113" i="58" s="1"/>
  <c r="F91" i="58"/>
  <c r="F87" i="58"/>
  <c r="E85" i="58"/>
  <c r="D85" i="58"/>
  <c r="D75" i="58" s="1"/>
  <c r="C85" i="58"/>
  <c r="E76" i="58"/>
  <c r="D76" i="58"/>
  <c r="C76" i="58"/>
  <c r="E75" i="58"/>
  <c r="F75" i="58" s="1"/>
  <c r="C75" i="58"/>
  <c r="F132" i="31"/>
  <c r="E131" i="31"/>
  <c r="D131" i="31"/>
  <c r="C131" i="31"/>
  <c r="F126" i="31"/>
  <c r="F124" i="31"/>
  <c r="F122" i="31"/>
  <c r="E121" i="31"/>
  <c r="E136" i="31" s="1"/>
  <c r="D121" i="31"/>
  <c r="D136" i="31" s="1"/>
  <c r="C121" i="31"/>
  <c r="C136" i="31" s="1"/>
  <c r="F117" i="31"/>
  <c r="F115" i="31"/>
  <c r="E114" i="31"/>
  <c r="D114" i="31"/>
  <c r="C114" i="31"/>
  <c r="C108" i="31"/>
  <c r="E103" i="31"/>
  <c r="D103" i="31"/>
  <c r="C103" i="31"/>
  <c r="C102" i="31" s="1"/>
  <c r="F95" i="31"/>
  <c r="F94" i="31"/>
  <c r="E89" i="31"/>
  <c r="D89" i="31"/>
  <c r="D79" i="31" s="1"/>
  <c r="D113" i="31" s="1"/>
  <c r="D118" i="31" s="1"/>
  <c r="C89" i="31"/>
  <c r="E80" i="31"/>
  <c r="D80" i="31"/>
  <c r="C80" i="31"/>
  <c r="D133" i="26"/>
  <c r="F129" i="26"/>
  <c r="E128" i="26"/>
  <c r="F128" i="26" s="1"/>
  <c r="D128" i="26"/>
  <c r="C128" i="26"/>
  <c r="F125" i="26"/>
  <c r="F124" i="26"/>
  <c r="F123" i="26"/>
  <c r="F122" i="26"/>
  <c r="E121" i="26"/>
  <c r="E133" i="26" s="1"/>
  <c r="F133" i="26" s="1"/>
  <c r="D121" i="26"/>
  <c r="C121" i="26"/>
  <c r="C133" i="26" s="1"/>
  <c r="F116" i="26"/>
  <c r="F114" i="26"/>
  <c r="E113" i="26"/>
  <c r="F113" i="26" s="1"/>
  <c r="D113" i="26"/>
  <c r="C113" i="26"/>
  <c r="E102" i="26"/>
  <c r="D102" i="26"/>
  <c r="D101" i="26" s="1"/>
  <c r="D112" i="26" s="1"/>
  <c r="D117" i="26" s="1"/>
  <c r="C102" i="26"/>
  <c r="E101" i="26"/>
  <c r="E112" i="26" s="1"/>
  <c r="C101" i="26"/>
  <c r="C112" i="26" s="1"/>
  <c r="C117" i="26" s="1"/>
  <c r="F90" i="26"/>
  <c r="E88" i="26"/>
  <c r="D88" i="26"/>
  <c r="F88" i="26" s="1"/>
  <c r="C88" i="26"/>
  <c r="F87" i="26"/>
  <c r="E78" i="26"/>
  <c r="D78" i="26"/>
  <c r="C78" i="26"/>
  <c r="E77" i="26"/>
  <c r="D77" i="26"/>
  <c r="F77" i="26" s="1"/>
  <c r="C77" i="26"/>
  <c r="F150" i="113"/>
  <c r="F149" i="113"/>
  <c r="E149" i="113"/>
  <c r="F144" i="113"/>
  <c r="E144" i="113"/>
  <c r="D144" i="113"/>
  <c r="C144" i="113"/>
  <c r="F141" i="113"/>
  <c r="E139" i="113"/>
  <c r="F139" i="113" s="1"/>
  <c r="D139" i="113"/>
  <c r="C139" i="113"/>
  <c r="F134" i="113"/>
  <c r="E134" i="113"/>
  <c r="D134" i="113"/>
  <c r="C134" i="113"/>
  <c r="E130" i="113"/>
  <c r="D130" i="113"/>
  <c r="C130" i="113"/>
  <c r="E119" i="113"/>
  <c r="E113" i="113" s="1"/>
  <c r="F113" i="113" s="1"/>
  <c r="D119" i="113"/>
  <c r="C119" i="113"/>
  <c r="C113" i="113" s="1"/>
  <c r="F114" i="113"/>
  <c r="D113" i="113"/>
  <c r="D129" i="113" s="1"/>
  <c r="D151" i="113" s="1"/>
  <c r="F112" i="113"/>
  <c r="F111" i="113"/>
  <c r="F101" i="113"/>
  <c r="F100" i="113"/>
  <c r="F98" i="113"/>
  <c r="F97" i="113"/>
  <c r="F96" i="113"/>
  <c r="E95" i="113"/>
  <c r="E129" i="113" s="1"/>
  <c r="D95" i="113"/>
  <c r="C95" i="113"/>
  <c r="C129" i="113" s="1"/>
  <c r="C151" i="113" s="1"/>
  <c r="F86" i="113"/>
  <c r="D86" i="113"/>
  <c r="C86" i="113"/>
  <c r="E82" i="113"/>
  <c r="D82" i="113"/>
  <c r="F82" i="113" s="1"/>
  <c r="C82" i="113"/>
  <c r="F80" i="113"/>
  <c r="E79" i="113"/>
  <c r="F79" i="113" s="1"/>
  <c r="D79" i="113"/>
  <c r="C79" i="113"/>
  <c r="C91" i="113" s="1"/>
  <c r="F74" i="113"/>
  <c r="D74" i="113"/>
  <c r="C74" i="113"/>
  <c r="D70" i="113"/>
  <c r="D91" i="113" s="1"/>
  <c r="C70" i="113"/>
  <c r="E66" i="113"/>
  <c r="D66" i="113"/>
  <c r="C66" i="113"/>
  <c r="F63" i="113"/>
  <c r="E61" i="113"/>
  <c r="D61" i="113"/>
  <c r="D51" i="113" s="1"/>
  <c r="D69" i="113" s="1"/>
  <c r="C61" i="113"/>
  <c r="F53" i="113"/>
  <c r="E52" i="113"/>
  <c r="F52" i="113" s="1"/>
  <c r="D52" i="113"/>
  <c r="C52" i="113"/>
  <c r="E51" i="113"/>
  <c r="C51" i="113"/>
  <c r="F49" i="113"/>
  <c r="E48" i="113"/>
  <c r="D48" i="113"/>
  <c r="F48" i="113" s="1"/>
  <c r="C48" i="113"/>
  <c r="F47" i="113"/>
  <c r="F44" i="113"/>
  <c r="F42" i="113"/>
  <c r="F41" i="113"/>
  <c r="F40" i="113"/>
  <c r="F39" i="113"/>
  <c r="F38" i="113"/>
  <c r="E36" i="113"/>
  <c r="F36" i="113" s="1"/>
  <c r="D36" i="113"/>
  <c r="C36" i="113"/>
  <c r="F35" i="113"/>
  <c r="F33" i="113"/>
  <c r="F32" i="113"/>
  <c r="F31" i="113"/>
  <c r="F30" i="113"/>
  <c r="E29" i="113"/>
  <c r="D29" i="113"/>
  <c r="F29" i="113" s="1"/>
  <c r="C29" i="113"/>
  <c r="E28" i="113"/>
  <c r="D28" i="113"/>
  <c r="F28" i="113" s="1"/>
  <c r="C28" i="113"/>
  <c r="D27" i="113"/>
  <c r="D20" i="113" s="1"/>
  <c r="D11" i="113" s="1"/>
  <c r="D10" i="113" s="1"/>
  <c r="F26" i="113"/>
  <c r="F23" i="113"/>
  <c r="E20" i="113"/>
  <c r="F20" i="113" s="1"/>
  <c r="C20" i="113"/>
  <c r="C11" i="113" s="1"/>
  <c r="C10" i="113" s="1"/>
  <c r="F16" i="113"/>
  <c r="F15" i="113"/>
  <c r="F14" i="113"/>
  <c r="F13" i="113"/>
  <c r="F12" i="113"/>
  <c r="E149" i="17"/>
  <c r="E90" i="3" l="1"/>
  <c r="F90" i="3" s="1"/>
  <c r="F78" i="3"/>
  <c r="C90" i="3"/>
  <c r="D150" i="3"/>
  <c r="E133" i="3"/>
  <c r="F117" i="3"/>
  <c r="F100" i="3"/>
  <c r="D68" i="3"/>
  <c r="C91" i="3"/>
  <c r="D91" i="3"/>
  <c r="F50" i="3"/>
  <c r="F60" i="3"/>
  <c r="F62" i="3"/>
  <c r="E68" i="3"/>
  <c r="F68" i="3" s="1"/>
  <c r="E113" i="58"/>
  <c r="F113" i="58" s="1"/>
  <c r="F108" i="58"/>
  <c r="F85" i="58"/>
  <c r="F116" i="58"/>
  <c r="C79" i="31"/>
  <c r="F89" i="31"/>
  <c r="F114" i="31"/>
  <c r="F131" i="31"/>
  <c r="C113" i="31"/>
  <c r="C118" i="31" s="1"/>
  <c r="F136" i="31"/>
  <c r="F121" i="31"/>
  <c r="E79" i="31"/>
  <c r="F112" i="26"/>
  <c r="E117" i="26"/>
  <c r="F117" i="26" s="1"/>
  <c r="F121" i="26"/>
  <c r="C69" i="113"/>
  <c r="D92" i="113"/>
  <c r="C92" i="113"/>
  <c r="E151" i="113"/>
  <c r="F151" i="113" s="1"/>
  <c r="F129" i="113"/>
  <c r="F61" i="113"/>
  <c r="E91" i="113"/>
  <c r="E11" i="113"/>
  <c r="F51" i="113"/>
  <c r="F95" i="113"/>
  <c r="D61" i="17"/>
  <c r="E150" i="3" l="1"/>
  <c r="F150" i="3" s="1"/>
  <c r="F133" i="3"/>
  <c r="E91" i="3"/>
  <c r="F91" i="3" s="1"/>
  <c r="E113" i="31"/>
  <c r="F79" i="31"/>
  <c r="F91" i="113"/>
  <c r="E10" i="113"/>
  <c r="F11" i="113"/>
  <c r="C9" i="44"/>
  <c r="B9" i="44"/>
  <c r="B29" i="44" s="1"/>
  <c r="H14" i="112"/>
  <c r="G14" i="112"/>
  <c r="F14" i="112"/>
  <c r="E14" i="112"/>
  <c r="C14" i="112"/>
  <c r="I13" i="112"/>
  <c r="I11" i="112"/>
  <c r="I14" i="112" s="1"/>
  <c r="G9" i="107"/>
  <c r="G8" i="107"/>
  <c r="D10" i="107"/>
  <c r="E10" i="107"/>
  <c r="F10" i="107"/>
  <c r="E19" i="100"/>
  <c r="D15" i="100"/>
  <c r="C10" i="100"/>
  <c r="C14" i="51"/>
  <c r="D14" i="51"/>
  <c r="F14" i="51"/>
  <c r="G14" i="51"/>
  <c r="H14" i="51"/>
  <c r="I14" i="51"/>
  <c r="J14" i="51"/>
  <c r="K14" i="51"/>
  <c r="L14" i="51"/>
  <c r="B14" i="51"/>
  <c r="E118" i="31" l="1"/>
  <c r="F118" i="31" s="1"/>
  <c r="F113" i="31"/>
  <c r="F10" i="113"/>
  <c r="E69" i="113"/>
  <c r="B18" i="54"/>
  <c r="E131" i="58"/>
  <c r="D131" i="58"/>
  <c r="E130" i="58"/>
  <c r="D130" i="58"/>
  <c r="C130" i="58"/>
  <c r="F24" i="31"/>
  <c r="F57" i="26"/>
  <c r="F111" i="110"/>
  <c r="E149" i="110"/>
  <c r="D149" i="110"/>
  <c r="C149" i="110"/>
  <c r="F144" i="110"/>
  <c r="E144" i="110"/>
  <c r="D144" i="110"/>
  <c r="C144" i="110"/>
  <c r="E139" i="110"/>
  <c r="D139" i="110"/>
  <c r="C139" i="110"/>
  <c r="F134" i="110"/>
  <c r="E134" i="110"/>
  <c r="D134" i="110"/>
  <c r="C134" i="110"/>
  <c r="E130" i="110"/>
  <c r="D130" i="110"/>
  <c r="C130" i="110"/>
  <c r="E119" i="110"/>
  <c r="E113" i="110" s="1"/>
  <c r="D119" i="110"/>
  <c r="C119" i="110"/>
  <c r="D113" i="110"/>
  <c r="C113" i="110"/>
  <c r="E101" i="110"/>
  <c r="E95" i="110" s="1"/>
  <c r="D101" i="110"/>
  <c r="D95" i="110" s="1"/>
  <c r="C101" i="110"/>
  <c r="C95" i="110" s="1"/>
  <c r="F86" i="110"/>
  <c r="D86" i="110"/>
  <c r="C86" i="110"/>
  <c r="E82" i="110"/>
  <c r="D82" i="110"/>
  <c r="C82" i="110"/>
  <c r="E79" i="110"/>
  <c r="D79" i="110"/>
  <c r="C79" i="110"/>
  <c r="F74" i="110"/>
  <c r="D74" i="110"/>
  <c r="C74" i="110"/>
  <c r="D70" i="110"/>
  <c r="C70" i="110"/>
  <c r="E66" i="110"/>
  <c r="D66" i="110"/>
  <c r="C66" i="110"/>
  <c r="E61" i="110"/>
  <c r="D61" i="110"/>
  <c r="C61" i="110"/>
  <c r="E52" i="110"/>
  <c r="D52" i="110"/>
  <c r="C52" i="110"/>
  <c r="E48" i="110"/>
  <c r="D48" i="110"/>
  <c r="C48" i="110"/>
  <c r="E36" i="110"/>
  <c r="D36" i="110"/>
  <c r="C36" i="110"/>
  <c r="D28" i="110"/>
  <c r="C28" i="110"/>
  <c r="E28" i="110"/>
  <c r="D27" i="110"/>
  <c r="C11" i="110"/>
  <c r="E11" i="110"/>
  <c r="F33" i="17"/>
  <c r="F49" i="17"/>
  <c r="F35" i="17"/>
  <c r="E40" i="99"/>
  <c r="F69" i="113" l="1"/>
  <c r="E92" i="113"/>
  <c r="F92" i="113" s="1"/>
  <c r="C51" i="110"/>
  <c r="D91" i="110"/>
  <c r="C91" i="110"/>
  <c r="E10" i="110"/>
  <c r="E91" i="110"/>
  <c r="F130" i="58"/>
  <c r="D129" i="110"/>
  <c r="D151" i="110" s="1"/>
  <c r="C129" i="110"/>
  <c r="C151" i="110" s="1"/>
  <c r="F101" i="110"/>
  <c r="F95" i="110"/>
  <c r="E51" i="110"/>
  <c r="D51" i="110"/>
  <c r="C10" i="110"/>
  <c r="C69" i="110"/>
  <c r="C92" i="110" s="1"/>
  <c r="E129" i="110"/>
  <c r="D11" i="110"/>
  <c r="D10" i="110" l="1"/>
  <c r="F129" i="110"/>
  <c r="E151" i="110"/>
  <c r="F151" i="110" s="1"/>
  <c r="E92" i="110"/>
  <c r="H10" i="105" l="1"/>
  <c r="D92" i="110" l="1"/>
  <c r="I10" i="107"/>
  <c r="G10" i="105" l="1"/>
  <c r="F10" i="105"/>
  <c r="C44" i="108"/>
  <c r="C46" i="108" s="1"/>
  <c r="C39" i="108"/>
  <c r="C34" i="108"/>
  <c r="C26" i="108"/>
  <c r="C22" i="108"/>
  <c r="C17" i="108"/>
  <c r="C13" i="108"/>
  <c r="C10" i="108"/>
  <c r="H10" i="107"/>
  <c r="C40" i="108" l="1"/>
  <c r="C29" i="108"/>
  <c r="C41" i="108" l="1"/>
  <c r="C47" i="108" s="1"/>
  <c r="E10" i="105" l="1"/>
  <c r="D10" i="105"/>
  <c r="C10" i="105"/>
  <c r="C17" i="104"/>
  <c r="C14" i="104"/>
  <c r="C18" i="104" s="1"/>
  <c r="C10" i="104"/>
  <c r="C7" i="104"/>
  <c r="C11" i="104" l="1"/>
  <c r="C19" i="104" l="1"/>
  <c r="C21" i="104"/>
  <c r="E21" i="101"/>
  <c r="E13" i="101"/>
  <c r="D18" i="101"/>
  <c r="E17" i="101"/>
  <c r="E16" i="101"/>
  <c r="E15" i="101"/>
  <c r="C18" i="101"/>
  <c r="D12" i="101"/>
  <c r="D14" i="101" s="1"/>
  <c r="C12" i="101"/>
  <c r="E11" i="101"/>
  <c r="E10" i="101"/>
  <c r="C9" i="101"/>
  <c r="C22" i="101" l="1"/>
  <c r="E18" i="101"/>
  <c r="E14" i="101"/>
  <c r="D22" i="101"/>
  <c r="E8" i="101"/>
  <c r="E22" i="101" l="1"/>
  <c r="D52" i="100"/>
  <c r="C52" i="100"/>
  <c r="D47" i="100"/>
  <c r="C47" i="100"/>
  <c r="D40" i="100"/>
  <c r="C40" i="100"/>
  <c r="E36" i="99"/>
  <c r="E35" i="99"/>
  <c r="E34" i="99"/>
  <c r="E29" i="99"/>
  <c r="E30" i="99"/>
  <c r="E32" i="99"/>
  <c r="E27" i="99"/>
  <c r="E24" i="99"/>
  <c r="E22" i="99"/>
  <c r="E21" i="99"/>
  <c r="E20" i="99"/>
  <c r="E16" i="99"/>
  <c r="E15" i="99"/>
  <c r="E9" i="99"/>
  <c r="E8" i="99"/>
  <c r="E7" i="99"/>
  <c r="D37" i="99"/>
  <c r="D33" i="99"/>
  <c r="D23" i="99"/>
  <c r="D19" i="99"/>
  <c r="D41" i="99" l="1"/>
  <c r="D10" i="99"/>
  <c r="C10" i="99"/>
  <c r="D13" i="99"/>
  <c r="E52" i="100"/>
  <c r="D48" i="100"/>
  <c r="D43" i="100"/>
  <c r="C43" i="100"/>
  <c r="E33" i="100"/>
  <c r="D33" i="100"/>
  <c r="C33" i="100"/>
  <c r="E32" i="100"/>
  <c r="E28" i="100" s="1"/>
  <c r="E21" i="100"/>
  <c r="E15" i="100"/>
  <c r="E13" i="100"/>
  <c r="C37" i="99"/>
  <c r="E37" i="99" s="1"/>
  <c r="C33" i="99"/>
  <c r="E33" i="99" s="1"/>
  <c r="C23" i="99"/>
  <c r="E23" i="99" s="1"/>
  <c r="C19" i="99"/>
  <c r="E19" i="99" s="1"/>
  <c r="C13" i="99"/>
  <c r="D26" i="99" l="1"/>
  <c r="E10" i="99"/>
  <c r="D55" i="100"/>
  <c r="E53" i="100"/>
  <c r="E27" i="100"/>
  <c r="E8" i="100"/>
  <c r="E45" i="100"/>
  <c r="E49" i="100"/>
  <c r="E51" i="100"/>
  <c r="E9" i="100"/>
  <c r="C48" i="100"/>
  <c r="C55" i="100" s="1"/>
  <c r="E46" i="100"/>
  <c r="E50" i="100"/>
  <c r="C26" i="99"/>
  <c r="C41" i="99"/>
  <c r="E41" i="99" s="1"/>
  <c r="E26" i="99" l="1"/>
  <c r="E40" i="100"/>
  <c r="E55" i="100"/>
  <c r="E48" i="100"/>
  <c r="G20" i="96" l="1"/>
  <c r="F20" i="96"/>
  <c r="E20" i="96"/>
  <c r="D20" i="96"/>
  <c r="C20" i="96"/>
  <c r="H19" i="96"/>
  <c r="I19" i="96" s="1"/>
  <c r="H18" i="96"/>
  <c r="H20" i="96" s="1"/>
  <c r="G16" i="96"/>
  <c r="F16" i="96"/>
  <c r="F21" i="96" s="1"/>
  <c r="D16" i="96"/>
  <c r="D21" i="96" s="1"/>
  <c r="E16" i="96"/>
  <c r="E21" i="96" s="1"/>
  <c r="H14" i="96"/>
  <c r="C16" i="96"/>
  <c r="C21" i="96" s="1"/>
  <c r="H13" i="96"/>
  <c r="I13" i="96" s="1"/>
  <c r="H12" i="96"/>
  <c r="I12" i="96" s="1"/>
  <c r="H11" i="96"/>
  <c r="I11" i="96" s="1"/>
  <c r="H10" i="96"/>
  <c r="I10" i="96" s="1"/>
  <c r="H9" i="96"/>
  <c r="I9" i="96" s="1"/>
  <c r="J30" i="95"/>
  <c r="I30" i="95"/>
  <c r="J28" i="95"/>
  <c r="I28" i="95"/>
  <c r="H28" i="95"/>
  <c r="G28" i="95"/>
  <c r="J13" i="95"/>
  <c r="I13" i="95"/>
  <c r="H13" i="95"/>
  <c r="G13" i="95"/>
  <c r="J10" i="95"/>
  <c r="J16" i="95" s="1"/>
  <c r="I10" i="95"/>
  <c r="I16" i="95" s="1"/>
  <c r="H10" i="95"/>
  <c r="H16" i="95" s="1"/>
  <c r="G10" i="95"/>
  <c r="G16" i="95" s="1"/>
  <c r="J30" i="94"/>
  <c r="J32" i="94" s="1"/>
  <c r="I30" i="94"/>
  <c r="I32" i="94" s="1"/>
  <c r="H30" i="94"/>
  <c r="H32" i="94" s="1"/>
  <c r="G30" i="94"/>
  <c r="G32" i="94" s="1"/>
  <c r="J13" i="94"/>
  <c r="I13" i="94"/>
  <c r="I16" i="94" s="1"/>
  <c r="H13" i="94"/>
  <c r="G13" i="94"/>
  <c r="J10" i="94"/>
  <c r="J16" i="94" s="1"/>
  <c r="H10" i="94"/>
  <c r="G10" i="94"/>
  <c r="G16" i="94" s="1"/>
  <c r="E8" i="45"/>
  <c r="H16" i="94" l="1"/>
  <c r="G21" i="96"/>
  <c r="H34" i="95"/>
  <c r="G34" i="95"/>
  <c r="H15" i="96"/>
  <c r="I15" i="96" s="1"/>
  <c r="I14" i="96"/>
  <c r="I18" i="96"/>
  <c r="I20" i="96" s="1"/>
  <c r="I16" i="96" l="1"/>
  <c r="I21" i="96" s="1"/>
  <c r="H16" i="96"/>
  <c r="H21" i="96" s="1"/>
  <c r="E82" i="1"/>
  <c r="F82" i="1" s="1"/>
  <c r="E54" i="2"/>
  <c r="E83" i="7" l="1"/>
  <c r="E79" i="7"/>
  <c r="E76" i="7"/>
  <c r="E71" i="7"/>
  <c r="E67" i="7"/>
  <c r="E63" i="7"/>
  <c r="E59" i="7"/>
  <c r="E50" i="7"/>
  <c r="E46" i="7"/>
  <c r="E10" i="7"/>
  <c r="E138" i="5"/>
  <c r="E134" i="5"/>
  <c r="E85" i="5"/>
  <c r="E78" i="5"/>
  <c r="E73" i="5"/>
  <c r="E69" i="5"/>
  <c r="E65" i="5"/>
  <c r="E49" i="7" l="1"/>
  <c r="E88" i="7"/>
  <c r="E25" i="10"/>
  <c r="E26" i="9"/>
  <c r="E25" i="9" s="1"/>
  <c r="E138" i="7"/>
  <c r="E133" i="7"/>
  <c r="E129" i="7"/>
  <c r="E113" i="7"/>
  <c r="E99" i="7"/>
  <c r="E98" i="7"/>
  <c r="E97" i="7"/>
  <c r="E47" i="2"/>
  <c r="E45" i="2"/>
  <c r="I23" i="10" s="1"/>
  <c r="I31" i="10" s="1"/>
  <c r="E44" i="2"/>
  <c r="E37" i="2"/>
  <c r="E35" i="2"/>
  <c r="E34" i="2"/>
  <c r="E33" i="2"/>
  <c r="E29" i="2"/>
  <c r="C64" i="1"/>
  <c r="E61" i="1"/>
  <c r="E85" i="1"/>
  <c r="E84" i="1"/>
  <c r="E81" i="1" s="1"/>
  <c r="E73" i="1"/>
  <c r="E69" i="1"/>
  <c r="E62" i="1"/>
  <c r="E58" i="1"/>
  <c r="E57" i="1"/>
  <c r="E53" i="1"/>
  <c r="E52" i="1"/>
  <c r="E18" i="1"/>
  <c r="E17" i="1"/>
  <c r="E16" i="1"/>
  <c r="E15" i="1"/>
  <c r="E14" i="1"/>
  <c r="E13" i="1"/>
  <c r="E12" i="1"/>
  <c r="E11" i="1"/>
  <c r="E47" i="1" l="1"/>
  <c r="E11" i="9" s="1"/>
  <c r="E90" i="5"/>
  <c r="E23" i="9"/>
  <c r="E20" i="9" s="1"/>
  <c r="E28" i="9" s="1"/>
  <c r="I12" i="10"/>
  <c r="E43" i="2"/>
  <c r="I21" i="9"/>
  <c r="I12" i="9"/>
  <c r="E65" i="1"/>
  <c r="E10" i="10" s="1"/>
  <c r="E8" i="10"/>
  <c r="I27" i="9"/>
  <c r="E8" i="9"/>
  <c r="F141" i="17"/>
  <c r="D16" i="81"/>
  <c r="E61" i="17"/>
  <c r="E27" i="5" l="1"/>
  <c r="E11" i="51"/>
  <c r="E12" i="51"/>
  <c r="M12" i="51"/>
  <c r="E13" i="51"/>
  <c r="M13" i="51"/>
  <c r="E14" i="51" l="1"/>
  <c r="M14" i="51"/>
  <c r="N13" i="51"/>
  <c r="N14" i="51" s="1"/>
  <c r="E51" i="31"/>
  <c r="E33" i="31"/>
  <c r="E19" i="31"/>
  <c r="E170" i="58"/>
  <c r="E168" i="58"/>
  <c r="E167" i="58" s="1"/>
  <c r="E165" i="58" s="1"/>
  <c r="E164" i="58" s="1"/>
  <c r="E152" i="58"/>
  <c r="E143" i="58"/>
  <c r="E57" i="58"/>
  <c r="E190" i="58"/>
  <c r="E189" i="58" s="1"/>
  <c r="E188" i="58" s="1"/>
  <c r="E37" i="58"/>
  <c r="E34" i="58"/>
  <c r="E32" i="58" s="1"/>
  <c r="E31" i="58" s="1"/>
  <c r="E10" i="58"/>
  <c r="E142" i="58" l="1"/>
  <c r="E44" i="31"/>
  <c r="E61" i="31"/>
  <c r="E194" i="58"/>
  <c r="E175" i="58"/>
  <c r="E50" i="58"/>
  <c r="E63" i="58" s="1"/>
  <c r="E43" i="58"/>
  <c r="E19" i="58"/>
  <c r="E9" i="58" s="1"/>
  <c r="E42" i="58" s="1"/>
  <c r="E66" i="31" l="1"/>
  <c r="E10" i="31"/>
  <c r="E176" i="58"/>
  <c r="E180" i="58" s="1"/>
  <c r="E47" i="58"/>
  <c r="E9" i="31" l="1"/>
  <c r="E101" i="7"/>
  <c r="E100" i="7"/>
  <c r="E34" i="26"/>
  <c r="E43" i="31" l="1"/>
  <c r="E48" i="31" s="1"/>
  <c r="E96" i="7"/>
  <c r="E128" i="7" s="1"/>
  <c r="E10" i="26"/>
  <c r="E45" i="7"/>
  <c r="E33" i="26"/>
  <c r="E63" i="1"/>
  <c r="E64" i="58"/>
  <c r="E60" i="26"/>
  <c r="E20" i="26"/>
  <c r="E53" i="26"/>
  <c r="D13" i="63" l="1"/>
  <c r="E60" i="1"/>
  <c r="E9" i="10" s="1"/>
  <c r="K11" i="12"/>
  <c r="E27" i="1"/>
  <c r="E9" i="9" s="1"/>
  <c r="E35" i="7"/>
  <c r="E34" i="7"/>
  <c r="E145" i="7"/>
  <c r="E78" i="1"/>
  <c r="E20" i="10"/>
  <c r="E19" i="10" s="1"/>
  <c r="E31" i="10" s="1"/>
  <c r="E35" i="1"/>
  <c r="E10" i="9" s="1"/>
  <c r="E9" i="26"/>
  <c r="E65" i="26"/>
  <c r="E27" i="7" l="1"/>
  <c r="E90" i="1"/>
  <c r="E10" i="5"/>
  <c r="E44" i="26"/>
  <c r="E144" i="17"/>
  <c r="E134" i="17"/>
  <c r="E130" i="17"/>
  <c r="F80" i="17"/>
  <c r="F63" i="17"/>
  <c r="F39" i="17"/>
  <c r="F40" i="17"/>
  <c r="F41" i="17"/>
  <c r="F44" i="17"/>
  <c r="F31" i="17"/>
  <c r="F32" i="17"/>
  <c r="F12" i="17"/>
  <c r="E82" i="17"/>
  <c r="E79" i="17"/>
  <c r="E66" i="17"/>
  <c r="E48" i="17"/>
  <c r="E36" i="17"/>
  <c r="E29" i="17"/>
  <c r="E20" i="17"/>
  <c r="E9" i="7" l="1"/>
  <c r="E38" i="2"/>
  <c r="E39" i="2"/>
  <c r="E55" i="2"/>
  <c r="E146" i="5" s="1"/>
  <c r="E143" i="5" s="1"/>
  <c r="E149" i="5" s="1"/>
  <c r="E28" i="17"/>
  <c r="E11" i="17"/>
  <c r="E52" i="17"/>
  <c r="E51" i="17" s="1"/>
  <c r="E139" i="17"/>
  <c r="E91" i="17"/>
  <c r="E10" i="17" l="1"/>
  <c r="E69" i="17" s="1"/>
  <c r="E92" i="17" s="1"/>
  <c r="E51" i="5"/>
  <c r="E50" i="5" s="1"/>
  <c r="E66" i="7"/>
  <c r="E30" i="2"/>
  <c r="I8" i="10"/>
  <c r="E36" i="2"/>
  <c r="E51" i="1"/>
  <c r="E40" i="2"/>
  <c r="E10" i="1"/>
  <c r="I26" i="9"/>
  <c r="I28" i="9" s="1"/>
  <c r="E52" i="2"/>
  <c r="E89" i="7" l="1"/>
  <c r="E151" i="7"/>
  <c r="I7" i="10"/>
  <c r="I7" i="9"/>
  <c r="E7" i="10"/>
  <c r="E18" i="10" s="1"/>
  <c r="E50" i="1"/>
  <c r="I9" i="9"/>
  <c r="E58" i="2"/>
  <c r="I8" i="9"/>
  <c r="I9" i="10"/>
  <c r="E7" i="9"/>
  <c r="E19" i="9" s="1"/>
  <c r="E9" i="1"/>
  <c r="I10" i="9"/>
  <c r="E29" i="9" l="1"/>
  <c r="I11" i="9"/>
  <c r="I19" i="9" s="1"/>
  <c r="I29" i="9" s="1"/>
  <c r="I31" i="9" s="1"/>
  <c r="E68" i="1"/>
  <c r="E91" i="1" s="1"/>
  <c r="E9" i="2"/>
  <c r="E32" i="10"/>
  <c r="E101" i="5" l="1"/>
  <c r="I30" i="9"/>
  <c r="E45" i="26"/>
  <c r="E49" i="26" s="1"/>
  <c r="F26" i="17" l="1"/>
  <c r="F47" i="17" l="1"/>
  <c r="F13" i="17" l="1"/>
  <c r="D27" i="17" l="1"/>
  <c r="F14" i="17"/>
  <c r="F53" i="17" l="1"/>
  <c r="F16" i="17" l="1"/>
  <c r="D55" i="2" l="1"/>
  <c r="D25" i="10"/>
  <c r="D26" i="9"/>
  <c r="D25" i="9" s="1"/>
  <c r="D138" i="7"/>
  <c r="D133" i="7"/>
  <c r="D129" i="7"/>
  <c r="D113" i="7"/>
  <c r="D99" i="7"/>
  <c r="D98" i="7"/>
  <c r="D97" i="7"/>
  <c r="D83" i="7"/>
  <c r="D79" i="7"/>
  <c r="D76" i="7"/>
  <c r="D71" i="7"/>
  <c r="D67" i="7"/>
  <c r="D63" i="7"/>
  <c r="D59" i="7"/>
  <c r="D50" i="7"/>
  <c r="D46" i="7"/>
  <c r="D10" i="7"/>
  <c r="D138" i="5"/>
  <c r="D134" i="5"/>
  <c r="D85" i="5"/>
  <c r="D78" i="5"/>
  <c r="D73" i="5"/>
  <c r="D69" i="5"/>
  <c r="D47" i="2"/>
  <c r="D45" i="2"/>
  <c r="H23" i="10" s="1"/>
  <c r="H31" i="10" s="1"/>
  <c r="D44" i="2"/>
  <c r="D37" i="2"/>
  <c r="D35" i="2"/>
  <c r="D34" i="2"/>
  <c r="D33" i="2"/>
  <c r="D29" i="2"/>
  <c r="D49" i="7" l="1"/>
  <c r="H27" i="9"/>
  <c r="F54" i="2"/>
  <c r="D88" i="7"/>
  <c r="D65" i="5"/>
  <c r="D43" i="2"/>
  <c r="H21" i="9"/>
  <c r="H12" i="9"/>
  <c r="H26" i="9"/>
  <c r="D146" i="5"/>
  <c r="D52" i="2"/>
  <c r="F21" i="1"/>
  <c r="D85" i="1"/>
  <c r="D84" i="1"/>
  <c r="D73" i="1"/>
  <c r="D69" i="1"/>
  <c r="D62" i="1"/>
  <c r="F62" i="1" s="1"/>
  <c r="D57" i="1"/>
  <c r="D53" i="1"/>
  <c r="D52" i="1"/>
  <c r="F52" i="1" s="1"/>
  <c r="D48" i="1"/>
  <c r="F32" i="1"/>
  <c r="F31" i="1"/>
  <c r="F30" i="1"/>
  <c r="F25" i="1"/>
  <c r="D18" i="1"/>
  <c r="D17" i="1"/>
  <c r="D16" i="1"/>
  <c r="D15" i="1"/>
  <c r="F15" i="1" s="1"/>
  <c r="D13" i="1"/>
  <c r="F13" i="1" s="1"/>
  <c r="D12" i="1"/>
  <c r="F12" i="1" s="1"/>
  <c r="D11" i="1"/>
  <c r="F11" i="1" s="1"/>
  <c r="C16" i="81"/>
  <c r="D144" i="17"/>
  <c r="D139" i="17"/>
  <c r="F139" i="17" s="1"/>
  <c r="D134" i="17"/>
  <c r="D130" i="17"/>
  <c r="F112" i="17"/>
  <c r="D86" i="17"/>
  <c r="D82" i="17"/>
  <c r="F82" i="17" s="1"/>
  <c r="D79" i="17"/>
  <c r="F79" i="17" s="1"/>
  <c r="D74" i="17"/>
  <c r="D70" i="17"/>
  <c r="D66" i="17"/>
  <c r="F61" i="17"/>
  <c r="D48" i="17"/>
  <c r="F48" i="17" s="1"/>
  <c r="F23" i="17"/>
  <c r="D101" i="7"/>
  <c r="D100" i="7"/>
  <c r="F56" i="26"/>
  <c r="F55" i="26"/>
  <c r="F54" i="26"/>
  <c r="D34" i="26"/>
  <c r="F61" i="26" l="1"/>
  <c r="D58" i="2"/>
  <c r="F52" i="2"/>
  <c r="D47" i="1"/>
  <c r="D11" i="9" s="1"/>
  <c r="F48" i="1"/>
  <c r="D14" i="1"/>
  <c r="F14" i="1" s="1"/>
  <c r="F15" i="17"/>
  <c r="F38" i="17"/>
  <c r="D36" i="17"/>
  <c r="F36" i="17" s="1"/>
  <c r="F42" i="17"/>
  <c r="D29" i="17"/>
  <c r="F30" i="17"/>
  <c r="F34" i="1"/>
  <c r="F19" i="26"/>
  <c r="F46" i="26"/>
  <c r="F22" i="26"/>
  <c r="D96" i="7"/>
  <c r="D20" i="26"/>
  <c r="F20" i="26" s="1"/>
  <c r="H28" i="9"/>
  <c r="F29" i="1"/>
  <c r="D20" i="17"/>
  <c r="F22" i="1"/>
  <c r="D58" i="1"/>
  <c r="D60" i="26"/>
  <c r="F60" i="26" s="1"/>
  <c r="D53" i="26"/>
  <c r="F53" i="26" s="1"/>
  <c r="D91" i="17"/>
  <c r="F91" i="17" s="1"/>
  <c r="D81" i="1"/>
  <c r="F81" i="1" s="1"/>
  <c r="D23" i="9"/>
  <c r="D20" i="9" s="1"/>
  <c r="D28" i="9" s="1"/>
  <c r="D143" i="5"/>
  <c r="D65" i="1"/>
  <c r="F62" i="31"/>
  <c r="F56" i="31"/>
  <c r="F54" i="31"/>
  <c r="F52" i="31"/>
  <c r="F45" i="31"/>
  <c r="F25" i="31"/>
  <c r="D33" i="31"/>
  <c r="F58" i="58"/>
  <c r="F52" i="58"/>
  <c r="F21" i="58"/>
  <c r="D170" i="58"/>
  <c r="D168" i="58"/>
  <c r="D167" i="58" s="1"/>
  <c r="D165" i="58" s="1"/>
  <c r="D164" i="58" s="1"/>
  <c r="D152" i="58"/>
  <c r="D143" i="58"/>
  <c r="D190" i="58"/>
  <c r="D189" i="58" s="1"/>
  <c r="D188" i="58" s="1"/>
  <c r="D37" i="58"/>
  <c r="D34" i="58"/>
  <c r="D32" i="58" s="1"/>
  <c r="D31" i="58" s="1"/>
  <c r="D10" i="58"/>
  <c r="F43" i="1"/>
  <c r="F41" i="1"/>
  <c r="F40" i="1"/>
  <c r="F38" i="1"/>
  <c r="F37" i="1"/>
  <c r="D142" i="58" l="1"/>
  <c r="D128" i="7"/>
  <c r="F128" i="7" s="1"/>
  <c r="F28" i="1"/>
  <c r="F51" i="58"/>
  <c r="F25" i="58"/>
  <c r="F44" i="58"/>
  <c r="F53" i="58"/>
  <c r="F39" i="1"/>
  <c r="D61" i="31"/>
  <c r="F61" i="31" s="1"/>
  <c r="F47" i="1"/>
  <c r="F58" i="2"/>
  <c r="D8" i="10"/>
  <c r="F78" i="1"/>
  <c r="F79" i="1"/>
  <c r="D8" i="9"/>
  <c r="D28" i="17"/>
  <c r="F28" i="17" s="1"/>
  <c r="F29" i="17"/>
  <c r="D11" i="17"/>
  <c r="F11" i="17" s="1"/>
  <c r="F20" i="17"/>
  <c r="D20" i="10"/>
  <c r="D19" i="10" s="1"/>
  <c r="D31" i="10" s="1"/>
  <c r="D63" i="1"/>
  <c r="D57" i="58"/>
  <c r="F57" i="58" s="1"/>
  <c r="D175" i="58"/>
  <c r="D176" i="58" s="1"/>
  <c r="D180" i="58" s="1"/>
  <c r="D10" i="26"/>
  <c r="D52" i="17"/>
  <c r="F52" i="17" s="1"/>
  <c r="D40" i="2"/>
  <c r="D36" i="2"/>
  <c r="D33" i="26"/>
  <c r="D34" i="7"/>
  <c r="D45" i="7"/>
  <c r="D10" i="10"/>
  <c r="D65" i="26"/>
  <c r="F65" i="26" s="1"/>
  <c r="F100" i="17"/>
  <c r="D149" i="5"/>
  <c r="D51" i="31"/>
  <c r="F51" i="31" s="1"/>
  <c r="D19" i="31"/>
  <c r="D50" i="58"/>
  <c r="F50" i="58" s="1"/>
  <c r="D19" i="58"/>
  <c r="F19" i="58" s="1"/>
  <c r="D194" i="58"/>
  <c r="F48" i="26"/>
  <c r="F47" i="31"/>
  <c r="F11" i="43"/>
  <c r="G11" i="43"/>
  <c r="H11" i="43"/>
  <c r="D11" i="43"/>
  <c r="D145" i="7" l="1"/>
  <c r="F145" i="7" s="1"/>
  <c r="D27" i="1"/>
  <c r="F27" i="1" s="1"/>
  <c r="D90" i="1"/>
  <c r="F90" i="1" s="1"/>
  <c r="E35" i="5"/>
  <c r="E9" i="5" s="1"/>
  <c r="F46" i="58"/>
  <c r="D10" i="31"/>
  <c r="F19" i="31"/>
  <c r="D10" i="1"/>
  <c r="F19" i="1"/>
  <c r="D35" i="1"/>
  <c r="F111" i="17"/>
  <c r="D10" i="17"/>
  <c r="F10" i="17" s="1"/>
  <c r="E95" i="17"/>
  <c r="D9" i="26"/>
  <c r="F9" i="26" s="1"/>
  <c r="D51" i="17"/>
  <c r="D35" i="7"/>
  <c r="D27" i="7"/>
  <c r="D9" i="58"/>
  <c r="F9" i="58" s="1"/>
  <c r="D38" i="2"/>
  <c r="D119" i="17"/>
  <c r="D39" i="2"/>
  <c r="H8" i="10"/>
  <c r="D44" i="31"/>
  <c r="D66" i="31"/>
  <c r="F66" i="31" s="1"/>
  <c r="D43" i="58"/>
  <c r="F43" i="58" s="1"/>
  <c r="D63" i="58"/>
  <c r="F63" i="58" s="1"/>
  <c r="D90" i="5"/>
  <c r="F90" i="5" s="1"/>
  <c r="F150" i="17"/>
  <c r="D27" i="5" l="1"/>
  <c r="D9" i="9"/>
  <c r="H7" i="10"/>
  <c r="D44" i="26"/>
  <c r="F44" i="26" s="1"/>
  <c r="E68" i="5"/>
  <c r="D9" i="31"/>
  <c r="D9" i="1"/>
  <c r="F9" i="1" s="1"/>
  <c r="F44" i="31"/>
  <c r="F13" i="2"/>
  <c r="D9" i="10"/>
  <c r="F60" i="1"/>
  <c r="D10" i="9"/>
  <c r="F35" i="1"/>
  <c r="D7" i="9"/>
  <c r="F10" i="1"/>
  <c r="F24" i="2"/>
  <c r="F101" i="17"/>
  <c r="F97" i="17"/>
  <c r="F96" i="17"/>
  <c r="D69" i="17"/>
  <c r="F69" i="17" s="1"/>
  <c r="F51" i="17"/>
  <c r="H10" i="9"/>
  <c r="D9" i="7"/>
  <c r="D35" i="5"/>
  <c r="D42" i="58"/>
  <c r="D47" i="58" s="1"/>
  <c r="D32" i="2"/>
  <c r="D30" i="2"/>
  <c r="D113" i="17"/>
  <c r="H12" i="10"/>
  <c r="D45" i="26"/>
  <c r="F45" i="26" s="1"/>
  <c r="F14" i="2"/>
  <c r="F9" i="31" l="1"/>
  <c r="D43" i="31"/>
  <c r="D92" i="17"/>
  <c r="F92" i="17" s="1"/>
  <c r="F27" i="2"/>
  <c r="D64" i="58"/>
  <c r="E91" i="5"/>
  <c r="F47" i="58"/>
  <c r="F42" i="58"/>
  <c r="D10" i="5"/>
  <c r="F11" i="2"/>
  <c r="H7" i="9"/>
  <c r="F10" i="2"/>
  <c r="D19" i="9"/>
  <c r="D29" i="9" s="1"/>
  <c r="D51" i="1"/>
  <c r="F51" i="1" s="1"/>
  <c r="F55" i="1"/>
  <c r="H8" i="9"/>
  <c r="D66" i="7"/>
  <c r="D51" i="5"/>
  <c r="H9" i="10"/>
  <c r="D26" i="2"/>
  <c r="H11" i="10"/>
  <c r="D49" i="26"/>
  <c r="F49" i="26" s="1"/>
  <c r="H11" i="9"/>
  <c r="F43" i="31" l="1"/>
  <c r="D48" i="31"/>
  <c r="F48" i="31" s="1"/>
  <c r="D9" i="5"/>
  <c r="D50" i="1"/>
  <c r="F50" i="1" s="1"/>
  <c r="F149" i="17"/>
  <c r="D7" i="10"/>
  <c r="D18" i="10" s="1"/>
  <c r="D32" i="10" s="1"/>
  <c r="D89" i="7"/>
  <c r="D151" i="7"/>
  <c r="F151" i="7" s="1"/>
  <c r="H18" i="10"/>
  <c r="D50" i="5"/>
  <c r="D118" i="5"/>
  <c r="D68" i="1" l="1"/>
  <c r="D91" i="1" s="1"/>
  <c r="F91" i="1" s="1"/>
  <c r="H33" i="10"/>
  <c r="H32" i="10"/>
  <c r="H34" i="10" s="1"/>
  <c r="D33" i="10"/>
  <c r="D68" i="5"/>
  <c r="F68" i="1" l="1"/>
  <c r="D34" i="10"/>
  <c r="D91" i="5"/>
  <c r="F91" i="5" l="1"/>
  <c r="F65" i="2"/>
  <c r="B23" i="81" l="1"/>
  <c r="F140" i="24" l="1"/>
  <c r="F145" i="24" s="1"/>
  <c r="F146" i="24" s="1"/>
  <c r="F7" i="43" l="1"/>
  <c r="G7" i="43"/>
  <c r="H7" i="43"/>
  <c r="C20" i="9" l="1"/>
  <c r="C97" i="7"/>
  <c r="C83" i="7"/>
  <c r="C79" i="7"/>
  <c r="F71" i="7"/>
  <c r="C71" i="7"/>
  <c r="C67" i="7"/>
  <c r="C46" i="7"/>
  <c r="F85" i="5"/>
  <c r="C85" i="5"/>
  <c r="C81" i="5"/>
  <c r="F73" i="5"/>
  <c r="C73" i="5"/>
  <c r="C69" i="5"/>
  <c r="C140" i="24"/>
  <c r="C138" i="24"/>
  <c r="C10" i="24"/>
  <c r="C65" i="5" l="1"/>
  <c r="C63" i="7"/>
  <c r="C76" i="7"/>
  <c r="C78" i="5"/>
  <c r="C88" i="24"/>
  <c r="C145" i="24"/>
  <c r="C90" i="5" l="1"/>
  <c r="C88" i="7"/>
  <c r="C152" i="7" s="1"/>
  <c r="C9" i="24"/>
  <c r="C146" i="24" l="1"/>
  <c r="C89" i="24" l="1"/>
  <c r="C79" i="1"/>
  <c r="C67" i="1"/>
  <c r="C66" i="1"/>
  <c r="C62" i="1"/>
  <c r="C58" i="1"/>
  <c r="C57" i="1"/>
  <c r="C53" i="1"/>
  <c r="C52" i="1"/>
  <c r="C48" i="1"/>
  <c r="C18" i="1"/>
  <c r="C17" i="1"/>
  <c r="C16" i="1"/>
  <c r="C15" i="1"/>
  <c r="C14" i="1"/>
  <c r="C13" i="1"/>
  <c r="C12" i="1"/>
  <c r="C11" i="1"/>
  <c r="F85" i="1"/>
  <c r="C85" i="1"/>
  <c r="C81" i="1"/>
  <c r="F73" i="1"/>
  <c r="C73" i="1"/>
  <c r="C69" i="1"/>
  <c r="C78" i="1" l="1"/>
  <c r="C90" i="1" s="1"/>
  <c r="C47" i="1"/>
  <c r="C20" i="10"/>
  <c r="C65" i="1"/>
  <c r="C66" i="17"/>
  <c r="C48" i="17"/>
  <c r="C29" i="17"/>
  <c r="C20" i="17"/>
  <c r="C34" i="26"/>
  <c r="C38" i="31"/>
  <c r="C33" i="31"/>
  <c r="C32" i="31" s="1"/>
  <c r="C168" i="58"/>
  <c r="C167" i="58" s="1"/>
  <c r="C165" i="58" s="1"/>
  <c r="C164" i="58" s="1"/>
  <c r="C170" i="58"/>
  <c r="C143" i="58"/>
  <c r="C37" i="58"/>
  <c r="C34" i="58"/>
  <c r="C32" i="58" s="1"/>
  <c r="C31" i="58" s="1"/>
  <c r="C10" i="58"/>
  <c r="C8" i="9" l="1"/>
  <c r="C33" i="26"/>
  <c r="C34" i="7"/>
  <c r="C27" i="7" s="1"/>
  <c r="C152" i="58"/>
  <c r="C142" i="58" s="1"/>
  <c r="C10" i="10"/>
  <c r="C11" i="9"/>
  <c r="G12" i="9"/>
  <c r="C27" i="5"/>
  <c r="C52" i="17"/>
  <c r="C61" i="17"/>
  <c r="C59" i="7"/>
  <c r="C63" i="1"/>
  <c r="C28" i="17"/>
  <c r="C11" i="17"/>
  <c r="C36" i="17"/>
  <c r="C20" i="26"/>
  <c r="C19" i="31"/>
  <c r="C19" i="58"/>
  <c r="C9" i="58" l="1"/>
  <c r="C10" i="1"/>
  <c r="C51" i="17"/>
  <c r="C10" i="26"/>
  <c r="C9" i="26" s="1"/>
  <c r="C45" i="7"/>
  <c r="C24" i="5"/>
  <c r="C60" i="1"/>
  <c r="C27" i="1"/>
  <c r="C50" i="7"/>
  <c r="C10" i="7"/>
  <c r="C10" i="17"/>
  <c r="C10" i="31"/>
  <c r="C175" i="58"/>
  <c r="C35" i="5" l="1"/>
  <c r="C42" i="58"/>
  <c r="C35" i="7"/>
  <c r="C9" i="7" s="1"/>
  <c r="C7" i="9"/>
  <c r="C9" i="9"/>
  <c r="C9" i="10"/>
  <c r="C49" i="7"/>
  <c r="C69" i="17"/>
  <c r="C44" i="26"/>
  <c r="C9" i="31"/>
  <c r="C51" i="5" l="1"/>
  <c r="C10" i="5"/>
  <c r="C66" i="7"/>
  <c r="C43" i="31"/>
  <c r="C50" i="5" l="1"/>
  <c r="C9" i="5"/>
  <c r="C89" i="7"/>
  <c r="C68" i="5" l="1"/>
  <c r="C91" i="5" l="1"/>
  <c r="F134" i="17" l="1"/>
  <c r="C51" i="31" l="1"/>
  <c r="C28" i="2" l="1"/>
  <c r="C55" i="2" l="1"/>
  <c r="C47" i="2"/>
  <c r="C45" i="2"/>
  <c r="C44" i="2"/>
  <c r="C37" i="2"/>
  <c r="C35" i="2"/>
  <c r="C34" i="2"/>
  <c r="C33" i="2"/>
  <c r="C190" i="58"/>
  <c r="C189" i="58" s="1"/>
  <c r="C52" i="2" l="1"/>
  <c r="C43" i="2"/>
  <c r="C58" i="2" l="1"/>
  <c r="C57" i="58"/>
  <c r="C100" i="7"/>
  <c r="C144" i="17"/>
  <c r="C139" i="17"/>
  <c r="C134" i="17"/>
  <c r="C130" i="17"/>
  <c r="C86" i="17"/>
  <c r="C82" i="17"/>
  <c r="C79" i="17"/>
  <c r="C74" i="17"/>
  <c r="C70" i="17"/>
  <c r="C25" i="10"/>
  <c r="C26" i="9"/>
  <c r="C25" i="9" s="1"/>
  <c r="C138" i="7"/>
  <c r="C133" i="7"/>
  <c r="C129" i="7"/>
  <c r="C113" i="7"/>
  <c r="C99" i="7"/>
  <c r="C98" i="7"/>
  <c r="C138" i="5"/>
  <c r="C134" i="5"/>
  <c r="C146" i="5"/>
  <c r="C143" i="5" s="1"/>
  <c r="G21" i="9"/>
  <c r="C35" i="1" l="1"/>
  <c r="C8" i="10"/>
  <c r="C149" i="5"/>
  <c r="C157" i="5" s="1"/>
  <c r="C65" i="2"/>
  <c r="C28" i="9"/>
  <c r="C91" i="17"/>
  <c r="C188" i="58"/>
  <c r="C176" i="58" s="1"/>
  <c r="C180" i="58" s="1"/>
  <c r="C29" i="2"/>
  <c r="C40" i="2"/>
  <c r="C36" i="2"/>
  <c r="C39" i="2"/>
  <c r="C101" i="7"/>
  <c r="C96" i="7" s="1"/>
  <c r="C60" i="26"/>
  <c r="C53" i="26"/>
  <c r="C119" i="17"/>
  <c r="C38" i="2"/>
  <c r="C61" i="31"/>
  <c r="G23" i="10"/>
  <c r="G31" i="10" s="1"/>
  <c r="G26" i="9"/>
  <c r="G28" i="9" s="1"/>
  <c r="C19" i="10"/>
  <c r="C31" i="10" s="1"/>
  <c r="C43" i="58"/>
  <c r="C47" i="58" s="1"/>
  <c r="C9" i="1" l="1"/>
  <c r="C10" i="9"/>
  <c r="C19" i="9" s="1"/>
  <c r="C92" i="17"/>
  <c r="C128" i="7"/>
  <c r="C145" i="7" s="1"/>
  <c r="G10" i="9"/>
  <c r="G8" i="10"/>
  <c r="C66" i="31"/>
  <c r="C194" i="58"/>
  <c r="C65" i="26"/>
  <c r="C32" i="2"/>
  <c r="G7" i="9" l="1"/>
  <c r="C45" i="26"/>
  <c r="C49" i="26" s="1"/>
  <c r="G8" i="9"/>
  <c r="C51" i="1"/>
  <c r="C44" i="31"/>
  <c r="C48" i="31" s="1"/>
  <c r="C95" i="17"/>
  <c r="C151" i="7"/>
  <c r="G12" i="10"/>
  <c r="C30" i="2"/>
  <c r="C113" i="17"/>
  <c r="G9" i="9"/>
  <c r="G11" i="10"/>
  <c r="G7" i="10"/>
  <c r="G11" i="9"/>
  <c r="F16" i="43"/>
  <c r="G16" i="43"/>
  <c r="H16" i="43"/>
  <c r="C9" i="2" l="1"/>
  <c r="C7" i="10"/>
  <c r="C18" i="10" s="1"/>
  <c r="C32" i="10" s="1"/>
  <c r="C50" i="1"/>
  <c r="C68" i="1" s="1"/>
  <c r="C91" i="1" s="1"/>
  <c r="C26" i="2"/>
  <c r="C129" i="17"/>
  <c r="G9" i="10"/>
  <c r="G18" i="10" s="1"/>
  <c r="G19" i="9"/>
  <c r="C42" i="2" l="1"/>
  <c r="C59" i="2" s="1"/>
  <c r="C29" i="9"/>
  <c r="G29" i="9"/>
  <c r="G32" i="10"/>
  <c r="C33" i="10"/>
  <c r="G33" i="10"/>
  <c r="C151" i="17"/>
  <c r="C64" i="2" l="1"/>
  <c r="G30" i="9"/>
  <c r="G31" i="9"/>
  <c r="C34" i="10"/>
  <c r="G34" i="10"/>
  <c r="C50" i="58" l="1"/>
  <c r="C63" i="58" l="1"/>
  <c r="C101" i="5" l="1"/>
  <c r="C118" i="5"/>
  <c r="C133" i="5" l="1"/>
  <c r="C150" i="5" l="1"/>
  <c r="C156" i="5"/>
  <c r="F138" i="5" l="1"/>
  <c r="F138" i="7"/>
  <c r="F133" i="7"/>
  <c r="F129" i="7"/>
  <c r="F113" i="7"/>
  <c r="F144" i="17"/>
  <c r="F86" i="17"/>
  <c r="F74" i="17"/>
  <c r="F182" i="58" l="1"/>
  <c r="F18" i="43" l="1"/>
  <c r="G18" i="43"/>
  <c r="H18" i="43"/>
  <c r="D18" i="43"/>
  <c r="H37" i="63" l="1"/>
  <c r="H36" i="63"/>
  <c r="H35" i="63"/>
  <c r="H34" i="63"/>
  <c r="H33" i="63"/>
  <c r="H32" i="63"/>
  <c r="H31" i="63"/>
  <c r="G27" i="63"/>
  <c r="F27" i="63"/>
  <c r="E27" i="63"/>
  <c r="D27" i="63"/>
  <c r="H26" i="63"/>
  <c r="H25" i="63"/>
  <c r="H24" i="63"/>
  <c r="H23" i="63"/>
  <c r="H22" i="63"/>
  <c r="H21" i="63"/>
  <c r="H20" i="63"/>
  <c r="G19" i="63"/>
  <c r="G38" i="63" s="1"/>
  <c r="F19" i="63"/>
  <c r="E19" i="63"/>
  <c r="D19" i="63"/>
  <c r="H16" i="63"/>
  <c r="H15" i="63"/>
  <c r="H14" i="63"/>
  <c r="H13" i="63"/>
  <c r="H12" i="63"/>
  <c r="D38" i="63" l="1"/>
  <c r="E119" i="17"/>
  <c r="H27" i="63"/>
  <c r="E38" i="63"/>
  <c r="F38" i="63"/>
  <c r="E17" i="63"/>
  <c r="E18" i="63" s="1"/>
  <c r="E39" i="63" s="1"/>
  <c r="D17" i="63"/>
  <c r="D18" i="63" s="1"/>
  <c r="D39" i="63" s="1"/>
  <c r="H19" i="63"/>
  <c r="H38" i="63" s="1"/>
  <c r="E32" i="2" l="1"/>
  <c r="H11" i="63"/>
  <c r="F17" i="63"/>
  <c r="F18" i="63" s="1"/>
  <c r="F39" i="63" s="1"/>
  <c r="I11" i="10" l="1"/>
  <c r="I18" i="10" s="1"/>
  <c r="E26" i="2"/>
  <c r="G17" i="63"/>
  <c r="G18" i="63" s="1"/>
  <c r="G39" i="63" s="1"/>
  <c r="H10" i="63"/>
  <c r="H17" i="63" s="1"/>
  <c r="H18" i="63" s="1"/>
  <c r="H39" i="63" s="1"/>
  <c r="E118" i="5" l="1"/>
  <c r="F26" i="2"/>
  <c r="E42" i="2"/>
  <c r="I32" i="10"/>
  <c r="I33" i="10"/>
  <c r="E33" i="10"/>
  <c r="E133" i="5" l="1"/>
  <c r="I34" i="10"/>
  <c r="E34" i="10"/>
  <c r="E59" i="2"/>
  <c r="E15" i="45" l="1"/>
  <c r="E150" i="5"/>
  <c r="E156" i="5"/>
  <c r="F114" i="17" l="1"/>
  <c r="E113" i="17" l="1"/>
  <c r="E129" i="17" l="1"/>
  <c r="F113" i="17"/>
  <c r="B21" i="16"/>
  <c r="L12" i="13"/>
  <c r="K16" i="12"/>
  <c r="E151" i="17" l="1"/>
  <c r="F98" i="17" l="1"/>
  <c r="D95" i="17" l="1"/>
  <c r="F12" i="2"/>
  <c r="D129" i="17" l="1"/>
  <c r="F129" i="17" s="1"/>
  <c r="F95" i="17"/>
  <c r="H9" i="9"/>
  <c r="H19" i="9" s="1"/>
  <c r="D9" i="2"/>
  <c r="F9" i="2" s="1"/>
  <c r="D151" i="17" l="1"/>
  <c r="F151" i="17" s="1"/>
  <c r="D42" i="2"/>
  <c r="D101" i="5"/>
  <c r="H29" i="9"/>
  <c r="H30" i="9"/>
  <c r="F64" i="2" l="1"/>
  <c r="F42" i="2"/>
  <c r="D133" i="5"/>
  <c r="F133" i="5" s="1"/>
  <c r="H31" i="9"/>
  <c r="D59" i="2"/>
  <c r="F59" i="2" s="1"/>
  <c r="D150" i="5" l="1"/>
  <c r="D156" i="5"/>
  <c r="F156" i="5" s="1"/>
  <c r="F150" i="5" l="1"/>
  <c r="D10" i="100"/>
  <c r="E10" i="100" s="1"/>
  <c r="E11" i="100"/>
</calcChain>
</file>

<file path=xl/sharedStrings.xml><?xml version="1.0" encoding="utf-8"?>
<sst xmlns="http://schemas.openxmlformats.org/spreadsheetml/2006/main" count="4630" uniqueCount="999">
  <si>
    <t>1.</t>
  </si>
  <si>
    <t>2.</t>
  </si>
  <si>
    <t>3.</t>
  </si>
  <si>
    <t>1.1.</t>
  </si>
  <si>
    <t>1.2.</t>
  </si>
  <si>
    <t>1.3.</t>
  </si>
  <si>
    <t>Önkormányzatok szociális és gyermekjóléti feladatainak támogatása</t>
  </si>
  <si>
    <t>B E V É T E L E K</t>
  </si>
  <si>
    <t>1. sz. táblázat</t>
  </si>
  <si>
    <t>Sor-
szám</t>
  </si>
  <si>
    <t>Bevételi jogcím</t>
  </si>
  <si>
    <t>Felhalmozási célú támogatások államháztartáson belülről</t>
  </si>
  <si>
    <t>4.</t>
  </si>
  <si>
    <t>4.1.</t>
  </si>
  <si>
    <t>Ellátási díjak</t>
  </si>
  <si>
    <t>4.2.</t>
  </si>
  <si>
    <t>Kiszámlázott általános forgalmi adó</t>
  </si>
  <si>
    <t>4.3.</t>
  </si>
  <si>
    <t>4.4.</t>
  </si>
  <si>
    <t>Egyéb működési bevételek</t>
  </si>
  <si>
    <t>5.</t>
  </si>
  <si>
    <t>5.1.</t>
  </si>
  <si>
    <t>Immateriális javak értékesítése</t>
  </si>
  <si>
    <t>5.2.</t>
  </si>
  <si>
    <t>Ingatlanok értékesítése</t>
  </si>
  <si>
    <t>5.3.</t>
  </si>
  <si>
    <t>6.</t>
  </si>
  <si>
    <t>Működési célú átvett pénzeszközök</t>
  </si>
  <si>
    <t>7.</t>
  </si>
  <si>
    <t>8.</t>
  </si>
  <si>
    <t>9.</t>
  </si>
  <si>
    <t>Hosszú lejáratú hitelek, kölcsönök felvétele</t>
  </si>
  <si>
    <t>Rövid lejáratú hitelek, kölcsönök felvétele</t>
  </si>
  <si>
    <t>10.</t>
  </si>
  <si>
    <t>11.</t>
  </si>
  <si>
    <t>Előző év költségvetési maradványának igénybevétele</t>
  </si>
  <si>
    <t>Előző év vállalkozási maradványának igénybevétele</t>
  </si>
  <si>
    <t>12.</t>
  </si>
  <si>
    <t>Államháztartáson belüli megelőlegezések</t>
  </si>
  <si>
    <t>Államháztartáson belüli megelőlegezések törlesztése</t>
  </si>
  <si>
    <t>Betétek megszüntetése</t>
  </si>
  <si>
    <t>13.</t>
  </si>
  <si>
    <t>14.</t>
  </si>
  <si>
    <t>15.</t>
  </si>
  <si>
    <t>16.</t>
  </si>
  <si>
    <t>1.4.</t>
  </si>
  <si>
    <t>Önkormányzatok kulturális feladatainak támogatása</t>
  </si>
  <si>
    <t>1.5.</t>
  </si>
  <si>
    <t>Működési célú központosított előirányzatok</t>
  </si>
  <si>
    <t>1.6.</t>
  </si>
  <si>
    <t>2.1.</t>
  </si>
  <si>
    <t>Elvonások és befizetések bevételei</t>
  </si>
  <si>
    <t>Működési célú visszatérítendő támogatások, kölcsönök visszatérülése</t>
  </si>
  <si>
    <t>2.3.</t>
  </si>
  <si>
    <t>2.2.</t>
  </si>
  <si>
    <t>2.4.</t>
  </si>
  <si>
    <t>2.5.</t>
  </si>
  <si>
    <t>2.6.</t>
  </si>
  <si>
    <t>Felhalmozási célú önkormányzati támogatások</t>
  </si>
  <si>
    <t>Felhalmozási célú visszatérítendő támogatások, kölcsönök igénybevétele</t>
  </si>
  <si>
    <t xml:space="preserve">Helyi adók </t>
  </si>
  <si>
    <t xml:space="preserve">         - Vagyoni típusú adók</t>
  </si>
  <si>
    <t xml:space="preserve">        - Termékek és szolgáltatások adói</t>
  </si>
  <si>
    <t>Gépjárműadó</t>
  </si>
  <si>
    <t>Egyéb áruhasználati és szolgáltatási adók</t>
  </si>
  <si>
    <t>Egyéb közhatalmi bevételek</t>
  </si>
  <si>
    <t>Készletértékesítés ellenértéke</t>
  </si>
  <si>
    <t>Szolgáltatások ellenértéke</t>
  </si>
  <si>
    <t>5.4.</t>
  </si>
  <si>
    <t>Tulajdonosi bevételek</t>
  </si>
  <si>
    <t>Egyéb pénzügyi műveletek bevételei</t>
  </si>
  <si>
    <t>6.1.</t>
  </si>
  <si>
    <t>6.2.</t>
  </si>
  <si>
    <t>6.3.</t>
  </si>
  <si>
    <t>6.4.</t>
  </si>
  <si>
    <t>7.1.</t>
  </si>
  <si>
    <t>7.2.</t>
  </si>
  <si>
    <t>7.3.</t>
  </si>
  <si>
    <t>Egyéb működési célú átvett pénzeszköz</t>
  </si>
  <si>
    <t>7.4.</t>
  </si>
  <si>
    <t>Egyéb felhalmozási célú átvett pénzeszköz</t>
  </si>
  <si>
    <t>Forgatási célú belföldi értékpapírok kibocsátása</t>
  </si>
  <si>
    <t>Befektetési célú belföldi értékpapírok kibocsátása</t>
  </si>
  <si>
    <t>17.</t>
  </si>
  <si>
    <t>K I A D Á S O K</t>
  </si>
  <si>
    <t>2. sz. táblázat</t>
  </si>
  <si>
    <t>Sor-szám</t>
  </si>
  <si>
    <t>Kiadási jogcímek</t>
  </si>
  <si>
    <t>Személyi juttatások</t>
  </si>
  <si>
    <t>Munkaadókat terhelő járulékok és szociális hozzájárulási adó</t>
  </si>
  <si>
    <t>Dologi kiadások</t>
  </si>
  <si>
    <t>Egyéb működési célú kiadások</t>
  </si>
  <si>
    <t xml:space="preserve">     - Visszatérítendő támogatások, kölcsönök nyújtása ÁH-n belülre</t>
  </si>
  <si>
    <t>1.7.</t>
  </si>
  <si>
    <t xml:space="preserve">     - Visszatérítendő támogatások, kölcsönök törlesztése ÁH-n belülre</t>
  </si>
  <si>
    <t>1.8.</t>
  </si>
  <si>
    <t>1.9.</t>
  </si>
  <si>
    <t xml:space="preserve">     - Garancia és kezességvállalásból származó kifizetés ÁH-n kívülre</t>
  </si>
  <si>
    <t>1.10.</t>
  </si>
  <si>
    <t xml:space="preserve">     - Kamatkiadások</t>
  </si>
  <si>
    <t>1.11.</t>
  </si>
  <si>
    <t xml:space="preserve">     - Egyéb működési célú támogatások ÁH-n belülre</t>
  </si>
  <si>
    <t xml:space="preserve">Beruházások </t>
  </si>
  <si>
    <t>2.1.-ból EU-s forrásból megvalósuló beruházás</t>
  </si>
  <si>
    <t>Felújítások</t>
  </si>
  <si>
    <t>2.3.-ból EU-s forrásból megvalósuló felújítás</t>
  </si>
  <si>
    <t xml:space="preserve"> Egyéb felhalmozási kiadások</t>
  </si>
  <si>
    <t>2.7.</t>
  </si>
  <si>
    <t xml:space="preserve">      - Visszatérítendő támogatások, kölcsönök törlesztése ÁH-n belülre</t>
  </si>
  <si>
    <t>2.8.</t>
  </si>
  <si>
    <t>2.9.</t>
  </si>
  <si>
    <t xml:space="preserve">      - Garancia és kezességvállalásból származó kifizetés ÁH-n kívülre</t>
  </si>
  <si>
    <t>2.10.</t>
  </si>
  <si>
    <t>Általános tartalék</t>
  </si>
  <si>
    <t>Céltartalék</t>
  </si>
  <si>
    <t>Likviditási hitelek törlesztése</t>
  </si>
  <si>
    <t>Kölcsön törlesztése</t>
  </si>
  <si>
    <t>Egyéb felhalmozási célú finanszírozási műveletek kiadásai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</si>
  <si>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</si>
  <si>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</si>
  <si>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</si>
  <si>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</si>
  <si>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</si>
  <si>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</si>
  <si>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</si>
  <si>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</si>
  <si>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</t>
  </si>
  <si>
    <t>Ellátottak pénzbeli juttatásai</t>
  </si>
  <si>
    <t xml:space="preserve">    1.5.-ből  - Elvonások, befizetések</t>
  </si>
  <si>
    <t xml:space="preserve">     - Garancia- és kezessségvállalásból kifizetés ÁH-n belülre</t>
  </si>
  <si>
    <t>1.12.</t>
  </si>
  <si>
    <t xml:space="preserve">     - Visszatérítendő támogatások, kölcsönök nyújtása ÁH-n kívülre</t>
  </si>
  <si>
    <t>1.13.</t>
  </si>
  <si>
    <t xml:space="preserve">     - Árkiegészítések, ártámogatások</t>
  </si>
  <si>
    <t xml:space="preserve">     - Egyéb működési célú támogatások ÁH-n kívülre</t>
  </si>
  <si>
    <t>1.14.</t>
  </si>
  <si>
    <t>1.15.</t>
  </si>
  <si>
    <t xml:space="preserve">                  - Visszatérítendő támogatások, kölcsönök nyújtása ÁH-n belülre</t>
  </si>
  <si>
    <t>2.11.</t>
  </si>
  <si>
    <t xml:space="preserve">                  - Visszatérítendő támogatások, kölcsönök nyújtása ÁH-n kívülre</t>
  </si>
  <si>
    <t xml:space="preserve">      - Egyéb felhalmozási célú támogatások ÁH-n belülre</t>
  </si>
  <si>
    <t>2.12.</t>
  </si>
  <si>
    <t>2.13.</t>
  </si>
  <si>
    <t>KÖLTSÉGVETÉSI, FINANSZÍROZÁSI
 BEVÉTELEK ÉS KIADÁSOK EGYENLEGE</t>
  </si>
  <si>
    <t>3. sz. táblázat</t>
  </si>
  <si>
    <t>Ezer forintban</t>
  </si>
  <si>
    <t>1.2. melléklet</t>
  </si>
  <si>
    <t>1.3. melléklet</t>
  </si>
  <si>
    <t>1.4. melléklet</t>
  </si>
  <si>
    <t xml:space="preserve"> Ezer forintban !</t>
  </si>
  <si>
    <t>Bevételek</t>
  </si>
  <si>
    <t>Kiadások</t>
  </si>
  <si>
    <t>Megnevezés</t>
  </si>
  <si>
    <t>Működési célú támogatások államháztartáson belülről</t>
  </si>
  <si>
    <t xml:space="preserve">Dologi kiadások </t>
  </si>
  <si>
    <t>Közhatalmi bevételek</t>
  </si>
  <si>
    <t>Tartalékok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</si>
  <si>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</si>
  <si>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</si>
  <si>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</si>
  <si>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</si>
  <si>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</si>
  <si>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Hosszú lejáratú hitelek törlesztése</t>
  </si>
  <si>
    <t>18.</t>
  </si>
  <si>
    <t>Egyéb belső finanszírozási bevételek</t>
  </si>
  <si>
    <t>19.</t>
  </si>
  <si>
    <t>Forgatási célú belföldi, külföldi értékpapírok vásárlása</t>
  </si>
  <si>
    <t>20.</t>
  </si>
  <si>
    <t>Likviditási célú hitelek, kölcsönök felvétele</t>
  </si>
  <si>
    <t>Betét elhelyezése</t>
  </si>
  <si>
    <t>21.</t>
  </si>
  <si>
    <t>22.</t>
  </si>
  <si>
    <t>23.</t>
  </si>
  <si>
    <t>24.</t>
  </si>
  <si>
    <t>Költségvetési hiány:</t>
  </si>
  <si>
    <t>Költségvetési többlet:</t>
  </si>
  <si>
    <t>25.</t>
  </si>
  <si>
    <t>Beruházások</t>
  </si>
  <si>
    <t>1.-ből EU-s támogatás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</si>
  <si>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</si>
  <si>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</si>
  <si>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</si>
  <si>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</si>
  <si>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</si>
  <si>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</si>
  <si>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 xml:space="preserve">   Költségvetési maradvány igénybevétele </t>
  </si>
  <si>
    <t>Hitelek törlesztése</t>
  </si>
  <si>
    <t xml:space="preserve">   Vállalkozási maradvány igénybevétele </t>
  </si>
  <si>
    <t xml:space="preserve">   Egyéb belső finanszírozási bevételek</t>
  </si>
  <si>
    <t>Befektetési célú belföldi, külföldi értékpapírok vásárlása</t>
  </si>
  <si>
    <t xml:space="preserve">   Likviditási célú hitelek, kölcsönök felvétele</t>
  </si>
  <si>
    <t>27.</t>
  </si>
  <si>
    <t>BEVÉTEL ÖSSZESEN (12+25)</t>
  </si>
  <si>
    <t>26.</t>
  </si>
  <si>
    <t>28.</t>
  </si>
  <si>
    <t>KIADÁSOK ÖSSZESEN (12+25)</t>
  </si>
  <si>
    <t>Ezer forintban!</t>
  </si>
  <si>
    <t>Helyi adók</t>
  </si>
  <si>
    <t>Díjak, pótlékok, bírságok</t>
  </si>
  <si>
    <t>Részvények, részesedések értékesítése</t>
  </si>
  <si>
    <t>Vállalatértékesítésből, privatizációból származó bevételek</t>
  </si>
  <si>
    <t>Felvett, átvállalt hitel és annak tőketartozása</t>
  </si>
  <si>
    <t>sor-szám</t>
  </si>
  <si>
    <t>Bevételi jogcímek</t>
  </si>
  <si>
    <t>Osztalékok, koncessziós díjak, hozam</t>
  </si>
  <si>
    <t>Tárgyi eszközök, immateriális javak, vagyoni értékű jog értékesítése, vagyonhasznosításból származó bevétel</t>
  </si>
  <si>
    <t>Kezességvállalással kapcsolatos megtérülés</t>
  </si>
  <si>
    <t>SAJÁT BEVÉTELEK ÖSSZESEN*</t>
  </si>
  <si>
    <t>Fejlesztési cél leírása</t>
  </si>
  <si>
    <t>Fejlesztés várható kiadása</t>
  </si>
  <si>
    <t>ADÓSSÁGOT KELETKEZTETŐ ÜGYLETEK VÁRHATÓ EGYÜTTES ÖSSZEGE</t>
  </si>
  <si>
    <t>Beruházás  megnevezése</t>
  </si>
  <si>
    <t>Teljes költség</t>
  </si>
  <si>
    <t>Kivitelezés kezdési és befejezési éve</t>
  </si>
  <si>
    <t>ÖSSZESEN:</t>
  </si>
  <si>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</si>
  <si>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</si>
  <si>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</si>
  <si>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</si>
  <si>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</si>
  <si>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</si>
  <si>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</si>
  <si>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</si>
  <si>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</si>
  <si>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</si>
  <si>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</si>
  <si>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</si>
  <si>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</si>
  <si>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Adminisztratív költségek</t>
  </si>
  <si>
    <t>Összesen:</t>
  </si>
  <si>
    <t>Éves engedélyezett létszám előirányzat (fő)</t>
  </si>
  <si>
    <t>Közfoglalkoztatottak létszáma (fő)</t>
  </si>
  <si>
    <t>2.3</t>
  </si>
  <si>
    <t>Helyi önkormányzatok működésének általános támogatása</t>
  </si>
  <si>
    <t>Közvetített szolgáltatások értéke</t>
  </si>
  <si>
    <t>Kamatbevételek</t>
  </si>
  <si>
    <t>Egyéb tárgyi eszközök értékesítése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</si>
  <si>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</si>
  <si>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</si>
  <si>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</si>
  <si>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>Forgatási célú belföldi értékpapírok beváltása,  értékesítése</t>
  </si>
  <si>
    <t>Befektetési célú belföldi értékpapírok beváltása,  értékesítése</t>
  </si>
  <si>
    <t>Maradvány igénybevétele (12.1. + 12.2.)</t>
  </si>
  <si>
    <t>Belföldi finanszírozás bevételei (13.1. + … + 13.3.)</t>
  </si>
  <si>
    <t>Külföldi finanszírozás bevételei (14.1.+…14.4.)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</si>
  <si>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</si>
  <si>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</si>
  <si>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</si>
  <si>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</si>
  <si>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Személyi  juttatások</t>
  </si>
  <si>
    <t>Dologi  kiadások</t>
  </si>
  <si>
    <t>1.5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</si>
  <si>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</si>
  <si>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</si>
  <si>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</si>
  <si>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</si>
  <si>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</si>
  <si>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</si>
  <si>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</si>
  <si>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</si>
  <si>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</si>
  <si>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</si>
  <si>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2.1.-ből EU-s forrásból megvalósuló beruházás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</si>
  <si>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</si>
  <si>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</si>
  <si>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</si>
  <si>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</si>
  <si>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 xml:space="preserve">   - Lakástámogatás</t>
  </si>
  <si>
    <t xml:space="preserve">   - Egyéb felhalmozási célú támogatások államháztartáson kívülre</t>
  </si>
  <si>
    <t>KÖLTSÉGVETÉSI KIADÁSOK ÖSSZESEN (1+2+3)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</si>
  <si>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</si>
  <si>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</si>
  <si>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</si>
  <si>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</si>
  <si>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</si>
  <si>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</si>
  <si>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</si>
  <si>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</si>
  <si>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</si>
  <si>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</si>
  <si>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</si>
  <si>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</si>
  <si>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</si>
  <si>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KÖLTSÉGVETÉSI, FINANSZÍROZÁSI BEVÉTELEK ÉS KIADÁSOK EGYENLEGE</t>
  </si>
  <si>
    <t>I. Működési célú bevételek és kiadások mérlege
(Önkormányzati szinten)</t>
  </si>
  <si>
    <t>Költségvetési bevételek összesen (1.+2.+4.+5.+7.+…+12.)</t>
  </si>
  <si>
    <t>Költségvetési kiadások összesen (1.+...+12.)</t>
  </si>
  <si>
    <t>Hiány belső finanszírozásának bevételei (15.+…+18. )</t>
  </si>
  <si>
    <t xml:space="preserve">   Betét visszavonásából származó bevétel </t>
  </si>
  <si>
    <t xml:space="preserve">Hiány külső finanszírozásának bevételei (20.+…+21.) 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</si>
  <si>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</si>
  <si>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</si>
  <si>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</si>
  <si>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</si>
  <si>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</si>
  <si>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Tárgyévi  hiány:</t>
  </si>
  <si>
    <t>Tárgyévi  többlet:</t>
  </si>
  <si>
    <t>II. Felhalmozási célú bevételek és kiadások mérlege
(Önkormányzati szinten)</t>
  </si>
  <si>
    <t>1.-ből EU-s forrásból megvalósuló beruházás</t>
  </si>
  <si>
    <t>Költségvetési bevételek összesen: (1.+3.+4.+6.+…+11.)</t>
  </si>
  <si>
    <t>Költségvetési kiadások összesen: (1.+3.+5.+...+11.)</t>
  </si>
  <si>
    <t>Hiány belső finanszírozás bevételei ( 14+…+18)</t>
  </si>
  <si>
    <t xml:space="preserve">Vállalkozási maradvány igénybevétele </t>
  </si>
  <si>
    <t xml:space="preserve">Betét visszavonásából származó bevétel </t>
  </si>
  <si>
    <t>Értékpapír értékesítése</t>
  </si>
  <si>
    <t>Hiány külső finanszírozásának bevételei (20+…+24 )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</si>
  <si>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</si>
  <si>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</si>
  <si>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</si>
  <si>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</si>
  <si>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Önkormányzat</t>
  </si>
  <si>
    <t>01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</si>
  <si>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</si>
  <si>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</si>
  <si>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</si>
  <si>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</si>
  <si>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</si>
  <si>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Önként vállalt feladatok bevételei, kiadása</t>
  </si>
  <si>
    <t>Költségvetési szerv megnevezése</t>
  </si>
  <si>
    <t>02</t>
  </si>
  <si>
    <t>Általános forgalmi adó visszatérülése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</si>
  <si>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</si>
  <si>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</si>
  <si>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</si>
  <si>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Egyéb felhalmozási célú támogatások bevételei államháztartáson belülről</t>
  </si>
  <si>
    <t>- ebből EU-s támogatás</t>
  </si>
  <si>
    <t>Felhalmozási célú átvett pénzeszközök</t>
  </si>
  <si>
    <t>Egyéb fejlesztési célú kiadások</t>
  </si>
  <si>
    <t xml:space="preserve"> - ebből EU-s forrásból tám. megvalósuló programok, projektek kiadásai</t>
  </si>
  <si>
    <t>KIADÁSOK ÖSSZESEN: (1.+2.)</t>
  </si>
  <si>
    <t>Kötelező feladatok bevételei, kiadásai</t>
  </si>
  <si>
    <t>Önként vállalt feladatok bevételei, kiadásai</t>
  </si>
  <si>
    <t>03</t>
  </si>
  <si>
    <t>04</t>
  </si>
  <si>
    <t>05</t>
  </si>
  <si>
    <t>06</t>
  </si>
  <si>
    <t>07</t>
  </si>
  <si>
    <t>08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</si>
  <si>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</si>
  <si>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</si>
  <si>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</si>
  <si>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</si>
  <si>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</si>
  <si>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Beruházási kiadások beruházásonként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</si>
  <si>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</si>
  <si>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</si>
  <si>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</si>
  <si>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</si>
  <si>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</si>
  <si>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</si>
  <si>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</si>
  <si>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</si>
  <si>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</si>
  <si>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</si>
  <si>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</si>
  <si>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</si>
  <si>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</si>
  <si>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Eszközök hasznosítása utáni kedvezmény, mentesség</t>
  </si>
  <si>
    <t>Egyéb kedvezmény</t>
  </si>
  <si>
    <t>Egyéb kölcsön elengedése</t>
  </si>
  <si>
    <t>Működési bevételek</t>
  </si>
  <si>
    <t>Munkáltatói kölcsön</t>
  </si>
  <si>
    <t>Szociális kölcsön</t>
  </si>
  <si>
    <t>Intézmény</t>
  </si>
  <si>
    <t>szakmai létszám</t>
  </si>
  <si>
    <t>szakmai munkát segítő létszám</t>
  </si>
  <si>
    <t>kisegítő (technikai) létszám</t>
  </si>
  <si>
    <t>intézm.</t>
  </si>
  <si>
    <t>neve</t>
  </si>
  <si>
    <t>főállású</t>
  </si>
  <si>
    <t>részm.*</t>
  </si>
  <si>
    <t>megbíz.*</t>
  </si>
  <si>
    <t>átlag</t>
  </si>
  <si>
    <t>összesen</t>
  </si>
  <si>
    <t>* létszám átszámítva teljes munkaidős jogviszonynak</t>
  </si>
  <si>
    <t>ezer forintban</t>
  </si>
  <si>
    <t>1.3.melléklet</t>
  </si>
  <si>
    <t>hitel</t>
  </si>
  <si>
    <t>Irányító szervi támogatás (intézményfinanszírozás) működés</t>
  </si>
  <si>
    <t>Irányító szervi támogatás (intézményfinanszírozás) felhalmozás</t>
  </si>
  <si>
    <t xml:space="preserve">BEVÉTELEK ÖSSZESEN: </t>
  </si>
  <si>
    <t>KÖLTSÉGVETÉSI BEVÉTELEK ÖSSZESEN</t>
  </si>
  <si>
    <t>Irányító szervi támogatás (intézményfinanszírozás)</t>
  </si>
  <si>
    <t xml:space="preserve">Finanszírozási bevételek </t>
  </si>
  <si>
    <t>ÖSSZESEN</t>
  </si>
  <si>
    <t>1.16.</t>
  </si>
  <si>
    <t>2.14.</t>
  </si>
  <si>
    <t>Kötelezően vállalt feladatok bevételei, kiadásai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</si>
  <si>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</si>
  <si>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</si>
  <si>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</si>
  <si>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</si>
  <si>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</si>
  <si>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</si>
  <si>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</si>
  <si>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</si>
  <si>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</si>
  <si>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</si>
  <si>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</si>
  <si>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</si>
  <si>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</si>
  <si>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</si>
  <si>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</si>
  <si>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</si>
  <si>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</si>
  <si>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</si>
  <si>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</si>
  <si>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</si>
  <si>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kötelezettségeinek bemutatása</t>
  </si>
  <si>
    <t>MEGNEVEZÉS</t>
  </si>
  <si>
    <t>sor-     szám</t>
  </si>
  <si>
    <t>Saját bevétel és adósságot keletkeztető ügyletből eredő fizetési kötelezettség összegei</t>
  </si>
  <si>
    <t>(3+4+5+6)</t>
  </si>
  <si>
    <t>Osztalék, koncessziós díjak, hozam</t>
  </si>
  <si>
    <t>Tárgyi eszköz, immateriális javak, vagyoni értékű jogok értékesítése, vagyonhasznosításból származó bevétel</t>
  </si>
  <si>
    <t>Kezességvállalással kapcs. megtérülés</t>
  </si>
  <si>
    <t>Saját bevételek (01+…+07)*</t>
  </si>
  <si>
    <t>Saját bevételek (08) 50%-a</t>
  </si>
  <si>
    <t>Előző év(ek)ben keletkezett tárgyévi fizetési kötelezettség (11+…+17)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</si>
  <si>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</si>
  <si>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</si>
  <si>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</si>
  <si>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</si>
  <si>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</si>
  <si>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</si>
  <si>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Tárgyévben keletkezett, illetve keletkező, tárgyévet terhelő fizetési kötelezettség (19+…+25)</t>
  </si>
  <si>
    <t>Fizetési kötelezettség összesen (10+18)**</t>
  </si>
  <si>
    <t>Fizetési kötelezettséggel csökkentett saját bevétel (09-26)</t>
  </si>
  <si>
    <t>*    Az adósságot keletkeztető ügyletekhez történő hozzájárulás részletes szabályairól szóló 353/2011. (XII.30.) Kormányrendelet 2. § alapján</t>
  </si>
  <si>
    <t>** Magyarország gazdasági stabilitásáról szóló 2011. évi CXCIV. törvény 3. § (1) bekezdése alapján</t>
  </si>
  <si>
    <t>ezer forintban!</t>
  </si>
  <si>
    <t>9.4.2. melléklet</t>
  </si>
  <si>
    <t>49.</t>
  </si>
  <si>
    <t xml:space="preserve">Összesen </t>
  </si>
  <si>
    <t xml:space="preserve">             Meglévő részesedések növeléséhez kapcsolódó kiadások</t>
  </si>
  <si>
    <t>1.3.-ből EU-s forrásból megvalósuló dologi kiadás</t>
  </si>
  <si>
    <t xml:space="preserve">      - Lakástámogatás</t>
  </si>
  <si>
    <t>Jövedelemadók</t>
  </si>
  <si>
    <t>2015. évi      eredeti ei.</t>
  </si>
  <si>
    <t>2015. évi előirányzat</t>
  </si>
  <si>
    <t>Felhasználás
2014. XII.31-ig</t>
  </si>
  <si>
    <t>18</t>
  </si>
  <si>
    <t>10</t>
  </si>
  <si>
    <t>11</t>
  </si>
  <si>
    <t>12</t>
  </si>
  <si>
    <t>13</t>
  </si>
  <si>
    <t>14</t>
  </si>
  <si>
    <t>15</t>
  </si>
  <si>
    <t>16</t>
  </si>
  <si>
    <t>17</t>
  </si>
  <si>
    <t xml:space="preserve"> - ebből társadalombiztosítási alaptól támogatás</t>
  </si>
  <si>
    <t xml:space="preserve">
2015. év utáni szükséglet
</t>
  </si>
  <si>
    <t xml:space="preserve">Felhalmozási bevételek </t>
  </si>
  <si>
    <t xml:space="preserve">Működési célú támogatások államháztartáson belülről </t>
  </si>
  <si>
    <t>1.1.1.</t>
  </si>
  <si>
    <t>1.1.2.</t>
  </si>
  <si>
    <t>1.1.3.</t>
  </si>
  <si>
    <t>1.1.4.</t>
  </si>
  <si>
    <t>1.1.5.</t>
  </si>
  <si>
    <t>1.3.2.</t>
  </si>
  <si>
    <t>1.3.3.</t>
  </si>
  <si>
    <t>1.3.4.</t>
  </si>
  <si>
    <t>1.3.5.</t>
  </si>
  <si>
    <t>1.3.6.</t>
  </si>
  <si>
    <t>1.3.7.</t>
  </si>
  <si>
    <t>1.3.8.</t>
  </si>
  <si>
    <t>1.3.9.</t>
  </si>
  <si>
    <t>1.3.10.</t>
  </si>
  <si>
    <t>1.3.11.</t>
  </si>
  <si>
    <t>2.1.1.</t>
  </si>
  <si>
    <t>2.1.2.</t>
  </si>
  <si>
    <t>2.1.3.</t>
  </si>
  <si>
    <t>2.2.1.</t>
  </si>
  <si>
    <t>2.2.2.</t>
  </si>
  <si>
    <t>2.2.3.</t>
  </si>
  <si>
    <t>4.1</t>
  </si>
  <si>
    <t>Működési kiadások(1.1+…+1.5.)</t>
  </si>
  <si>
    <t>KÖLTSÉGVETÉSI KIADÁSOK ÖSSZESEN:</t>
  </si>
  <si>
    <t>Működési kiadások(1.1+…+1.16.)</t>
  </si>
  <si>
    <t>2.4.-ból EU-s forrásból megvalósuló felújítás</t>
  </si>
  <si>
    <t>a 2.6-ből    - Garancia- és kezességvállalából kifizetés ÁH-n belülre</t>
  </si>
  <si>
    <t>2.15.</t>
  </si>
  <si>
    <t xml:space="preserve">Felhalmozási célú támogatások államháztartáson belülről </t>
  </si>
  <si>
    <t xml:space="preserve">Költségvetési bevételek összesen </t>
  </si>
  <si>
    <t>Működési kiadások</t>
  </si>
  <si>
    <t>Felhalmozási kiadások</t>
  </si>
  <si>
    <t>1.1.6.</t>
  </si>
  <si>
    <t xml:space="preserve"> - ebből elkülített állami pénzalaptól támogatás</t>
  </si>
  <si>
    <t>2.1.4.</t>
  </si>
  <si>
    <t>Működési kiadások (1.1+…+1.5.)</t>
  </si>
  <si>
    <t>Felhalmozási kiadások (2.1.+…+2.3.)</t>
  </si>
  <si>
    <t>1.1.7.</t>
  </si>
  <si>
    <t xml:space="preserve"> - ebből helyi önkormányzattól támogatás</t>
  </si>
  <si>
    <t>1.1.8.</t>
  </si>
  <si>
    <t xml:space="preserve"> - ebből társulások és költségvetési szervek támogatása</t>
  </si>
  <si>
    <t xml:space="preserve"> - ebből elkülönített állami pénzalaptól támogatás</t>
  </si>
  <si>
    <t>Önkormányzatok egyes köznevelési feladatainak támogatás</t>
  </si>
  <si>
    <t>Helyi önkormányzatok kiegészítő támogatásaai</t>
  </si>
  <si>
    <t>1.1.9.</t>
  </si>
  <si>
    <t>1.1.10.</t>
  </si>
  <si>
    <t>1.1.11.</t>
  </si>
  <si>
    <t>1.1.12.</t>
  </si>
  <si>
    <t>1.1.13.</t>
  </si>
  <si>
    <t>1.1.14.</t>
  </si>
  <si>
    <t>1.1.15.</t>
  </si>
  <si>
    <t xml:space="preserve"> - ebből egyéb fejezeti kezelésű támogatás</t>
  </si>
  <si>
    <t>1.1.16.</t>
  </si>
  <si>
    <t xml:space="preserve"> - ebből központi ktgvetési támogatás</t>
  </si>
  <si>
    <t>2.1.1</t>
  </si>
  <si>
    <t xml:space="preserve">Felhalmozási célú visszatérítendő támogatások, kölcsönök visszatérülése </t>
  </si>
  <si>
    <t>2.1.5.</t>
  </si>
  <si>
    <t xml:space="preserve"> - ebből fejezeti kezelésű támogatás</t>
  </si>
  <si>
    <t>2.1.6.</t>
  </si>
  <si>
    <t xml:space="preserve"> - ebből társulástól felhalmozási támogatás</t>
  </si>
  <si>
    <t>1.2.1.</t>
  </si>
  <si>
    <t>1.2.2.</t>
  </si>
  <si>
    <t>1.2.3.</t>
  </si>
  <si>
    <t>1.2.4.</t>
  </si>
  <si>
    <t>1.2.5.</t>
  </si>
  <si>
    <t>1.2.6.</t>
  </si>
  <si>
    <t>1.2.7.</t>
  </si>
  <si>
    <t>1.4.1.</t>
  </si>
  <si>
    <t>1.4.2.</t>
  </si>
  <si>
    <t>2.3.1.</t>
  </si>
  <si>
    <t>2.3.2.</t>
  </si>
  <si>
    <t>Hitel-, kölcsönfelvétel államháztartáson kívülről  (4.1.+4.3.)</t>
  </si>
  <si>
    <t>Belföldi értékpapírok bevételei (5.1. +…+ 5.4.)</t>
  </si>
  <si>
    <t xml:space="preserve">    7.</t>
  </si>
  <si>
    <t xml:space="preserve"> 8.</t>
  </si>
  <si>
    <t xml:space="preserve">    8.1.</t>
  </si>
  <si>
    <t xml:space="preserve">    8.2.</t>
  </si>
  <si>
    <t xml:space="preserve">    8.3.</t>
  </si>
  <si>
    <t xml:space="preserve">    8.4.</t>
  </si>
  <si>
    <t>FINANSZÍROZÁSI BEVÉTELEK ÖSSZESEN: (4. + … +8.)</t>
  </si>
  <si>
    <t>BEVÉTELEK ÖSSZESEN: (3+9)</t>
  </si>
  <si>
    <t>KÖLTSÉGVETÉSI KIADÁSOK ÖSSZESEN (1+2)</t>
  </si>
  <si>
    <t>Felhalmozási kiadások (2.1+…+2.15)</t>
  </si>
  <si>
    <t>Hitel-, kölcsöntörlesztés államháztartáson kívülre (4.1.+…+4.3.)</t>
  </si>
  <si>
    <t>Belföldi értékpapírok kiadásai (5.1.+…+5.4.)</t>
  </si>
  <si>
    <t>Belföldi finanszírozás kiadásai (6.1.+…+6.4.)</t>
  </si>
  <si>
    <t>FINANSZÍROZÁSI KIADÁSOK ÖSSZESEN (4.+…+8.)</t>
  </si>
  <si>
    <t>KIADÁSOK ÖSSZESEN: (3.+8.)</t>
  </si>
  <si>
    <t>Költségvetési hiány, többlet ( költségvetési bevételek 3. sor - költségvetési kiadások 3. sor) (+/-)</t>
  </si>
  <si>
    <t>Finanszírozási bevételek, kiadások egyenlege (finanszírozási bevételek 9. sor - finanszírozási kiadások 8. sor) (+/-)</t>
  </si>
  <si>
    <t xml:space="preserve">  Általános tartalék</t>
  </si>
  <si>
    <t xml:space="preserve">   Céltartalék</t>
  </si>
  <si>
    <t xml:space="preserve">KÖLTSÉGVETÉSI KIADÁSOK ÖSSZESEN </t>
  </si>
  <si>
    <t>5.-ből EU-s támogatás</t>
  </si>
  <si>
    <t xml:space="preserve">   Működési kiadások</t>
  </si>
  <si>
    <t xml:space="preserve">   Felhalmozási kiadások </t>
  </si>
  <si>
    <t xml:space="preserve">   Felhalmozási kiadások</t>
  </si>
  <si>
    <t>2.2.4.</t>
  </si>
  <si>
    <t>* az intézményben államigazgatási feladatok nem találhatók</t>
  </si>
  <si>
    <t>Államigazgatási feladatok bevételei, kiadása</t>
  </si>
  <si>
    <t>Államigazgatási feladatok bevételei, kiadásai</t>
  </si>
  <si>
    <t xml:space="preserve">KÖLTSÉGVETÉSI BEVÉTELEK ÖSSZESEN: </t>
  </si>
  <si>
    <t>FINANSZÍROZÁSI KIADÁSOK ÖSSZESEN:</t>
  </si>
  <si>
    <t xml:space="preserve">FINANSZÍROZÁSI KIADÁSOK ÖSSZESEN: </t>
  </si>
  <si>
    <t>Hitel-, kölcsöntörlesztés államháztartáson kívülre (4.1. + … + 4.3.)</t>
  </si>
  <si>
    <t>Maradvány igénybevétele (6.1. + 6.2.)</t>
  </si>
  <si>
    <t>Belföldi finanszírozás bevételei (7.1. + … + 7.3.)</t>
  </si>
  <si>
    <t>Külföldi finanszírozás bevételei (8.1.+…8.4.)</t>
  </si>
  <si>
    <t>Belföldi értékpapírok kiadásai (5.1. + … + 5.4.)</t>
  </si>
  <si>
    <t>Belföldi finanszírozás kiadásai (6.1. + … + 6.4.)</t>
  </si>
  <si>
    <t>Külföldi finanszírozás kiadásai (7.1. + … + 7.4.)</t>
  </si>
  <si>
    <t>KIADÁSOK ÖSSZESEN: (4+8)</t>
  </si>
  <si>
    <t>2015. évi módosított ei.</t>
  </si>
  <si>
    <t>2015.     módosított ei.</t>
  </si>
  <si>
    <t>19</t>
  </si>
  <si>
    <t xml:space="preserve">      - Egyéb felhalmozási célú támogatások államháztartáson kívülre </t>
  </si>
  <si>
    <t>2.1.7.</t>
  </si>
  <si>
    <t>2.1.8.</t>
  </si>
  <si>
    <t>Elszámolásból származó bevételek</t>
  </si>
  <si>
    <t>Biztosító által fizetett kártérítés</t>
  </si>
  <si>
    <t>1.3.12.</t>
  </si>
  <si>
    <t>2015.         eredeti ei.</t>
  </si>
  <si>
    <t>2015. évi teljesítés</t>
  </si>
  <si>
    <t>teljesítés %</t>
  </si>
  <si>
    <t>Biztosító által fizetettkártérítés</t>
  </si>
  <si>
    <t>2015. évi átlagos statisztikai állományi létszám (fő)</t>
  </si>
  <si>
    <t>Részesedések értékesítése</t>
  </si>
  <si>
    <t>teljesítés  %</t>
  </si>
  <si>
    <t xml:space="preserve">2015. évi átlagos statisztikai állományi létszám </t>
  </si>
  <si>
    <t>PÉNZESZKÖZÖK VÁLTOZÁSÁNAK LEVEZETÉSE</t>
  </si>
  <si>
    <t>Összeg  ( E Ft )</t>
  </si>
  <si>
    <t xml:space="preserve">Pénzkészlet január 1-jén      </t>
  </si>
  <si>
    <t> Bankszámlák egyenlege</t>
  </si>
  <si>
    <t> Pénztárak és betétkönyvek egyenlege</t>
  </si>
  <si>
    <t>Bevételek   ( + )</t>
  </si>
  <si>
    <t>Előző évi költségvetési maradvány igénybevétele ( - )</t>
  </si>
  <si>
    <t>Kiadások    ( - )</t>
  </si>
  <si>
    <t>Kötelezettségek, követelések sajátos elszámolásai ( + )</t>
  </si>
  <si>
    <t>Záró pénzkészlet december 31-én</t>
  </si>
  <si>
    <t xml:space="preserve">      Az önkormányzat által felvett hitelállomány alakulása lejárat és eszközök</t>
  </si>
  <si>
    <t>szerinti bontásban</t>
  </si>
  <si>
    <t>ezer Forintban</t>
  </si>
  <si>
    <t>sorszám</t>
  </si>
  <si>
    <t xml:space="preserve">                    Hitel jellege</t>
  </si>
  <si>
    <t>felvétel</t>
  </si>
  <si>
    <t>lejárat</t>
  </si>
  <si>
    <t>Hitelállomány dec.31-én</t>
  </si>
  <si>
    <t>éve</t>
  </si>
  <si>
    <t>Rövid lejáratú</t>
  </si>
  <si>
    <t>Hosszú lejáratú</t>
  </si>
  <si>
    <t>Összesen (1+2)</t>
  </si>
  <si>
    <t xml:space="preserve">      Az önkormányzat által felvett kölcsönállomány alakulása lejárat és eszközök</t>
  </si>
  <si>
    <t xml:space="preserve">                    Kölcsön jellege</t>
  </si>
  <si>
    <t xml:space="preserve">      Az önkormányzat által nyújtott hitel  alakulása lejárat és eszközök</t>
  </si>
  <si>
    <t xml:space="preserve">                    Hitel</t>
  </si>
  <si>
    <t xml:space="preserve">              Hitelállomány dec. 31-én</t>
  </si>
  <si>
    <t>nyújt.éve</t>
  </si>
  <si>
    <t xml:space="preserve">      Az önkormányzat által nyújtott  kölcsön és követelések  alakulása lejárat és eszközök</t>
  </si>
  <si>
    <t xml:space="preserve">                           Kölcsön</t>
  </si>
  <si>
    <t>kölcsön</t>
  </si>
  <si>
    <t xml:space="preserve">                     Kölcsönállomány dec. 31-én</t>
  </si>
  <si>
    <t>Rövid lejáratú kölcsön</t>
  </si>
  <si>
    <t>Hosszú lejáratú kölcsön</t>
  </si>
  <si>
    <t>Adósságkezelés</t>
  </si>
  <si>
    <t>2000.</t>
  </si>
  <si>
    <t>Összesen (1+3+9)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</si>
  <si>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</si>
  <si>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</si>
  <si>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</si>
  <si>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</si>
  <si>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</si>
  <si>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</si>
  <si>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</si>
  <si>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</si>
  <si>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</si>
  <si>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A</t>
  </si>
  <si>
    <t>B</t>
  </si>
  <si>
    <t>C</t>
  </si>
  <si>
    <t>D</t>
  </si>
  <si>
    <t>E</t>
  </si>
  <si>
    <t>F</t>
  </si>
  <si>
    <t>G</t>
  </si>
  <si>
    <t>H=(D+…+G)</t>
  </si>
  <si>
    <t>I=(C+H)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</si>
  <si>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</si>
  <si>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</si>
  <si>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</si>
  <si>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</si>
  <si>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</si>
  <si>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</si>
  <si>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</si>
  <si>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</si>
  <si>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</si>
  <si>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</si>
  <si>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</si>
  <si>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</si>
  <si>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</si>
  <si>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KIMUTATÁS</t>
  </si>
  <si>
    <t>Sorszám</t>
  </si>
  <si>
    <t>Támogatott szervezet neve</t>
  </si>
  <si>
    <t xml:space="preserve">Támogatás célja </t>
  </si>
  <si>
    <t>Kapott összeg</t>
  </si>
  <si>
    <t>Összevont könyvviteli mérleg</t>
  </si>
  <si>
    <t>Előző év</t>
  </si>
  <si>
    <t>Tárgy év</t>
  </si>
  <si>
    <t>Változás %</t>
  </si>
  <si>
    <t xml:space="preserve">A </t>
  </si>
  <si>
    <t xml:space="preserve">A/ I. Immateriális javak </t>
  </si>
  <si>
    <t>01.</t>
  </si>
  <si>
    <t>A/II. Tárgyi eszközök (03+08+13+18+23)</t>
  </si>
  <si>
    <t>02.</t>
  </si>
  <si>
    <t>A/III. Befektetett pénzügyi eszközök értékhelyesbítése (40+41+42+43)</t>
  </si>
  <si>
    <t>03.</t>
  </si>
  <si>
    <t>04.</t>
  </si>
  <si>
    <t xml:space="preserve">A) NEMZETI VAGYONBA TARTOZÓ BEFEKTETETT ESZKÖZÖK 
</t>
  </si>
  <si>
    <t>05.</t>
  </si>
  <si>
    <t>B/I. Készletek</t>
  </si>
  <si>
    <t>06.</t>
  </si>
  <si>
    <t>B/II. Értékpapírok</t>
  </si>
  <si>
    <t>07.</t>
  </si>
  <si>
    <t xml:space="preserve">B) NEMZETI VAGYONBA TARTOZÓ FORGÓESZKÖZÖK </t>
  </si>
  <si>
    <t>08.</t>
  </si>
  <si>
    <t>C/I. Hosszú lejáratú betétek</t>
  </si>
  <si>
    <t>09.</t>
  </si>
  <si>
    <t>C/II. Pénztárak, csekkek, betétkönyvek</t>
  </si>
  <si>
    <t>C/III. Forintszámlák, devizaszámlák</t>
  </si>
  <si>
    <t>C/IV. Devizaszámlák</t>
  </si>
  <si>
    <t>C/IV. Idegen pénzeszközök</t>
  </si>
  <si>
    <t xml:space="preserve">C) PÉNZESZKÖZÖK </t>
  </si>
  <si>
    <t>D/I. Költségvetési évben esedékes követelések</t>
  </si>
  <si>
    <t>D/II. Költségvetési évet követően esedékes követelések</t>
  </si>
  <si>
    <t>D/III. Követelés jellegű sajátos elszámolások</t>
  </si>
  <si>
    <t>D) KÖVETELÉSEK</t>
  </si>
  <si>
    <t xml:space="preserve">E) EGYÉB SAJÁTOS ESZKÖZOLDALI ELSZÁMOLÁSOK </t>
  </si>
  <si>
    <t>F) AKTÍV IDŐBELI ELHATÁROLÁSOK</t>
  </si>
  <si>
    <t xml:space="preserve">ESZKÖZÖK ÖSSZESEN  </t>
  </si>
  <si>
    <t>G/I. Nemzeti vagyon induláskori értéke</t>
  </si>
  <si>
    <t>G/II. Nemzeti vagyon változásai</t>
  </si>
  <si>
    <t>G/III. Egyéb eszközök induláskori értéke és változásai</t>
  </si>
  <si>
    <t>G/IV. Felhalmozott eredmény</t>
  </si>
  <si>
    <t>G/V. Eszközök értékhelyesbítésének forrása</t>
  </si>
  <si>
    <t>G/VI. Mérleg szerinti eredmény</t>
  </si>
  <si>
    <t xml:space="preserve">G) SAJÁT TŐKE </t>
  </si>
  <si>
    <t>H/I. Költségvetési évben esedékes kötelezettségek</t>
  </si>
  <si>
    <t>H/II. Költségvetési évet követően esedékes kötelezettségek</t>
  </si>
  <si>
    <t>H/III. Kötelezettség jellegű sajátos elszámolások</t>
  </si>
  <si>
    <t xml:space="preserve">H) KÖTELEZETTSÉGEK </t>
  </si>
  <si>
    <t>I) EGYÉB SAJÁTOS FORRÁSOLDALI ELSZÁMOLÁSOK</t>
  </si>
  <si>
    <t>J) KINCSTÁRI SZÁMLAVEZETÉSSEL KAPCSOLATOS ELSZÁMOLÁSOK</t>
  </si>
  <si>
    <t>J) PASSZÍV IDŐBELI ELHATÁROLÁSOK</t>
  </si>
  <si>
    <t xml:space="preserve">FORRÁSOK ÖSSZESEN  </t>
  </si>
  <si>
    <t>Adatok: ezer forintban!</t>
  </si>
  <si>
    <t>ESZKÖZÖK</t>
  </si>
  <si>
    <t>Tárgyév</t>
  </si>
  <si>
    <t xml:space="preserve"> I. Immateriális javak </t>
  </si>
  <si>
    <t>II. Tárgyi eszközök</t>
  </si>
  <si>
    <t xml:space="preserve">1. Ingatlanok és kapcsolódó vagyoni értékű jogok   </t>
  </si>
  <si>
    <t>1.1. Forgalomképtelen ingatlanok és kapcsolódó vagyoni értékű jogok</t>
  </si>
  <si>
    <t>1.2. Nemzetgazdasági szempontból kiemelt jelentőségű ingatlanok és kapcsolódó vagyoni értékű jogok</t>
  </si>
  <si>
    <t>1.3. Korlátozottan forgalomképes ingatlanok és kapcsolódó vagyoni értékű jogok</t>
  </si>
  <si>
    <t>1.4. Üzleti ingatlanok és kapcsolódó vagyoni értékű jogok</t>
  </si>
  <si>
    <t xml:space="preserve">2. Gépek, berendezések, felszerelések, járművek 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</si>
  <si>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</si>
  <si>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</si>
  <si>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</si>
  <si>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</si>
  <si>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 xml:space="preserve">3. Tenyészállatok </t>
  </si>
  <si>
    <t xml:space="preserve">4. Beruházások, felújítások 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</si>
  <si>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</si>
  <si>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</si>
  <si>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</si>
  <si>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</si>
  <si>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 xml:space="preserve">5. Tárgyi eszközök értékhelyesbítése </t>
  </si>
  <si>
    <t>III. Befektetett pénzügyi eszközök</t>
  </si>
  <si>
    <t xml:space="preserve">1. Tartós részesedések 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</si>
  <si>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</si>
  <si>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</si>
  <si>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</si>
  <si>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</si>
  <si>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 xml:space="preserve">2. Tartós hitelviszonyt megtestesítő értékpapírok 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</si>
  <si>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</si>
  <si>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</si>
  <si>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</si>
  <si>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</si>
  <si>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 xml:space="preserve">3. Befektetett pénzügyi eszközök értékhelyesbítése </t>
  </si>
  <si>
    <t>IV. Koncesszióba, vagyonkezelésbe adott eszközök</t>
  </si>
  <si>
    <t xml:space="preserve">A) NEMZETI VAGYONBA TARTOZÓ BEFEKTETETT ESZKÖZÖK 
     </t>
  </si>
  <si>
    <t>I. Készletek</t>
  </si>
  <si>
    <t>II. Értékpapírok</t>
  </si>
  <si>
    <t>I. Lekötött bankbetétek</t>
  </si>
  <si>
    <t>II. Pénztárak, csekkek, betétkönyvek</t>
  </si>
  <si>
    <t>III. Forintszámlák</t>
  </si>
  <si>
    <t>IV. Devizaszámlák</t>
  </si>
  <si>
    <t>I. Költségvetési évben esedékes követelések</t>
  </si>
  <si>
    <t>II. Költségvetési évet követően esedékes követelések</t>
  </si>
  <si>
    <t>III. Követelés jellegű sajátos elszámolások</t>
  </si>
  <si>
    <t xml:space="preserve">D) KÖVETELÉSEK </t>
  </si>
  <si>
    <t>VAGYONKIMUTATÁS
a könyvviteli mérlegben értékkel szereplő forrásokról</t>
  </si>
  <si>
    <t>FORRÁSOK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</si>
  <si>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</si>
  <si>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</si>
  <si>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</si>
  <si>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</si>
  <si>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</si>
  <si>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</si>
  <si>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</si>
  <si>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</si>
  <si>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</si>
  <si>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Mennyiség
(db)</t>
  </si>
  <si>
    <t>Értéke
(E Ft)</t>
  </si>
  <si>
    <t>Államháztartáson belüli vagyonkezelésbe adott eszközök</t>
  </si>
  <si>
    <t>MARADVÁNYKIMUTATÁS</t>
  </si>
  <si>
    <t>Sor- szám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</si>
  <si>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</si>
  <si>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</si>
  <si>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</si>
  <si>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</si>
  <si>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</si>
  <si>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</si>
  <si>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</si>
  <si>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</si>
  <si>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09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</si>
  <si>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</si>
  <si>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</si>
  <si>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</si>
  <si>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</si>
  <si>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</si>
  <si>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</si>
  <si>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</si>
  <si>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</si>
  <si>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</si>
  <si>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</si>
  <si>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</si>
  <si>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Költségvetési szerv neve</t>
  </si>
  <si>
    <t>Költségvetési maradvány összege</t>
  </si>
  <si>
    <t>Elvonás
(-)</t>
  </si>
  <si>
    <t>Költségvetési maradvány többlet( + )</t>
  </si>
  <si>
    <t>Intézményt megillető maradvány</t>
  </si>
  <si>
    <t>Jóváhagyott</t>
  </si>
  <si>
    <t>Társaság megnevezése</t>
  </si>
  <si>
    <t>alaptőke, jegyzett tőke</t>
  </si>
  <si>
    <t>önkormányzat részesedése</t>
  </si>
  <si>
    <t>saját tőke</t>
  </si>
  <si>
    <t>saját tőke aránya a jegyzett tőkéhez</t>
  </si>
  <si>
    <t>önkormányzati részesedés bekerülési értéke</t>
  </si>
  <si>
    <t>értékvesztés</t>
  </si>
  <si>
    <t>Mezőföldi Regionális Víziközmű Kft.</t>
  </si>
  <si>
    <t>Összevont eredménykimutatás</t>
  </si>
  <si>
    <t>01.  Közhatalmi eredményszemléletű bevételek</t>
  </si>
  <si>
    <t>02.Eszközök és szolgáltatások értékesítése nettó eredményszemléletű bevételei</t>
  </si>
  <si>
    <t>03. Tevékenység egyéb nettó eredményszemléletű bevételei</t>
  </si>
  <si>
    <t>I. Tevékenység nettó ererdményszemléletű bevétele</t>
  </si>
  <si>
    <t>04 Saját termelésű készletek állományváltozása</t>
  </si>
  <si>
    <t>05 Saját előállítású eszközök aktivált értéke</t>
  </si>
  <si>
    <t>II. Aktivált saját teljesítmények értéke</t>
  </si>
  <si>
    <t>06 Központi működési célú támogatások eredményszemléletű bevételei</t>
  </si>
  <si>
    <t>07 Egyéb működési célú támogatások eredményszemléletű bevételei</t>
  </si>
  <si>
    <t>08 Különféle egyéb eredményszemléletű bevételek</t>
  </si>
  <si>
    <t>III. Egyéb eredményszemléletű bevételek</t>
  </si>
  <si>
    <t>09 Anyagköltség</t>
  </si>
  <si>
    <t>10 Igénybe vett szolgáltatások értéke</t>
  </si>
  <si>
    <t>11 Eladott áruk beszerzési értéke</t>
  </si>
  <si>
    <t>12 Eladott (közvetített) szolgáltatások értéke</t>
  </si>
  <si>
    <t>IV. Anyagjellegű ráfordítások</t>
  </si>
  <si>
    <t>13 Bérköltség</t>
  </si>
  <si>
    <t>14 Személyi jellegű egyéb kifizetések</t>
  </si>
  <si>
    <t>15 Bérjárulékok</t>
  </si>
  <si>
    <t>V. Személyi jellegű ráfordítások</t>
  </si>
  <si>
    <t>VI. Értékcsökkenési leírás</t>
  </si>
  <si>
    <t>VII. Egyéb ráfordítások</t>
  </si>
  <si>
    <t>A.) TEVÉKENYSÉGEK EREDMÉNYE</t>
  </si>
  <si>
    <t>16 Kapott (járó) osztalék és részesedés</t>
  </si>
  <si>
    <t>17 Kapott (járó) kamatok és kamatjellegű eredményszemléletű bevételek</t>
  </si>
  <si>
    <t>18 Pénzügyi műveletek egyéb eredményszemléletű bevételei</t>
  </si>
  <si>
    <t>18a  - ebből árfolyamnyereség</t>
  </si>
  <si>
    <t>VIII. Pénzügyi műveletek eredményszemléletű bevételei</t>
  </si>
  <si>
    <t>19 Fizetendő kamatok és kamatjellegű ráfordítások</t>
  </si>
  <si>
    <t>20 Részesedések, értékpapírok, pénzeszközök értékvesztése</t>
  </si>
  <si>
    <t>21 Pénzügyi műveletek egyéb ráfordításai</t>
  </si>
  <si>
    <t>21a - ebből árfolyamveszteség</t>
  </si>
  <si>
    <t>IX. Pénzügyi műveletek ráfordításai</t>
  </si>
  <si>
    <t>B.) PÉNZÜGYI MŰVELETEK ERDMÉNYE</t>
  </si>
  <si>
    <t>C.) SZOKÁSOS EREDMÉNY</t>
  </si>
  <si>
    <t>22  Felhalmozási célú támogatások eredményszemléletű bevételei</t>
  </si>
  <si>
    <t>23 Különféle rendkívüli eredményszemléletű bevétek</t>
  </si>
  <si>
    <t>X. Rendkívüli eredményszemléletű bevételek</t>
  </si>
  <si>
    <t>XI. Rendkívüli ráfordítások</t>
  </si>
  <si>
    <t>D.) RENDKÍVÜLI EREDMÉNY</t>
  </si>
  <si>
    <t>E.) MÉRLEG SZERINTI ERDMÉNY</t>
  </si>
  <si>
    <t>VAGYONKIMUTATÁS                                                                                                                                                                                             a könyvviteli mérlegben értékekkel szereplő eszközökről                                                                                                                                                           2015.</t>
  </si>
  <si>
    <t>Kötelezettség-vállalással terhelt maradvány</t>
  </si>
  <si>
    <t>Szabad maradvány</t>
  </si>
  <si>
    <t>H</t>
  </si>
  <si>
    <t>KONSZOLIDÁLT ÖSSZEG eFt</t>
  </si>
  <si>
    <t>Bioenergia KFT</t>
  </si>
  <si>
    <t>Nagymányok Város tulajdonában álló gazdálkodó szervezetek  részesedésének alakulása</t>
  </si>
  <si>
    <t>Nagymányok Város Önkormányzata</t>
  </si>
  <si>
    <t>Nagymányoki Polgármesteri Hivatal</t>
  </si>
  <si>
    <t>Nagymányoki Pitypang Óvoda</t>
  </si>
  <si>
    <t>Nagymányoki Közművelődési Központ</t>
  </si>
  <si>
    <t>Összeg EFt</t>
  </si>
  <si>
    <t>Működési támogatás</t>
  </si>
  <si>
    <t>Nagymányoki Sportegyesület</t>
  </si>
  <si>
    <t>Nagymányoki Reichelsheimi Baráti Egyesület</t>
  </si>
  <si>
    <t>Nagymányoki Polgárőr Egyesület</t>
  </si>
  <si>
    <t>Önkéntes Tüzoltó Egyesület Nagymányok</t>
  </si>
  <si>
    <t>Glück auf Egyesület</t>
  </si>
  <si>
    <t>Település szintű rendezvény támogatása</t>
  </si>
  <si>
    <t>Éves létszám alakulás önállóan működő szervenként</t>
  </si>
  <si>
    <t xml:space="preserve">Irányító szervi támogatás (intézményfinanszírozás) </t>
  </si>
  <si>
    <t>Nagymányok Város Önkormányzata adósságot keletkeztető ügyleteiből eredő fizetési</t>
  </si>
  <si>
    <t>Nagymányok Város Önkormányzata saját bevételeinek részletezése az adósságot keletkeztető ügyletből származó tárgyévi fizetési kötelezettség megállapításához</t>
  </si>
  <si>
    <t>2015</t>
  </si>
  <si>
    <t>Eft</t>
  </si>
  <si>
    <t>adatok forintban</t>
  </si>
  <si>
    <t>Nagymányok Város Önkormányzata Európai uniós támogatással megvalósuló projektek
bevételei, kiadásai, hozzájárulások</t>
  </si>
  <si>
    <t>Nagymányok Város Önkormányzata fejezeti kezelésű támogatásai és kiadásai</t>
  </si>
  <si>
    <t>Jogcím</t>
  </si>
  <si>
    <t>I. Helyi önkormányzatok működésének általános támogatása</t>
  </si>
  <si>
    <t>II. Önkormányzat egyes köznevelési feladatainak támogatása</t>
  </si>
  <si>
    <t>III.2.  A települési önkormányzatok szociális feladatainak támogatása</t>
  </si>
  <si>
    <t>III.5. Gyermekétkeztetés támogatása</t>
  </si>
  <si>
    <t>III. Önkormányzat szociális, gyermekjóléti és gyermekétkeztetési feladatainak támogatása</t>
  </si>
  <si>
    <t>IV.1.d. Önkormányzat nyilvános könyvtári és a közművelődési feladatok támogatása</t>
  </si>
  <si>
    <t>IV. Önkormányzat nyilvános könyvtári és a közművelődési feladatok támogatása</t>
  </si>
  <si>
    <t>II. Kiegészítő támogatás és egyéb kötött felhasználású támogatás</t>
  </si>
  <si>
    <t>Helyi szervezés miatti többlet kiadás</t>
  </si>
  <si>
    <t>Rendkívüli önkormányzatai támogatás</t>
  </si>
  <si>
    <t>Pénzbeli szociális kiegészítő támogatás</t>
  </si>
  <si>
    <t>Szociális feladat egyéb támogatása</t>
  </si>
  <si>
    <t>Könyvtári érdekeltségi hozzájárulás</t>
  </si>
  <si>
    <t>0-ig leírt immateriális javak</t>
  </si>
  <si>
    <t>0-ig leírt immateriális javak összesen</t>
  </si>
  <si>
    <t>0-ig leírt forgalomképes épületek</t>
  </si>
  <si>
    <t>0-ig leírt korlátozottan forgalomképes épületek</t>
  </si>
  <si>
    <t>0-ig leírt ingatlanok összesen</t>
  </si>
  <si>
    <t>0-ig leírt gépek, berendezések</t>
  </si>
  <si>
    <t>0-ig leírt gépek berendezések összesen</t>
  </si>
  <si>
    <t>0-ig leírt járművek</t>
  </si>
  <si>
    <t>0-ig leírt járművek összesen</t>
  </si>
  <si>
    <t>0-ig leírt befektetett eszközök összesen</t>
  </si>
  <si>
    <t>0-s számla osztályban szereplő eszközök összesen</t>
  </si>
  <si>
    <t>.10.</t>
  </si>
  <si>
    <t>Könyvtári könyvállomány</t>
  </si>
  <si>
    <t>Gyűjtemény összesen</t>
  </si>
  <si>
    <t>Nagymányok Város Önkormányzata beruházási (felhalmozási) kiadások előirányzatai beruházásonként és felújításonként</t>
  </si>
  <si>
    <t>6.1  tájékoztató tábla</t>
  </si>
  <si>
    <t>7.1 tájékoztató tábla</t>
  </si>
  <si>
    <t>9.2. melléklet a 10/2016. (V.26.) önkormányzati rendelethez</t>
  </si>
  <si>
    <t>9.2.3. melléklet 10/2016. (V.26.) önkormányzati rendelethez</t>
  </si>
  <si>
    <t>9.3.2 melléklet a 10/2016. (V.26.) önkormányzati rendelethez</t>
  </si>
  <si>
    <t>14.tájékoztató tábla a 10/2016. (V.26.) önkormányzati rendelethez</t>
  </si>
  <si>
    <t>Nagymányok Város Önkormányzata 2016. évi költségvetése előirányzat csoportonként, kiemelt előirányzatonként</t>
  </si>
  <si>
    <t xml:space="preserve"> - ebből központi kezelésű előirányzat</t>
  </si>
  <si>
    <t xml:space="preserve"> </t>
  </si>
  <si>
    <t>Kötelező feladat bevétel, kiadás</t>
  </si>
  <si>
    <t>A Nagymányoki Polgármesteri Hivatal  2016. évi költségvetés bevételei és kiadásai előirányzat csoportok és kiemelt előirányzatok szerinti bontásban kötelező feladatok szerint csoportosítva</t>
  </si>
  <si>
    <t>A Nagymányoki Polgármesteri Hivatal 2016. évi költségvetése előirányzat csoportonként, kiemelt előirányzatonként</t>
  </si>
  <si>
    <t>2016. évi eredeti ei.</t>
  </si>
  <si>
    <t>2016. évi módosított ei.</t>
  </si>
  <si>
    <t>2016. évi teljesítés</t>
  </si>
  <si>
    <t>A Nagymányoki Polgármesteri Hivatal  2016. évi költségvetés bevételei és kiadásai előirányzat csoportok és kiemelt előirányzatok szerinti bontásban önként vállalt feladatok szerint csoportosítva</t>
  </si>
  <si>
    <t>A Nagymányoki Polgármesteri Hivatal  2016. évi költségvetés bevételei és kiadásai előirányzat csoportok és kiemelt előirányzatok szerinti bontásban államigazgatási feladatok szerint csoportosítva</t>
  </si>
  <si>
    <t>A Nagymányoki Pitypang Óvoda 2016. évi költségvetése előirányzat csoportonként, kiemelt előirányzatonként</t>
  </si>
  <si>
    <t>A Nagymányoki Pitypang Óvoda 2016. évi költségvetés bevételei és kiadásai előirányzat csoportok és kiemelt előirányzatok szerinti bontásban kötelező feladatok szerint csoportosítva</t>
  </si>
  <si>
    <t>A Nagymányoki Pitypang Óvoda 2016. évi költségvetés bevételei és kiadásai előirányzat csoportok és kiemelt előirányzatok szerinti bontásban önként vállalt feladatok szerint csoportosítva</t>
  </si>
  <si>
    <t>A Nagymányoki Közművelődési Központ 2016. évi költségvetése előirányzat csoportonként, kiemelt előirányzatonként</t>
  </si>
  <si>
    <t>Biztosító által fizetett kártérÍtés</t>
  </si>
  <si>
    <t>2016. évi átlagos statisztikai állományi létszám (fő)</t>
  </si>
  <si>
    <t>A Nagymányoki Közművelődési Központ 2016. évi költségvetés bevételei és kiadásai előirányzat csoportok és kiemelt előirányzatok szerinti bontásban önkéntvállalt feladatok szerint csoportosítva</t>
  </si>
  <si>
    <t xml:space="preserve">Nagymányok Város Önkormányzata 2016. évi költségvetésének összevont mérlege                         </t>
  </si>
  <si>
    <t xml:space="preserve">Nagymányok Város Önkormányzata 2016. évi költségvetésének kötelező feladatainak mérlege                </t>
  </si>
  <si>
    <t xml:space="preserve">Nagymányok Város Önkormányzata 2016. évi költségvetésének önként vállalt feladatainak mérlege                </t>
  </si>
  <si>
    <t xml:space="preserve">Nagymányok Város Önkormányzata 2016. évi költségvetésének államigazgatási feladatainak mérlege                </t>
  </si>
  <si>
    <t>Nagymányok Város Önkormányzata 2016. évi adósságot keletkeztető fejlesztési céljai</t>
  </si>
  <si>
    <t>Ady utca árok</t>
  </si>
  <si>
    <t>Rákóczi utcai parkoló</t>
  </si>
  <si>
    <t>Petőfi utca-Hunyadi járda</t>
  </si>
  <si>
    <t>Iparterület jelző tábla</t>
  </si>
  <si>
    <t>IVECO gépjármű</t>
  </si>
  <si>
    <t>Ingatlan beszerzés</t>
  </si>
  <si>
    <t>Szivattyú vásárlás</t>
  </si>
  <si>
    <t>Bartók Fenyves összekötő vezeték építés,irányítás techn rendszer kiép. vagyonbizt.</t>
  </si>
  <si>
    <t>GPRS rendszer kiépítése, búvárszivattyú vagyonbiztosítás</t>
  </si>
  <si>
    <t>Informatikai eszköz, kisértékű eszköz</t>
  </si>
  <si>
    <t>2016.        eredeti ei.</t>
  </si>
  <si>
    <t>2016.     módosított ei.</t>
  </si>
  <si>
    <t>2016.         eredeti ei.</t>
  </si>
  <si>
    <t>2016 évi teljesítés</t>
  </si>
  <si>
    <t>2018. 
után</t>
  </si>
  <si>
    <t>2016. előtti kifizetés</t>
  </si>
  <si>
    <t>Nagymányok Város Önkormányzatának és költségvetési intézményeinek 2016. évi átlagos statisztikai létszáma</t>
  </si>
  <si>
    <t>Nagymányok Város Önkormányzata 2016. évi állami támogatása</t>
  </si>
  <si>
    <t>2016. évi támogatás</t>
  </si>
  <si>
    <t>bérkompenzáció</t>
  </si>
  <si>
    <t>Közművelődési érdekeltségnövelő támogatás</t>
  </si>
  <si>
    <t>I. A 2016. évi általános működés és ágazati feladatok támogatásának alakulása jogcímenként</t>
  </si>
  <si>
    <t>Rászoruló gyermekek szünidei étkeztetése</t>
  </si>
  <si>
    <t>2018.után</t>
  </si>
  <si>
    <t>Adósságállomány alakulása lejárat, eszközök, bel-és külföldi hitelezők szerinti bontásban   2016. december 31-én</t>
  </si>
  <si>
    <t>a 2016. évi céljelleggel juttatott támogatások felhasználásáról</t>
  </si>
  <si>
    <t>Nagymányoki Székely Kör Egyesület</t>
  </si>
  <si>
    <t>2016. év</t>
  </si>
  <si>
    <t>VAGYONKIMUTATÁS                                                                                                                                                            az érték nélkül nyilvántartott eszközökről                                                                                                                                            2016.</t>
  </si>
  <si>
    <t>2016. évi maradvány alakulása</t>
  </si>
  <si>
    <t>1.1. melléklet a 9/2017. (V.29.) önkormányzati rendelethez</t>
  </si>
  <si>
    <t>1.2. melléklet a 9/2017. (V.29.) önkormányzati rendelethez</t>
  </si>
  <si>
    <t>1.3. melléklet a 9/2017. (V.29.) önkormányzati rendelethez</t>
  </si>
  <si>
    <t>1.4. melléklet a 9/2017. (V.29.) önkormányzati rendelethez</t>
  </si>
  <si>
    <t>2.1. melléklet a 9/2017. (V.29.) önkormányzati rendelethez</t>
  </si>
  <si>
    <t>2.2. melléklet a 9/2017. (V.29.) önkormányzati rendelethez</t>
  </si>
  <si>
    <t>3. melléklet a 9/2017. (V.29.) önkormányzati rendelethez</t>
  </si>
  <si>
    <t>4. melléklet a 9/2017. (V.29.) önkormányzati rendelethez</t>
  </si>
  <si>
    <t>5. melléklet a 9/2017. (V.29.) önkormányzati rendelethez</t>
  </si>
  <si>
    <t>6. melléklet a 9/2017. (V.29.) önkormányzati rendelethez</t>
  </si>
  <si>
    <t>7. melléklet a 9/2017. (V.29.) önkormányzati rendelethez</t>
  </si>
  <si>
    <t>8. melléklet a 9/2017. (V.29.) önkormányzati rendelethez</t>
  </si>
  <si>
    <t>8.1. melléklet a 9/2017. (V.29.) önkormányzati rendelethez</t>
  </si>
  <si>
    <t>9.1. melléklet a 9/2017. (V.29.) önkormányzati rendelethez</t>
  </si>
  <si>
    <t>9.1.1. melléklet a 9/2017. (V.29.) önkormányzati rendelethez</t>
  </si>
  <si>
    <t>9.1.2. melléklet a 9/2017. (V.29.) önkormányzati rendelethez</t>
  </si>
  <si>
    <t>9.1.3. melléklet a 9/2017. (V.29.) önkormányzati rendelethez</t>
  </si>
  <si>
    <t>9.2.1. melléklet 9/2017. (V.29.) önkormányzati rendelethez</t>
  </si>
  <si>
    <t>9.2.2. melléklet 9/2017. (V.29.) önkormányzati rendelethez</t>
  </si>
  <si>
    <t>9.3. melléklet a 9/2017. (V.29.) önkormányzati rendelethez</t>
  </si>
  <si>
    <t>9.3.1 melléklet a 9/2017. (V.29.) önkormányzati rendelethez</t>
  </si>
  <si>
    <t>9.4. melléklet a 9/2017. (V.29.) önkormányzati rendelethez</t>
  </si>
  <si>
    <t>9.4.1. melléklet a 9/2017. (V.29.) önkormányzati rendelethez</t>
  </si>
  <si>
    <t>1.tájékozató tábla a 9/2017. (V.29.) önkormányzati rendelethez</t>
  </si>
  <si>
    <t>2.tájékoztató tábla a 9/2017. (V.29.) önkormányzati rendelethez</t>
  </si>
  <si>
    <t>3. tájékoztató tábla a 9/2017. (V.29.) önkormányzati rendelethez</t>
  </si>
  <si>
    <t>4. tájékoztató tábla a 9/2017. (V.29.) önkormányzati rendelethez</t>
  </si>
  <si>
    <t>5. tájékoztató tábla a 9/2017. (V.29.) önkormányzati rendelethez</t>
  </si>
  <si>
    <t>6. tájékoztató tábla a 9/2017. (V.29.) önkormányzati rendelethez</t>
  </si>
  <si>
    <t>7. tájékoztató tábla a 9/2017. (V.29.) önkormányzati rendelethez</t>
  </si>
  <si>
    <t>11.. tájékoztató tábla a 9/2017. (V.29.) önkormányzati rendelethez</t>
  </si>
  <si>
    <t>10.tájékoztató tábla a 9/2017. (V.29.) önkormányzati rendelethez</t>
  </si>
  <si>
    <t>9. tájékoztató tábla a 9/2017. (V.29.) önkormányzati rendelethez</t>
  </si>
  <si>
    <t>8.. tájékoztató tábla a 9/2017. (V.29.) önkormányzati rendelethez</t>
  </si>
  <si>
    <t>11.1. tájékoztató tábla a 9/2017. (V.29.) önkormányzati rendelethez</t>
  </si>
  <si>
    <t>11.2. tájékoztató tábla a 9/2017. (V.29.) önkormányzati rendelethez</t>
  </si>
  <si>
    <t>16. tájékoztató tábla a 9/2017. (V.29.) önkormányzati rendelethez</t>
  </si>
  <si>
    <t>12.1. tájékoztató tábla a 9/2017. (V.29.) önkormányzati rendelethez</t>
  </si>
  <si>
    <t>13. tájékoztató tábla a 9/2017. (V.29.) önkormányzati rendelethez</t>
  </si>
  <si>
    <t>Nagymányok Város Önkormányzata 2016. évi költségvetés bevételei és kiadásai előirányzat csoportok és kiemelt előirányzatok szerinti bontásban államigazgatási feladatok szerint csoportosítva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</si>
</sst>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\ _F_t_-;\-* #,##0\ _F_t_-;_-* &quot;-&quot;\ _F_t_-;_-@_-"/>
    <numFmt numFmtId="43" formatCode="_-* #,##0.00\ _F_t_-;\-* #,##0.00\ _F_t_-;_-* &quot;-&quot;??\ _F_t_-;_-@_-"/>
    <numFmt numFmtId="164" formatCode="#,###"/>
    <numFmt numFmtId="165" formatCode="#,##0.0"/>
    <numFmt numFmtId="166" formatCode="0.0"/>
    <numFmt numFmtId="167" formatCode="#,###__"/>
    <numFmt numFmtId="168" formatCode="00"/>
    <numFmt numFmtId="169" formatCode="#,##0_ ;\-#,##0\ "/>
    <numFmt numFmtId="170" formatCode="#,###__;\-#,###__"/>
    <numFmt numFmtId="171" formatCode="#,##0.00_ ;\-#,##0.00\ "/>
    <numFmt numFmtId="172" formatCode="#,###\ _F_t;\-#,###\ _F_t"/>
    <numFmt numFmtId="173" formatCode="#,##0\ _F_t"/>
    <numFmt numFmtId="174" formatCode="#,##0\ &quot;Ft&quot;"/>
  </numFmts>
  <fonts count="62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Paks RomanHU"/>
      <charset val="238"/>
    </font>
    <font>
      <b/>
      <i/>
      <sz val="8"/>
      <name val="Paks RomanHU"/>
      <charset val="238"/>
    </font>
    <font>
      <b/>
      <i/>
      <sz val="10"/>
      <name val="Paks RomanHU"/>
      <charset val="238"/>
    </font>
    <font>
      <b/>
      <sz val="9"/>
      <name val="Paks RomanHU"/>
      <charset val="238"/>
    </font>
    <font>
      <b/>
      <sz val="8"/>
      <name val="Paks RomanHU"/>
      <charset val="238"/>
    </font>
    <font>
      <sz val="8"/>
      <name val="Paks RomanHU"/>
      <charset val="238"/>
    </font>
    <font>
      <b/>
      <sz val="10"/>
      <name val="Paks RomanHU"/>
      <charset val="238"/>
    </font>
    <font>
      <sz val="10"/>
      <name val="Paks RomanHU"/>
      <charset val="238"/>
    </font>
    <font>
      <sz val="11"/>
      <name val="Paks RomanHU"/>
      <charset val="238"/>
    </font>
    <font>
      <b/>
      <i/>
      <sz val="9"/>
      <name val="Paks RomanHU"/>
      <charset val="238"/>
    </font>
    <font>
      <sz val="11"/>
      <color theme="1"/>
      <name val="Paks RomanHU"/>
      <charset val="238"/>
    </font>
    <font>
      <i/>
      <sz val="8"/>
      <name val="Paks RomanHU"/>
      <charset val="238"/>
    </font>
    <font>
      <sz val="8"/>
      <color theme="1"/>
      <name val="Paks RomanHU"/>
      <charset val="238"/>
    </font>
    <font>
      <b/>
      <i/>
      <sz val="8"/>
      <color theme="1"/>
      <name val="Paks RomanHU"/>
      <charset val="238"/>
    </font>
    <font>
      <i/>
      <sz val="11"/>
      <color theme="1"/>
      <name val="Paks RomanHU"/>
      <charset val="238"/>
    </font>
    <font>
      <b/>
      <sz val="11"/>
      <color theme="1"/>
      <name val="Paks RomanHU"/>
      <charset val="238"/>
    </font>
    <font>
      <b/>
      <i/>
      <sz val="9"/>
      <color theme="1"/>
      <name val="Paks RomanHU"/>
      <charset val="238"/>
    </font>
    <font>
      <b/>
      <sz val="10"/>
      <color theme="1"/>
      <name val="Paks RomanHU"/>
      <charset val="238"/>
    </font>
    <font>
      <i/>
      <sz val="10"/>
      <name val="Paks RomanHU"/>
      <charset val="238"/>
    </font>
    <font>
      <sz val="10"/>
      <name val="Arial CE"/>
      <charset val="238"/>
    </font>
    <font>
      <sz val="10"/>
      <color theme="1"/>
      <name val="Paks RomanHU"/>
      <charset val="238"/>
    </font>
    <font>
      <sz val="12"/>
      <name val="Paks RomanHU"/>
      <charset val="238"/>
    </font>
    <font>
      <b/>
      <sz val="8"/>
      <color indexed="8"/>
      <name val="Paks RomanHU"/>
      <charset val="238"/>
    </font>
    <font>
      <b/>
      <sz val="6"/>
      <name val="Paks RomanHU"/>
      <charset val="238"/>
    </font>
    <font>
      <b/>
      <sz val="11"/>
      <name val="Paks RomanHU"/>
      <charset val="238"/>
    </font>
    <font>
      <i/>
      <sz val="11"/>
      <name val="Paks RomanHU"/>
      <charset val="238"/>
    </font>
    <font>
      <b/>
      <sz val="8"/>
      <color theme="1"/>
      <name val="Paks RomanHU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8"/>
      <name val="Times New Roman CE"/>
      <charset val="238"/>
    </font>
    <font>
      <b/>
      <sz val="7"/>
      <name val="Paks RomanHU"/>
      <charset val="238"/>
    </font>
    <font>
      <i/>
      <sz val="8"/>
      <color theme="1"/>
      <name val="Paks RomanHU"/>
      <charset val="238"/>
    </font>
    <font>
      <sz val="12"/>
      <color theme="1"/>
      <name val="Paks RomanHU"/>
      <charset val="238"/>
    </font>
    <font>
      <b/>
      <i/>
      <sz val="12"/>
      <name val="Paks RomanHU"/>
      <charset val="238"/>
    </font>
    <font>
      <sz val="12"/>
      <color rgb="FFFF0000"/>
      <name val="Paks RomanHU"/>
      <charset val="238"/>
    </font>
    <font>
      <b/>
      <sz val="12"/>
      <color theme="1"/>
      <name val="Paks RomanHU"/>
      <charset val="238"/>
    </font>
    <font>
      <sz val="11"/>
      <color theme="1"/>
      <name val="Calibri"/>
      <family val="2"/>
      <charset val="238"/>
      <scheme val="minor"/>
    </font>
    <font>
      <i/>
      <sz val="9"/>
      <color theme="1"/>
      <name val="Paks RomanHU"/>
      <charset val="238"/>
    </font>
    <font>
      <b/>
      <i/>
      <sz val="10"/>
      <color indexed="8"/>
      <name val="Paks RomanHU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i/>
      <sz val="11"/>
      <name val="Paks RomanHU"/>
      <charset val="238"/>
    </font>
    <font>
      <sz val="11"/>
      <color indexed="10"/>
      <name val="Paks RomanHU"/>
      <charset val="238"/>
    </font>
    <font>
      <sz val="8"/>
      <name val="Times New Roman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charset val="238"/>
    </font>
    <font>
      <i/>
      <sz val="11"/>
      <color rgb="FFFF0000"/>
      <name val="Paks RomanHU"/>
      <charset val="238"/>
    </font>
    <font>
      <sz val="11"/>
      <color rgb="FFFF0000"/>
      <name val="Paks RomanHU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Tahoma"/>
      <family val="2"/>
      <charset val="238"/>
    </font>
    <font>
      <sz val="12"/>
      <color theme="1"/>
      <name val="Times New Roman"/>
      <family val="1"/>
      <charset val="238"/>
    </font>
    <font>
      <sz val="11"/>
      <name val="Times New Roman CE"/>
      <charset val="238"/>
    </font>
  </fonts>
  <fills count="10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39" fillId="0" borderId="0"/>
    <xf numFmtId="0" fontId="42" fillId="0" borderId="0"/>
    <xf numFmtId="43" fontId="43" fillId="0" borderId="0" applyFont="0" applyFill="0" applyBorder="0" applyAlignment="0" applyProtection="0"/>
    <xf numFmtId="0" fontId="22" fillId="0" borderId="0"/>
    <xf numFmtId="0" fontId="44" fillId="0" borderId="0"/>
    <xf numFmtId="0" fontId="42" fillId="0" borderId="0"/>
    <xf numFmtId="41" fontId="43" fillId="0" borderId="0" applyFont="0" applyFill="0" applyBorder="0" applyAlignment="0" applyProtection="0"/>
    <xf numFmtId="9" fontId="39" fillId="0" borderId="0" applyFont="0" applyFill="0" applyBorder="0" applyAlignment="0" applyProtection="0"/>
  </cellStyleXfs>
  <cellXfs count="1548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164" fontId="3" fillId="0" borderId="1" xfId="1" applyNumberFormat="1" applyFont="1" applyFill="1" applyBorder="1" applyAlignment="1" applyProtection="1">
      <alignment horizontal="centerContinuous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49" fontId="8" fillId="0" borderId="6" xfId="1" applyNumberFormat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2" xfId="1" applyNumberFormat="1" applyFont="1" applyFill="1" applyBorder="1" applyAlignment="1" applyProtection="1">
      <alignment horizontal="left" vertical="center" wrapText="1" indent="1"/>
    </xf>
    <xf numFmtId="164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6" xfId="1" applyNumberFormat="1" applyFont="1" applyFill="1" applyBorder="1" applyAlignment="1" applyProtection="1">
      <alignment horizontal="left" vertical="center" wrapText="1" indent="1"/>
    </xf>
    <xf numFmtId="0" fontId="8" fillId="0" borderId="13" xfId="1" applyFont="1" applyFill="1" applyBorder="1" applyAlignment="1" applyProtection="1">
      <alignment horizontal="left" vertical="center" wrapText="1" indent="2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49" fontId="8" fillId="0" borderId="20" xfId="1" applyNumberFormat="1" applyFont="1" applyFill="1" applyBorder="1" applyAlignment="1" applyProtection="1">
      <alignment horizontal="left" vertical="center" wrapText="1" indent="1"/>
    </xf>
    <xf numFmtId="0" fontId="8" fillId="0" borderId="21" xfId="1" applyFont="1" applyFill="1" applyBorder="1" applyAlignment="1" applyProtection="1">
      <alignment horizontal="left" vertical="center" wrapText="1" indent="1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center" wrapTex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1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5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1" applyFont="1" applyFill="1" applyBorder="1" applyAlignment="1" applyProtection="1">
      <alignment horizontal="left" vertical="center" wrapText="1" indent="2"/>
    </xf>
    <xf numFmtId="0" fontId="9" fillId="0" borderId="3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indent="1"/>
    </xf>
    <xf numFmtId="0" fontId="9" fillId="0" borderId="3" xfId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13" fillId="0" borderId="0" xfId="0" applyNumberFormat="1" applyFont="1" applyFill="1" applyAlignment="1" applyProtection="1">
      <alignment horizontal="centerContinuous" vertical="center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26" xfId="0" applyNumberFormat="1" applyFont="1" applyFill="1" applyBorder="1" applyAlignment="1" applyProtection="1">
      <alignment horizontal="lef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2"/>
    </xf>
    <xf numFmtId="164" fontId="8" fillId="0" borderId="26" xfId="0" applyNumberFormat="1" applyFont="1" applyFill="1" applyBorder="1" applyAlignment="1" applyProtection="1">
      <alignment horizontal="left" vertical="center" wrapText="1" indent="1"/>
    </xf>
    <xf numFmtId="164" fontId="14" fillId="0" borderId="10" xfId="0" applyNumberFormat="1" applyFont="1" applyFill="1" applyBorder="1" applyAlignment="1" applyProtection="1">
      <alignment horizontal="right" vertical="center" wrapText="1" indent="1"/>
    </xf>
    <xf numFmtId="164" fontId="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2"/>
    </xf>
    <xf numFmtId="164" fontId="16" fillId="0" borderId="0" xfId="0" applyNumberFormat="1" applyFont="1" applyFill="1" applyAlignment="1" applyProtection="1">
      <alignment horizontal="centerContinuous" vertical="center"/>
    </xf>
    <xf numFmtId="164" fontId="15" fillId="0" borderId="40" xfId="0" applyNumberFormat="1" applyFont="1" applyFill="1" applyBorder="1" applyAlignment="1" applyProtection="1">
      <alignment horizontal="left" vertical="center" wrapText="1" indent="1"/>
    </xf>
    <xf numFmtId="164" fontId="15" fillId="0" borderId="41" xfId="0" applyNumberFormat="1" applyFon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15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1" xfId="0" applyNumberFormat="1" applyFont="1" applyFill="1" applyBorder="1" applyAlignment="1" applyProtection="1">
      <alignment horizontal="left" vertical="center" wrapText="1" indent="1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0" fontId="18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vertical="center"/>
    </xf>
    <xf numFmtId="3" fontId="13" fillId="0" borderId="0" xfId="0" applyNumberFormat="1" applyFont="1" applyBorder="1"/>
    <xf numFmtId="0" fontId="13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3" fillId="0" borderId="0" xfId="0" applyFont="1"/>
    <xf numFmtId="164" fontId="8" fillId="0" borderId="6" xfId="0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Fill="1" applyAlignment="1" applyProtection="1">
      <alignment horizontal="center" vertical="top" wrapText="1"/>
    </xf>
    <xf numFmtId="0" fontId="13" fillId="0" borderId="0" xfId="0" applyFont="1" applyFill="1" applyProtection="1"/>
    <xf numFmtId="0" fontId="6" fillId="0" borderId="30" xfId="0" applyFont="1" applyFill="1" applyBorder="1" applyAlignment="1" applyProtection="1">
      <alignment vertical="center"/>
    </xf>
    <xf numFmtId="49" fontId="8" fillId="0" borderId="20" xfId="0" applyNumberFormat="1" applyFont="1" applyFill="1" applyBorder="1" applyAlignment="1" applyProtection="1">
      <alignment vertical="center"/>
    </xf>
    <xf numFmtId="3" fontId="8" fillId="0" borderId="21" xfId="0" applyNumberFormat="1" applyFont="1" applyFill="1" applyBorder="1" applyAlignment="1" applyProtection="1">
      <alignment vertical="center"/>
      <protection locked="0"/>
    </xf>
    <xf numFmtId="49" fontId="14" fillId="0" borderId="9" xfId="0" quotePrefix="1" applyNumberFormat="1" applyFont="1" applyFill="1" applyBorder="1" applyAlignment="1" applyProtection="1">
      <alignment horizontal="left" vertical="center" indent="1"/>
    </xf>
    <xf numFmtId="3" fontId="14" fillId="0" borderId="10" xfId="0" applyNumberFormat="1" applyFont="1" applyFill="1" applyBorder="1" applyAlignment="1" applyProtection="1">
      <alignment vertical="center"/>
      <protection locked="0"/>
    </xf>
    <xf numFmtId="49" fontId="8" fillId="0" borderId="9" xfId="0" applyNumberFormat="1" applyFont="1" applyFill="1" applyBorder="1" applyAlignment="1" applyProtection="1">
      <alignment vertical="center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49" fontId="6" fillId="0" borderId="2" xfId="0" applyNumberFormat="1" applyFont="1" applyFill="1" applyBorder="1" applyAlignment="1" applyProtection="1">
      <alignment vertical="center"/>
    </xf>
    <xf numFmtId="3" fontId="8" fillId="0" borderId="3" xfId="0" applyNumberFormat="1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49" fontId="8" fillId="0" borderId="9" xfId="0" applyNumberFormat="1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center"/>
    </xf>
    <xf numFmtId="164" fontId="12" fillId="0" borderId="1" xfId="1" applyNumberFormat="1" applyFont="1" applyFill="1" applyBorder="1" applyAlignment="1" applyProtection="1">
      <alignment horizontal="left" vertical="center"/>
    </xf>
    <xf numFmtId="0" fontId="18" fillId="0" borderId="0" xfId="0" applyFont="1" applyAlignment="1">
      <alignment horizontal="center" wrapText="1"/>
    </xf>
    <xf numFmtId="0" fontId="5" fillId="0" borderId="1" xfId="0" applyFont="1" applyFill="1" applyBorder="1" applyAlignment="1" applyProtection="1">
      <alignment horizontal="right" vertical="center"/>
    </xf>
    <xf numFmtId="0" fontId="7" fillId="0" borderId="30" xfId="1" applyFont="1" applyFill="1" applyBorder="1" applyAlignment="1" applyProtection="1">
      <alignment horizontal="center" vertical="center" wrapText="1"/>
    </xf>
    <xf numFmtId="0" fontId="7" fillId="0" borderId="15" xfId="1" applyFont="1" applyFill="1" applyBorder="1" applyAlignment="1" applyProtection="1">
      <alignment horizontal="center" vertical="center" wrapText="1"/>
    </xf>
    <xf numFmtId="0" fontId="7" fillId="0" borderId="31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left" vertical="center" wrapText="1" indent="1"/>
    </xf>
    <xf numFmtId="0" fontId="8" fillId="0" borderId="7" xfId="0" applyFont="1" applyBorder="1" applyAlignment="1" applyProtection="1">
      <alignment horizontal="left" wrapText="1" indent="1"/>
    </xf>
    <xf numFmtId="0" fontId="8" fillId="0" borderId="10" xfId="0" applyFont="1" applyBorder="1" applyAlignment="1" applyProtection="1">
      <alignment horizontal="left" wrapText="1" indent="1"/>
    </xf>
    <xf numFmtId="0" fontId="8" fillId="0" borderId="13" xfId="0" applyFont="1" applyBorder="1" applyAlignment="1" applyProtection="1">
      <alignment horizontal="left" wrapText="1" indent="1"/>
    </xf>
    <xf numFmtId="0" fontId="7" fillId="0" borderId="3" xfId="0" applyFont="1" applyBorder="1" applyAlignment="1" applyProtection="1">
      <alignment horizontal="left" vertical="center" wrapText="1" indent="1"/>
    </xf>
    <xf numFmtId="0" fontId="8" fillId="0" borderId="13" xfId="0" applyFont="1" applyBorder="1" applyAlignment="1" applyProtection="1">
      <alignment wrapText="1"/>
    </xf>
    <xf numFmtId="0" fontId="7" fillId="0" borderId="3" xfId="0" applyFont="1" applyBorder="1" applyAlignment="1" applyProtection="1">
      <alignment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left" indent="6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8" fillId="0" borderId="13" xfId="1" applyFont="1" applyFill="1" applyBorder="1" applyAlignment="1" applyProtection="1">
      <alignment horizontal="left" vertical="center" wrapText="1" indent="6"/>
    </xf>
    <xf numFmtId="164" fontId="8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1"/>
    </xf>
    <xf numFmtId="0" fontId="8" fillId="0" borderId="13" xfId="0" applyFont="1" applyBorder="1" applyAlignment="1" applyProtection="1">
      <alignment horizontal="left" vertical="center" wrapText="1" indent="1"/>
    </xf>
    <xf numFmtId="0" fontId="8" fillId="0" borderId="10" xfId="0" applyFont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6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Border="1" applyAlignment="1" applyProtection="1">
      <alignment horizontal="right" vertical="center" wrapText="1" indent="1"/>
    </xf>
    <xf numFmtId="0" fontId="24" fillId="0" borderId="0" xfId="1" applyFont="1" applyFill="1" applyProtection="1"/>
    <xf numFmtId="164" fontId="8" fillId="0" borderId="42" xfId="0" applyNumberFormat="1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8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left" vertical="center" wrapText="1" indent="2"/>
    </xf>
    <xf numFmtId="164" fontId="14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6" xfId="0" applyNumberFormat="1" applyFont="1" applyFill="1" applyBorder="1" applyAlignment="1" applyProtection="1">
      <alignment horizontal="left" vertical="center" wrapText="1" indent="2"/>
    </xf>
    <xf numFmtId="164" fontId="15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vertical="center" wrapText="1"/>
    </xf>
    <xf numFmtId="164" fontId="9" fillId="0" borderId="24" xfId="0" applyNumberFormat="1" applyFont="1" applyFill="1" applyBorder="1" applyAlignment="1" applyProtection="1">
      <alignment horizontal="center" vertical="center" wrapText="1"/>
    </xf>
    <xf numFmtId="164" fontId="9" fillId="0" borderId="25" xfId="0" applyNumberFormat="1" applyFont="1" applyFill="1" applyBorder="1" applyAlignment="1" applyProtection="1">
      <alignment horizontal="center" vertical="center" wrapText="1"/>
    </xf>
    <xf numFmtId="164" fontId="9" fillId="0" borderId="54" xfId="0" applyNumberFormat="1" applyFont="1" applyFill="1" applyBorder="1" applyAlignment="1" applyProtection="1">
      <alignment horizontal="center" vertical="center" wrapText="1"/>
    </xf>
    <xf numFmtId="164" fontId="10" fillId="0" borderId="10" xfId="0" applyNumberFormat="1" applyFont="1" applyFill="1" applyBorder="1" applyAlignment="1" applyProtection="1">
      <alignment vertical="center" wrapText="1"/>
      <protection locked="0"/>
    </xf>
    <xf numFmtId="49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3" xfId="0" applyNumberFormat="1" applyFont="1" applyFill="1" applyBorder="1" applyAlignment="1" applyProtection="1">
      <alignment vertical="center" wrapText="1"/>
      <protection locked="0"/>
    </xf>
    <xf numFmtId="49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Fill="1" applyBorder="1" applyAlignment="1" applyProtection="1">
      <alignment horizontal="left" vertical="center" wrapText="1"/>
    </xf>
    <xf numFmtId="164" fontId="9" fillId="0" borderId="3" xfId="0" applyNumberFormat="1" applyFont="1" applyFill="1" applyBorder="1" applyAlignment="1" applyProtection="1">
      <alignment vertical="center" wrapText="1"/>
    </xf>
    <xf numFmtId="164" fontId="9" fillId="2" borderId="3" xfId="0" applyNumberFormat="1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vertical="center" wrapText="1"/>
    </xf>
    <xf numFmtId="164" fontId="1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49" fontId="8" fillId="0" borderId="6" xfId="1" applyNumberFormat="1" applyFont="1" applyFill="1" applyBorder="1" applyAlignment="1" applyProtection="1">
      <alignment horizontal="center" vertical="center" wrapText="1"/>
    </xf>
    <xf numFmtId="49" fontId="8" fillId="0" borderId="9" xfId="1" applyNumberFormat="1" applyFont="1" applyFill="1" applyBorder="1" applyAlignment="1" applyProtection="1">
      <alignment horizontal="center" vertical="center" wrapText="1"/>
    </xf>
    <xf numFmtId="49" fontId="8" fillId="0" borderId="12" xfId="1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8" fillId="0" borderId="9" xfId="0" applyFont="1" applyBorder="1" applyAlignment="1" applyProtection="1">
      <alignment horizontal="center" wrapText="1"/>
    </xf>
    <xf numFmtId="0" fontId="8" fillId="0" borderId="12" xfId="0" applyFont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59" xfId="0" applyFont="1" applyFill="1" applyBorder="1" applyAlignment="1" applyProtection="1">
      <alignment horizontal="center" vertical="center" wrapText="1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49" fontId="8" fillId="0" borderId="26" xfId="1" applyNumberFormat="1" applyFont="1" applyFill="1" applyBorder="1" applyAlignment="1" applyProtection="1">
      <alignment horizontal="center" vertical="center" wrapText="1"/>
    </xf>
    <xf numFmtId="49" fontId="8" fillId="0" borderId="16" xfId="1" applyNumberFormat="1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71" xfId="0" applyFont="1" applyFill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7" fillId="0" borderId="6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60" xfId="0" applyFont="1" applyFill="1" applyBorder="1" applyAlignment="1" applyProtection="1">
      <alignment vertical="center" wrapText="1"/>
    </xf>
    <xf numFmtId="0" fontId="7" fillId="0" borderId="70" xfId="0" applyFont="1" applyFill="1" applyBorder="1" applyAlignment="1" applyProtection="1">
      <alignment horizontal="center" vertical="center" wrapText="1"/>
    </xf>
    <xf numFmtId="49" fontId="8" fillId="0" borderId="9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9" xfId="0" applyNumberFormat="1" applyFont="1" applyFill="1" applyBorder="1" applyAlignment="1" applyProtection="1">
      <alignment horizontal="right" vertical="center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1" xfId="1" applyNumberFormat="1" applyFont="1" applyFill="1" applyBorder="1" applyAlignment="1" applyProtection="1">
      <alignment horizontal="right" vertical="center" wrapText="1" indent="1"/>
    </xf>
    <xf numFmtId="164" fontId="8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" xfId="0" applyNumberFormat="1" applyFont="1" applyBorder="1" applyAlignment="1" applyProtection="1">
      <alignment horizontal="right" vertical="center" wrapText="1" indent="1"/>
    </xf>
    <xf numFmtId="164" fontId="7" fillId="0" borderId="5" xfId="0" applyNumberFormat="1" applyFont="1" applyBorder="1" applyAlignment="1" applyProtection="1">
      <alignment horizontal="right" vertical="center" wrapText="1" indent="1"/>
    </xf>
    <xf numFmtId="0" fontId="7" fillId="0" borderId="60" xfId="1" applyFont="1" applyFill="1" applyBorder="1" applyAlignment="1" applyProtection="1">
      <alignment horizontal="center" vertical="center" wrapText="1"/>
    </xf>
    <xf numFmtId="0" fontId="7" fillId="0" borderId="50" xfId="1" applyFont="1" applyFill="1" applyBorder="1" applyAlignment="1" applyProtection="1">
      <alignment horizontal="center" vertical="center" wrapText="1"/>
    </xf>
    <xf numFmtId="164" fontId="7" fillId="0" borderId="3" xfId="0" quotePrefix="1" applyNumberFormat="1" applyFont="1" applyBorder="1" applyAlignment="1" applyProtection="1">
      <alignment horizontal="right" vertical="center" wrapText="1" indent="1"/>
    </xf>
    <xf numFmtId="164" fontId="7" fillId="0" borderId="59" xfId="0" applyNumberFormat="1" applyFont="1" applyFill="1" applyBorder="1" applyAlignment="1" applyProtection="1">
      <alignment horizontal="center" vertical="center" wrapText="1"/>
    </xf>
    <xf numFmtId="164" fontId="7" fillId="0" borderId="61" xfId="0" applyNumberFormat="1" applyFont="1" applyFill="1" applyBorder="1" applyAlignment="1" applyProtection="1">
      <alignment horizontal="center" vertical="center" wrapText="1"/>
    </xf>
    <xf numFmtId="164" fontId="7" fillId="0" borderId="44" xfId="0" applyNumberFormat="1" applyFont="1" applyFill="1" applyBorder="1" applyAlignment="1" applyProtection="1">
      <alignment horizontal="center" vertical="center" wrapText="1"/>
    </xf>
    <xf numFmtId="164" fontId="8" fillId="0" borderId="23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/>
    </xf>
    <xf numFmtId="164" fontId="7" fillId="0" borderId="72" xfId="0" applyNumberFormat="1" applyFont="1" applyFill="1" applyBorder="1" applyAlignment="1" applyProtection="1">
      <alignment horizontal="center" vertical="center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164" fontId="28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 vertical="center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0" applyNumberFormat="1" applyFont="1" applyFill="1" applyBorder="1" applyAlignment="1" applyProtection="1">
      <alignment vertical="center" wrapText="1"/>
    </xf>
    <xf numFmtId="0" fontId="9" fillId="0" borderId="0" xfId="0" applyFont="1"/>
    <xf numFmtId="0" fontId="9" fillId="0" borderId="0" xfId="0" applyFont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2" fontId="9" fillId="0" borderId="0" xfId="0" applyNumberFormat="1" applyFont="1" applyBorder="1" applyAlignment="1">
      <alignment horizontal="left"/>
    </xf>
    <xf numFmtId="2" fontId="7" fillId="0" borderId="0" xfId="0" applyNumberFormat="1" applyFont="1"/>
    <xf numFmtId="2" fontId="10" fillId="0" borderId="0" xfId="0" applyNumberFormat="1" applyFont="1"/>
    <xf numFmtId="1" fontId="10" fillId="0" borderId="0" xfId="0" applyNumberFormat="1" applyFont="1" applyBorder="1"/>
    <xf numFmtId="2" fontId="10" fillId="0" borderId="0" xfId="0" applyNumberFormat="1" applyFont="1" applyBorder="1"/>
    <xf numFmtId="49" fontId="3" fillId="0" borderId="0" xfId="0" applyNumberFormat="1" applyFont="1" applyAlignment="1">
      <alignment horizontal="right"/>
    </xf>
    <xf numFmtId="2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left"/>
    </xf>
    <xf numFmtId="2" fontId="8" fillId="0" borderId="0" xfId="0" applyNumberFormat="1" applyFont="1"/>
    <xf numFmtId="1" fontId="10" fillId="0" borderId="0" xfId="0" applyNumberFormat="1" applyFont="1"/>
    <xf numFmtId="0" fontId="7" fillId="0" borderId="49" xfId="5" applyFont="1" applyBorder="1" applyAlignment="1">
      <alignment horizontal="center"/>
    </xf>
    <xf numFmtId="2" fontId="7" fillId="0" borderId="38" xfId="5" applyNumberFormat="1" applyFont="1" applyBorder="1" applyAlignment="1">
      <alignment horizontal="center"/>
    </xf>
    <xf numFmtId="0" fontId="7" fillId="0" borderId="73" xfId="5" applyFont="1" applyBorder="1" applyAlignment="1">
      <alignment horizontal="center"/>
    </xf>
    <xf numFmtId="1" fontId="7" fillId="0" borderId="73" xfId="5" applyNumberFormat="1" applyFont="1" applyBorder="1" applyAlignment="1">
      <alignment horizontal="center"/>
    </xf>
    <xf numFmtId="2" fontId="7" fillId="0" borderId="17" xfId="5" applyNumberFormat="1" applyFont="1" applyBorder="1" applyAlignment="1">
      <alignment horizontal="center"/>
    </xf>
    <xf numFmtId="2" fontId="7" fillId="0" borderId="1" xfId="5" applyNumberFormat="1" applyFont="1" applyBorder="1" applyAlignment="1">
      <alignment horizontal="center"/>
    </xf>
    <xf numFmtId="2" fontId="7" fillId="0" borderId="47" xfId="5" applyNumberFormat="1" applyFont="1" applyBorder="1" applyAlignment="1">
      <alignment horizontal="center"/>
    </xf>
    <xf numFmtId="2" fontId="7" fillId="0" borderId="39" xfId="5" applyNumberFormat="1" applyFont="1" applyBorder="1" applyAlignment="1">
      <alignment horizontal="center"/>
    </xf>
    <xf numFmtId="2" fontId="8" fillId="3" borderId="20" xfId="5" applyNumberFormat="1" applyFont="1" applyFill="1" applyBorder="1"/>
    <xf numFmtId="166" fontId="8" fillId="3" borderId="21" xfId="5" applyNumberFormat="1" applyFont="1" applyFill="1" applyBorder="1"/>
    <xf numFmtId="2" fontId="8" fillId="3" borderId="21" xfId="5" applyNumberFormat="1" applyFont="1" applyFill="1" applyBorder="1"/>
    <xf numFmtId="1" fontId="8" fillId="0" borderId="53" xfId="5" applyNumberFormat="1" applyFont="1" applyBorder="1"/>
    <xf numFmtId="2" fontId="8" fillId="0" borderId="21" xfId="5" applyNumberFormat="1" applyFont="1" applyBorder="1"/>
    <xf numFmtId="2" fontId="8" fillId="0" borderId="32" xfId="5" applyNumberFormat="1" applyFont="1" applyBorder="1" applyAlignment="1">
      <alignment horizontal="center"/>
    </xf>
    <xf numFmtId="2" fontId="8" fillId="0" borderId="32" xfId="5" applyNumberFormat="1" applyFont="1" applyBorder="1"/>
    <xf numFmtId="2" fontId="7" fillId="0" borderId="46" xfId="5" applyNumberFormat="1" applyFont="1" applyBorder="1" applyAlignment="1">
      <alignment horizontal="center"/>
    </xf>
    <xf numFmtId="0" fontId="8" fillId="0" borderId="42" xfId="5" applyFont="1" applyBorder="1"/>
    <xf numFmtId="2" fontId="8" fillId="0" borderId="9" xfId="5" applyNumberFormat="1" applyFont="1" applyBorder="1"/>
    <xf numFmtId="2" fontId="8" fillId="0" borderId="10" xfId="5" applyNumberFormat="1" applyFont="1" applyBorder="1"/>
    <xf numFmtId="1" fontId="8" fillId="0" borderId="35" xfId="5" applyNumberFormat="1" applyFont="1" applyBorder="1"/>
    <xf numFmtId="2" fontId="8" fillId="0" borderId="33" xfId="5" applyNumberFormat="1" applyFont="1" applyBorder="1" applyAlignment="1">
      <alignment horizontal="center"/>
    </xf>
    <xf numFmtId="0" fontId="8" fillId="0" borderId="56" xfId="5" applyFont="1" applyBorder="1"/>
    <xf numFmtId="2" fontId="8" fillId="0" borderId="35" xfId="5" applyNumberFormat="1" applyFont="1" applyBorder="1"/>
    <xf numFmtId="2" fontId="7" fillId="0" borderId="41" xfId="5" applyNumberFormat="1" applyFont="1" applyBorder="1" applyAlignment="1">
      <alignment horizontal="center"/>
    </xf>
    <xf numFmtId="0" fontId="7" fillId="0" borderId="59" xfId="5" applyFont="1" applyBorder="1"/>
    <xf numFmtId="0" fontId="8" fillId="0" borderId="0" xfId="5" applyFont="1"/>
    <xf numFmtId="1" fontId="8" fillId="0" borderId="0" xfId="5" applyNumberFormat="1" applyFont="1"/>
    <xf numFmtId="2" fontId="8" fillId="0" borderId="0" xfId="5" applyNumberFormat="1" applyFont="1"/>
    <xf numFmtId="1" fontId="7" fillId="0" borderId="0" xfId="5" applyNumberFormat="1" applyFont="1" applyBorder="1"/>
    <xf numFmtId="2" fontId="7" fillId="0" borderId="0" xfId="5" applyNumberFormat="1" applyFont="1" applyBorder="1"/>
    <xf numFmtId="2" fontId="7" fillId="0" borderId="0" xfId="5" applyNumberFormat="1" applyFont="1" applyBorder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right"/>
    </xf>
    <xf numFmtId="164" fontId="27" fillId="0" borderId="0" xfId="0" applyNumberFormat="1" applyFont="1" applyFill="1" applyAlignment="1" applyProtection="1">
      <alignment horizontal="centerContinuous" vertical="center" wrapText="1"/>
    </xf>
    <xf numFmtId="164" fontId="16" fillId="0" borderId="0" xfId="0" applyNumberFormat="1" applyFont="1" applyFill="1" applyAlignment="1" applyProtection="1">
      <alignment horizontal="right" vertical="center"/>
    </xf>
    <xf numFmtId="164" fontId="5" fillId="0" borderId="0" xfId="0" applyNumberFormat="1" applyFont="1" applyFill="1" applyAlignment="1">
      <alignment horizontal="center" vertical="center" wrapText="1"/>
    </xf>
    <xf numFmtId="49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13" xfId="1" quotePrefix="1" applyFont="1" applyFill="1" applyBorder="1" applyAlignment="1" applyProtection="1">
      <alignment horizontal="left" vertical="center" wrapText="1" indent="1"/>
    </xf>
    <xf numFmtId="0" fontId="7" fillId="6" borderId="2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left" vertical="center" wrapText="1" indent="1"/>
    </xf>
    <xf numFmtId="49" fontId="8" fillId="0" borderId="26" xfId="0" applyNumberFormat="1" applyFont="1" applyFill="1" applyBorder="1" applyAlignment="1" applyProtection="1">
      <alignment horizontal="center" vertical="center" wrapText="1"/>
    </xf>
    <xf numFmtId="49" fontId="8" fillId="0" borderId="1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0" fontId="9" fillId="7" borderId="2" xfId="0" applyFont="1" applyFill="1" applyBorder="1" applyAlignment="1" applyProtection="1">
      <alignment horizontal="center" vertical="center" wrapText="1"/>
    </xf>
    <xf numFmtId="0" fontId="7" fillId="7" borderId="2" xfId="0" applyFont="1" applyFill="1" applyBorder="1" applyAlignment="1" applyProtection="1">
      <alignment horizontal="center" vertical="center" wrapText="1"/>
    </xf>
    <xf numFmtId="0" fontId="7" fillId="7" borderId="3" xfId="0" applyFont="1" applyFill="1" applyBorder="1" applyAlignment="1" applyProtection="1">
      <alignment horizontal="left" vertical="center" wrapText="1" indent="1"/>
    </xf>
    <xf numFmtId="0" fontId="9" fillId="7" borderId="3" xfId="0" applyFont="1" applyFill="1" applyBorder="1" applyAlignment="1" applyProtection="1">
      <alignment horizontal="left" vertical="center" wrapText="1" indent="1"/>
    </xf>
    <xf numFmtId="0" fontId="26" fillId="0" borderId="55" xfId="0" applyFont="1" applyFill="1" applyBorder="1" applyAlignment="1" applyProtection="1">
      <alignment horizontal="center" vertical="center" wrapText="1"/>
    </xf>
    <xf numFmtId="0" fontId="26" fillId="0" borderId="70" xfId="0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Border="1"/>
    <xf numFmtId="3" fontId="0" fillId="0" borderId="0" xfId="0" applyNumberFormat="1"/>
    <xf numFmtId="0" fontId="2" fillId="0" borderId="0" xfId="1" applyFont="1" applyFill="1" applyAlignment="1" applyProtection="1">
      <alignment horizontal="center" wrapText="1"/>
    </xf>
    <xf numFmtId="164" fontId="7" fillId="0" borderId="5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Protection="1"/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horizontal="left"/>
    </xf>
    <xf numFmtId="0" fontId="20" fillId="0" borderId="38" xfId="0" applyFont="1" applyBorder="1" applyAlignment="1">
      <alignment horizontal="center" wrapText="1"/>
    </xf>
    <xf numFmtId="164" fontId="8" fillId="0" borderId="7" xfId="0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>
      <alignment horizontal="center" vertical="center" wrapText="1"/>
    </xf>
    <xf numFmtId="0" fontId="2" fillId="0" borderId="0" xfId="1" applyFont="1" applyFill="1" applyAlignment="1" applyProtection="1">
      <alignment horizontal="center" wrapText="1"/>
    </xf>
    <xf numFmtId="2" fontId="7" fillId="0" borderId="33" xfId="5" applyNumberFormat="1" applyFont="1" applyBorder="1"/>
    <xf numFmtId="2" fontId="7" fillId="0" borderId="33" xfId="5" applyNumberFormat="1" applyFont="1" applyBorder="1" applyAlignment="1">
      <alignment horizontal="center"/>
    </xf>
    <xf numFmtId="2" fontId="7" fillId="0" borderId="34" xfId="5" applyNumberFormat="1" applyFont="1" applyBorder="1"/>
    <xf numFmtId="2" fontId="7" fillId="0" borderId="45" xfId="5" applyNumberFormat="1" applyFont="1" applyBorder="1" applyAlignment="1">
      <alignment horizontal="center"/>
    </xf>
    <xf numFmtId="2" fontId="7" fillId="0" borderId="31" xfId="5" applyNumberFormat="1" applyFont="1" applyBorder="1"/>
    <xf numFmtId="2" fontId="0" fillId="0" borderId="0" xfId="0" applyNumberFormat="1"/>
    <xf numFmtId="0" fontId="13" fillId="0" borderId="23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164" fontId="10" fillId="0" borderId="26" xfId="0" applyNumberFormat="1" applyFont="1" applyFill="1" applyBorder="1" applyAlignment="1" applyProtection="1">
      <alignment horizontal="left" vertical="center" wrapText="1"/>
      <protection locked="0"/>
    </xf>
    <xf numFmtId="164" fontId="23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13" fillId="0" borderId="5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right" vertical="center"/>
    </xf>
    <xf numFmtId="3" fontId="13" fillId="0" borderId="33" xfId="0" quotePrefix="1" applyNumberFormat="1" applyFont="1" applyBorder="1" applyAlignment="1">
      <alignment horizontal="right" vertical="center"/>
    </xf>
    <xf numFmtId="3" fontId="13" fillId="0" borderId="10" xfId="0" applyNumberFormat="1" applyFont="1" applyBorder="1"/>
    <xf numFmtId="3" fontId="11" fillId="0" borderId="10" xfId="0" applyNumberFormat="1" applyFont="1" applyBorder="1"/>
    <xf numFmtId="0" fontId="13" fillId="0" borderId="10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3" fontId="13" fillId="0" borderId="13" xfId="0" applyNumberFormat="1" applyFont="1" applyBorder="1" applyAlignment="1">
      <alignment vertical="center"/>
    </xf>
    <xf numFmtId="3" fontId="13" fillId="0" borderId="34" xfId="0" quotePrefix="1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3" fontId="18" fillId="0" borderId="10" xfId="0" applyNumberFormat="1" applyFont="1" applyBorder="1" applyAlignment="1">
      <alignment vertical="center"/>
    </xf>
    <xf numFmtId="3" fontId="18" fillId="0" borderId="33" xfId="0" applyNumberFormat="1" applyFont="1" applyBorder="1" applyAlignment="1">
      <alignment vertical="center"/>
    </xf>
    <xf numFmtId="0" fontId="18" fillId="0" borderId="10" xfId="0" applyFont="1" applyBorder="1" applyAlignment="1">
      <alignment horizontal="center"/>
    </xf>
    <xf numFmtId="3" fontId="18" fillId="0" borderId="10" xfId="0" applyNumberFormat="1" applyFont="1" applyBorder="1"/>
    <xf numFmtId="3" fontId="18" fillId="0" borderId="33" xfId="0" applyNumberFormat="1" applyFont="1" applyBorder="1"/>
    <xf numFmtId="3" fontId="18" fillId="0" borderId="36" xfId="0" applyNumberFormat="1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3" fillId="0" borderId="36" xfId="0" applyNumberFormat="1" applyFont="1" applyBorder="1" applyAlignment="1">
      <alignment vertical="center"/>
    </xf>
    <xf numFmtId="3" fontId="13" fillId="0" borderId="36" xfId="0" applyNumberFormat="1" applyFont="1" applyBorder="1"/>
    <xf numFmtId="3" fontId="13" fillId="0" borderId="37" xfId="0" applyNumberFormat="1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3" fontId="18" fillId="0" borderId="17" xfId="0" applyNumberFormat="1" applyFont="1" applyBorder="1" applyAlignment="1">
      <alignment vertical="center"/>
    </xf>
    <xf numFmtId="3" fontId="18" fillId="0" borderId="47" xfId="0" applyNumberFormat="1" applyFont="1" applyBorder="1" applyAlignment="1">
      <alignment vertical="center"/>
    </xf>
    <xf numFmtId="0" fontId="13" fillId="0" borderId="54" xfId="0" applyFont="1" applyBorder="1" applyAlignment="1">
      <alignment horizontal="center"/>
    </xf>
    <xf numFmtId="0" fontId="13" fillId="0" borderId="2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right" vertical="center"/>
    </xf>
    <xf numFmtId="0" fontId="13" fillId="0" borderId="37" xfId="0" applyFont="1" applyBorder="1" applyAlignment="1">
      <alignment vertical="center"/>
    </xf>
    <xf numFmtId="3" fontId="13" fillId="0" borderId="33" xfId="0" applyNumberFormat="1" applyFont="1" applyBorder="1" applyAlignment="1">
      <alignment vertical="center"/>
    </xf>
    <xf numFmtId="0" fontId="13" fillId="0" borderId="0" xfId="0" applyFont="1" applyAlignment="1">
      <alignment horizontal="center"/>
    </xf>
    <xf numFmtId="0" fontId="0" fillId="0" borderId="0" xfId="0"/>
    <xf numFmtId="0" fontId="4" fillId="0" borderId="0" xfId="1" applyFont="1" applyFill="1" applyAlignment="1" applyProtection="1">
      <alignment horizontal="right" wrapText="1"/>
    </xf>
    <xf numFmtId="0" fontId="32" fillId="0" borderId="0" xfId="1" applyFont="1" applyFill="1" applyAlignment="1" applyProtection="1">
      <alignment horizontal="right" wrapText="1"/>
    </xf>
    <xf numFmtId="3" fontId="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1" xfId="0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left" vertical="center" wrapText="1" indent="8"/>
    </xf>
    <xf numFmtId="164" fontId="13" fillId="0" borderId="0" xfId="0" applyNumberFormat="1" applyFont="1"/>
    <xf numFmtId="0" fontId="7" fillId="6" borderId="24" xfId="0" applyFont="1" applyFill="1" applyBorder="1" applyAlignment="1" applyProtection="1">
      <alignment horizontal="center" vertical="center" wrapText="1"/>
    </xf>
    <xf numFmtId="0" fontId="7" fillId="6" borderId="25" xfId="0" applyFont="1" applyFill="1" applyBorder="1" applyAlignment="1" applyProtection="1">
      <alignment horizontal="left" vertical="center" wrapText="1" indent="1"/>
    </xf>
    <xf numFmtId="3" fontId="23" fillId="0" borderId="0" xfId="0" applyNumberFormat="1" applyFont="1" applyFill="1" applyAlignment="1" applyProtection="1">
      <alignment vertical="center" wrapText="1"/>
    </xf>
    <xf numFmtId="3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3" xfId="0" applyNumberFormat="1" applyFont="1" applyFill="1" applyBorder="1" applyAlignment="1" applyProtection="1">
      <alignment vertical="center" wrapTex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1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3" xfId="0" applyNumberFormat="1" applyFont="1" applyFill="1" applyBorder="1" applyAlignment="1" applyProtection="1">
      <alignment vertical="center" wrapText="1"/>
    </xf>
    <xf numFmtId="164" fontId="10" fillId="2" borderId="61" xfId="0" applyNumberFormat="1" applyFont="1" applyFill="1" applyBorder="1" applyAlignment="1" applyProtection="1">
      <alignment horizontal="left" vertical="center" wrapText="1" indent="2"/>
    </xf>
    <xf numFmtId="0" fontId="29" fillId="0" borderId="0" xfId="0" applyFont="1"/>
    <xf numFmtId="0" fontId="0" fillId="4" borderId="0" xfId="0" applyFill="1"/>
    <xf numFmtId="0" fontId="30" fillId="4" borderId="0" xfId="0" applyFont="1" applyFill="1"/>
    <xf numFmtId="49" fontId="7" fillId="0" borderId="22" xfId="0" applyNumberFormat="1" applyFont="1" applyFill="1" applyBorder="1" applyAlignment="1" applyProtection="1">
      <alignment horizontal="right" vertical="center"/>
    </xf>
    <xf numFmtId="0" fontId="7" fillId="0" borderId="68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2" xfId="0" applyNumberFormat="1" applyFont="1" applyFill="1" applyBorder="1" applyAlignment="1" applyProtection="1">
      <alignment horizontal="righ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0" applyNumberFormat="1" applyFont="1" applyFill="1" applyBorder="1" applyAlignment="1" applyProtection="1">
      <alignment horizontal="right" vertical="center" wrapText="1" indent="1"/>
    </xf>
    <xf numFmtId="164" fontId="7" fillId="7" borderId="3" xfId="0" applyNumberFormat="1" applyFont="1" applyFill="1" applyBorder="1" applyAlignment="1" applyProtection="1">
      <alignment horizontal="right" vertical="center" wrapText="1" indent="1"/>
    </xf>
    <xf numFmtId="164" fontId="9" fillId="7" borderId="3" xfId="0" applyNumberFormat="1" applyFont="1" applyFill="1" applyBorder="1" applyAlignment="1" applyProtection="1">
      <alignment horizontal="right" vertical="center" wrapText="1" indent="1"/>
    </xf>
    <xf numFmtId="0" fontId="5" fillId="0" borderId="1" xfId="0" applyFont="1" applyFill="1" applyBorder="1" applyAlignment="1" applyProtection="1">
      <alignment horizontal="right"/>
    </xf>
    <xf numFmtId="0" fontId="29" fillId="0" borderId="5" xfId="0" applyFont="1" applyBorder="1" applyAlignment="1">
      <alignment horizontal="center" wrapText="1"/>
    </xf>
    <xf numFmtId="164" fontId="8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3" xfId="0" applyNumberFormat="1" applyFont="1" applyFill="1" applyBorder="1" applyAlignment="1" applyProtection="1">
      <alignment vertical="center" wrapText="1"/>
    </xf>
    <xf numFmtId="164" fontId="8" fillId="0" borderId="7" xfId="0" applyNumberFormat="1" applyFont="1" applyFill="1" applyBorder="1" applyAlignment="1" applyProtection="1">
      <alignment vertical="center" wrapText="1"/>
      <protection locked="0"/>
    </xf>
    <xf numFmtId="164" fontId="7" fillId="0" borderId="62" xfId="0" applyNumberFormat="1" applyFont="1" applyFill="1" applyBorder="1" applyAlignment="1" applyProtection="1">
      <alignment vertical="center" wrapText="1"/>
    </xf>
    <xf numFmtId="164" fontId="9" fillId="7" borderId="3" xfId="0" applyNumberFormat="1" applyFont="1" applyFill="1" applyBorder="1" applyAlignment="1" applyProtection="1">
      <alignment vertical="center" wrapText="1"/>
    </xf>
    <xf numFmtId="3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5" xfId="0" applyNumberFormat="1" applyFont="1" applyFill="1" applyBorder="1" applyAlignment="1" applyProtection="1">
      <alignment vertical="center" wrapTex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6" borderId="3" xfId="0" applyNumberFormat="1" applyFont="1" applyFill="1" applyBorder="1" applyAlignment="1" applyProtection="1">
      <alignment horizontal="right" vertical="center" wrapText="1" indent="1"/>
    </xf>
    <xf numFmtId="4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0" xfId="1" applyFont="1" applyFill="1" applyAlignment="1" applyProtection="1">
      <alignment horizontal="right"/>
    </xf>
    <xf numFmtId="0" fontId="33" fillId="0" borderId="55" xfId="0" applyFont="1" applyFill="1" applyBorder="1" applyAlignment="1" applyProtection="1">
      <alignment horizontal="center" vertical="center" wrapText="1"/>
    </xf>
    <xf numFmtId="0" fontId="33" fillId="0" borderId="70" xfId="0" applyFont="1" applyFill="1" applyBorder="1" applyAlignment="1" applyProtection="1">
      <alignment horizontal="center" vertical="center" wrapText="1"/>
    </xf>
    <xf numFmtId="49" fontId="7" fillId="0" borderId="52" xfId="0" applyNumberFormat="1" applyFont="1" applyFill="1" applyBorder="1" applyAlignment="1" applyProtection="1">
      <alignment horizontal="right" vertical="center"/>
    </xf>
    <xf numFmtId="49" fontId="7" fillId="0" borderId="1" xfId="0" applyNumberFormat="1" applyFont="1" applyFill="1" applyBorder="1" applyAlignment="1" applyProtection="1">
      <alignment horizontal="right" vertical="center"/>
    </xf>
    <xf numFmtId="0" fontId="7" fillId="0" borderId="60" xfId="0" applyFont="1" applyFill="1" applyBorder="1" applyAlignment="1" applyProtection="1">
      <alignment horizontal="center" vertical="center" wrapText="1"/>
    </xf>
    <xf numFmtId="165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 indent="1"/>
    </xf>
    <xf numFmtId="165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9" xfId="0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right" vertical="center"/>
    </xf>
    <xf numFmtId="164" fontId="7" fillId="6" borderId="3" xfId="1" applyNumberFormat="1" applyFont="1" applyFill="1" applyBorder="1" applyAlignment="1" applyProtection="1">
      <alignment horizontal="right" vertical="center" wrapText="1" indent="1"/>
    </xf>
    <xf numFmtId="164" fontId="7" fillId="6" borderId="3" xfId="0" quotePrefix="1" applyNumberFormat="1" applyFont="1" applyFill="1" applyBorder="1" applyAlignment="1" applyProtection="1">
      <alignment horizontal="right" vertical="center" wrapText="1" indent="1"/>
    </xf>
    <xf numFmtId="0" fontId="7" fillId="0" borderId="22" xfId="0" quotePrefix="1" applyFont="1" applyFill="1" applyBorder="1" applyAlignment="1" applyProtection="1">
      <alignment horizontal="right" vertical="center" indent="1"/>
    </xf>
    <xf numFmtId="3" fontId="9" fillId="0" borderId="75" xfId="0" applyNumberFormat="1" applyFont="1" applyFill="1" applyBorder="1" applyAlignment="1" applyProtection="1">
      <alignment horizontal="center" vertical="center" wrapText="1"/>
    </xf>
    <xf numFmtId="164" fontId="7" fillId="0" borderId="60" xfId="0" applyNumberFormat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68" xfId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" xfId="1" applyNumberFormat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 indent="1"/>
    </xf>
    <xf numFmtId="4" fontId="7" fillId="7" borderId="5" xfId="0" applyNumberFormat="1" applyFont="1" applyFill="1" applyBorder="1" applyAlignment="1" applyProtection="1">
      <alignment horizontal="right" vertical="center" wrapText="1" indent="1"/>
    </xf>
    <xf numFmtId="165" fontId="8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5" xfId="0" applyNumberFormat="1" applyFont="1" applyFill="1" applyBorder="1" applyAlignment="1" applyProtection="1">
      <alignment vertical="center" wrapText="1"/>
    </xf>
    <xf numFmtId="165" fontId="8" fillId="0" borderId="8" xfId="0" applyNumberFormat="1" applyFont="1" applyFill="1" applyBorder="1" applyAlignment="1" applyProtection="1">
      <alignment vertical="center" wrapText="1"/>
      <protection locked="0"/>
    </xf>
    <xf numFmtId="4" fontId="9" fillId="7" borderId="5" xfId="0" applyNumberFormat="1" applyFont="1" applyFill="1" applyBorder="1" applyAlignment="1" applyProtection="1">
      <alignment vertical="center" wrapText="1"/>
    </xf>
    <xf numFmtId="3" fontId="7" fillId="7" borderId="3" xfId="0" applyNumberFormat="1" applyFont="1" applyFill="1" applyBorder="1" applyAlignment="1" applyProtection="1">
      <alignment horizontal="right" vertical="center" wrapText="1" inden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52" xfId="0" quotePrefix="1" applyFont="1" applyFill="1" applyBorder="1" applyAlignment="1" applyProtection="1">
      <alignment horizontal="right" vertical="center" indent="1"/>
    </xf>
    <xf numFmtId="0" fontId="7" fillId="0" borderId="1" xfId="0" applyFont="1" applyFill="1" applyBorder="1" applyAlignment="1" applyProtection="1">
      <alignment horizontal="right" vertical="center" indent="1"/>
    </xf>
    <xf numFmtId="4" fontId="7" fillId="0" borderId="4" xfId="1" applyNumberFormat="1" applyFont="1" applyFill="1" applyBorder="1" applyAlignment="1" applyProtection="1">
      <alignment horizontal="right" vertical="center" wrapText="1" indent="1"/>
    </xf>
    <xf numFmtId="165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 indent="1"/>
    </xf>
    <xf numFmtId="165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8" fillId="0" borderId="10" xfId="0" applyFont="1" applyFill="1" applyBorder="1" applyAlignment="1" applyProtection="1">
      <alignment vertical="center" wrapText="1"/>
      <protection locked="0"/>
    </xf>
    <xf numFmtId="0" fontId="8" fillId="0" borderId="17" xfId="0" applyFont="1" applyFill="1" applyBorder="1" applyAlignment="1" applyProtection="1">
      <alignment vertical="center" wrapText="1"/>
      <protection locked="0"/>
    </xf>
    <xf numFmtId="0" fontId="6" fillId="0" borderId="25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2" xfId="0" applyNumberFormat="1" applyFont="1" applyFill="1" applyBorder="1" applyAlignment="1" applyProtection="1">
      <alignment horizontal="centerContinuous" vertical="center" wrapText="1"/>
    </xf>
    <xf numFmtId="3" fontId="13" fillId="0" borderId="0" xfId="0" applyNumberFormat="1" applyFont="1"/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78" xfId="0" applyFont="1" applyFill="1" applyBorder="1" applyAlignment="1" applyProtection="1">
      <alignment horizontal="center" vertical="center" wrapText="1"/>
    </xf>
    <xf numFmtId="4" fontId="8" fillId="0" borderId="33" xfId="1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right"/>
    </xf>
    <xf numFmtId="3" fontId="10" fillId="0" borderId="43" xfId="0" applyNumberFormat="1" applyFont="1" applyFill="1" applyBorder="1" applyAlignment="1" applyProtection="1">
      <alignment vertical="center" wrapText="1"/>
      <protection locked="0"/>
    </xf>
    <xf numFmtId="3" fontId="10" fillId="0" borderId="65" xfId="0" applyNumberFormat="1" applyFont="1" applyFill="1" applyBorder="1" applyAlignment="1" applyProtection="1">
      <alignment vertical="center" wrapText="1"/>
      <protection locked="0"/>
    </xf>
    <xf numFmtId="4" fontId="8" fillId="0" borderId="32" xfId="1" applyNumberFormat="1" applyFont="1" applyFill="1" applyBorder="1" applyAlignment="1" applyProtection="1">
      <alignment horizontal="right" vertical="center" wrapText="1" indent="1"/>
    </xf>
    <xf numFmtId="164" fontId="24" fillId="0" borderId="0" xfId="1" applyNumberFormat="1" applyFont="1" applyFill="1" applyAlignment="1" applyProtection="1">
      <alignment horizontal="right" vertical="center" indent="1"/>
    </xf>
    <xf numFmtId="0" fontId="23" fillId="0" borderId="28" xfId="0" applyFont="1" applyBorder="1" applyAlignment="1">
      <alignment horizontal="center"/>
    </xf>
    <xf numFmtId="164" fontId="10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7" xfId="0" applyNumberFormat="1" applyFont="1" applyFill="1" applyBorder="1" applyAlignment="1" applyProtection="1">
      <alignment vertical="center" wrapText="1"/>
      <protection locked="0"/>
    </xf>
    <xf numFmtId="3" fontId="10" fillId="0" borderId="72" xfId="0" applyNumberFormat="1" applyFont="1" applyFill="1" applyBorder="1" applyAlignment="1" applyProtection="1">
      <alignment vertical="center" wrapText="1"/>
      <protection locked="0"/>
    </xf>
    <xf numFmtId="3" fontId="10" fillId="0" borderId="33" xfId="0" applyNumberFormat="1" applyFont="1" applyFill="1" applyBorder="1" applyAlignment="1" applyProtection="1">
      <alignment vertical="center" wrapText="1"/>
    </xf>
    <xf numFmtId="164" fontId="8" fillId="0" borderId="0" xfId="0" applyNumberFormat="1" applyFont="1" applyFill="1" applyAlignment="1" applyProtection="1">
      <alignment horizontal="right" vertical="center" wrapText="1" indent="1"/>
    </xf>
    <xf numFmtId="0" fontId="7" fillId="0" borderId="3" xfId="0" applyFont="1" applyFill="1" applyBorder="1" applyAlignment="1" applyProtection="1">
      <alignment horizontal="left" vertical="center" inden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left" wrapText="1" indent="1"/>
    </xf>
    <xf numFmtId="0" fontId="7" fillId="0" borderId="60" xfId="1" applyFont="1" applyFill="1" applyBorder="1" applyAlignment="1" applyProtection="1">
      <alignment horizontal="left" vertical="center" wrapText="1" indent="1"/>
    </xf>
    <xf numFmtId="0" fontId="25" fillId="7" borderId="3" xfId="0" applyFont="1" applyFill="1" applyBorder="1" applyAlignment="1" applyProtection="1">
      <alignment horizontal="left" wrapText="1" indent="1"/>
    </xf>
    <xf numFmtId="164" fontId="7" fillId="7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7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6" xfId="1" applyNumberFormat="1" applyFont="1" applyFill="1" applyBorder="1" applyAlignment="1" applyProtection="1">
      <alignment horizontal="left" vertical="center" indent="1"/>
    </xf>
    <xf numFmtId="165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8" xfId="1" applyFont="1" applyFill="1" applyBorder="1" applyAlignment="1" applyProtection="1">
      <alignment horizontal="left" vertical="center" wrapText="1" indent="1"/>
    </xf>
    <xf numFmtId="0" fontId="8" fillId="0" borderId="57" xfId="1" applyFont="1" applyFill="1" applyBorder="1" applyAlignment="1" applyProtection="1">
      <alignment horizontal="left" vertical="center" wrapText="1" indent="1"/>
    </xf>
    <xf numFmtId="0" fontId="7" fillId="7" borderId="24" xfId="0" applyFont="1" applyFill="1" applyBorder="1" applyAlignment="1" applyProtection="1">
      <alignment horizontal="center" vertical="center" wrapText="1"/>
    </xf>
    <xf numFmtId="0" fontId="7" fillId="7" borderId="79" xfId="1" applyFont="1" applyFill="1" applyBorder="1" applyAlignment="1" applyProtection="1">
      <alignment horizontal="left" vertical="center" wrapText="1" indent="1"/>
    </xf>
    <xf numFmtId="164" fontId="7" fillId="7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7" borderId="54" xfId="0" applyNumberFormat="1" applyFont="1" applyFill="1" applyBorder="1" applyAlignment="1" applyProtection="1">
      <alignment horizontal="right" vertical="center" wrapText="1" indent="1"/>
      <protection locked="0"/>
    </xf>
    <xf numFmtId="0" fontId="29" fillId="7" borderId="30" xfId="0" applyFont="1" applyFill="1" applyBorder="1" applyAlignment="1">
      <alignment horizontal="center"/>
    </xf>
    <xf numFmtId="0" fontId="7" fillId="7" borderId="3" xfId="0" applyFont="1" applyFill="1" applyBorder="1" applyAlignment="1" applyProtection="1">
      <alignment horizontal="left" vertical="center" indent="1"/>
    </xf>
    <xf numFmtId="0" fontId="7" fillId="7" borderId="3" xfId="1" applyFont="1" applyFill="1" applyBorder="1" applyAlignment="1" applyProtection="1">
      <alignment horizontal="left" vertical="center" wrapText="1" indent="1"/>
    </xf>
    <xf numFmtId="4" fontId="7" fillId="7" borderId="3" xfId="0" applyNumberFormat="1" applyFont="1" applyFill="1" applyBorder="1" applyAlignment="1" applyProtection="1">
      <alignment horizontal="center" vertical="center" wrapText="1"/>
    </xf>
    <xf numFmtId="4" fontId="7" fillId="7" borderId="6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0" applyFont="1" applyFill="1" applyBorder="1" applyAlignment="1" applyProtection="1">
      <alignment horizontal="left" wrapText="1" indent="1"/>
    </xf>
    <xf numFmtId="4" fontId="7" fillId="7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0" applyFont="1" applyFill="1" applyBorder="1" applyAlignment="1" applyProtection="1">
      <alignment horizontal="left" vertical="center" indent="1"/>
    </xf>
    <xf numFmtId="3" fontId="8" fillId="0" borderId="27" xfId="0" applyNumberFormat="1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 indent="1"/>
    </xf>
    <xf numFmtId="3" fontId="8" fillId="0" borderId="1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left" vertical="center" indent="1"/>
    </xf>
    <xf numFmtId="3" fontId="8" fillId="0" borderId="7" xfId="0" applyNumberFormat="1" applyFont="1" applyFill="1" applyBorder="1" applyAlignment="1" applyProtection="1">
      <alignment horizontal="right" vertical="center" wrapText="1" indent="1"/>
    </xf>
    <xf numFmtId="49" fontId="8" fillId="0" borderId="30" xfId="0" applyNumberFormat="1" applyFont="1" applyFill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9" xfId="1" applyFont="1" applyFill="1" applyBorder="1" applyAlignment="1" applyProtection="1">
      <alignment horizontal="left" vertical="center" wrapText="1" indent="1"/>
    </xf>
    <xf numFmtId="0" fontId="8" fillId="0" borderId="76" xfId="1" applyFont="1" applyFill="1" applyBorder="1" applyAlignment="1" applyProtection="1">
      <alignment horizontal="left" vertical="center" wrapText="1" indent="1"/>
    </xf>
    <xf numFmtId="0" fontId="9" fillId="7" borderId="24" xfId="0" applyFont="1" applyFill="1" applyBorder="1" applyAlignment="1" applyProtection="1">
      <alignment horizontal="center" vertical="center" wrapText="1"/>
    </xf>
    <xf numFmtId="0" fontId="9" fillId="7" borderId="79" xfId="1" applyFont="1" applyFill="1" applyBorder="1" applyAlignment="1" applyProtection="1">
      <alignment horizontal="left" vertical="center" wrapText="1" indent="1"/>
    </xf>
    <xf numFmtId="164" fontId="9" fillId="7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9" fillId="6" borderId="25" xfId="0" applyFont="1" applyFill="1" applyBorder="1" applyAlignment="1" applyProtection="1">
      <alignment wrapText="1"/>
    </xf>
    <xf numFmtId="0" fontId="7" fillId="7" borderId="2" xfId="1" applyFont="1" applyFill="1" applyBorder="1" applyAlignment="1" applyProtection="1">
      <alignment horizontal="center" vertical="center" wrapText="1"/>
    </xf>
    <xf numFmtId="164" fontId="7" fillId="7" borderId="3" xfId="1" applyNumberFormat="1" applyFont="1" applyFill="1" applyBorder="1" applyAlignment="1" applyProtection="1">
      <alignment horizontal="right" vertical="center" wrapText="1" indent="1"/>
    </xf>
    <xf numFmtId="4" fontId="7" fillId="7" borderId="5" xfId="1" applyNumberFormat="1" applyFont="1" applyFill="1" applyBorder="1" applyAlignment="1" applyProtection="1">
      <alignment horizontal="right" vertical="center" wrapText="1" indent="1"/>
    </xf>
    <xf numFmtId="0" fontId="3" fillId="6" borderId="24" xfId="0" applyFont="1" applyFill="1" applyBorder="1" applyAlignment="1" applyProtection="1">
      <alignment horizontal="center" wrapText="1"/>
    </xf>
    <xf numFmtId="0" fontId="3" fillId="6" borderId="25" xfId="0" applyFont="1" applyFill="1" applyBorder="1" applyAlignment="1" applyProtection="1">
      <alignment wrapText="1"/>
    </xf>
    <xf numFmtId="164" fontId="3" fillId="6" borderId="3" xfId="1" applyNumberFormat="1" applyFont="1" applyFill="1" applyBorder="1" applyAlignment="1" applyProtection="1">
      <alignment horizontal="right" vertical="center" wrapText="1" indent="1"/>
    </xf>
    <xf numFmtId="3" fontId="8" fillId="0" borderId="21" xfId="0" applyNumberFormat="1" applyFont="1" applyFill="1" applyBorder="1" applyAlignment="1" applyProtection="1">
      <alignment horizontal="right" vertical="center" wrapText="1" indent="1"/>
    </xf>
    <xf numFmtId="164" fontId="8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vertical="center" wrapText="1"/>
    </xf>
    <xf numFmtId="0" fontId="8" fillId="0" borderId="27" xfId="1" applyFont="1" applyFill="1" applyBorder="1" applyAlignment="1" applyProtection="1">
      <alignment horizontal="left" vertical="center" wrapText="1"/>
    </xf>
    <xf numFmtId="164" fontId="24" fillId="0" borderId="50" xfId="1" applyNumberFormat="1" applyFont="1" applyFill="1" applyBorder="1" applyAlignment="1" applyProtection="1">
      <alignment horizontal="right" vertical="center" indent="1"/>
    </xf>
    <xf numFmtId="3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9" fillId="6" borderId="24" xfId="0" applyFont="1" applyFill="1" applyBorder="1" applyAlignment="1" applyProtection="1">
      <alignment horizontal="center" wrapText="1"/>
    </xf>
    <xf numFmtId="164" fontId="9" fillId="6" borderId="3" xfId="1" applyNumberFormat="1" applyFont="1" applyFill="1" applyBorder="1" applyAlignment="1" applyProtection="1">
      <alignment horizontal="right" vertical="center" wrapText="1" indent="1"/>
    </xf>
    <xf numFmtId="164" fontId="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1" applyFont="1" applyFill="1" applyAlignment="1" applyProtection="1">
      <alignment horizontal="center" wrapText="1"/>
    </xf>
    <xf numFmtId="49" fontId="9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30" xfId="1" applyFont="1" applyFill="1" applyBorder="1" applyAlignment="1" applyProtection="1">
      <alignment horizontal="left" vertical="center" wrapText="1" indent="1"/>
    </xf>
    <xf numFmtId="164" fontId="7" fillId="7" borderId="15" xfId="1" applyNumberFormat="1" applyFont="1" applyFill="1" applyBorder="1" applyAlignment="1" applyProtection="1">
      <alignment horizontal="right" vertical="center" wrapText="1" indent="1"/>
    </xf>
    <xf numFmtId="4" fontId="7" fillId="7" borderId="68" xfId="1" applyNumberFormat="1" applyFont="1" applyFill="1" applyBorder="1" applyAlignment="1" applyProtection="1">
      <alignment horizontal="right" vertical="center" wrapText="1" indent="1"/>
    </xf>
    <xf numFmtId="0" fontId="7" fillId="7" borderId="2" xfId="1" applyFont="1" applyFill="1" applyBorder="1" applyAlignment="1" applyProtection="1">
      <alignment horizontal="left" vertical="center" wrapText="1" indent="1"/>
    </xf>
    <xf numFmtId="0" fontId="3" fillId="7" borderId="2" xfId="1" applyFont="1" applyFill="1" applyBorder="1" applyAlignment="1" applyProtection="1">
      <alignment horizontal="left" vertical="center" wrapText="1" indent="1"/>
    </xf>
    <xf numFmtId="0" fontId="3" fillId="7" borderId="3" xfId="1" applyFont="1" applyFill="1" applyBorder="1" applyAlignment="1" applyProtection="1">
      <alignment horizontal="left" vertical="center" wrapText="1" indent="1"/>
    </xf>
    <xf numFmtId="164" fontId="7" fillId="7" borderId="3" xfId="1" applyNumberFormat="1" applyFont="1" applyFill="1" applyBorder="1" applyAlignment="1" applyProtection="1">
      <alignment horizontal="right" vertical="center" wrapText="1" indent="1"/>
      <protection locked="0"/>
    </xf>
    <xf numFmtId="4" fontId="7" fillId="7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7" borderId="31" xfId="1" applyNumberFormat="1" applyFont="1" applyFill="1" applyBorder="1" applyAlignment="1" applyProtection="1">
      <alignment horizontal="right" vertical="center" wrapText="1" indent="1"/>
    </xf>
    <xf numFmtId="4" fontId="7" fillId="7" borderId="31" xfId="1" applyNumberFormat="1" applyFont="1" applyFill="1" applyBorder="1" applyAlignment="1" applyProtection="1">
      <alignment horizontal="right" vertical="center" wrapText="1" indent="1"/>
    </xf>
    <xf numFmtId="164" fontId="7" fillId="7" borderId="4" xfId="1" applyNumberFormat="1" applyFont="1" applyFill="1" applyBorder="1" applyAlignment="1" applyProtection="1">
      <alignment horizontal="right" vertical="center" wrapText="1" indent="1"/>
    </xf>
    <xf numFmtId="4" fontId="7" fillId="7" borderId="4" xfId="1" applyNumberFormat="1" applyFont="1" applyFill="1" applyBorder="1" applyAlignment="1" applyProtection="1">
      <alignment horizontal="right" vertical="center" wrapText="1" indent="1"/>
    </xf>
    <xf numFmtId="0" fontId="3" fillId="7" borderId="3" xfId="1" applyFont="1" applyFill="1" applyBorder="1" applyAlignment="1" applyProtection="1">
      <alignment horizontal="center" vertical="center"/>
    </xf>
    <xf numFmtId="3" fontId="3" fillId="7" borderId="3" xfId="1" applyNumberFormat="1" applyFont="1" applyFill="1" applyBorder="1" applyAlignment="1" applyProtection="1">
      <alignment vertical="center" wrapText="1"/>
    </xf>
    <xf numFmtId="164" fontId="3" fillId="7" borderId="3" xfId="1" applyNumberFormat="1" applyFont="1" applyFill="1" applyBorder="1" applyAlignment="1" applyProtection="1">
      <alignment horizontal="right" vertical="center" wrapText="1" indent="1"/>
    </xf>
    <xf numFmtId="0" fontId="7" fillId="7" borderId="30" xfId="1" applyFont="1" applyFill="1" applyBorder="1" applyAlignment="1" applyProtection="1">
      <alignment horizontal="center" vertical="center" wrapText="1"/>
    </xf>
    <xf numFmtId="0" fontId="7" fillId="7" borderId="15" xfId="1" applyFont="1" applyFill="1" applyBorder="1" applyAlignment="1" applyProtection="1">
      <alignment vertical="center" wrapText="1"/>
    </xf>
    <xf numFmtId="0" fontId="7" fillId="7" borderId="3" xfId="1" applyFont="1" applyFill="1" applyBorder="1" applyAlignment="1" applyProtection="1">
      <alignment vertical="center" wrapText="1"/>
    </xf>
    <xf numFmtId="164" fontId="7" fillId="7" borderId="61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Protection="1"/>
    <xf numFmtId="0" fontId="35" fillId="0" borderId="0" xfId="0" applyFont="1"/>
    <xf numFmtId="164" fontId="36" fillId="0" borderId="0" xfId="1" applyNumberFormat="1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right"/>
    </xf>
    <xf numFmtId="164" fontId="36" fillId="0" borderId="1" xfId="1" applyNumberFormat="1" applyFont="1" applyFill="1" applyBorder="1" applyAlignment="1" applyProtection="1">
      <alignment vertical="center"/>
    </xf>
    <xf numFmtId="0" fontId="36" fillId="0" borderId="1" xfId="0" applyFont="1" applyFill="1" applyBorder="1" applyAlignment="1" applyProtection="1">
      <alignment horizontal="right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30" xfId="1" applyFont="1" applyFill="1" applyBorder="1" applyAlignment="1" applyProtection="1">
      <alignment horizontal="left" vertical="center" wrapText="1" indent="1"/>
    </xf>
    <xf numFmtId="0" fontId="3" fillId="0" borderId="15" xfId="1" applyFont="1" applyFill="1" applyBorder="1" applyAlignment="1" applyProtection="1">
      <alignment horizontal="left" vertical="center" wrapText="1" indent="1"/>
    </xf>
    <xf numFmtId="3" fontId="3" fillId="0" borderId="15" xfId="1" applyNumberFormat="1" applyFont="1" applyFill="1" applyBorder="1" applyAlignment="1" applyProtection="1">
      <alignment vertical="center" wrapText="1"/>
    </xf>
    <xf numFmtId="2" fontId="3" fillId="0" borderId="68" xfId="1" applyNumberFormat="1" applyFont="1" applyFill="1" applyBorder="1" applyAlignment="1" applyProtection="1">
      <alignment vertical="center" wrapText="1"/>
    </xf>
    <xf numFmtId="49" fontId="24" fillId="0" borderId="20" xfId="1" applyNumberFormat="1" applyFont="1" applyFill="1" applyBorder="1" applyAlignment="1" applyProtection="1">
      <alignment horizontal="left" vertical="center" wrapText="1" indent="1"/>
    </xf>
    <xf numFmtId="0" fontId="24" fillId="0" borderId="21" xfId="1" applyFont="1" applyFill="1" applyBorder="1" applyAlignment="1" applyProtection="1">
      <alignment horizontal="left" vertical="center" wrapText="1" indent="1"/>
    </xf>
    <xf numFmtId="3" fontId="24" fillId="0" borderId="21" xfId="1" applyNumberFormat="1" applyFont="1" applyFill="1" applyBorder="1" applyAlignment="1" applyProtection="1">
      <alignment vertical="center" wrapText="1"/>
      <protection locked="0"/>
    </xf>
    <xf numFmtId="2" fontId="24" fillId="0" borderId="32" xfId="1" applyNumberFormat="1" applyFont="1" applyFill="1" applyBorder="1" applyAlignment="1" applyProtection="1">
      <alignment vertical="center" wrapText="1"/>
    </xf>
    <xf numFmtId="49" fontId="24" fillId="0" borderId="9" xfId="1" applyNumberFormat="1" applyFont="1" applyFill="1" applyBorder="1" applyAlignment="1" applyProtection="1">
      <alignment horizontal="left" vertical="center" wrapText="1" indent="1"/>
    </xf>
    <xf numFmtId="0" fontId="24" fillId="0" borderId="10" xfId="1" applyFont="1" applyFill="1" applyBorder="1" applyAlignment="1" applyProtection="1">
      <alignment horizontal="left" vertical="center" wrapText="1" indent="1"/>
    </xf>
    <xf numFmtId="3" fontId="24" fillId="0" borderId="13" xfId="1" applyNumberFormat="1" applyFont="1" applyFill="1" applyBorder="1" applyAlignment="1" applyProtection="1">
      <alignment vertical="center" wrapText="1"/>
      <protection locked="0"/>
    </xf>
    <xf numFmtId="2" fontId="24" fillId="0" borderId="33" xfId="1" applyNumberFormat="1" applyFont="1" applyFill="1" applyBorder="1" applyAlignment="1" applyProtection="1">
      <alignment vertical="center" wrapText="1"/>
    </xf>
    <xf numFmtId="3" fontId="24" fillId="0" borderId="10" xfId="1" applyNumberFormat="1" applyFont="1" applyFill="1" applyBorder="1" applyAlignment="1" applyProtection="1">
      <alignment vertical="center" wrapText="1"/>
      <protection locked="0"/>
    </xf>
    <xf numFmtId="0" fontId="24" fillId="0" borderId="27" xfId="1" applyFont="1" applyFill="1" applyBorder="1" applyAlignment="1" applyProtection="1">
      <alignment horizontal="left" vertical="center" wrapText="1" indent="1"/>
    </xf>
    <xf numFmtId="0" fontId="24" fillId="0" borderId="10" xfId="1" applyFont="1" applyFill="1" applyBorder="1" applyAlignment="1" applyProtection="1">
      <alignment horizontal="left" vertical="center" wrapText="1" indent="5"/>
    </xf>
    <xf numFmtId="49" fontId="24" fillId="0" borderId="9" xfId="1" applyNumberFormat="1" applyFont="1" applyFill="1" applyBorder="1" applyAlignment="1" applyProtection="1">
      <alignment horizontal="left" vertical="top" wrapText="1" indent="1"/>
    </xf>
    <xf numFmtId="49" fontId="24" fillId="0" borderId="12" xfId="1" applyNumberFormat="1" applyFont="1" applyFill="1" applyBorder="1" applyAlignment="1" applyProtection="1">
      <alignment horizontal="left" vertical="top" wrapText="1" indent="1"/>
    </xf>
    <xf numFmtId="0" fontId="24" fillId="0" borderId="13" xfId="1" applyFont="1" applyFill="1" applyBorder="1" applyAlignment="1" applyProtection="1">
      <alignment horizontal="left" vertical="center" wrapText="1" indent="5"/>
    </xf>
    <xf numFmtId="49" fontId="24" fillId="0" borderId="16" xfId="1" applyNumberFormat="1" applyFont="1" applyFill="1" applyBorder="1" applyAlignment="1" applyProtection="1">
      <alignment horizontal="left" vertical="center" indent="1"/>
    </xf>
    <xf numFmtId="0" fontId="24" fillId="0" borderId="17" xfId="1" applyFont="1" applyFill="1" applyBorder="1" applyAlignment="1" applyProtection="1">
      <alignment horizontal="left" vertical="center" wrapText="1" indent="1"/>
    </xf>
    <xf numFmtId="2" fontId="24" fillId="0" borderId="47" xfId="1" applyNumberFormat="1" applyFont="1" applyFill="1" applyBorder="1" applyAlignment="1" applyProtection="1">
      <alignment vertical="center" wrapText="1"/>
    </xf>
    <xf numFmtId="49" fontId="24" fillId="0" borderId="6" xfId="1" applyNumberFormat="1" applyFont="1" applyFill="1" applyBorder="1" applyAlignment="1" applyProtection="1">
      <alignment horizontal="left" vertical="center" wrapText="1" indent="1"/>
    </xf>
    <xf numFmtId="0" fontId="24" fillId="0" borderId="7" xfId="1" applyFont="1" applyFill="1" applyBorder="1" applyAlignment="1" applyProtection="1">
      <alignment horizontal="left" vertical="center" wrapText="1" indent="1"/>
    </xf>
    <xf numFmtId="3" fontId="24" fillId="0" borderId="7" xfId="1" applyNumberFormat="1" applyFont="1" applyFill="1" applyBorder="1" applyAlignment="1" applyProtection="1">
      <alignment vertical="center" wrapText="1"/>
      <protection locked="0"/>
    </xf>
    <xf numFmtId="49" fontId="24" fillId="0" borderId="6" xfId="1" applyNumberFormat="1" applyFont="1" applyFill="1" applyBorder="1" applyAlignment="1" applyProtection="1">
      <alignment horizontal="left" vertical="center" indent="1"/>
    </xf>
    <xf numFmtId="2" fontId="3" fillId="7" borderId="68" xfId="1" applyNumberFormat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horizontal="left" vertical="center" indent="1"/>
    </xf>
    <xf numFmtId="0" fontId="24" fillId="0" borderId="7" xfId="1" applyFont="1" applyFill="1" applyBorder="1" applyAlignment="1" applyProtection="1">
      <alignment horizontal="left" vertical="center" wrapText="1" indent="2"/>
    </xf>
    <xf numFmtId="164" fontId="2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3" xfId="1" applyFont="1" applyFill="1" applyBorder="1" applyAlignment="1" applyProtection="1">
      <alignment horizontal="left" vertical="center" wrapText="1" indent="2"/>
    </xf>
    <xf numFmtId="164" fontId="2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2" fontId="3" fillId="0" borderId="32" xfId="1" applyNumberFormat="1" applyFont="1" applyFill="1" applyBorder="1" applyAlignment="1" applyProtection="1">
      <alignment vertical="center" wrapText="1"/>
    </xf>
    <xf numFmtId="2" fontId="3" fillId="0" borderId="47" xfId="1" applyNumberFormat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35" fillId="0" borderId="0" xfId="0" applyNumberFormat="1" applyFont="1"/>
    <xf numFmtId="0" fontId="37" fillId="0" borderId="50" xfId="0" applyFont="1" applyBorder="1"/>
    <xf numFmtId="0" fontId="36" fillId="0" borderId="0" xfId="1" applyFont="1" applyFill="1" applyAlignment="1" applyProtection="1">
      <alignment horizontal="right"/>
    </xf>
    <xf numFmtId="0" fontId="3" fillId="0" borderId="3" xfId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Alignment="1" applyProtection="1">
      <alignment vertical="center" wrapText="1"/>
    </xf>
    <xf numFmtId="4" fontId="3" fillId="0" borderId="5" xfId="1" applyNumberFormat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Protection="1"/>
    <xf numFmtId="164" fontId="36" fillId="0" borderId="0" xfId="1" applyNumberFormat="1" applyFont="1" applyFill="1" applyBorder="1" applyAlignment="1" applyProtection="1">
      <alignment horizontal="left" vertical="center"/>
    </xf>
    <xf numFmtId="164" fontId="36" fillId="0" borderId="1" xfId="1" applyNumberFormat="1" applyFont="1" applyFill="1" applyBorder="1" applyAlignment="1" applyProtection="1">
      <alignment horizontal="left" vertical="center"/>
    </xf>
    <xf numFmtId="0" fontId="38" fillId="7" borderId="30" xfId="0" applyFont="1" applyFill="1" applyBorder="1" applyAlignment="1">
      <alignment horizontal="center"/>
    </xf>
    <xf numFmtId="0" fontId="3" fillId="7" borderId="3" xfId="0" applyFont="1" applyFill="1" applyBorder="1" applyAlignment="1" applyProtection="1">
      <alignment horizontal="left" vertical="center" indent="1"/>
    </xf>
    <xf numFmtId="3" fontId="3" fillId="7" borderId="3" xfId="0" applyNumberFormat="1" applyFont="1" applyFill="1" applyBorder="1" applyAlignment="1" applyProtection="1">
      <alignment horizontal="right" vertical="center" wrapText="1" inden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indent="1"/>
    </xf>
    <xf numFmtId="3" fontId="3" fillId="0" borderId="3" xfId="0" applyNumberFormat="1" applyFont="1" applyFill="1" applyBorder="1" applyAlignment="1" applyProtection="1">
      <alignment horizontal="right" vertical="center" wrapText="1" indent="1"/>
    </xf>
    <xf numFmtId="49" fontId="24" fillId="0" borderId="26" xfId="0" applyNumberFormat="1" applyFont="1" applyFill="1" applyBorder="1" applyAlignment="1" applyProtection="1">
      <alignment horizontal="center" vertical="center" wrapText="1"/>
    </xf>
    <xf numFmtId="0" fontId="24" fillId="0" borderId="27" xfId="0" applyFont="1" applyFill="1" applyBorder="1" applyAlignment="1" applyProtection="1">
      <alignment horizontal="left" vertical="center" indent="1"/>
    </xf>
    <xf numFmtId="3" fontId="24" fillId="0" borderId="27" xfId="0" applyNumberFormat="1" applyFont="1" applyFill="1" applyBorder="1" applyAlignment="1" applyProtection="1">
      <alignment horizontal="right" vertical="center" wrapText="1" inden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left" vertical="center" indent="1"/>
    </xf>
    <xf numFmtId="3" fontId="24" fillId="0" borderId="10" xfId="0" applyNumberFormat="1" applyFont="1" applyFill="1" applyBorder="1" applyAlignment="1" applyProtection="1">
      <alignment horizontal="right" vertical="center" wrapText="1" indent="1"/>
    </xf>
    <xf numFmtId="0" fontId="24" fillId="0" borderId="7" xfId="0" applyFont="1" applyFill="1" applyBorder="1" applyAlignment="1" applyProtection="1">
      <alignment horizontal="left" vertical="center" indent="1"/>
    </xf>
    <xf numFmtId="164" fontId="2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2" xfId="0" applyNumberFormat="1" applyFont="1" applyFill="1" applyBorder="1" applyAlignment="1" applyProtection="1">
      <alignment horizontal="center" vertical="center" wrapText="1"/>
    </xf>
    <xf numFmtId="164" fontId="2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3" xfId="1" applyFont="1" applyFill="1" applyBorder="1" applyAlignment="1" applyProtection="1">
      <alignment horizontal="left" vertical="center" wrapText="1" indent="1"/>
    </xf>
    <xf numFmtId="49" fontId="24" fillId="0" borderId="6" xfId="0" applyNumberFormat="1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left" wrapText="1" inden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6" xfId="0" applyNumberFormat="1" applyFont="1" applyFill="1" applyBorder="1" applyAlignment="1" applyProtection="1">
      <alignment horizontal="center" vertical="center" wrapText="1"/>
    </xf>
    <xf numFmtId="0" fontId="24" fillId="0" borderId="17" xfId="0" applyFont="1" applyFill="1" applyBorder="1" applyAlignment="1" applyProtection="1">
      <alignment horizontal="left" wrapText="1" indent="1"/>
    </xf>
    <xf numFmtId="164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3" xfId="0" applyFont="1" applyBorder="1" applyAlignment="1" applyProtection="1">
      <alignment horizontal="left" wrapText="1" indent="1"/>
    </xf>
    <xf numFmtId="49" fontId="24" fillId="0" borderId="16" xfId="1" applyNumberFormat="1" applyFont="1" applyFill="1" applyBorder="1" applyAlignment="1" applyProtection="1">
      <alignment horizontal="left" vertical="center" wrapText="1" indent="1"/>
    </xf>
    <xf numFmtId="164" fontId="2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30" xfId="0" applyNumberFormat="1" applyFont="1" applyFill="1" applyBorder="1" applyAlignment="1" applyProtection="1">
      <alignment horizontal="center" vertical="center" wrapText="1"/>
    </xf>
    <xf numFmtId="0" fontId="24" fillId="0" borderId="15" xfId="1" applyFont="1" applyFill="1" applyBorder="1" applyAlignment="1" applyProtection="1">
      <alignment horizontal="left" vertical="center" wrapText="1" indent="1"/>
    </xf>
    <xf numFmtId="164" fontId="2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3" fillId="7" borderId="2" xfId="0" applyFont="1" applyFill="1" applyBorder="1" applyAlignment="1" applyProtection="1">
      <alignment horizontal="center" vertical="center" wrapText="1"/>
    </xf>
    <xf numFmtId="164" fontId="3" fillId="7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3" xfId="1" quotePrefix="1" applyFont="1" applyFill="1" applyBorder="1" applyAlignment="1" applyProtection="1">
      <alignment horizontal="left" vertical="center" wrapText="1" indent="1"/>
    </xf>
    <xf numFmtId="0" fontId="3" fillId="0" borderId="60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</xf>
    <xf numFmtId="0" fontId="24" fillId="0" borderId="58" xfId="1" applyFont="1" applyFill="1" applyBorder="1" applyAlignment="1" applyProtection="1">
      <alignment horizontal="left" vertical="center" wrapText="1" indent="1"/>
    </xf>
    <xf numFmtId="0" fontId="24" fillId="0" borderId="35" xfId="1" applyFont="1" applyFill="1" applyBorder="1" applyAlignment="1" applyProtection="1">
      <alignment horizontal="left" vertical="center" wrapText="1" indent="1"/>
    </xf>
    <xf numFmtId="0" fontId="24" fillId="0" borderId="57" xfId="1" applyFont="1" applyFill="1" applyBorder="1" applyAlignment="1" applyProtection="1">
      <alignment horizontal="left" vertical="center" wrapText="1" indent="1"/>
    </xf>
    <xf numFmtId="0" fontId="24" fillId="0" borderId="69" xfId="1" applyFont="1" applyFill="1" applyBorder="1" applyAlignment="1" applyProtection="1">
      <alignment horizontal="left" vertical="center" wrapText="1" indent="1"/>
    </xf>
    <xf numFmtId="0" fontId="24" fillId="0" borderId="76" xfId="1" applyFont="1" applyFill="1" applyBorder="1" applyAlignment="1" applyProtection="1">
      <alignment horizontal="left" vertical="center" wrapText="1" indent="1"/>
    </xf>
    <xf numFmtId="0" fontId="3" fillId="7" borderId="24" xfId="0" applyFont="1" applyFill="1" applyBorder="1" applyAlignment="1" applyProtection="1">
      <alignment horizontal="center" vertical="center" wrapText="1"/>
    </xf>
    <xf numFmtId="0" fontId="3" fillId="7" borderId="79" xfId="1" applyFont="1" applyFill="1" applyBorder="1" applyAlignment="1" applyProtection="1">
      <alignment horizontal="left" vertical="center" wrapText="1" indent="1"/>
    </xf>
    <xf numFmtId="164" fontId="3" fillId="7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left" vertical="center" wrapText="1" indent="1"/>
    </xf>
    <xf numFmtId="49" fontId="24" fillId="0" borderId="6" xfId="1" applyNumberFormat="1" applyFont="1" applyFill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left" wrapText="1" indent="1"/>
    </xf>
    <xf numFmtId="0" fontId="24" fillId="0" borderId="10" xfId="0" applyFont="1" applyBorder="1" applyAlignment="1" applyProtection="1">
      <alignment horizontal="left" wrapText="1" indent="1"/>
    </xf>
    <xf numFmtId="0" fontId="24" fillId="0" borderId="13" xfId="0" applyFont="1" applyBorder="1" applyAlignment="1" applyProtection="1">
      <alignment wrapText="1"/>
    </xf>
    <xf numFmtId="49" fontId="24" fillId="0" borderId="12" xfId="1" applyNumberFormat="1" applyFont="1" applyFill="1" applyBorder="1" applyAlignment="1" applyProtection="1">
      <alignment horizontal="center" vertical="center" wrapText="1"/>
    </xf>
    <xf numFmtId="49" fontId="24" fillId="0" borderId="9" xfId="1" applyNumberFormat="1" applyFont="1" applyFill="1" applyBorder="1" applyAlignment="1" applyProtection="1">
      <alignment horizontal="center" vertical="center" wrapText="1"/>
    </xf>
    <xf numFmtId="0" fontId="24" fillId="0" borderId="6" xfId="0" applyFont="1" applyBorder="1" applyAlignment="1" applyProtection="1">
      <alignment horizontal="center" wrapText="1"/>
    </xf>
    <xf numFmtId="0" fontId="24" fillId="0" borderId="9" xfId="0" applyFont="1" applyBorder="1" applyAlignment="1" applyProtection="1">
      <alignment horizontal="center" wrapText="1"/>
    </xf>
    <xf numFmtId="0" fontId="24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wrapText="1"/>
    </xf>
    <xf numFmtId="164" fontId="7" fillId="0" borderId="59" xfId="0" applyNumberFormat="1" applyFont="1" applyFill="1" applyBorder="1" applyAlignment="1" applyProtection="1">
      <alignment horizontal="center" vertical="center" wrapText="1"/>
    </xf>
    <xf numFmtId="4" fontId="3" fillId="7" borderId="4" xfId="0" applyNumberFormat="1" applyFont="1" applyFill="1" applyBorder="1" applyAlignment="1" applyProtection="1">
      <alignment wrapText="1"/>
    </xf>
    <xf numFmtId="4" fontId="3" fillId="0" borderId="4" xfId="0" applyNumberFormat="1" applyFont="1" applyFill="1" applyBorder="1" applyAlignment="1" applyProtection="1">
      <alignment wrapText="1"/>
    </xf>
    <xf numFmtId="4" fontId="24" fillId="0" borderId="37" xfId="0" applyNumberFormat="1" applyFont="1" applyFill="1" applyBorder="1" applyAlignment="1" applyProtection="1">
      <alignment wrapText="1"/>
    </xf>
    <xf numFmtId="4" fontId="24" fillId="0" borderId="33" xfId="0" applyNumberFormat="1" applyFont="1" applyFill="1" applyBorder="1" applyAlignment="1" applyProtection="1">
      <alignment wrapText="1"/>
    </xf>
    <xf numFmtId="4" fontId="3" fillId="0" borderId="4" xfId="0" applyNumberFormat="1" applyFont="1" applyFill="1" applyBorder="1" applyAlignment="1" applyProtection="1">
      <alignment wrapText="1"/>
      <protection locked="0"/>
    </xf>
    <xf numFmtId="4" fontId="24" fillId="0" borderId="32" xfId="1" applyNumberFormat="1" applyFont="1" applyFill="1" applyBorder="1" applyAlignment="1" applyProtection="1">
      <alignment wrapText="1"/>
      <protection locked="0"/>
    </xf>
    <xf numFmtId="4" fontId="24" fillId="0" borderId="33" xfId="1" applyNumberFormat="1" applyFont="1" applyFill="1" applyBorder="1" applyAlignment="1" applyProtection="1">
      <alignment wrapText="1"/>
      <protection locked="0"/>
    </xf>
    <xf numFmtId="165" fontId="24" fillId="0" borderId="36" xfId="0" applyNumberFormat="1" applyFont="1" applyFill="1" applyBorder="1" applyAlignment="1" applyProtection="1">
      <alignment wrapText="1"/>
      <protection locked="0"/>
    </xf>
    <xf numFmtId="165" fontId="24" fillId="0" borderId="33" xfId="0" applyNumberFormat="1" applyFont="1" applyFill="1" applyBorder="1" applyAlignment="1" applyProtection="1">
      <alignment wrapText="1"/>
      <protection locked="0"/>
    </xf>
    <xf numFmtId="4" fontId="3" fillId="7" borderId="4" xfId="0" applyNumberFormat="1" applyFont="1" applyFill="1" applyBorder="1" applyAlignment="1" applyProtection="1">
      <alignment wrapText="1"/>
      <protection locked="0"/>
    </xf>
    <xf numFmtId="165" fontId="24" fillId="0" borderId="4" xfId="0" applyNumberFormat="1" applyFont="1" applyFill="1" applyBorder="1" applyAlignment="1" applyProtection="1">
      <alignment wrapText="1"/>
      <protection locked="0"/>
    </xf>
    <xf numFmtId="165" fontId="24" fillId="0" borderId="37" xfId="0" applyNumberFormat="1" applyFont="1" applyFill="1" applyBorder="1" applyAlignment="1" applyProtection="1">
      <alignment wrapText="1"/>
      <protection locked="0"/>
    </xf>
    <xf numFmtId="164" fontId="24" fillId="0" borderId="36" xfId="0" applyNumberFormat="1" applyFont="1" applyFill="1" applyBorder="1" applyAlignment="1" applyProtection="1">
      <alignment wrapText="1"/>
      <protection locked="0"/>
    </xf>
    <xf numFmtId="165" fontId="24" fillId="0" borderId="47" xfId="0" applyNumberFormat="1" applyFont="1" applyFill="1" applyBorder="1" applyAlignment="1" applyProtection="1">
      <alignment wrapText="1"/>
      <protection locked="0"/>
    </xf>
    <xf numFmtId="4" fontId="3" fillId="0" borderId="4" xfId="1" applyNumberFormat="1" applyFont="1" applyFill="1" applyBorder="1" applyAlignment="1" applyProtection="1">
      <alignment wrapText="1"/>
    </xf>
    <xf numFmtId="164" fontId="24" fillId="0" borderId="33" xfId="1" applyNumberFormat="1" applyFont="1" applyFill="1" applyBorder="1" applyAlignment="1" applyProtection="1">
      <alignment wrapText="1"/>
      <protection locked="0"/>
    </xf>
    <xf numFmtId="165" fontId="24" fillId="0" borderId="33" xfId="1" applyNumberFormat="1" applyFont="1" applyFill="1" applyBorder="1" applyAlignment="1" applyProtection="1">
      <alignment wrapText="1"/>
      <protection locked="0"/>
    </xf>
    <xf numFmtId="164" fontId="3" fillId="0" borderId="4" xfId="1" applyNumberFormat="1" applyFont="1" applyFill="1" applyBorder="1" applyAlignment="1" applyProtection="1">
      <alignment wrapText="1"/>
    </xf>
    <xf numFmtId="4" fontId="24" fillId="0" borderId="32" xfId="1" applyNumberFormat="1" applyFont="1" applyFill="1" applyBorder="1" applyAlignment="1" applyProtection="1">
      <alignment wrapText="1"/>
    </xf>
    <xf numFmtId="164" fontId="24" fillId="0" borderId="36" xfId="1" applyNumberFormat="1" applyFont="1" applyFill="1" applyBorder="1" applyAlignment="1" applyProtection="1">
      <alignment wrapText="1"/>
      <protection locked="0"/>
    </xf>
    <xf numFmtId="4" fontId="3" fillId="6" borderId="4" xfId="1" applyNumberFormat="1" applyFont="1" applyFill="1" applyBorder="1" applyAlignment="1" applyProtection="1">
      <alignment wrapText="1"/>
    </xf>
    <xf numFmtId="4" fontId="7" fillId="7" borderId="3" xfId="0" applyNumberFormat="1" applyFont="1" applyFill="1" applyBorder="1" applyAlignment="1" applyProtection="1">
      <alignment horizontal="right" vertical="center" wrapText="1"/>
    </xf>
    <xf numFmtId="165" fontId="8" fillId="0" borderId="34" xfId="0" applyNumberFormat="1" applyFont="1" applyFill="1" applyBorder="1" applyAlignment="1" applyProtection="1">
      <alignment vertical="center" wrapText="1"/>
      <protection locked="0"/>
    </xf>
    <xf numFmtId="4" fontId="7" fillId="7" borderId="5" xfId="0" applyNumberFormat="1" applyFont="1" applyFill="1" applyBorder="1" applyAlignment="1" applyProtection="1">
      <alignment vertical="center" wrapText="1"/>
    </xf>
    <xf numFmtId="4" fontId="7" fillId="0" borderId="5" xfId="0" applyNumberFormat="1" applyFont="1" applyFill="1" applyBorder="1" applyAlignment="1" applyProtection="1">
      <alignment horizontal="right" vertical="center" wrapText="1"/>
    </xf>
    <xf numFmtId="165" fontId="8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9" fillId="7" borderId="5" xfId="0" applyNumberFormat="1" applyFont="1" applyFill="1" applyBorder="1" applyAlignment="1" applyProtection="1">
      <alignment horizontal="right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51" xfId="0" quotePrefix="1" applyFont="1" applyFill="1" applyBorder="1" applyAlignment="1" applyProtection="1">
      <alignment horizontal="right" vertical="center"/>
    </xf>
    <xf numFmtId="0" fontId="7" fillId="0" borderId="75" xfId="0" applyFont="1" applyFill="1" applyBorder="1" applyAlignment="1" applyProtection="1">
      <alignment horizontal="right" vertical="center"/>
    </xf>
    <xf numFmtId="4" fontId="7" fillId="7" borderId="4" xfId="0" applyNumberFormat="1" applyFont="1" applyFill="1" applyBorder="1" applyAlignment="1" applyProtection="1">
      <alignment vertical="center" wrapText="1"/>
    </xf>
    <xf numFmtId="4" fontId="7" fillId="0" borderId="4" xfId="0" applyNumberFormat="1" applyFont="1" applyFill="1" applyBorder="1" applyAlignment="1" applyProtection="1">
      <alignment vertical="center" wrapText="1"/>
    </xf>
    <xf numFmtId="4" fontId="8" fillId="0" borderId="37" xfId="0" applyNumberFormat="1" applyFont="1" applyFill="1" applyBorder="1" applyAlignment="1" applyProtection="1">
      <alignment vertical="center" wrapText="1"/>
    </xf>
    <xf numFmtId="4" fontId="8" fillId="0" borderId="33" xfId="0" applyNumberFormat="1" applyFont="1" applyFill="1" applyBorder="1" applyAlignment="1" applyProtection="1">
      <alignment vertical="center" wrapText="1"/>
    </xf>
    <xf numFmtId="4" fontId="7" fillId="7" borderId="4" xfId="0" applyNumberFormat="1" applyFont="1" applyFill="1" applyBorder="1" applyAlignment="1" applyProtection="1">
      <alignment horizontal="right" vertical="center" wrapText="1"/>
    </xf>
    <xf numFmtId="4" fontId="7" fillId="0" borderId="4" xfId="0" applyNumberFormat="1" applyFont="1" applyFill="1" applyBorder="1" applyAlignment="1" applyProtection="1">
      <alignment horizontal="right" vertical="center" wrapText="1"/>
    </xf>
    <xf numFmtId="4" fontId="8" fillId="0" borderId="37" xfId="0" applyNumberFormat="1" applyFont="1" applyFill="1" applyBorder="1" applyAlignment="1" applyProtection="1">
      <alignment horizontal="right" vertical="center" wrapText="1"/>
    </xf>
    <xf numFmtId="4" fontId="8" fillId="0" borderId="33" xfId="0" applyNumberFormat="1" applyFont="1" applyFill="1" applyBorder="1" applyAlignment="1" applyProtection="1">
      <alignment horizontal="right" vertical="center" wrapText="1"/>
    </xf>
    <xf numFmtId="4" fontId="8" fillId="0" borderId="33" xfId="1" applyNumberFormat="1" applyFont="1" applyFill="1" applyBorder="1" applyAlignment="1" applyProtection="1">
      <alignment horizontal="right" vertical="center" wrapText="1"/>
      <protection locked="0"/>
    </xf>
    <xf numFmtId="165" fontId="24" fillId="0" borderId="31" xfId="0" applyNumberFormat="1" applyFont="1" applyFill="1" applyBorder="1" applyAlignment="1" applyProtection="1">
      <alignment wrapText="1"/>
      <protection locked="0"/>
    </xf>
    <xf numFmtId="165" fontId="8" fillId="0" borderId="32" xfId="1" applyNumberFormat="1" applyFont="1" applyFill="1" applyBorder="1" applyAlignment="1" applyProtection="1">
      <alignment vertical="center" wrapText="1"/>
      <protection locked="0"/>
    </xf>
    <xf numFmtId="165" fontId="8" fillId="0" borderId="33" xfId="1" applyNumberFormat="1" applyFont="1" applyFill="1" applyBorder="1" applyAlignment="1" applyProtection="1">
      <alignment vertical="center" wrapText="1"/>
      <protection locked="0"/>
    </xf>
    <xf numFmtId="165" fontId="8" fillId="0" borderId="32" xfId="1" applyNumberFormat="1" applyFont="1" applyFill="1" applyBorder="1" applyAlignment="1" applyProtection="1">
      <alignment horizontal="right" vertical="center" wrapText="1"/>
      <protection locked="0"/>
    </xf>
    <xf numFmtId="165" fontId="8" fillId="0" borderId="33" xfId="1" applyNumberFormat="1" applyFont="1" applyFill="1" applyBorder="1" applyAlignment="1" applyProtection="1">
      <alignment horizontal="right" vertical="center" wrapText="1"/>
      <protection locked="0"/>
    </xf>
    <xf numFmtId="165" fontId="8" fillId="0" borderId="33" xfId="0" applyNumberFormat="1" applyFont="1" applyFill="1" applyBorder="1" applyAlignment="1" applyProtection="1">
      <alignment vertical="center" wrapText="1"/>
    </xf>
    <xf numFmtId="4" fontId="7" fillId="0" borderId="4" xfId="0" applyNumberFormat="1" applyFont="1" applyFill="1" applyBorder="1" applyAlignment="1" applyProtection="1">
      <alignment wrapText="1"/>
      <protection locked="0"/>
    </xf>
    <xf numFmtId="4" fontId="8" fillId="0" borderId="34" xfId="0" applyNumberFormat="1" applyFont="1" applyFill="1" applyBorder="1" applyAlignment="1" applyProtection="1">
      <alignment vertical="center" wrapText="1"/>
    </xf>
    <xf numFmtId="4" fontId="8" fillId="0" borderId="47" xfId="0" applyNumberFormat="1" applyFont="1" applyFill="1" applyBorder="1" applyAlignment="1" applyProtection="1">
      <alignment vertical="center" wrapText="1"/>
    </xf>
    <xf numFmtId="4" fontId="7" fillId="0" borderId="4" xfId="0" applyNumberFormat="1" applyFont="1" applyFill="1" applyBorder="1" applyAlignment="1" applyProtection="1">
      <alignment vertical="center" wrapText="1"/>
      <protection locked="0"/>
    </xf>
    <xf numFmtId="165" fontId="8" fillId="0" borderId="36" xfId="0" applyNumberFormat="1" applyFont="1" applyFill="1" applyBorder="1" applyAlignment="1" applyProtection="1">
      <alignment vertical="center" wrapText="1"/>
      <protection locked="0"/>
    </xf>
    <xf numFmtId="165" fontId="8" fillId="0" borderId="33" xfId="0" applyNumberFormat="1" applyFont="1" applyFill="1" applyBorder="1" applyAlignment="1" applyProtection="1">
      <alignment vertical="center" wrapText="1"/>
      <protection locked="0"/>
    </xf>
    <xf numFmtId="165" fontId="8" fillId="0" borderId="31" xfId="0" applyNumberFormat="1" applyFont="1" applyFill="1" applyBorder="1" applyAlignment="1" applyProtection="1">
      <alignment vertical="center" wrapText="1"/>
      <protection locked="0"/>
    </xf>
    <xf numFmtId="164" fontId="8" fillId="0" borderId="47" xfId="0" applyNumberFormat="1" applyFont="1" applyFill="1" applyBorder="1" applyAlignment="1" applyProtection="1">
      <alignment vertical="center" wrapText="1"/>
      <protection locked="0"/>
    </xf>
    <xf numFmtId="4" fontId="7" fillId="7" borderId="4" xfId="0" applyNumberFormat="1" applyFont="1" applyFill="1" applyBorder="1" applyAlignment="1" applyProtection="1">
      <alignment vertical="center" wrapText="1"/>
      <protection locked="0"/>
    </xf>
    <xf numFmtId="165" fontId="8" fillId="0" borderId="37" xfId="0" applyNumberFormat="1" applyFont="1" applyFill="1" applyBorder="1" applyAlignment="1" applyProtection="1">
      <alignment vertical="center" wrapText="1"/>
      <protection locked="0"/>
    </xf>
    <xf numFmtId="164" fontId="8" fillId="0" borderId="36" xfId="0" applyNumberFormat="1" applyFont="1" applyFill="1" applyBorder="1" applyAlignment="1" applyProtection="1">
      <alignment vertical="center" wrapText="1"/>
      <protection locked="0"/>
    </xf>
    <xf numFmtId="165" fontId="8" fillId="0" borderId="47" xfId="0" applyNumberFormat="1" applyFont="1" applyFill="1" applyBorder="1" applyAlignment="1" applyProtection="1">
      <alignment vertical="center" wrapText="1"/>
      <protection locked="0"/>
    </xf>
    <xf numFmtId="4" fontId="9" fillId="7" borderId="54" xfId="0" applyNumberFormat="1" applyFont="1" applyFill="1" applyBorder="1" applyAlignment="1" applyProtection="1">
      <alignment vertical="center" wrapText="1"/>
      <protection locked="0"/>
    </xf>
    <xf numFmtId="4" fontId="7" fillId="0" borderId="4" xfId="1" applyNumberFormat="1" applyFont="1" applyFill="1" applyBorder="1" applyAlignment="1" applyProtection="1">
      <alignment vertical="center" wrapText="1"/>
    </xf>
    <xf numFmtId="164" fontId="8" fillId="0" borderId="33" xfId="1" applyNumberFormat="1" applyFont="1" applyFill="1" applyBorder="1" applyAlignment="1" applyProtection="1">
      <alignment vertical="center" wrapText="1"/>
      <protection locked="0"/>
    </xf>
    <xf numFmtId="164" fontId="7" fillId="0" borderId="4" xfId="1" applyNumberFormat="1" applyFont="1" applyFill="1" applyBorder="1" applyAlignment="1" applyProtection="1">
      <alignment vertical="center" wrapText="1"/>
    </xf>
    <xf numFmtId="4" fontId="8" fillId="0" borderId="32" xfId="1" applyNumberFormat="1" applyFont="1" applyFill="1" applyBorder="1" applyAlignment="1" applyProtection="1">
      <alignment vertical="center" wrapText="1"/>
    </xf>
    <xf numFmtId="164" fontId="8" fillId="0" borderId="36" xfId="1" applyNumberFormat="1" applyFont="1" applyFill="1" applyBorder="1" applyAlignment="1" applyProtection="1">
      <alignment vertical="center" wrapText="1"/>
      <protection locked="0"/>
    </xf>
    <xf numFmtId="4" fontId="7" fillId="6" borderId="4" xfId="1" applyNumberFormat="1" applyFont="1" applyFill="1" applyBorder="1" applyAlignment="1" applyProtection="1">
      <alignment vertical="center" wrapText="1"/>
    </xf>
    <xf numFmtId="4" fontId="7" fillId="7" borderId="68" xfId="1" applyNumberFormat="1" applyFont="1" applyFill="1" applyBorder="1" applyAlignment="1" applyProtection="1">
      <alignment horizontal="right" vertical="center" wrapText="1"/>
    </xf>
    <xf numFmtId="165" fontId="8" fillId="0" borderId="11" xfId="1" applyNumberFormat="1" applyFont="1" applyFill="1" applyBorder="1" applyAlignment="1" applyProtection="1">
      <alignment horizontal="right" vertical="center" wrapText="1"/>
      <protection locked="0"/>
    </xf>
    <xf numFmtId="4" fontId="7" fillId="7" borderId="5" xfId="1" applyNumberFormat="1" applyFont="1" applyFill="1" applyBorder="1" applyAlignment="1" applyProtection="1">
      <alignment horizontal="right" vertical="center" wrapText="1"/>
    </xf>
    <xf numFmtId="165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164" fontId="8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5" xfId="1" applyNumberFormat="1" applyFont="1" applyFill="1" applyBorder="1" applyAlignment="1" applyProtection="1">
      <alignment horizontal="right" vertical="center" wrapText="1"/>
    </xf>
    <xf numFmtId="164" fontId="7" fillId="0" borderId="5" xfId="0" applyNumberFormat="1" applyFont="1" applyBorder="1" applyAlignment="1" applyProtection="1">
      <alignment horizontal="right" vertical="center" wrapText="1"/>
    </xf>
    <xf numFmtId="4" fontId="7" fillId="6" borderId="5" xfId="0" quotePrefix="1" applyNumberFormat="1" applyFont="1" applyFill="1" applyBorder="1" applyAlignment="1" applyProtection="1">
      <alignment horizontal="right" vertical="center" wrapText="1"/>
    </xf>
    <xf numFmtId="4" fontId="8" fillId="0" borderId="32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36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4" fontId="7" fillId="7" borderId="4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36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34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4" fontId="9" fillId="7" borderId="54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4" xfId="1" applyNumberFormat="1" applyFont="1" applyFill="1" applyBorder="1" applyAlignment="1" applyProtection="1">
      <alignment horizontal="right" vertical="center" wrapText="1"/>
    </xf>
    <xf numFmtId="164" fontId="8" fillId="0" borderId="33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/>
    </xf>
    <xf numFmtId="4" fontId="8" fillId="0" borderId="32" xfId="1" applyNumberFormat="1" applyFont="1" applyFill="1" applyBorder="1" applyAlignment="1" applyProtection="1">
      <alignment horizontal="right" vertical="center" wrapText="1"/>
    </xf>
    <xf numFmtId="164" fontId="8" fillId="0" borderId="36" xfId="1" applyNumberFormat="1" applyFont="1" applyFill="1" applyBorder="1" applyAlignment="1" applyProtection="1">
      <alignment horizontal="right" vertical="center" wrapText="1"/>
      <protection locked="0"/>
    </xf>
    <xf numFmtId="4" fontId="7" fillId="6" borderId="4" xfId="1" applyNumberFormat="1" applyFont="1" applyFill="1" applyBorder="1" applyAlignment="1" applyProtection="1">
      <alignment horizontal="right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164" fontId="7" fillId="0" borderId="5" xfId="0" applyNumberFormat="1" applyFont="1" applyFill="1" applyBorder="1" applyAlignment="1" applyProtection="1">
      <alignment horizontal="right" vertical="center" wrapText="1"/>
    </xf>
    <xf numFmtId="4" fontId="7" fillId="0" borderId="5" xfId="0" quotePrefix="1" applyNumberFormat="1" applyFont="1" applyBorder="1" applyAlignment="1" applyProtection="1">
      <alignment horizontal="right" vertical="center" wrapText="1"/>
    </xf>
    <xf numFmtId="165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3" fillId="6" borderId="4" xfId="1" applyNumberFormat="1" applyFont="1" applyFill="1" applyBorder="1" applyAlignment="1" applyProtection="1">
      <alignment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 indent="1"/>
    </xf>
    <xf numFmtId="0" fontId="5" fillId="0" borderId="1" xfId="0" applyFont="1" applyFill="1" applyBorder="1" applyAlignment="1" applyProtection="1">
      <alignment horizontal="right"/>
    </xf>
    <xf numFmtId="0" fontId="7" fillId="0" borderId="52" xfId="0" quotePrefix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right" vertical="center"/>
    </xf>
    <xf numFmtId="165" fontId="8" fillId="0" borderId="32" xfId="1" applyNumberFormat="1" applyFont="1" applyFill="1" applyBorder="1" applyAlignment="1" applyProtection="1">
      <alignment horizontal="right" vertical="center" wrapText="1"/>
    </xf>
    <xf numFmtId="4" fontId="3" fillId="7" borderId="54" xfId="0" applyNumberFormat="1" applyFont="1" applyFill="1" applyBorder="1" applyAlignment="1" applyProtection="1">
      <alignment wrapText="1"/>
      <protection locked="0"/>
    </xf>
    <xf numFmtId="165" fontId="8" fillId="0" borderId="37" xfId="0" applyNumberFormat="1" applyFont="1" applyFill="1" applyBorder="1" applyAlignment="1" applyProtection="1">
      <alignment horizontal="right" vertical="center" wrapText="1"/>
    </xf>
    <xf numFmtId="165" fontId="8" fillId="0" borderId="33" xfId="0" applyNumberFormat="1" applyFont="1" applyFill="1" applyBorder="1" applyAlignment="1" applyProtection="1">
      <alignment horizontal="right" vertical="center" wrapText="1"/>
    </xf>
    <xf numFmtId="164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31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4" xfId="1" applyNumberFormat="1" applyFont="1" applyFill="1" applyBorder="1" applyAlignment="1" applyProtection="1">
      <alignment horizontal="right" vertical="center" wrapText="1"/>
    </xf>
    <xf numFmtId="0" fontId="7" fillId="0" borderId="3" xfId="0" applyFont="1" applyFill="1" applyBorder="1" applyAlignment="1" applyProtection="1">
      <alignment horizontal="center" vertical="center"/>
    </xf>
    <xf numFmtId="164" fontId="15" fillId="0" borderId="0" xfId="0" applyNumberFormat="1" applyFont="1" applyFill="1" applyAlignment="1" applyProtection="1">
      <alignment horizontal="right" vertical="center" wrapText="1" indent="1"/>
    </xf>
    <xf numFmtId="164" fontId="7" fillId="7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7" xfId="1" applyFont="1" applyFill="1" applyBorder="1" applyAlignment="1" applyProtection="1">
      <alignment horizontal="left" vertical="center" wrapText="1" indent="2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77" xfId="0" applyNumberFormat="1" applyFont="1" applyFill="1" applyBorder="1" applyAlignment="1" applyProtection="1">
      <alignment horizontal="right" vertical="center" wrapText="1"/>
      <protection locked="0"/>
    </xf>
    <xf numFmtId="165" fontId="7" fillId="7" borderId="5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77" xfId="0" applyNumberFormat="1" applyFont="1" applyFill="1" applyBorder="1" applyAlignment="1" applyProtection="1">
      <alignment horizontal="right" vertical="center" wrapText="1"/>
      <protection locked="0"/>
    </xf>
    <xf numFmtId="4" fontId="7" fillId="7" borderId="60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7" fillId="7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Fill="1" applyAlignment="1" applyProtection="1">
      <alignment horizontal="right" vertical="center" wrapText="1"/>
    </xf>
    <xf numFmtId="4" fontId="7" fillId="6" borderId="5" xfId="0" applyNumberFormat="1" applyFont="1" applyFill="1" applyBorder="1" applyAlignment="1" applyProtection="1">
      <alignment horizontal="right" vertical="center" wrapText="1"/>
    </xf>
    <xf numFmtId="164" fontId="8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47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2" fontId="7" fillId="0" borderId="2" xfId="5" applyNumberFormat="1" applyFont="1" applyBorder="1"/>
    <xf numFmtId="0" fontId="9" fillId="0" borderId="0" xfId="0" applyFont="1" applyFill="1" applyAlignment="1" applyProtection="1"/>
    <xf numFmtId="0" fontId="6" fillId="0" borderId="68" xfId="0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 applyProtection="1">
      <alignment horizontal="left" wrapText="1" indent="1"/>
    </xf>
    <xf numFmtId="3" fontId="7" fillId="0" borderId="61" xfId="0" applyNumberFormat="1" applyFont="1" applyFill="1" applyBorder="1" applyAlignment="1" applyProtection="1">
      <alignment horizontal="right" vertical="center" wrapText="1" indent="1"/>
    </xf>
    <xf numFmtId="3" fontId="8" fillId="0" borderId="48" xfId="0" applyNumberFormat="1" applyFont="1" applyFill="1" applyBorder="1" applyAlignment="1" applyProtection="1">
      <alignment horizontal="right" vertical="center" wrapText="1" indent="1"/>
    </xf>
    <xf numFmtId="3" fontId="8" fillId="0" borderId="43" xfId="0" applyNumberFormat="1" applyFont="1" applyFill="1" applyBorder="1" applyAlignment="1" applyProtection="1">
      <alignment horizontal="right" vertical="center" wrapText="1" indent="1"/>
    </xf>
    <xf numFmtId="164" fontId="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7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1" xfId="0" applyNumberFormat="1" applyFont="1" applyFill="1" applyBorder="1" applyAlignment="1" applyProtection="1">
      <alignment horizontal="right" vertical="center" wrapText="1" indent="1"/>
    </xf>
    <xf numFmtId="164" fontId="9" fillId="7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6" borderId="61" xfId="1" applyNumberFormat="1" applyFont="1" applyFill="1" applyBorder="1" applyAlignment="1" applyProtection="1">
      <alignment horizontal="right" vertical="center" wrapText="1" indent="1"/>
    </xf>
    <xf numFmtId="3" fontId="8" fillId="0" borderId="22" xfId="0" applyNumberFormat="1" applyFont="1" applyFill="1" applyBorder="1" applyAlignment="1" applyProtection="1">
      <alignment vertical="center"/>
      <protection locked="0"/>
    </xf>
    <xf numFmtId="3" fontId="14" fillId="0" borderId="11" xfId="0" applyNumberFormat="1" applyFont="1" applyFill="1" applyBorder="1" applyAlignment="1" applyProtection="1">
      <alignment vertical="center"/>
      <protection locked="0"/>
    </xf>
    <xf numFmtId="3" fontId="7" fillId="0" borderId="11" xfId="0" applyNumberFormat="1" applyFont="1" applyFill="1" applyBorder="1" applyAlignment="1" applyProtection="1">
      <alignment vertical="center"/>
      <protection locked="0"/>
    </xf>
    <xf numFmtId="3" fontId="8" fillId="0" borderId="11" xfId="0" applyNumberFormat="1" applyFont="1" applyFill="1" applyBorder="1" applyAlignment="1" applyProtection="1">
      <alignment vertical="center"/>
      <protection locked="0"/>
    </xf>
    <xf numFmtId="3" fontId="7" fillId="0" borderId="5" xfId="0" applyNumberFormat="1" applyFont="1" applyFill="1" applyBorder="1" applyAlignment="1" applyProtection="1">
      <alignment vertical="center"/>
    </xf>
    <xf numFmtId="164" fontId="7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3" fontId="7" fillId="7" borderId="62" xfId="0" applyNumberFormat="1" applyFont="1" applyFill="1" applyBorder="1" applyAlignment="1" applyProtection="1">
      <alignment horizontal="right" vertical="center" wrapText="1" indent="1"/>
    </xf>
    <xf numFmtId="3" fontId="8" fillId="0" borderId="65" xfId="0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Alignment="1" applyProtection="1">
      <alignment horizontal="center" wrapText="1"/>
    </xf>
    <xf numFmtId="164" fontId="7" fillId="0" borderId="62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3" fontId="8" fillId="0" borderId="63" xfId="0" applyNumberFormat="1" applyFont="1" applyFill="1" applyBorder="1" applyAlignment="1" applyProtection="1">
      <alignment horizontal="right" vertical="center" wrapText="1" indent="1"/>
    </xf>
    <xf numFmtId="164" fontId="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Border="1" applyAlignment="1"/>
    <xf numFmtId="0" fontId="20" fillId="0" borderId="0" xfId="0" applyFont="1" applyFill="1" applyAlignment="1" applyProtection="1">
      <alignment horizontal="left"/>
    </xf>
    <xf numFmtId="0" fontId="3" fillId="0" borderId="0" xfId="1" applyFont="1" applyFill="1" applyAlignment="1" applyProtection="1">
      <alignment horizontal="center" wrapText="1"/>
    </xf>
    <xf numFmtId="164" fontId="7" fillId="0" borderId="62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5" fontId="24" fillId="0" borderId="34" xfId="0" applyNumberFormat="1" applyFont="1" applyFill="1" applyBorder="1" applyAlignment="1" applyProtection="1">
      <alignment wrapText="1"/>
      <protection locked="0"/>
    </xf>
    <xf numFmtId="0" fontId="16" fillId="0" borderId="0" xfId="0" applyFont="1" applyAlignment="1">
      <alignment horizontal="right"/>
    </xf>
    <xf numFmtId="0" fontId="7" fillId="0" borderId="61" xfId="0" applyFont="1" applyFill="1" applyBorder="1" applyAlignment="1" applyProtection="1">
      <alignment horizontal="center" vertical="center"/>
    </xf>
    <xf numFmtId="0" fontId="34" fillId="0" borderId="0" xfId="0" applyFont="1" applyAlignment="1">
      <alignment horizontal="right"/>
    </xf>
    <xf numFmtId="164" fontId="10" fillId="0" borderId="0" xfId="4" applyNumberFormat="1" applyFont="1" applyFill="1" applyBorder="1" applyAlignment="1" applyProtection="1">
      <alignment vertical="center"/>
      <protection locked="0"/>
    </xf>
    <xf numFmtId="164" fontId="9" fillId="0" borderId="0" xfId="4" applyNumberFormat="1" applyFont="1" applyFill="1" applyBorder="1" applyAlignment="1" applyProtection="1">
      <alignment vertical="center"/>
    </xf>
    <xf numFmtId="0" fontId="27" fillId="0" borderId="0" xfId="4" applyFont="1" applyFill="1" applyBorder="1" applyAlignment="1" applyProtection="1">
      <alignment horizontal="center"/>
    </xf>
    <xf numFmtId="0" fontId="24" fillId="0" borderId="0" xfId="4" applyFont="1" applyFill="1" applyBorder="1" applyProtection="1">
      <protection locked="0"/>
    </xf>
    <xf numFmtId="0" fontId="5" fillId="0" borderId="0" xfId="0" applyFont="1" applyFill="1" applyBorder="1" applyAlignment="1">
      <alignment horizontal="right"/>
    </xf>
    <xf numFmtId="0" fontId="9" fillId="0" borderId="0" xfId="4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 applyProtection="1">
      <alignment horizontal="left" vertical="center" indent="1"/>
    </xf>
    <xf numFmtId="0" fontId="9" fillId="0" borderId="0" xfId="4" applyFont="1" applyFill="1" applyBorder="1" applyAlignment="1" applyProtection="1">
      <alignment horizontal="left" vertical="center" indent="1"/>
    </xf>
    <xf numFmtId="0" fontId="10" fillId="0" borderId="0" xfId="4" applyFont="1" applyFill="1" applyBorder="1" applyAlignment="1" applyProtection="1">
      <alignment horizontal="left" vertical="center" wrapText="1" indent="1"/>
    </xf>
    <xf numFmtId="0" fontId="9" fillId="0" borderId="0" xfId="4" applyFont="1" applyFill="1" applyBorder="1" applyAlignment="1" applyProtection="1">
      <alignment horizontal="left" indent="1"/>
    </xf>
    <xf numFmtId="164" fontId="9" fillId="0" borderId="0" xfId="4" applyNumberFormat="1" applyFont="1" applyFill="1" applyBorder="1" applyProtection="1"/>
    <xf numFmtId="3" fontId="9" fillId="0" borderId="0" xfId="4" applyNumberFormat="1" applyFont="1" applyFill="1" applyBorder="1" applyProtection="1"/>
    <xf numFmtId="0" fontId="27" fillId="0" borderId="0" xfId="4" applyFont="1" applyFill="1" applyBorder="1" applyAlignment="1" applyProtection="1"/>
    <xf numFmtId="0" fontId="5" fillId="0" borderId="0" xfId="4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horizontal="center" vertical="top" wrapText="1"/>
      <protection locked="0"/>
    </xf>
    <xf numFmtId="0" fontId="13" fillId="0" borderId="0" xfId="0" applyFont="1" applyFill="1"/>
    <xf numFmtId="0" fontId="9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 applyProtection="1">
      <alignment horizontal="left" vertical="center" wrapText="1" indent="1"/>
      <protection locked="0"/>
    </xf>
    <xf numFmtId="167" fontId="9" fillId="0" borderId="36" xfId="0" applyNumberFormat="1" applyFont="1" applyFill="1" applyBorder="1" applyAlignment="1" applyProtection="1">
      <alignment horizontal="right" vertical="center"/>
    </xf>
    <xf numFmtId="0" fontId="13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 indent="5"/>
    </xf>
    <xf numFmtId="167" fontId="10" fillId="0" borderId="33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1"/>
    </xf>
    <xf numFmtId="0" fontId="13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 indent="1"/>
    </xf>
    <xf numFmtId="167" fontId="10" fillId="0" borderId="34" xfId="0" applyNumberFormat="1" applyFont="1" applyFill="1" applyBorder="1" applyAlignment="1" applyProtection="1">
      <alignment horizontal="right" vertical="center"/>
      <protection locked="0"/>
    </xf>
    <xf numFmtId="0" fontId="13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 indent="1"/>
    </xf>
    <xf numFmtId="167" fontId="10" fillId="0" borderId="47" xfId="0" applyNumberFormat="1" applyFont="1" applyFill="1" applyBorder="1" applyAlignment="1" applyProtection="1">
      <alignment horizontal="right" vertical="center"/>
      <protection locked="0"/>
    </xf>
    <xf numFmtId="0" fontId="13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 applyProtection="1">
      <alignment horizontal="left" vertical="center" wrapText="1" indent="1"/>
      <protection locked="0"/>
    </xf>
    <xf numFmtId="167" fontId="9" fillId="0" borderId="32" xfId="0" applyNumberFormat="1" applyFont="1" applyFill="1" applyBorder="1" applyAlignment="1" applyProtection="1">
      <alignment horizontal="right" vertical="center"/>
    </xf>
    <xf numFmtId="0" fontId="10" fillId="0" borderId="17" xfId="0" applyFont="1" applyFill="1" applyBorder="1" applyAlignment="1">
      <alignment horizontal="left" vertical="center" indent="5"/>
    </xf>
    <xf numFmtId="0" fontId="10" fillId="0" borderId="0" xfId="6" applyFont="1" applyAlignment="1">
      <alignment horizontal="center"/>
    </xf>
    <xf numFmtId="0" fontId="10" fillId="0" borderId="0" xfId="6" applyFont="1"/>
    <xf numFmtId="0" fontId="21" fillId="0" borderId="0" xfId="6" applyFont="1"/>
    <xf numFmtId="0" fontId="10" fillId="0" borderId="38" xfId="6" applyFont="1" applyBorder="1" applyAlignment="1">
      <alignment horizontal="center"/>
    </xf>
    <xf numFmtId="0" fontId="10" fillId="0" borderId="50" xfId="6" applyFont="1" applyBorder="1"/>
    <xf numFmtId="0" fontId="10" fillId="0" borderId="39" xfId="6" applyFont="1" applyBorder="1" applyAlignment="1">
      <alignment horizontal="center"/>
    </xf>
    <xf numFmtId="0" fontId="10" fillId="0" borderId="1" xfId="6" applyFont="1" applyBorder="1"/>
    <xf numFmtId="0" fontId="10" fillId="0" borderId="17" xfId="6" applyFont="1" applyFill="1" applyBorder="1" applyAlignment="1">
      <alignment horizontal="center"/>
    </xf>
    <xf numFmtId="0" fontId="10" fillId="0" borderId="80" xfId="6" applyFont="1" applyFill="1" applyBorder="1" applyAlignment="1">
      <alignment horizontal="center"/>
    </xf>
    <xf numFmtId="0" fontId="10" fillId="0" borderId="18" xfId="6" applyFont="1" applyFill="1" applyBorder="1" applyAlignment="1">
      <alignment horizontal="center"/>
    </xf>
    <xf numFmtId="0" fontId="10" fillId="0" borderId="23" xfId="6" applyFont="1" applyBorder="1" applyAlignment="1">
      <alignment horizontal="center"/>
    </xf>
    <xf numFmtId="0" fontId="10" fillId="0" borderId="59" xfId="6" applyFont="1" applyBorder="1" applyAlignment="1">
      <alignment horizontal="center"/>
    </xf>
    <xf numFmtId="0" fontId="10" fillId="0" borderId="62" xfId="6" applyFont="1" applyBorder="1" applyAlignment="1">
      <alignment horizontal="right"/>
    </xf>
    <xf numFmtId="0" fontId="10" fillId="0" borderId="62" xfId="6" applyFont="1" applyBorder="1" applyAlignment="1">
      <alignment horizontal="center"/>
    </xf>
    <xf numFmtId="0" fontId="10" fillId="0" borderId="3" xfId="6" applyFont="1" applyBorder="1" applyAlignment="1">
      <alignment horizontal="center"/>
    </xf>
    <xf numFmtId="0" fontId="10" fillId="0" borderId="60" xfId="6" applyFont="1" applyBorder="1" applyAlignment="1">
      <alignment horizontal="center"/>
    </xf>
    <xf numFmtId="0" fontId="10" fillId="0" borderId="5" xfId="6" applyFont="1" applyBorder="1" applyAlignment="1">
      <alignment horizontal="center"/>
    </xf>
    <xf numFmtId="0" fontId="9" fillId="0" borderId="23" xfId="6" applyFont="1" applyBorder="1" applyAlignment="1">
      <alignment horizontal="center"/>
    </xf>
    <xf numFmtId="0" fontId="9" fillId="0" borderId="59" xfId="6" applyFont="1" applyBorder="1"/>
    <xf numFmtId="0" fontId="9" fillId="0" borderId="62" xfId="6" applyFont="1" applyBorder="1"/>
    <xf numFmtId="0" fontId="10" fillId="0" borderId="62" xfId="6" applyFont="1" applyBorder="1"/>
    <xf numFmtId="0" fontId="9" fillId="8" borderId="23" xfId="6" applyFont="1" applyFill="1" applyBorder="1" applyAlignment="1">
      <alignment horizontal="center"/>
    </xf>
    <xf numFmtId="0" fontId="9" fillId="8" borderId="23" xfId="6" applyFont="1" applyFill="1" applyBorder="1"/>
    <xf numFmtId="41" fontId="9" fillId="5" borderId="2" xfId="6" applyNumberFormat="1" applyFont="1" applyFill="1" applyBorder="1" applyAlignment="1">
      <alignment horizontal="center"/>
    </xf>
    <xf numFmtId="41" fontId="9" fillId="5" borderId="60" xfId="6" applyNumberFormat="1" applyFont="1" applyFill="1" applyBorder="1" applyAlignment="1">
      <alignment horizontal="center"/>
    </xf>
    <xf numFmtId="0" fontId="9" fillId="0" borderId="46" xfId="6" applyFont="1" applyBorder="1" applyAlignment="1">
      <alignment horizontal="center"/>
    </xf>
    <xf numFmtId="0" fontId="10" fillId="0" borderId="55" xfId="6" applyFont="1" applyBorder="1"/>
    <xf numFmtId="0" fontId="9" fillId="0" borderId="52" xfId="6" applyFont="1" applyBorder="1"/>
    <xf numFmtId="0" fontId="10" fillId="0" borderId="52" xfId="6" applyFont="1" applyBorder="1"/>
    <xf numFmtId="0" fontId="9" fillId="3" borderId="46" xfId="6" applyFont="1" applyFill="1" applyBorder="1" applyAlignment="1">
      <alignment horizontal="center"/>
    </xf>
    <xf numFmtId="0" fontId="9" fillId="3" borderId="46" xfId="6" applyFont="1" applyFill="1" applyBorder="1"/>
    <xf numFmtId="0" fontId="9" fillId="3" borderId="21" xfId="6" applyFont="1" applyFill="1" applyBorder="1"/>
    <xf numFmtId="0" fontId="9" fillId="3" borderId="53" xfId="6" applyFont="1" applyFill="1" applyBorder="1"/>
    <xf numFmtId="0" fontId="9" fillId="3" borderId="22" xfId="6" applyFont="1" applyFill="1" applyBorder="1"/>
    <xf numFmtId="0" fontId="10" fillId="0" borderId="40" xfId="6" applyFont="1" applyBorder="1" applyAlignment="1">
      <alignment horizontal="center"/>
    </xf>
    <xf numFmtId="0" fontId="10" fillId="0" borderId="74" xfId="6" applyFont="1" applyBorder="1"/>
    <xf numFmtId="0" fontId="10" fillId="0" borderId="64" xfId="6" applyFont="1" applyBorder="1"/>
    <xf numFmtId="0" fontId="10" fillId="0" borderId="40" xfId="6" applyFont="1" applyBorder="1"/>
    <xf numFmtId="41" fontId="10" fillId="0" borderId="7" xfId="6" applyNumberFormat="1" applyFont="1" applyBorder="1"/>
    <xf numFmtId="41" fontId="10" fillId="0" borderId="58" xfId="6" applyNumberFormat="1" applyFont="1" applyBorder="1"/>
    <xf numFmtId="41" fontId="10" fillId="0" borderId="8" xfId="6" applyNumberFormat="1" applyFont="1" applyBorder="1"/>
    <xf numFmtId="41" fontId="9" fillId="5" borderId="2" xfId="6" applyNumberFormat="1" applyFont="1" applyFill="1" applyBorder="1"/>
    <xf numFmtId="41" fontId="9" fillId="5" borderId="5" xfId="6" applyNumberFormat="1" applyFont="1" applyFill="1" applyBorder="1"/>
    <xf numFmtId="0" fontId="10" fillId="0" borderId="41" xfId="6" applyFont="1" applyBorder="1" applyAlignment="1">
      <alignment horizontal="center"/>
    </xf>
    <xf numFmtId="3" fontId="10" fillId="0" borderId="10" xfId="6" applyNumberFormat="1" applyFont="1" applyBorder="1" applyAlignment="1">
      <alignment horizontal="center"/>
    </xf>
    <xf numFmtId="3" fontId="10" fillId="0" borderId="35" xfId="6" applyNumberFormat="1" applyFont="1" applyBorder="1" applyAlignment="1">
      <alignment horizontal="center"/>
    </xf>
    <xf numFmtId="3" fontId="10" fillId="0" borderId="11" xfId="6" applyNumberFormat="1" applyFont="1" applyBorder="1" applyAlignment="1">
      <alignment horizontal="center"/>
    </xf>
    <xf numFmtId="0" fontId="9" fillId="0" borderId="0" xfId="6" applyFont="1" applyBorder="1" applyAlignment="1">
      <alignment horizontal="center"/>
    </xf>
    <xf numFmtId="0" fontId="9" fillId="0" borderId="0" xfId="6" applyFont="1" applyBorder="1"/>
    <xf numFmtId="0" fontId="9" fillId="0" borderId="0" xfId="6" applyFont="1" applyFill="1" applyBorder="1" applyAlignment="1">
      <alignment horizontal="center"/>
    </xf>
    <xf numFmtId="0" fontId="9" fillId="0" borderId="0" xfId="6" applyFont="1" applyFill="1" applyBorder="1"/>
    <xf numFmtId="41" fontId="9" fillId="0" borderId="0" xfId="6" applyNumberFormat="1" applyFont="1" applyFill="1" applyBorder="1"/>
    <xf numFmtId="0" fontId="21" fillId="0" borderId="1" xfId="6" applyFont="1" applyBorder="1" applyAlignment="1"/>
    <xf numFmtId="0" fontId="10" fillId="0" borderId="61" xfId="6" applyFont="1" applyBorder="1" applyAlignment="1">
      <alignment horizontal="center"/>
    </xf>
    <xf numFmtId="0" fontId="10" fillId="0" borderId="15" xfId="6" applyFont="1" applyBorder="1" applyAlignment="1">
      <alignment horizontal="center"/>
    </xf>
    <xf numFmtId="41" fontId="9" fillId="5" borderId="59" xfId="6" applyNumberFormat="1" applyFont="1" applyFill="1" applyBorder="1"/>
    <xf numFmtId="41" fontId="9" fillId="5" borderId="23" xfId="6" applyNumberFormat="1" applyFont="1" applyFill="1" applyBorder="1"/>
    <xf numFmtId="41" fontId="9" fillId="5" borderId="60" xfId="6" applyNumberFormat="1" applyFont="1" applyFill="1" applyBorder="1"/>
    <xf numFmtId="0" fontId="9" fillId="3" borderId="51" xfId="6" applyFont="1" applyFill="1" applyBorder="1"/>
    <xf numFmtId="0" fontId="9" fillId="3" borderId="44" xfId="6" applyFont="1" applyFill="1" applyBorder="1"/>
    <xf numFmtId="41" fontId="10" fillId="0" borderId="63" xfId="6" applyNumberFormat="1" applyFont="1" applyBorder="1"/>
    <xf numFmtId="41" fontId="10" fillId="0" borderId="44" xfId="6" applyNumberFormat="1" applyFont="1" applyBorder="1"/>
    <xf numFmtId="49" fontId="10" fillId="0" borderId="0" xfId="6" applyNumberFormat="1" applyFont="1"/>
    <xf numFmtId="0" fontId="10" fillId="0" borderId="39" xfId="6" applyFont="1" applyBorder="1"/>
    <xf numFmtId="0" fontId="10" fillId="0" borderId="16" xfId="6" applyFont="1" applyBorder="1" applyAlignment="1">
      <alignment horizontal="center"/>
    </xf>
    <xf numFmtId="0" fontId="10" fillId="0" borderId="2" xfId="6" applyFont="1" applyBorder="1" applyAlignment="1">
      <alignment horizontal="center"/>
    </xf>
    <xf numFmtId="41" fontId="9" fillId="5" borderId="2" xfId="6" applyNumberFormat="1" applyFont="1" applyFill="1" applyBorder="1" applyAlignment="1">
      <alignment horizontal="right"/>
    </xf>
    <xf numFmtId="41" fontId="9" fillId="5" borderId="23" xfId="6" applyNumberFormat="1" applyFont="1" applyFill="1" applyBorder="1" applyAlignment="1">
      <alignment horizontal="right"/>
    </xf>
    <xf numFmtId="41" fontId="10" fillId="0" borderId="6" xfId="6" applyNumberFormat="1" applyFont="1" applyBorder="1" applyAlignment="1">
      <alignment horizontal="right"/>
    </xf>
    <xf numFmtId="41" fontId="10" fillId="0" borderId="7" xfId="6" applyNumberFormat="1" applyFont="1" applyBorder="1" applyAlignment="1">
      <alignment horizontal="right"/>
    </xf>
    <xf numFmtId="41" fontId="10" fillId="0" borderId="8" xfId="6" applyNumberFormat="1" applyFont="1" applyBorder="1" applyAlignment="1">
      <alignment horizontal="right"/>
    </xf>
    <xf numFmtId="0" fontId="10" fillId="0" borderId="56" xfId="6" applyFont="1" applyBorder="1"/>
    <xf numFmtId="0" fontId="10" fillId="0" borderId="29" xfId="6" applyFont="1" applyBorder="1"/>
    <xf numFmtId="0" fontId="10" fillId="0" borderId="41" xfId="6" applyFont="1" applyBorder="1"/>
    <xf numFmtId="41" fontId="10" fillId="0" borderId="9" xfId="6" applyNumberFormat="1" applyFont="1" applyBorder="1" applyAlignment="1">
      <alignment horizontal="right"/>
    </xf>
    <xf numFmtId="41" fontId="10" fillId="0" borderId="10" xfId="6" applyNumberFormat="1" applyFont="1" applyBorder="1" applyAlignment="1">
      <alignment horizontal="right"/>
    </xf>
    <xf numFmtId="41" fontId="10" fillId="0" borderId="11" xfId="6" applyNumberFormat="1" applyFont="1" applyBorder="1" applyAlignment="1">
      <alignment horizontal="right"/>
    </xf>
    <xf numFmtId="0" fontId="10" fillId="0" borderId="44" xfId="6" applyFont="1" applyBorder="1" applyAlignment="1">
      <alignment horizontal="center"/>
    </xf>
    <xf numFmtId="0" fontId="10" fillId="0" borderId="42" xfId="6" applyFont="1" applyBorder="1"/>
    <xf numFmtId="0" fontId="10" fillId="0" borderId="0" xfId="6" applyFont="1" applyBorder="1"/>
    <xf numFmtId="0" fontId="10" fillId="0" borderId="44" xfId="6" applyFont="1" applyFill="1" applyBorder="1"/>
    <xf numFmtId="41" fontId="10" fillId="0" borderId="26" xfId="6" applyNumberFormat="1" applyFont="1" applyFill="1" applyBorder="1" applyAlignment="1">
      <alignment horizontal="right"/>
    </xf>
    <xf numFmtId="41" fontId="10" fillId="0" borderId="69" xfId="6" applyNumberFormat="1" applyFont="1" applyFill="1" applyBorder="1" applyAlignment="1">
      <alignment horizontal="right"/>
    </xf>
    <xf numFmtId="41" fontId="10" fillId="0" borderId="77" xfId="6" applyNumberFormat="1" applyFont="1" applyFill="1" applyBorder="1" applyAlignment="1">
      <alignment horizontal="right"/>
    </xf>
    <xf numFmtId="0" fontId="10" fillId="0" borderId="5" xfId="6" applyFont="1" applyBorder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vertical="center" wrapText="1"/>
    </xf>
    <xf numFmtId="164" fontId="8" fillId="0" borderId="10" xfId="0" applyNumberFormat="1" applyFont="1" applyFill="1" applyBorder="1" applyAlignment="1" applyProtection="1">
      <alignment vertical="center"/>
      <protection locked="0"/>
    </xf>
    <xf numFmtId="164" fontId="8" fillId="0" borderId="43" xfId="0" applyNumberFormat="1" applyFont="1" applyFill="1" applyBorder="1" applyAlignment="1" applyProtection="1">
      <alignment vertical="center"/>
      <protection locked="0"/>
    </xf>
    <xf numFmtId="164" fontId="7" fillId="0" borderId="43" xfId="0" applyNumberFormat="1" applyFont="1" applyFill="1" applyBorder="1" applyAlignment="1" applyProtection="1">
      <alignment vertical="center"/>
    </xf>
    <xf numFmtId="164" fontId="7" fillId="0" borderId="33" xfId="0" applyNumberFormat="1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/>
      <protection locked="0"/>
    </xf>
    <xf numFmtId="164" fontId="8" fillId="0" borderId="65" xfId="0" applyNumberFormat="1" applyFont="1" applyFill="1" applyBorder="1" applyAlignment="1" applyProtection="1">
      <alignment vertical="center"/>
      <protection locked="0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/>
      <protection locked="0"/>
    </xf>
    <xf numFmtId="164" fontId="8" fillId="0" borderId="72" xfId="0" applyNumberFormat="1" applyFont="1" applyFill="1" applyBorder="1" applyAlignment="1" applyProtection="1">
      <alignment vertical="center"/>
      <protection locked="0"/>
    </xf>
    <xf numFmtId="164" fontId="7" fillId="0" borderId="3" xfId="0" applyNumberFormat="1" applyFont="1" applyFill="1" applyBorder="1" applyAlignment="1" applyProtection="1">
      <alignment vertical="center"/>
    </xf>
    <xf numFmtId="164" fontId="7" fillId="0" borderId="61" xfId="0" applyNumberFormat="1" applyFont="1" applyFill="1" applyBorder="1" applyAlignment="1" applyProtection="1">
      <alignment vertical="center"/>
    </xf>
    <xf numFmtId="164" fontId="7" fillId="0" borderId="4" xfId="0" applyNumberFormat="1" applyFont="1" applyFill="1" applyBorder="1" applyAlignment="1" applyProtection="1">
      <alignment vertical="center"/>
    </xf>
    <xf numFmtId="164" fontId="7" fillId="0" borderId="47" xfId="0" applyNumberFormat="1" applyFont="1" applyFill="1" applyBorder="1" applyAlignment="1" applyProtection="1">
      <alignment vertical="center"/>
    </xf>
    <xf numFmtId="164" fontId="6" fillId="0" borderId="3" xfId="0" applyNumberFormat="1" applyFont="1" applyFill="1" applyBorder="1" applyAlignment="1" applyProtection="1">
      <alignment vertical="center"/>
    </xf>
    <xf numFmtId="0" fontId="39" fillId="0" borderId="0" xfId="6"/>
    <xf numFmtId="0" fontId="23" fillId="0" borderId="64" xfId="6" applyFont="1" applyBorder="1" applyAlignment="1">
      <alignment horizontal="center"/>
    </xf>
    <xf numFmtId="0" fontId="9" fillId="0" borderId="64" xfId="7" applyFont="1" applyBorder="1" applyAlignment="1">
      <alignment horizontal="center"/>
    </xf>
    <xf numFmtId="0" fontId="9" fillId="0" borderId="10" xfId="7" applyFont="1" applyBorder="1" applyAlignment="1">
      <alignment horizontal="center"/>
    </xf>
    <xf numFmtId="3" fontId="9" fillId="0" borderId="10" xfId="7" applyNumberFormat="1" applyFont="1" applyBorder="1" applyAlignment="1">
      <alignment horizontal="center"/>
    </xf>
    <xf numFmtId="0" fontId="10" fillId="0" borderId="10" xfId="6" applyFont="1" applyBorder="1" applyAlignment="1">
      <alignment horizontal="center"/>
    </xf>
    <xf numFmtId="0" fontId="10" fillId="0" borderId="10" xfId="7" applyFont="1" applyBorder="1" applyAlignment="1">
      <alignment horizontal="left"/>
    </xf>
    <xf numFmtId="3" fontId="10" fillId="0" borderId="10" xfId="7" applyNumberFormat="1" applyFont="1" applyBorder="1" applyAlignment="1"/>
    <xf numFmtId="0" fontId="9" fillId="0" borderId="10" xfId="6" applyFont="1" applyBorder="1"/>
    <xf numFmtId="0" fontId="10" fillId="0" borderId="10" xfId="6" applyFont="1" applyBorder="1"/>
    <xf numFmtId="3" fontId="9" fillId="0" borderId="10" xfId="6" applyNumberFormat="1" applyFont="1" applyBorder="1" applyAlignment="1"/>
    <xf numFmtId="3" fontId="10" fillId="0" borderId="0" xfId="6" applyNumberFormat="1" applyFont="1" applyAlignment="1">
      <alignment horizontal="center"/>
    </xf>
    <xf numFmtId="0" fontId="10" fillId="0" borderId="38" xfId="6" applyFont="1" applyBorder="1" applyAlignment="1"/>
    <xf numFmtId="0" fontId="10" fillId="0" borderId="39" xfId="6" applyFont="1" applyBorder="1" applyAlignment="1"/>
    <xf numFmtId="0" fontId="45" fillId="0" borderId="73" xfId="10" applyFont="1" applyFill="1" applyBorder="1" applyAlignment="1" applyProtection="1">
      <alignment horizontal="center" vertical="center" wrapText="1"/>
    </xf>
    <xf numFmtId="0" fontId="45" fillId="0" borderId="23" xfId="10" applyFont="1" applyFill="1" applyBorder="1" applyAlignment="1" applyProtection="1">
      <alignment horizontal="center" vertical="center" wrapText="1"/>
    </xf>
    <xf numFmtId="0" fontId="45" fillId="0" borderId="19" xfId="10" applyFont="1" applyFill="1" applyBorder="1" applyAlignment="1" applyProtection="1">
      <alignment horizontal="center" vertical="center" wrapText="1"/>
    </xf>
    <xf numFmtId="0" fontId="11" fillId="0" borderId="20" xfId="10" applyFont="1" applyFill="1" applyBorder="1" applyAlignment="1" applyProtection="1">
      <alignment vertical="center" wrapText="1"/>
    </xf>
    <xf numFmtId="168" fontId="11" fillId="0" borderId="21" xfId="11" applyNumberFormat="1" applyFont="1" applyFill="1" applyBorder="1" applyAlignment="1" applyProtection="1">
      <alignment horizontal="center" vertical="center"/>
    </xf>
    <xf numFmtId="3" fontId="11" fillId="0" borderId="32" xfId="11" applyNumberFormat="1" applyFont="1" applyFill="1" applyBorder="1" applyAlignment="1" applyProtection="1">
      <alignment vertical="center"/>
    </xf>
    <xf numFmtId="4" fontId="11" fillId="0" borderId="32" xfId="11" applyNumberFormat="1" applyFont="1" applyFill="1" applyBorder="1" applyAlignment="1" applyProtection="1">
      <alignment vertical="center"/>
    </xf>
    <xf numFmtId="0" fontId="11" fillId="0" borderId="9" xfId="10" applyFont="1" applyFill="1" applyBorder="1" applyAlignment="1" applyProtection="1">
      <alignment vertical="center" wrapText="1"/>
    </xf>
    <xf numFmtId="168" fontId="11" fillId="0" borderId="10" xfId="11" applyNumberFormat="1" applyFont="1" applyFill="1" applyBorder="1" applyAlignment="1" applyProtection="1">
      <alignment horizontal="center" vertical="center"/>
    </xf>
    <xf numFmtId="3" fontId="11" fillId="0" borderId="33" xfId="11" applyNumberFormat="1" applyFont="1" applyFill="1" applyBorder="1" applyAlignment="1" applyProtection="1">
      <alignment vertical="center"/>
    </xf>
    <xf numFmtId="4" fontId="11" fillId="0" borderId="33" xfId="11" applyNumberFormat="1" applyFont="1" applyFill="1" applyBorder="1" applyAlignment="1" applyProtection="1">
      <alignment vertical="center"/>
    </xf>
    <xf numFmtId="0" fontId="11" fillId="0" borderId="12" xfId="10" applyFont="1" applyFill="1" applyBorder="1" applyAlignment="1" applyProtection="1">
      <alignment vertical="center" wrapText="1"/>
    </xf>
    <xf numFmtId="168" fontId="11" fillId="0" borderId="13" xfId="11" applyNumberFormat="1" applyFont="1" applyFill="1" applyBorder="1" applyAlignment="1" applyProtection="1">
      <alignment horizontal="center" vertical="center"/>
    </xf>
    <xf numFmtId="3" fontId="11" fillId="0" borderId="34" xfId="11" applyNumberFormat="1" applyFont="1" applyFill="1" applyBorder="1" applyAlignment="1" applyProtection="1">
      <alignment vertical="center"/>
    </xf>
    <xf numFmtId="4" fontId="11" fillId="0" borderId="34" xfId="11" applyNumberFormat="1" applyFont="1" applyFill="1" applyBorder="1" applyAlignment="1" applyProtection="1">
      <alignment vertical="center"/>
    </xf>
    <xf numFmtId="0" fontId="27" fillId="0" borderId="2" xfId="10" applyFont="1" applyFill="1" applyBorder="1" applyAlignment="1" applyProtection="1">
      <alignment vertical="center" wrapText="1"/>
    </xf>
    <xf numFmtId="168" fontId="27" fillId="0" borderId="3" xfId="11" applyNumberFormat="1" applyFont="1" applyFill="1" applyBorder="1" applyAlignment="1" applyProtection="1">
      <alignment horizontal="center" vertical="center"/>
    </xf>
    <xf numFmtId="3" fontId="27" fillId="0" borderId="4" xfId="11" applyNumberFormat="1" applyFont="1" applyFill="1" applyBorder="1" applyAlignment="1" applyProtection="1">
      <alignment vertical="center"/>
    </xf>
    <xf numFmtId="4" fontId="27" fillId="0" borderId="4" xfId="11" applyNumberFormat="1" applyFont="1" applyFill="1" applyBorder="1" applyAlignment="1" applyProtection="1">
      <alignment vertical="center"/>
    </xf>
    <xf numFmtId="0" fontId="11" fillId="0" borderId="6" xfId="10" applyFont="1" applyFill="1" applyBorder="1" applyAlignment="1" applyProtection="1">
      <alignment vertical="center" wrapText="1"/>
    </xf>
    <xf numFmtId="168" fontId="11" fillId="0" borderId="7" xfId="11" applyNumberFormat="1" applyFont="1" applyFill="1" applyBorder="1" applyAlignment="1" applyProtection="1">
      <alignment horizontal="center" vertical="center"/>
    </xf>
    <xf numFmtId="3" fontId="11" fillId="0" borderId="36" xfId="11" applyNumberFormat="1" applyFont="1" applyFill="1" applyBorder="1" applyAlignment="1" applyProtection="1">
      <alignment vertical="center"/>
    </xf>
    <xf numFmtId="4" fontId="11" fillId="0" borderId="36" xfId="11" applyNumberFormat="1" applyFont="1" applyFill="1" applyBorder="1" applyAlignment="1" applyProtection="1">
      <alignment vertical="center"/>
    </xf>
    <xf numFmtId="0" fontId="27" fillId="0" borderId="6" xfId="10" applyFont="1" applyFill="1" applyBorder="1" applyAlignment="1" applyProtection="1">
      <alignment vertical="center" wrapText="1"/>
    </xf>
    <xf numFmtId="0" fontId="27" fillId="0" borderId="9" xfId="10" applyFont="1" applyFill="1" applyBorder="1" applyAlignment="1" applyProtection="1">
      <alignment vertical="center" wrapText="1"/>
    </xf>
    <xf numFmtId="0" fontId="27" fillId="0" borderId="12" xfId="10" applyFont="1" applyFill="1" applyBorder="1" applyAlignment="1" applyProtection="1">
      <alignment vertical="center" wrapText="1"/>
    </xf>
    <xf numFmtId="0" fontId="27" fillId="0" borderId="26" xfId="10" applyFont="1" applyFill="1" applyBorder="1" applyAlignment="1" applyProtection="1">
      <alignment vertical="center" wrapText="1"/>
    </xf>
    <xf numFmtId="168" fontId="27" fillId="0" borderId="27" xfId="11" applyNumberFormat="1" applyFont="1" applyFill="1" applyBorder="1" applyAlignment="1" applyProtection="1">
      <alignment horizontal="center" vertical="center"/>
    </xf>
    <xf numFmtId="3" fontId="27" fillId="0" borderId="37" xfId="11" applyNumberFormat="1" applyFont="1" applyFill="1" applyBorder="1" applyAlignment="1" applyProtection="1">
      <alignment vertical="center"/>
    </xf>
    <xf numFmtId="4" fontId="27" fillId="0" borderId="37" xfId="11" applyNumberFormat="1" applyFont="1" applyFill="1" applyBorder="1" applyAlignment="1" applyProtection="1">
      <alignment vertical="center"/>
    </xf>
    <xf numFmtId="4" fontId="11" fillId="0" borderId="4" xfId="11" applyNumberFormat="1" applyFont="1" applyFill="1" applyBorder="1" applyAlignment="1" applyProtection="1">
      <alignment vertical="center"/>
    </xf>
    <xf numFmtId="0" fontId="27" fillId="9" borderId="2" xfId="10" applyFont="1" applyFill="1" applyBorder="1" applyAlignment="1" applyProtection="1">
      <alignment vertical="center" wrapText="1"/>
    </xf>
    <xf numFmtId="168" fontId="27" fillId="9" borderId="3" xfId="11" applyNumberFormat="1" applyFont="1" applyFill="1" applyBorder="1" applyAlignment="1" applyProtection="1">
      <alignment horizontal="center" vertical="center"/>
    </xf>
    <xf numFmtId="3" fontId="27" fillId="9" borderId="4" xfId="11" applyNumberFormat="1" applyFont="1" applyFill="1" applyBorder="1" applyAlignment="1" applyProtection="1">
      <alignment vertical="center"/>
    </xf>
    <xf numFmtId="4" fontId="27" fillId="9" borderId="4" xfId="11" applyNumberFormat="1" applyFont="1" applyFill="1" applyBorder="1" applyAlignment="1" applyProtection="1">
      <alignment vertical="center"/>
    </xf>
    <xf numFmtId="169" fontId="11" fillId="0" borderId="36" xfId="11" applyNumberFormat="1" applyFont="1" applyFill="1" applyBorder="1" applyAlignment="1" applyProtection="1">
      <alignment horizontal="right" vertical="center"/>
      <protection locked="0"/>
    </xf>
    <xf numFmtId="169" fontId="11" fillId="0" borderId="33" xfId="11" applyNumberFormat="1" applyFont="1" applyFill="1" applyBorder="1" applyAlignment="1" applyProtection="1">
      <alignment horizontal="right" vertical="center"/>
      <protection locked="0"/>
    </xf>
    <xf numFmtId="169" fontId="11" fillId="0" borderId="34" xfId="11" applyNumberFormat="1" applyFont="1" applyFill="1" applyBorder="1" applyAlignment="1" applyProtection="1">
      <alignment horizontal="right" vertical="center"/>
      <protection locked="0"/>
    </xf>
    <xf numFmtId="169" fontId="27" fillId="0" borderId="4" xfId="11" applyNumberFormat="1" applyFont="1" applyFill="1" applyBorder="1" applyAlignment="1" applyProtection="1">
      <alignment horizontal="right" vertical="center"/>
    </xf>
    <xf numFmtId="169" fontId="27" fillId="0" borderId="4" xfId="11" applyNumberFormat="1" applyFont="1" applyFill="1" applyBorder="1" applyAlignment="1" applyProtection="1">
      <alignment horizontal="right" vertical="center"/>
      <protection locked="0"/>
    </xf>
    <xf numFmtId="169" fontId="27" fillId="0" borderId="37" xfId="11" applyNumberFormat="1" applyFont="1" applyFill="1" applyBorder="1" applyAlignment="1" applyProtection="1">
      <alignment horizontal="right" vertical="center"/>
      <protection locked="0"/>
    </xf>
    <xf numFmtId="0" fontId="27" fillId="9" borderId="2" xfId="11" applyFont="1" applyFill="1" applyBorder="1" applyAlignment="1" applyProtection="1">
      <alignment horizontal="left" vertical="center" wrapText="1"/>
    </xf>
    <xf numFmtId="169" fontId="27" fillId="9" borderId="4" xfId="11" applyNumberFormat="1" applyFont="1" applyFill="1" applyBorder="1" applyAlignment="1" applyProtection="1">
      <alignment horizontal="right" vertical="center"/>
    </xf>
    <xf numFmtId="4" fontId="27" fillId="9" borderId="23" xfId="11" applyNumberFormat="1" applyFont="1" applyFill="1" applyBorder="1" applyAlignment="1" applyProtection="1">
      <alignment vertical="center"/>
    </xf>
    <xf numFmtId="0" fontId="27" fillId="0" borderId="0" xfId="10" applyFont="1" applyFill="1" applyAlignment="1" applyProtection="1">
      <alignment horizontal="center" vertical="center" wrapText="1"/>
    </xf>
    <xf numFmtId="0" fontId="11" fillId="0" borderId="0" xfId="10" applyFont="1" applyFill="1" applyProtection="1"/>
    <xf numFmtId="0" fontId="46" fillId="0" borderId="0" xfId="10" applyFont="1" applyFill="1" applyProtection="1"/>
    <xf numFmtId="0" fontId="45" fillId="0" borderId="7" xfId="10" applyFont="1" applyFill="1" applyBorder="1" applyAlignment="1" applyProtection="1">
      <alignment wrapText="1"/>
    </xf>
    <xf numFmtId="0" fontId="45" fillId="0" borderId="36" xfId="10" applyFont="1" applyFill="1" applyBorder="1" applyAlignment="1" applyProtection="1">
      <alignment wrapText="1"/>
    </xf>
    <xf numFmtId="0" fontId="45" fillId="0" borderId="16" xfId="10" applyFont="1" applyFill="1" applyBorder="1" applyAlignment="1" applyProtection="1">
      <alignment horizontal="center" vertical="center" wrapText="1"/>
    </xf>
    <xf numFmtId="0" fontId="45" fillId="0" borderId="17" xfId="10" applyFont="1" applyFill="1" applyBorder="1" applyAlignment="1" applyProtection="1">
      <alignment horizontal="center" vertical="center" wrapText="1"/>
    </xf>
    <xf numFmtId="0" fontId="45" fillId="0" borderId="47" xfId="10" applyFont="1" applyFill="1" applyBorder="1" applyAlignment="1" applyProtection="1">
      <alignment horizontal="center" vertical="center" wrapText="1"/>
    </xf>
    <xf numFmtId="0" fontId="27" fillId="0" borderId="20" xfId="10" applyFont="1" applyFill="1" applyBorder="1" applyAlignment="1" applyProtection="1">
      <alignment vertical="center" wrapText="1"/>
    </xf>
    <xf numFmtId="170" fontId="27" fillId="0" borderId="21" xfId="10" applyNumberFormat="1" applyFont="1" applyFill="1" applyBorder="1" applyAlignment="1" applyProtection="1">
      <alignment horizontal="right" vertical="center" wrapText="1"/>
      <protection locked="0"/>
    </xf>
    <xf numFmtId="171" fontId="27" fillId="0" borderId="31" xfId="10" applyNumberFormat="1" applyFont="1" applyFill="1" applyBorder="1" applyAlignment="1" applyProtection="1">
      <alignment horizontal="right" vertical="center" wrapText="1"/>
      <protection locked="0"/>
    </xf>
    <xf numFmtId="170" fontId="27" fillId="0" borderId="10" xfId="10" applyNumberFormat="1" applyFont="1" applyFill="1" applyBorder="1" applyAlignment="1" applyProtection="1">
      <alignment horizontal="right" vertical="center" wrapText="1"/>
    </xf>
    <xf numFmtId="171" fontId="27" fillId="0" borderId="33" xfId="10" applyNumberFormat="1" applyFont="1" applyFill="1" applyBorder="1" applyAlignment="1" applyProtection="1">
      <alignment horizontal="right" vertical="center" wrapText="1"/>
      <protection locked="0"/>
    </xf>
    <xf numFmtId="0" fontId="28" fillId="0" borderId="9" xfId="10" applyFont="1" applyFill="1" applyBorder="1" applyAlignment="1" applyProtection="1">
      <alignment horizontal="left" vertical="center" wrapText="1" indent="1"/>
    </xf>
    <xf numFmtId="170" fontId="28" fillId="0" borderId="10" xfId="10" applyNumberFormat="1" applyFont="1" applyFill="1" applyBorder="1" applyAlignment="1" applyProtection="1">
      <alignment horizontal="right" vertical="center" wrapText="1"/>
      <protection locked="0"/>
    </xf>
    <xf numFmtId="171" fontId="28" fillId="0" borderId="33" xfId="10" applyNumberFormat="1" applyFont="1" applyFill="1" applyBorder="1" applyAlignment="1" applyProtection="1">
      <alignment horizontal="right" vertical="center" wrapText="1"/>
      <protection locked="0"/>
    </xf>
    <xf numFmtId="0" fontId="28" fillId="0" borderId="9" xfId="10" applyFont="1" applyFill="1" applyBorder="1" applyAlignment="1" applyProtection="1">
      <alignment horizontal="left" vertical="center" wrapText="1"/>
    </xf>
    <xf numFmtId="170" fontId="11" fillId="0" borderId="10" xfId="10" applyNumberFormat="1" applyFont="1" applyFill="1" applyBorder="1" applyAlignment="1" applyProtection="1">
      <alignment horizontal="right" vertical="center" wrapText="1"/>
      <protection locked="0"/>
    </xf>
    <xf numFmtId="170" fontId="28" fillId="0" borderId="33" xfId="10" applyNumberFormat="1" applyFont="1" applyFill="1" applyBorder="1" applyAlignment="1" applyProtection="1">
      <alignment horizontal="right" vertical="center" wrapText="1"/>
      <protection locked="0"/>
    </xf>
    <xf numFmtId="171" fontId="27" fillId="0" borderId="33" xfId="10" applyNumberFormat="1" applyFont="1" applyFill="1" applyBorder="1" applyAlignment="1" applyProtection="1">
      <alignment horizontal="right" vertical="center" wrapText="1"/>
    </xf>
    <xf numFmtId="170" fontId="11" fillId="0" borderId="33" xfId="10" applyNumberFormat="1" applyFont="1" applyFill="1" applyBorder="1" applyAlignment="1" applyProtection="1">
      <alignment horizontal="right" vertical="center" wrapText="1"/>
      <protection locked="0"/>
    </xf>
    <xf numFmtId="170" fontId="11" fillId="0" borderId="10" xfId="10" applyNumberFormat="1" applyFont="1" applyFill="1" applyBorder="1" applyAlignment="1" applyProtection="1">
      <alignment horizontal="right" vertical="center" wrapText="1"/>
    </xf>
    <xf numFmtId="170" fontId="11" fillId="0" borderId="33" xfId="10" applyNumberFormat="1" applyFont="1" applyFill="1" applyBorder="1" applyAlignment="1" applyProtection="1">
      <alignment horizontal="right" vertical="center" wrapText="1"/>
    </xf>
    <xf numFmtId="171" fontId="11" fillId="0" borderId="33" xfId="10" applyNumberFormat="1" applyFont="1" applyFill="1" applyBorder="1" applyAlignment="1" applyProtection="1">
      <alignment horizontal="right" vertical="center" wrapText="1"/>
    </xf>
    <xf numFmtId="168" fontId="27" fillId="0" borderId="10" xfId="11" applyNumberFormat="1" applyFont="1" applyFill="1" applyBorder="1" applyAlignment="1" applyProtection="1">
      <alignment horizontal="center" vertical="center"/>
    </xf>
    <xf numFmtId="171" fontId="27" fillId="0" borderId="10" xfId="10" applyNumberFormat="1" applyFont="1" applyFill="1" applyBorder="1" applyAlignment="1" applyProtection="1">
      <alignment horizontal="right" vertical="center" wrapText="1"/>
    </xf>
    <xf numFmtId="171" fontId="11" fillId="0" borderId="33" xfId="10" applyNumberFormat="1" applyFont="1" applyFill="1" applyBorder="1" applyAlignment="1" applyProtection="1">
      <alignment horizontal="right" vertical="center" wrapText="1"/>
      <protection locked="0"/>
    </xf>
    <xf numFmtId="171" fontId="27" fillId="0" borderId="34" xfId="10" applyNumberFormat="1" applyFont="1" applyFill="1" applyBorder="1" applyAlignment="1" applyProtection="1">
      <alignment horizontal="right" vertical="center" wrapText="1"/>
      <protection locked="0"/>
    </xf>
    <xf numFmtId="0" fontId="0" fillId="0" borderId="50" xfId="0" applyBorder="1"/>
    <xf numFmtId="0" fontId="45" fillId="0" borderId="15" xfId="11" applyFont="1" applyFill="1" applyBorder="1" applyAlignment="1" applyProtection="1">
      <alignment horizontal="center" vertical="center" textRotation="90"/>
    </xf>
    <xf numFmtId="170" fontId="0" fillId="0" borderId="0" xfId="0" applyNumberFormat="1"/>
    <xf numFmtId="170" fontId="11" fillId="0" borderId="13" xfId="10" applyNumberFormat="1" applyFont="1" applyFill="1" applyBorder="1" applyAlignment="1" applyProtection="1">
      <alignment horizontal="right" vertical="center" wrapText="1"/>
      <protection locked="0"/>
    </xf>
    <xf numFmtId="171" fontId="11" fillId="0" borderId="34" xfId="10" applyNumberFormat="1" applyFont="1" applyFill="1" applyBorder="1" applyAlignment="1" applyProtection="1">
      <alignment horizontal="right" vertical="center" wrapText="1"/>
      <protection locked="0"/>
    </xf>
    <xf numFmtId="170" fontId="11" fillId="0" borderId="7" xfId="10" applyNumberFormat="1" applyFont="1" applyFill="1" applyBorder="1" applyAlignment="1" applyProtection="1">
      <alignment horizontal="right" vertical="center" wrapText="1"/>
      <protection locked="0"/>
    </xf>
    <xf numFmtId="171" fontId="11" fillId="0" borderId="36" xfId="10" applyNumberFormat="1" applyFont="1" applyFill="1" applyBorder="1" applyAlignment="1" applyProtection="1">
      <alignment horizontal="right" vertical="center" wrapText="1"/>
      <protection locked="0"/>
    </xf>
    <xf numFmtId="170" fontId="27" fillId="0" borderId="3" xfId="10" applyNumberFormat="1" applyFont="1" applyFill="1" applyBorder="1" applyAlignment="1" applyProtection="1">
      <alignment horizontal="right" vertical="center" wrapText="1"/>
    </xf>
    <xf numFmtId="171" fontId="27" fillId="0" borderId="4" xfId="10" applyNumberFormat="1" applyFont="1" applyFill="1" applyBorder="1" applyAlignment="1" applyProtection="1">
      <alignment horizontal="right" vertical="center" wrapText="1"/>
      <protection locked="0"/>
    </xf>
    <xf numFmtId="171" fontId="27" fillId="0" borderId="36" xfId="10" applyNumberFormat="1" applyFont="1" applyFill="1" applyBorder="1" applyAlignment="1" applyProtection="1">
      <alignment horizontal="right" vertical="center" wrapText="1"/>
      <protection locked="0"/>
    </xf>
    <xf numFmtId="170" fontId="27" fillId="0" borderId="3" xfId="10" applyNumberFormat="1" applyFont="1" applyFill="1" applyBorder="1" applyAlignment="1" applyProtection="1">
      <alignment horizontal="right" vertical="center" wrapText="1"/>
      <protection locked="0"/>
    </xf>
    <xf numFmtId="168" fontId="11" fillId="0" borderId="3" xfId="11" applyNumberFormat="1" applyFont="1" applyFill="1" applyBorder="1" applyAlignment="1" applyProtection="1">
      <alignment horizontal="center" vertical="center"/>
    </xf>
    <xf numFmtId="170" fontId="11" fillId="0" borderId="3" xfId="10" applyNumberFormat="1" applyFont="1" applyFill="1" applyBorder="1" applyAlignment="1" applyProtection="1">
      <alignment horizontal="right" vertical="center" wrapText="1"/>
    </xf>
    <xf numFmtId="171" fontId="11" fillId="0" borderId="4" xfId="10" applyNumberFormat="1" applyFont="1" applyFill="1" applyBorder="1" applyAlignment="1" applyProtection="1">
      <alignment horizontal="right" vertical="center" wrapText="1"/>
      <protection locked="0"/>
    </xf>
    <xf numFmtId="0" fontId="27" fillId="0" borderId="24" xfId="10" applyFont="1" applyFill="1" applyBorder="1" applyAlignment="1" applyProtection="1">
      <alignment vertical="center" wrapText="1"/>
    </xf>
    <xf numFmtId="168" fontId="11" fillId="0" borderId="25" xfId="11" applyNumberFormat="1" applyFont="1" applyFill="1" applyBorder="1" applyAlignment="1" applyProtection="1">
      <alignment horizontal="center" vertical="center"/>
    </xf>
    <xf numFmtId="170" fontId="27" fillId="0" borderId="25" xfId="10" applyNumberFormat="1" applyFont="1" applyFill="1" applyBorder="1" applyAlignment="1" applyProtection="1">
      <alignment horizontal="right" vertical="center" wrapText="1"/>
    </xf>
    <xf numFmtId="171" fontId="27" fillId="0" borderId="37" xfId="1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11" applyFont="1" applyFill="1" applyAlignment="1" applyProtection="1">
      <alignment vertical="center" wrapText="1"/>
    </xf>
    <xf numFmtId="49" fontId="27" fillId="0" borderId="16" xfId="11" applyNumberFormat="1" applyFont="1" applyFill="1" applyBorder="1" applyAlignment="1" applyProtection="1">
      <alignment horizontal="center" vertical="center" wrapText="1"/>
    </xf>
    <xf numFmtId="49" fontId="27" fillId="0" borderId="17" xfId="11" applyNumberFormat="1" applyFont="1" applyFill="1" applyBorder="1" applyAlignment="1" applyProtection="1">
      <alignment horizontal="center" vertical="center"/>
    </xf>
    <xf numFmtId="49" fontId="27" fillId="0" borderId="47" xfId="11" applyNumberFormat="1" applyFont="1" applyFill="1" applyBorder="1" applyAlignment="1" applyProtection="1">
      <alignment horizontal="center" vertical="center"/>
    </xf>
    <xf numFmtId="172" fontId="11" fillId="0" borderId="36" xfId="11" applyNumberFormat="1" applyFont="1" applyFill="1" applyBorder="1" applyAlignment="1" applyProtection="1">
      <alignment vertical="center"/>
      <protection locked="0"/>
    </xf>
    <xf numFmtId="171" fontId="11" fillId="0" borderId="36" xfId="11" applyNumberFormat="1" applyFont="1" applyFill="1" applyBorder="1" applyAlignment="1" applyProtection="1">
      <alignment vertical="center"/>
      <protection locked="0"/>
    </xf>
    <xf numFmtId="172" fontId="27" fillId="0" borderId="33" xfId="11" applyNumberFormat="1" applyFont="1" applyFill="1" applyBorder="1" applyAlignment="1" applyProtection="1">
      <alignment vertical="center"/>
    </xf>
    <xf numFmtId="172" fontId="27" fillId="0" borderId="33" xfId="11" applyNumberFormat="1" applyFont="1" applyFill="1" applyBorder="1" applyAlignment="1" applyProtection="1">
      <alignment vertical="center"/>
      <protection locked="0"/>
    </xf>
    <xf numFmtId="172" fontId="11" fillId="0" borderId="33" xfId="11" applyNumberFormat="1" applyFont="1" applyFill="1" applyBorder="1" applyAlignment="1" applyProtection="1">
      <alignment vertical="center"/>
      <protection locked="0"/>
    </xf>
    <xf numFmtId="172" fontId="11" fillId="0" borderId="34" xfId="11" applyNumberFormat="1" applyFont="1" applyFill="1" applyBorder="1" applyAlignment="1" applyProtection="1">
      <alignment vertical="center"/>
      <protection locked="0"/>
    </xf>
    <xf numFmtId="172" fontId="27" fillId="9" borderId="4" xfId="11" applyNumberFormat="1" applyFont="1" applyFill="1" applyBorder="1" applyAlignment="1" applyProtection="1">
      <alignment vertical="center"/>
    </xf>
    <xf numFmtId="171" fontId="27" fillId="9" borderId="4" xfId="11" applyNumberFormat="1" applyFont="1" applyFill="1" applyBorder="1" applyAlignment="1" applyProtection="1">
      <alignment vertical="center"/>
    </xf>
    <xf numFmtId="0" fontId="47" fillId="0" borderId="0" xfId="10" applyFont="1" applyFill="1" applyProtection="1"/>
    <xf numFmtId="0" fontId="44" fillId="0" borderId="0" xfId="10" applyFont="1" applyFill="1" applyProtection="1"/>
    <xf numFmtId="3" fontId="44" fillId="0" borderId="0" xfId="10" applyNumberFormat="1" applyFont="1" applyFill="1" applyProtection="1"/>
    <xf numFmtId="0" fontId="11" fillId="0" borderId="0" xfId="10" applyFont="1" applyFill="1"/>
    <xf numFmtId="0" fontId="27" fillId="0" borderId="30" xfId="10" applyFont="1" applyFill="1" applyBorder="1" applyAlignment="1">
      <alignment horizontal="center" vertical="center"/>
    </xf>
    <xf numFmtId="0" fontId="27" fillId="0" borderId="15" xfId="10" applyFont="1" applyFill="1" applyBorder="1" applyAlignment="1">
      <alignment horizontal="center" vertical="center" wrapText="1"/>
    </xf>
    <xf numFmtId="0" fontId="27" fillId="0" borderId="31" xfId="10" applyFont="1" applyFill="1" applyBorder="1" applyAlignment="1">
      <alignment horizontal="center" vertical="center" wrapText="1"/>
    </xf>
    <xf numFmtId="0" fontId="27" fillId="0" borderId="2" xfId="10" applyFont="1" applyFill="1" applyBorder="1" applyAlignment="1">
      <alignment horizontal="center" vertical="center"/>
    </xf>
    <xf numFmtId="0" fontId="27" fillId="0" borderId="3" xfId="10" applyFont="1" applyFill="1" applyBorder="1" applyAlignment="1">
      <alignment horizontal="center" vertical="center" wrapText="1"/>
    </xf>
    <xf numFmtId="0" fontId="27" fillId="0" borderId="4" xfId="10" applyFont="1" applyFill="1" applyBorder="1" applyAlignment="1">
      <alignment horizontal="center" vertical="center" wrapText="1"/>
    </xf>
    <xf numFmtId="0" fontId="11" fillId="0" borderId="9" xfId="10" applyFont="1" applyFill="1" applyBorder="1" applyProtection="1">
      <protection locked="0"/>
    </xf>
    <xf numFmtId="0" fontId="11" fillId="0" borderId="7" xfId="10" applyFont="1" applyFill="1" applyBorder="1" applyAlignment="1">
      <alignment horizontal="right" indent="1"/>
    </xf>
    <xf numFmtId="3" fontId="11" fillId="0" borderId="7" xfId="10" applyNumberFormat="1" applyFont="1" applyFill="1" applyBorder="1" applyProtection="1">
      <protection locked="0"/>
    </xf>
    <xf numFmtId="3" fontId="11" fillId="0" borderId="36" xfId="10" applyNumberFormat="1" applyFont="1" applyFill="1" applyBorder="1" applyProtection="1">
      <protection locked="0"/>
    </xf>
    <xf numFmtId="0" fontId="11" fillId="0" borderId="10" xfId="10" applyFont="1" applyFill="1" applyBorder="1" applyAlignment="1">
      <alignment horizontal="right" indent="1"/>
    </xf>
    <xf numFmtId="3" fontId="11" fillId="0" borderId="10" xfId="10" applyNumberFormat="1" applyFont="1" applyFill="1" applyBorder="1" applyProtection="1">
      <protection locked="0"/>
    </xf>
    <xf numFmtId="3" fontId="11" fillId="0" borderId="33" xfId="10" applyNumberFormat="1" applyFont="1" applyFill="1" applyBorder="1" applyProtection="1">
      <protection locked="0"/>
    </xf>
    <xf numFmtId="0" fontId="11" fillId="0" borderId="12" xfId="10" applyFont="1" applyFill="1" applyBorder="1" applyProtection="1">
      <protection locked="0"/>
    </xf>
    <xf numFmtId="0" fontId="11" fillId="0" borderId="13" xfId="10" applyFont="1" applyFill="1" applyBorder="1" applyAlignment="1">
      <alignment horizontal="right" indent="1"/>
    </xf>
    <xf numFmtId="3" fontId="11" fillId="0" borderId="13" xfId="10" applyNumberFormat="1" applyFont="1" applyFill="1" applyBorder="1" applyProtection="1">
      <protection locked="0"/>
    </xf>
    <xf numFmtId="3" fontId="11" fillId="0" borderId="34" xfId="10" applyNumberFormat="1" applyFont="1" applyFill="1" applyBorder="1" applyProtection="1">
      <protection locked="0"/>
    </xf>
    <xf numFmtId="0" fontId="27" fillId="0" borderId="2" xfId="10" applyFont="1" applyFill="1" applyBorder="1" applyProtection="1">
      <protection locked="0"/>
    </xf>
    <xf numFmtId="0" fontId="11" fillId="0" borderId="3" xfId="10" applyFont="1" applyFill="1" applyBorder="1" applyAlignment="1">
      <alignment horizontal="right" indent="1"/>
    </xf>
    <xf numFmtId="3" fontId="11" fillId="0" borderId="3" xfId="10" applyNumberFormat="1" applyFont="1" applyFill="1" applyBorder="1" applyProtection="1">
      <protection locked="0"/>
    </xf>
    <xf numFmtId="169" fontId="27" fillId="0" borderId="4" xfId="11" applyNumberFormat="1" applyFont="1" applyFill="1" applyBorder="1" applyAlignment="1" applyProtection="1">
      <alignment horizontal="right" vertical="top"/>
    </xf>
    <xf numFmtId="172" fontId="27" fillId="0" borderId="4" xfId="11" applyNumberFormat="1" applyFont="1" applyFill="1" applyBorder="1" applyAlignment="1" applyProtection="1">
      <alignment vertical="center"/>
    </xf>
    <xf numFmtId="0" fontId="27" fillId="0" borderId="0" xfId="10" applyFont="1" applyFill="1" applyAlignment="1">
      <alignment vertical="center" wrapText="1"/>
    </xf>
    <xf numFmtId="0" fontId="3" fillId="0" borderId="0" xfId="0" applyFont="1" applyFill="1" applyAlignment="1">
      <alignment horizontal="center" vertical="top" wrapText="1"/>
    </xf>
    <xf numFmtId="0" fontId="24" fillId="0" borderId="2" xfId="0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left" vertical="top" wrapText="1"/>
    </xf>
    <xf numFmtId="3" fontId="11" fillId="0" borderId="36" xfId="0" applyNumberFormat="1" applyFont="1" applyBorder="1" applyAlignment="1">
      <alignment horizontal="right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top" wrapText="1"/>
    </xf>
    <xf numFmtId="3" fontId="11" fillId="0" borderId="33" xfId="0" applyNumberFormat="1" applyFont="1" applyBorder="1" applyAlignment="1">
      <alignment horizontal="right" vertical="top" wrapText="1"/>
    </xf>
    <xf numFmtId="0" fontId="27" fillId="0" borderId="9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left" vertical="top" wrapText="1"/>
    </xf>
    <xf numFmtId="3" fontId="27" fillId="0" borderId="33" xfId="0" applyNumberFormat="1" applyFont="1" applyBorder="1" applyAlignment="1">
      <alignment horizontal="right" vertical="top" wrapText="1"/>
    </xf>
    <xf numFmtId="0" fontId="27" fillId="0" borderId="16" xfId="0" applyFont="1" applyBorder="1" applyAlignment="1">
      <alignment horizontal="center" vertical="top" wrapText="1"/>
    </xf>
    <xf numFmtId="0" fontId="27" fillId="0" borderId="17" xfId="0" applyFont="1" applyBorder="1" applyAlignment="1">
      <alignment horizontal="left" vertical="top" wrapText="1"/>
    </xf>
    <xf numFmtId="3" fontId="27" fillId="0" borderId="47" xfId="0" applyNumberFormat="1" applyFont="1" applyBorder="1" applyAlignment="1">
      <alignment horizontal="right" vertical="top" wrapText="1"/>
    </xf>
    <xf numFmtId="0" fontId="48" fillId="0" borderId="0" xfId="6" applyFont="1" applyAlignment="1">
      <alignment horizontal="left" vertical="center"/>
    </xf>
    <xf numFmtId="0" fontId="27" fillId="0" borderId="3" xfId="0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left" vertical="center" wrapText="1"/>
      <protection locked="0"/>
    </xf>
    <xf numFmtId="164" fontId="11" fillId="0" borderId="7" xfId="0" applyNumberFormat="1" applyFont="1" applyFill="1" applyBorder="1" applyAlignment="1" applyProtection="1">
      <alignment vertical="center" wrapText="1"/>
      <protection locked="0"/>
    </xf>
    <xf numFmtId="164" fontId="11" fillId="0" borderId="7" xfId="0" applyNumberFormat="1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 wrapText="1"/>
      <protection locked="0"/>
    </xf>
    <xf numFmtId="164" fontId="11" fillId="0" borderId="10" xfId="0" applyNumberFormat="1" applyFont="1" applyFill="1" applyBorder="1" applyAlignment="1" applyProtection="1">
      <alignment vertical="center" wrapText="1"/>
      <protection locked="0"/>
    </xf>
    <xf numFmtId="164" fontId="27" fillId="0" borderId="3" xfId="0" applyNumberFormat="1" applyFont="1" applyFill="1" applyBorder="1" applyAlignment="1" applyProtection="1">
      <alignment vertical="center" wrapText="1"/>
    </xf>
    <xf numFmtId="0" fontId="10" fillId="0" borderId="59" xfId="0" applyFont="1" applyBorder="1"/>
    <xf numFmtId="0" fontId="10" fillId="0" borderId="62" xfId="0" applyFont="1" applyBorder="1"/>
    <xf numFmtId="0" fontId="10" fillId="0" borderId="5" xfId="0" applyFont="1" applyBorder="1"/>
    <xf numFmtId="0" fontId="10" fillId="0" borderId="59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/>
    </xf>
    <xf numFmtId="14" fontId="10" fillId="0" borderId="23" xfId="0" applyNumberFormat="1" applyFont="1" applyBorder="1" applyAlignment="1">
      <alignment horizontal="center" vertical="center" wrapText="1"/>
    </xf>
    <xf numFmtId="3" fontId="10" fillId="0" borderId="41" xfId="0" applyNumberFormat="1" applyFont="1" applyBorder="1"/>
    <xf numFmtId="3" fontId="10" fillId="0" borderId="29" xfId="0" applyNumberFormat="1" applyFont="1" applyBorder="1"/>
    <xf numFmtId="10" fontId="10" fillId="0" borderId="41" xfId="13" applyNumberFormat="1" applyFont="1" applyBorder="1"/>
    <xf numFmtId="3" fontId="10" fillId="0" borderId="45" xfId="0" applyNumberFormat="1" applyFont="1" applyBorder="1"/>
    <xf numFmtId="3" fontId="10" fillId="0" borderId="66" xfId="0" applyNumberFormat="1" applyFont="1" applyBorder="1"/>
    <xf numFmtId="3" fontId="9" fillId="0" borderId="23" xfId="0" applyNumberFormat="1" applyFont="1" applyBorder="1"/>
    <xf numFmtId="10" fontId="9" fillId="0" borderId="28" xfId="13" applyNumberFormat="1" applyFont="1" applyBorder="1"/>
    <xf numFmtId="3" fontId="27" fillId="0" borderId="33" xfId="11" applyNumberFormat="1" applyFont="1" applyFill="1" applyBorder="1" applyAlignment="1" applyProtection="1">
      <alignment vertical="center"/>
    </xf>
    <xf numFmtId="168" fontId="27" fillId="0" borderId="7" xfId="11" applyNumberFormat="1" applyFont="1" applyFill="1" applyBorder="1" applyAlignment="1" applyProtection="1">
      <alignment horizontal="center" vertical="center"/>
    </xf>
    <xf numFmtId="169" fontId="27" fillId="0" borderId="36" xfId="11" applyNumberFormat="1" applyFont="1" applyFill="1" applyBorder="1" applyAlignment="1" applyProtection="1">
      <alignment horizontal="right" vertical="center"/>
      <protection locked="0"/>
    </xf>
    <xf numFmtId="168" fontId="27" fillId="0" borderId="13" xfId="11" applyNumberFormat="1" applyFont="1" applyFill="1" applyBorder="1" applyAlignment="1" applyProtection="1">
      <alignment horizontal="center" vertical="center"/>
    </xf>
    <xf numFmtId="169" fontId="27" fillId="0" borderId="34" xfId="11" applyNumberFormat="1" applyFont="1" applyFill="1" applyBorder="1" applyAlignment="1" applyProtection="1">
      <alignment horizontal="right" vertical="center"/>
      <protection locked="0"/>
    </xf>
    <xf numFmtId="169" fontId="11" fillId="0" borderId="33" xfId="11" applyNumberFormat="1" applyFont="1" applyFill="1" applyBorder="1" applyAlignment="1" applyProtection="1">
      <alignment horizontal="right" vertical="center"/>
    </xf>
    <xf numFmtId="169" fontId="27" fillId="0" borderId="33" xfId="11" applyNumberFormat="1" applyFont="1" applyFill="1" applyBorder="1" applyAlignment="1" applyProtection="1">
      <alignment horizontal="right" vertical="center"/>
      <protection locked="0"/>
    </xf>
    <xf numFmtId="0" fontId="27" fillId="0" borderId="12" xfId="11" applyFont="1" applyFill="1" applyBorder="1" applyAlignment="1" applyProtection="1">
      <alignment horizontal="left" vertical="center" wrapText="1"/>
    </xf>
    <xf numFmtId="169" fontId="27" fillId="0" borderId="34" xfId="11" applyNumberFormat="1" applyFont="1" applyFill="1" applyBorder="1" applyAlignment="1" applyProtection="1">
      <alignment horizontal="right" vertical="center"/>
    </xf>
    <xf numFmtId="0" fontId="27" fillId="0" borderId="2" xfId="11" applyFont="1" applyFill="1" applyBorder="1" applyAlignment="1" applyProtection="1">
      <alignment horizontal="left" vertical="center" wrapText="1"/>
    </xf>
    <xf numFmtId="0" fontId="11" fillId="0" borderId="6" xfId="11" applyFont="1" applyFill="1" applyBorder="1" applyAlignment="1" applyProtection="1">
      <alignment horizontal="left" vertical="center" wrapText="1"/>
    </xf>
    <xf numFmtId="169" fontId="11" fillId="0" borderId="36" xfId="11" applyNumberFormat="1" applyFont="1" applyFill="1" applyBorder="1" applyAlignment="1" applyProtection="1">
      <alignment horizontal="right" vertical="center"/>
    </xf>
    <xf numFmtId="0" fontId="11" fillId="0" borderId="9" xfId="11" applyFont="1" applyFill="1" applyBorder="1" applyAlignment="1" applyProtection="1">
      <alignment horizontal="left" vertical="center" wrapText="1"/>
    </xf>
    <xf numFmtId="0" fontId="27" fillId="0" borderId="9" xfId="11" applyFont="1" applyFill="1" applyBorder="1" applyAlignment="1" applyProtection="1">
      <alignment horizontal="left" vertical="center" wrapText="1"/>
    </xf>
    <xf numFmtId="169" fontId="27" fillId="0" borderId="33" xfId="11" applyNumberFormat="1" applyFont="1" applyFill="1" applyBorder="1" applyAlignment="1" applyProtection="1">
      <alignment horizontal="right" vertical="center"/>
    </xf>
    <xf numFmtId="0" fontId="2" fillId="0" borderId="0" xfId="1" applyFont="1" applyFill="1" applyAlignment="1" applyProtection="1">
      <alignment horizont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0" fillId="0" borderId="0" xfId="0" applyFill="1"/>
    <xf numFmtId="170" fontId="50" fillId="0" borderId="10" xfId="10" applyNumberFormat="1" applyFont="1" applyFill="1" applyBorder="1" applyAlignment="1" applyProtection="1">
      <alignment horizontal="right" vertical="center" wrapText="1"/>
      <protection locked="0"/>
    </xf>
    <xf numFmtId="170" fontId="51" fillId="0" borderId="10" xfId="10" applyNumberFormat="1" applyFont="1" applyFill="1" applyBorder="1" applyAlignment="1" applyProtection="1">
      <alignment horizontal="right" vertical="center" wrapText="1"/>
      <protection locked="0"/>
    </xf>
    <xf numFmtId="170" fontId="51" fillId="0" borderId="10" xfId="10" applyNumberFormat="1" applyFont="1" applyFill="1" applyBorder="1" applyAlignment="1" applyProtection="1">
      <alignment horizontal="right" vertical="center" wrapText="1"/>
    </xf>
    <xf numFmtId="165" fontId="7" fillId="0" borderId="31" xfId="0" applyNumberFormat="1" applyFont="1" applyFill="1" applyBorder="1" applyAlignment="1" applyProtection="1">
      <alignment vertical="center" wrapText="1"/>
      <protection locked="0"/>
    </xf>
    <xf numFmtId="165" fontId="8" fillId="0" borderId="10" xfId="0" applyNumberFormat="1" applyFont="1" applyFill="1" applyBorder="1" applyAlignment="1" applyProtection="1">
      <alignment vertical="center" wrapText="1"/>
      <protection locked="0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7" xfId="0" applyNumberFormat="1" applyFont="1" applyFill="1" applyBorder="1" applyAlignment="1" applyProtection="1">
      <alignment vertical="center" wrapText="1"/>
      <protection locked="0"/>
    </xf>
    <xf numFmtId="0" fontId="52" fillId="0" borderId="0" xfId="0" applyFont="1" applyFill="1" applyBorder="1" applyAlignment="1" applyProtection="1">
      <alignment horizontal="center" vertical="center"/>
    </xf>
    <xf numFmtId="0" fontId="52" fillId="0" borderId="0" xfId="0" applyFont="1" applyFill="1" applyBorder="1" applyAlignment="1" applyProtection="1">
      <alignment horizontal="right"/>
    </xf>
    <xf numFmtId="0" fontId="52" fillId="0" borderId="30" xfId="0" applyFont="1" applyFill="1" applyBorder="1" applyAlignment="1" applyProtection="1">
      <alignment horizontal="center" vertical="center" wrapText="1"/>
    </xf>
    <xf numFmtId="0" fontId="52" fillId="0" borderId="31" xfId="0" applyFont="1" applyFill="1" applyBorder="1" applyAlignment="1" applyProtection="1">
      <alignment vertical="center" wrapText="1"/>
    </xf>
    <xf numFmtId="0" fontId="52" fillId="0" borderId="59" xfId="0" applyFont="1" applyFill="1" applyBorder="1" applyAlignment="1" applyProtection="1">
      <alignment horizontal="center" vertical="center" wrapText="1"/>
    </xf>
    <xf numFmtId="0" fontId="52" fillId="0" borderId="23" xfId="0" applyFont="1" applyFill="1" applyBorder="1" applyAlignment="1" applyProtection="1">
      <alignment horizontal="center" vertical="center" wrapText="1"/>
    </xf>
    <xf numFmtId="0" fontId="53" fillId="0" borderId="56" xfId="0" applyFont="1" applyBorder="1" applyAlignment="1"/>
    <xf numFmtId="0" fontId="55" fillId="0" borderId="56" xfId="0" applyFont="1" applyBorder="1" applyAlignment="1"/>
    <xf numFmtId="0" fontId="18" fillId="0" borderId="0" xfId="0" applyFont="1" applyAlignment="1"/>
    <xf numFmtId="0" fontId="56" fillId="0" borderId="30" xfId="0" applyFont="1" applyFill="1" applyBorder="1" applyAlignment="1" applyProtection="1">
      <alignment horizontal="center" vertical="center" wrapText="1"/>
    </xf>
    <xf numFmtId="0" fontId="56" fillId="0" borderId="31" xfId="0" applyFont="1" applyFill="1" applyBorder="1" applyAlignment="1" applyProtection="1">
      <alignment vertical="center" wrapText="1"/>
    </xf>
    <xf numFmtId="0" fontId="56" fillId="0" borderId="59" xfId="0" applyFont="1" applyFill="1" applyBorder="1" applyAlignment="1" applyProtection="1">
      <alignment horizontal="center" vertical="center" wrapText="1"/>
    </xf>
    <xf numFmtId="0" fontId="56" fillId="0" borderId="23" xfId="0" applyFont="1" applyFill="1" applyBorder="1" applyAlignment="1" applyProtection="1">
      <alignment horizontal="center" vertical="center" wrapText="1"/>
    </xf>
    <xf numFmtId="0" fontId="57" fillId="0" borderId="56" xfId="0" applyFont="1" applyBorder="1" applyAlignment="1"/>
    <xf numFmtId="0" fontId="58" fillId="0" borderId="36" xfId="0" applyFont="1" applyFill="1" applyBorder="1"/>
    <xf numFmtId="0" fontId="55" fillId="0" borderId="56" xfId="0" applyFont="1" applyBorder="1" applyAlignment="1">
      <alignment wrapText="1"/>
    </xf>
    <xf numFmtId="0" fontId="57" fillId="0" borderId="56" xfId="0" applyFont="1" applyBorder="1" applyAlignment="1">
      <alignment wrapText="1"/>
    </xf>
    <xf numFmtId="0" fontId="57" fillId="0" borderId="2" xfId="0" applyFont="1" applyBorder="1" applyAlignment="1"/>
    <xf numFmtId="173" fontId="57" fillId="0" borderId="33" xfId="0" applyNumberFormat="1" applyFont="1" applyBorder="1"/>
    <xf numFmtId="173" fontId="57" fillId="4" borderId="33" xfId="0" applyNumberFormat="1" applyFont="1" applyFill="1" applyBorder="1"/>
    <xf numFmtId="173" fontId="55" fillId="4" borderId="33" xfId="0" applyNumberFormat="1" applyFont="1" applyFill="1" applyBorder="1"/>
    <xf numFmtId="173" fontId="57" fillId="4" borderId="34" xfId="0" applyNumberFormat="1" applyFont="1" applyFill="1" applyBorder="1"/>
    <xf numFmtId="173" fontId="57" fillId="0" borderId="4" xfId="0" applyNumberFormat="1" applyFont="1" applyBorder="1"/>
    <xf numFmtId="174" fontId="54" fillId="0" borderId="36" xfId="0" applyNumberFormat="1" applyFont="1" applyFill="1" applyBorder="1"/>
    <xf numFmtId="173" fontId="53" fillId="0" borderId="33" xfId="0" applyNumberFormat="1" applyFont="1" applyBorder="1"/>
    <xf numFmtId="0" fontId="57" fillId="0" borderId="71" xfId="0" applyFont="1" applyBorder="1" applyAlignment="1">
      <alignment wrapText="1"/>
    </xf>
    <xf numFmtId="0" fontId="9" fillId="0" borderId="23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/>
    </xf>
    <xf numFmtId="14" fontId="9" fillId="0" borderId="23" xfId="0" applyNumberFormat="1" applyFont="1" applyBorder="1" applyAlignment="1">
      <alignment horizontal="center" vertical="center" wrapText="1"/>
    </xf>
    <xf numFmtId="0" fontId="27" fillId="0" borderId="9" xfId="10" applyFont="1" applyFill="1" applyBorder="1" applyProtection="1">
      <protection locked="0"/>
    </xf>
    <xf numFmtId="0" fontId="27" fillId="0" borderId="10" xfId="10" applyFont="1" applyFill="1" applyBorder="1" applyAlignment="1">
      <alignment horizontal="right" indent="1"/>
    </xf>
    <xf numFmtId="3" fontId="27" fillId="0" borderId="10" xfId="10" applyNumberFormat="1" applyFont="1" applyFill="1" applyBorder="1" applyProtection="1">
      <protection locked="0"/>
    </xf>
    <xf numFmtId="3" fontId="27" fillId="0" borderId="33" xfId="10" applyNumberFormat="1" applyFont="1" applyFill="1" applyBorder="1" applyProtection="1">
      <protection locked="0"/>
    </xf>
    <xf numFmtId="0" fontId="11" fillId="0" borderId="27" xfId="10" applyFont="1" applyFill="1" applyBorder="1" applyAlignment="1">
      <alignment horizontal="right" indent="1"/>
    </xf>
    <xf numFmtId="3" fontId="11" fillId="0" borderId="27" xfId="10" applyNumberFormat="1" applyFont="1" applyFill="1" applyBorder="1" applyProtection="1">
      <protection locked="0"/>
    </xf>
    <xf numFmtId="0" fontId="11" fillId="0" borderId="26" xfId="10" applyFont="1" applyFill="1" applyBorder="1" applyProtection="1">
      <protection locked="0"/>
    </xf>
    <xf numFmtId="0" fontId="27" fillId="0" borderId="30" xfId="10" applyFont="1" applyFill="1" applyBorder="1" applyProtection="1">
      <protection locked="0"/>
    </xf>
    <xf numFmtId="169" fontId="27" fillId="0" borderId="31" xfId="11" applyNumberFormat="1" applyFont="1" applyFill="1" applyBorder="1" applyAlignment="1" applyProtection="1">
      <alignment horizontal="right" vertical="top"/>
    </xf>
    <xf numFmtId="0" fontId="11" fillId="0" borderId="13" xfId="10" applyFont="1" applyFill="1" applyBorder="1" applyProtection="1">
      <protection locked="0"/>
    </xf>
    <xf numFmtId="0" fontId="27" fillId="0" borderId="3" xfId="10" applyFont="1" applyFill="1" applyBorder="1" applyAlignment="1">
      <alignment horizontal="right" indent="1"/>
    </xf>
    <xf numFmtId="3" fontId="27" fillId="0" borderId="3" xfId="10" applyNumberFormat="1" applyFont="1" applyFill="1" applyBorder="1" applyProtection="1">
      <protection locked="0"/>
    </xf>
    <xf numFmtId="0" fontId="11" fillId="0" borderId="27" xfId="10" applyFont="1" applyFill="1" applyBorder="1" applyProtection="1">
      <protection locked="0"/>
    </xf>
    <xf numFmtId="3" fontId="27" fillId="0" borderId="4" xfId="10" applyNumberFormat="1" applyFont="1" applyFill="1" applyBorder="1" applyProtection="1">
      <protection locked="0"/>
    </xf>
    <xf numFmtId="0" fontId="11" fillId="0" borderId="2" xfId="10" applyFont="1" applyFill="1" applyBorder="1" applyProtection="1">
      <protection locked="0"/>
    </xf>
    <xf numFmtId="3" fontId="11" fillId="0" borderId="4" xfId="10" applyNumberFormat="1" applyFont="1" applyFill="1" applyBorder="1" applyProtection="1">
      <protection locked="0"/>
    </xf>
    <xf numFmtId="0" fontId="27" fillId="0" borderId="15" xfId="10" applyFont="1" applyFill="1" applyBorder="1" applyAlignment="1">
      <alignment horizontal="right" indent="1"/>
    </xf>
    <xf numFmtId="3" fontId="27" fillId="0" borderId="15" xfId="10" applyNumberFormat="1" applyFont="1" applyFill="1" applyBorder="1" applyProtection="1">
      <protection locked="0"/>
    </xf>
    <xf numFmtId="169" fontId="11" fillId="0" borderId="13" xfId="11" applyNumberFormat="1" applyFont="1" applyFill="1" applyBorder="1" applyAlignment="1" applyProtection="1">
      <alignment horizontal="right" vertical="top"/>
    </xf>
    <xf numFmtId="169" fontId="11" fillId="0" borderId="27" xfId="11" applyNumberFormat="1" applyFont="1" applyFill="1" applyBorder="1" applyAlignment="1" applyProtection="1">
      <alignment horizontal="right" vertical="top"/>
    </xf>
    <xf numFmtId="3" fontId="27" fillId="0" borderId="27" xfId="10" applyNumberFormat="1" applyFont="1" applyFill="1" applyBorder="1" applyProtection="1">
      <protection locked="0"/>
    </xf>
    <xf numFmtId="3" fontId="27" fillId="0" borderId="37" xfId="10" applyNumberFormat="1" applyFont="1" applyFill="1" applyBorder="1" applyProtection="1">
      <protection locked="0"/>
    </xf>
    <xf numFmtId="3" fontId="10" fillId="4" borderId="10" xfId="7" applyNumberFormat="1" applyFont="1" applyFill="1" applyBorder="1" applyAlignment="1"/>
    <xf numFmtId="0" fontId="19" fillId="0" borderId="0" xfId="0" applyFont="1" applyAlignment="1">
      <alignment horizontal="right"/>
    </xf>
    <xf numFmtId="0" fontId="7" fillId="0" borderId="0" xfId="0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12" fillId="0" borderId="0" xfId="1" applyNumberFormat="1" applyFont="1" applyFill="1" applyBorder="1" applyAlignment="1" applyProtection="1">
      <alignment vertical="center"/>
    </xf>
    <xf numFmtId="164" fontId="13" fillId="0" borderId="0" xfId="0" applyNumberFormat="1" applyFont="1" applyFill="1" applyAlignment="1" applyProtection="1">
      <alignment horizontal="center" vertical="center"/>
    </xf>
    <xf numFmtId="164" fontId="16" fillId="0" borderId="0" xfId="0" applyNumberFormat="1" applyFont="1" applyFill="1" applyAlignment="1" applyProtection="1">
      <alignment horizontal="center" vertical="center"/>
    </xf>
    <xf numFmtId="3" fontId="9" fillId="0" borderId="0" xfId="0" applyNumberFormat="1" applyFont="1" applyFill="1" applyAlignment="1">
      <alignment horizontal="center" vertical="center" wrapText="1"/>
    </xf>
    <xf numFmtId="0" fontId="32" fillId="0" borderId="0" xfId="1" applyNumberFormat="1" applyFont="1" applyFill="1" applyBorder="1" applyAlignment="1" applyProtection="1"/>
    <xf numFmtId="164" fontId="12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wrapText="1"/>
    </xf>
    <xf numFmtId="164" fontId="9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Border="1" applyAlignment="1">
      <alignment horizontal="center"/>
    </xf>
    <xf numFmtId="0" fontId="27" fillId="0" borderId="0" xfId="10" applyFont="1" applyFill="1" applyAlignment="1" applyProtection="1">
      <alignment horizontal="center" vertical="center"/>
    </xf>
    <xf numFmtId="0" fontId="28" fillId="0" borderId="0" xfId="10" applyFont="1" applyFill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 wrapText="1"/>
    </xf>
    <xf numFmtId="3" fontId="7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1" applyFont="1" applyFill="1" applyAlignment="1" applyProtection="1">
      <alignment horizont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6" fillId="0" borderId="1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center"/>
    </xf>
    <xf numFmtId="164" fontId="12" fillId="0" borderId="1" xfId="1" applyNumberFormat="1" applyFont="1" applyFill="1" applyBorder="1" applyAlignment="1" applyProtection="1">
      <alignment horizontal="left"/>
    </xf>
    <xf numFmtId="164" fontId="12" fillId="0" borderId="0" xfId="1" applyNumberFormat="1" applyFont="1" applyFill="1" applyBorder="1" applyAlignment="1" applyProtection="1">
      <alignment horizontal="left" vertical="center"/>
    </xf>
    <xf numFmtId="164" fontId="12" fillId="0" borderId="0" xfId="1" applyNumberFormat="1" applyFont="1" applyFill="1" applyBorder="1" applyAlignment="1" applyProtection="1">
      <alignment horizontal="left"/>
    </xf>
    <xf numFmtId="0" fontId="2" fillId="0" borderId="0" xfId="1" applyFont="1" applyFill="1" applyAlignment="1" applyProtection="1">
      <alignment horizontal="center" wrapText="1"/>
    </xf>
    <xf numFmtId="164" fontId="12" fillId="0" borderId="1" xfId="1" applyNumberFormat="1" applyFont="1" applyFill="1" applyBorder="1" applyAlignment="1" applyProtection="1">
      <alignment horizontal="left" vertical="center"/>
    </xf>
    <xf numFmtId="164" fontId="6" fillId="0" borderId="38" xfId="0" applyNumberFormat="1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62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164" fontId="7" fillId="0" borderId="59" xfId="0" applyNumberFormat="1" applyFont="1" applyFill="1" applyBorder="1" applyAlignment="1" applyProtection="1">
      <alignment horizontal="center" vertical="center" wrapText="1"/>
    </xf>
    <xf numFmtId="164" fontId="7" fillId="0" borderId="62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0" fontId="13" fillId="0" borderId="56" xfId="0" applyFont="1" applyBorder="1" applyAlignment="1">
      <alignment horizontal="left" wrapText="1"/>
    </xf>
    <xf numFmtId="0" fontId="13" fillId="0" borderId="35" xfId="0" applyFont="1" applyBorder="1" applyAlignment="1">
      <alignment horizontal="left" wrapText="1"/>
    </xf>
    <xf numFmtId="0" fontId="13" fillId="0" borderId="56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71" xfId="0" applyFont="1" applyBorder="1" applyAlignment="1">
      <alignment wrapText="1"/>
    </xf>
    <xf numFmtId="0" fontId="13" fillId="0" borderId="57" xfId="0" applyFont="1" applyBorder="1" applyAlignment="1">
      <alignment wrapText="1"/>
    </xf>
    <xf numFmtId="0" fontId="13" fillId="0" borderId="55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56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3" fillId="0" borderId="56" xfId="0" applyFont="1" applyBorder="1" applyAlignment="1"/>
    <xf numFmtId="0" fontId="13" fillId="0" borderId="35" xfId="0" applyFont="1" applyBorder="1" applyAlignment="1"/>
    <xf numFmtId="0" fontId="18" fillId="0" borderId="0" xfId="0" applyFont="1" applyAlignment="1">
      <alignment horizontal="center"/>
    </xf>
    <xf numFmtId="0" fontId="17" fillId="0" borderId="1" xfId="0" applyFont="1" applyBorder="1" applyAlignment="1">
      <alignment horizontal="right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8" fillId="0" borderId="9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9" xfId="0" applyFont="1" applyBorder="1" applyAlignment="1"/>
    <xf numFmtId="0" fontId="18" fillId="0" borderId="10" xfId="0" applyFont="1" applyBorder="1" applyAlignment="1"/>
    <xf numFmtId="0" fontId="13" fillId="0" borderId="56" xfId="0" applyFont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3" fillId="0" borderId="58" xfId="0" applyFont="1" applyBorder="1" applyAlignment="1">
      <alignment vertical="center" wrapText="1"/>
    </xf>
    <xf numFmtId="0" fontId="13" fillId="0" borderId="56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0" fontId="18" fillId="0" borderId="70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3" fillId="0" borderId="71" xfId="0" applyFont="1" applyBorder="1" applyAlignment="1">
      <alignment horizontal="left" vertical="center" wrapText="1"/>
    </xf>
    <xf numFmtId="0" fontId="13" fillId="0" borderId="57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59" xfId="0" applyFont="1" applyBorder="1" applyAlignment="1">
      <alignment horizontal="left"/>
    </xf>
    <xf numFmtId="0" fontId="18" fillId="0" borderId="62" xfId="0" applyFont="1" applyBorder="1" applyAlignment="1">
      <alignment horizontal="left"/>
    </xf>
    <xf numFmtId="0" fontId="18" fillId="0" borderId="60" xfId="0" applyFont="1" applyBorder="1" applyAlignment="1">
      <alignment horizontal="left"/>
    </xf>
    <xf numFmtId="3" fontId="18" fillId="0" borderId="61" xfId="0" applyNumberFormat="1" applyFont="1" applyBorder="1" applyAlignment="1">
      <alignment horizontal="right"/>
    </xf>
    <xf numFmtId="3" fontId="18" fillId="0" borderId="5" xfId="0" applyNumberFormat="1" applyFont="1" applyBorder="1" applyAlignment="1">
      <alignment horizontal="right"/>
    </xf>
    <xf numFmtId="3" fontId="13" fillId="0" borderId="61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13" fillId="0" borderId="61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3" fillId="0" borderId="60" xfId="0" applyFont="1" applyBorder="1" applyAlignment="1">
      <alignment horizontal="center"/>
    </xf>
    <xf numFmtId="0" fontId="18" fillId="0" borderId="61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61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3" fillId="0" borderId="43" xfId="0" applyFont="1" applyBorder="1" applyAlignment="1">
      <alignment horizontal="left"/>
    </xf>
    <xf numFmtId="0" fontId="13" fillId="0" borderId="29" xfId="0" applyFont="1" applyBorder="1" applyAlignment="1">
      <alignment horizontal="left"/>
    </xf>
    <xf numFmtId="3" fontId="13" fillId="0" borderId="43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0" fontId="13" fillId="0" borderId="72" xfId="0" applyFont="1" applyBorder="1" applyAlignment="1">
      <alignment horizontal="left"/>
    </xf>
    <xf numFmtId="0" fontId="13" fillId="0" borderId="80" xfId="0" applyFont="1" applyBorder="1" applyAlignment="1">
      <alignment horizontal="left"/>
    </xf>
    <xf numFmtId="0" fontId="13" fillId="0" borderId="76" xfId="0" applyFont="1" applyBorder="1" applyAlignment="1">
      <alignment horizontal="left"/>
    </xf>
    <xf numFmtId="3" fontId="13" fillId="0" borderId="72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0" fontId="13" fillId="0" borderId="43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3" fontId="11" fillId="0" borderId="43" xfId="0" applyNumberFormat="1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wrapText="1"/>
    </xf>
    <xf numFmtId="0" fontId="13" fillId="0" borderId="51" xfId="0" applyFont="1" applyBorder="1" applyAlignment="1">
      <alignment horizontal="left"/>
    </xf>
    <xf numFmtId="0" fontId="13" fillId="0" borderId="52" xfId="0" applyFont="1" applyBorder="1" applyAlignment="1">
      <alignment horizontal="left"/>
    </xf>
    <xf numFmtId="0" fontId="13" fillId="0" borderId="53" xfId="0" applyFont="1" applyBorder="1" applyAlignment="1">
      <alignment horizontal="left"/>
    </xf>
    <xf numFmtId="3" fontId="13" fillId="0" borderId="51" xfId="0" applyNumberFormat="1" applyFont="1" applyBorder="1" applyAlignment="1">
      <alignment horizontal="right"/>
    </xf>
    <xf numFmtId="3" fontId="13" fillId="0" borderId="22" xfId="0" applyNumberFormat="1" applyFont="1" applyBorder="1" applyAlignment="1">
      <alignment horizontal="right"/>
    </xf>
    <xf numFmtId="3" fontId="11" fillId="0" borderId="43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0" fontId="13" fillId="0" borderId="65" xfId="0" applyFont="1" applyBorder="1" applyAlignment="1">
      <alignment horizontal="left"/>
    </xf>
    <xf numFmtId="0" fontId="13" fillId="0" borderId="66" xfId="0" applyFont="1" applyBorder="1" applyAlignment="1">
      <alignment horizontal="left"/>
    </xf>
    <xf numFmtId="0" fontId="13" fillId="0" borderId="57" xfId="0" applyFont="1" applyBorder="1" applyAlignment="1">
      <alignment horizontal="left"/>
    </xf>
    <xf numFmtId="3" fontId="13" fillId="0" borderId="65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0" fontId="18" fillId="0" borderId="61" xfId="0" applyFont="1" applyBorder="1" applyAlignment="1">
      <alignment horizontal="left" wrapText="1"/>
    </xf>
    <xf numFmtId="0" fontId="18" fillId="0" borderId="62" xfId="0" applyFont="1" applyBorder="1" applyAlignment="1">
      <alignment horizontal="left" wrapText="1"/>
    </xf>
    <xf numFmtId="0" fontId="18" fillId="0" borderId="60" xfId="0" applyFont="1" applyBorder="1" applyAlignment="1">
      <alignment horizontal="left" wrapText="1"/>
    </xf>
    <xf numFmtId="3" fontId="18" fillId="0" borderId="61" xfId="0" applyNumberFormat="1" applyFont="1" applyBorder="1" applyAlignment="1">
      <alignment horizontal="right" vertical="center"/>
    </xf>
    <xf numFmtId="3" fontId="18" fillId="0" borderId="5" xfId="0" applyNumberFormat="1" applyFont="1" applyBorder="1" applyAlignment="1">
      <alignment horizontal="right" vertical="center"/>
    </xf>
    <xf numFmtId="0" fontId="13" fillId="0" borderId="63" xfId="0" applyFont="1" applyBorder="1" applyAlignment="1">
      <alignment horizontal="left"/>
    </xf>
    <xf numFmtId="0" fontId="13" fillId="0" borderId="64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3" fontId="13" fillId="0" borderId="63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right"/>
    </xf>
    <xf numFmtId="3" fontId="13" fillId="0" borderId="43" xfId="0" applyNumberFormat="1" applyFont="1" applyBorder="1" applyAlignment="1">
      <alignment horizontal="right" vertical="center"/>
    </xf>
    <xf numFmtId="3" fontId="13" fillId="0" borderId="11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64" fontId="27" fillId="0" borderId="0" xfId="0" applyNumberFormat="1" applyFont="1" applyFill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right" wrapText="1"/>
    </xf>
    <xf numFmtId="164" fontId="9" fillId="0" borderId="0" xfId="0" applyNumberFormat="1" applyFont="1" applyFill="1" applyAlignment="1">
      <alignment horizontal="center" vertical="center" wrapText="1"/>
    </xf>
    <xf numFmtId="0" fontId="27" fillId="0" borderId="0" xfId="0" applyFont="1" applyFill="1" applyAlignment="1" applyProtection="1">
      <alignment horizontal="center"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32" fillId="0" borderId="1" xfId="1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center" vertical="center" wrapText="1"/>
    </xf>
    <xf numFmtId="0" fontId="32" fillId="0" borderId="1" xfId="1" applyFont="1" applyFill="1" applyBorder="1" applyAlignment="1" applyProtection="1">
      <alignment horizontal="center"/>
    </xf>
    <xf numFmtId="0" fontId="16" fillId="0" borderId="0" xfId="0" applyFont="1" applyAlignment="1">
      <alignment horizontal="center"/>
    </xf>
    <xf numFmtId="164" fontId="9" fillId="0" borderId="59" xfId="0" applyNumberFormat="1" applyFont="1" applyFill="1" applyBorder="1" applyAlignment="1" applyProtection="1">
      <alignment horizontal="left" vertical="center" wrapText="1" indent="2"/>
    </xf>
    <xf numFmtId="164" fontId="9" fillId="0" borderId="5" xfId="0" applyNumberFormat="1" applyFont="1" applyFill="1" applyBorder="1" applyAlignment="1" applyProtection="1">
      <alignment horizontal="left" vertical="center" wrapText="1" indent="2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38" xfId="0" applyNumberFormat="1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/>
    </xf>
    <xf numFmtId="164" fontId="7" fillId="0" borderId="55" xfId="0" applyNumberFormat="1" applyFont="1" applyFill="1" applyBorder="1" applyAlignment="1" applyProtection="1">
      <alignment horizontal="center" vertical="center"/>
    </xf>
    <xf numFmtId="164" fontId="7" fillId="0" borderId="52" xfId="0" applyNumberFormat="1" applyFont="1" applyFill="1" applyBorder="1" applyAlignment="1" applyProtection="1">
      <alignment horizontal="center" vertical="center"/>
    </xf>
    <xf numFmtId="164" fontId="7" fillId="0" borderId="22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/>
    </xf>
    <xf numFmtId="0" fontId="27" fillId="0" borderId="0" xfId="0" applyFont="1" applyFill="1" applyAlignment="1" applyProtection="1">
      <alignment horizontal="center" vertical="top" wrapText="1"/>
      <protection locked="0"/>
    </xf>
    <xf numFmtId="0" fontId="40" fillId="0" borderId="1" xfId="0" applyFont="1" applyBorder="1" applyAlignment="1">
      <alignment horizontal="center"/>
    </xf>
    <xf numFmtId="2" fontId="7" fillId="0" borderId="55" xfId="5" applyNumberFormat="1" applyFont="1" applyBorder="1" applyAlignment="1">
      <alignment horizontal="center"/>
    </xf>
    <xf numFmtId="2" fontId="7" fillId="0" borderId="52" xfId="5" applyNumberFormat="1" applyFont="1" applyBorder="1" applyAlignment="1">
      <alignment horizontal="center"/>
    </xf>
    <xf numFmtId="2" fontId="7" fillId="0" borderId="22" xfId="5" applyNumberFormat="1" applyFont="1" applyBorder="1" applyAlignment="1">
      <alignment horizontal="center"/>
    </xf>
    <xf numFmtId="2" fontId="10" fillId="0" borderId="52" xfId="5" applyNumberFormat="1" applyFont="1" applyBorder="1" applyAlignment="1">
      <alignment horizontal="center"/>
    </xf>
    <xf numFmtId="2" fontId="10" fillId="0" borderId="22" xfId="5" applyNumberFormat="1" applyFont="1" applyBorder="1" applyAlignment="1"/>
    <xf numFmtId="2" fontId="8" fillId="0" borderId="52" xfId="5" applyNumberFormat="1" applyFont="1" applyBorder="1" applyAlignment="1">
      <alignment horizontal="center"/>
    </xf>
    <xf numFmtId="2" fontId="8" fillId="0" borderId="22" xfId="5" applyNumberFormat="1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52" fillId="0" borderId="0" xfId="0" applyFont="1" applyFill="1" applyBorder="1" applyAlignment="1" applyProtection="1">
      <alignment horizontal="center" vertical="center" wrapText="1"/>
    </xf>
    <xf numFmtId="0" fontId="10" fillId="0" borderId="52" xfId="6" applyFont="1" applyBorder="1" applyAlignment="1">
      <alignment horizontal="center"/>
    </xf>
    <xf numFmtId="0" fontId="10" fillId="0" borderId="22" xfId="6" applyFont="1" applyBorder="1" applyAlignment="1">
      <alignment horizontal="center"/>
    </xf>
    <xf numFmtId="0" fontId="3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31" fillId="0" borderId="0" xfId="6" applyFont="1" applyAlignment="1">
      <alignment vertical="center"/>
    </xf>
    <xf numFmtId="0" fontId="14" fillId="0" borderId="0" xfId="6" applyFont="1" applyAlignment="1">
      <alignment horizontal="center"/>
    </xf>
    <xf numFmtId="0" fontId="10" fillId="0" borderId="55" xfId="6" applyFont="1" applyBorder="1" applyAlignment="1">
      <alignment horizontal="center"/>
    </xf>
    <xf numFmtId="0" fontId="6" fillId="0" borderId="49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left" vertical="center" wrapText="1"/>
    </xf>
    <xf numFmtId="0" fontId="7" fillId="0" borderId="59" xfId="0" applyFont="1" applyFill="1" applyBorder="1" applyAlignment="1" applyProtection="1">
      <alignment horizontal="left" vertical="center"/>
    </xf>
    <xf numFmtId="0" fontId="7" fillId="0" borderId="60" xfId="0" applyFont="1" applyFill="1" applyBorder="1" applyAlignment="1" applyProtection="1">
      <alignment horizontal="left" vertical="center"/>
    </xf>
    <xf numFmtId="0" fontId="6" fillId="0" borderId="49" xfId="0" applyFont="1" applyFill="1" applyBorder="1" applyAlignment="1" applyProtection="1">
      <alignment horizontal="left" vertical="center" wrapText="1"/>
    </xf>
    <xf numFmtId="0" fontId="6" fillId="0" borderId="50" xfId="0" applyFont="1" applyFill="1" applyBorder="1" applyAlignment="1" applyProtection="1">
      <alignment horizontal="left" vertical="center" wrapText="1"/>
    </xf>
    <xf numFmtId="0" fontId="6" fillId="0" borderId="68" xfId="0" applyFont="1" applyFill="1" applyBorder="1" applyAlignment="1" applyProtection="1">
      <alignment horizontal="left" vertical="center" wrapText="1"/>
    </xf>
    <xf numFmtId="0" fontId="9" fillId="0" borderId="59" xfId="0" applyFont="1" applyFill="1" applyBorder="1" applyAlignment="1" applyProtection="1">
      <alignment horizontal="left" vertical="center"/>
    </xf>
    <xf numFmtId="0" fontId="9" fillId="0" borderId="60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0" fontId="6" fillId="0" borderId="49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/>
    </xf>
    <xf numFmtId="0" fontId="6" fillId="0" borderId="62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38" fillId="0" borderId="0" xfId="6" applyFont="1" applyAlignment="1">
      <alignment horizontal="center"/>
    </xf>
    <xf numFmtId="0" fontId="9" fillId="0" borderId="0" xfId="7" applyFont="1" applyBorder="1" applyAlignment="1">
      <alignment horizontal="center"/>
    </xf>
    <xf numFmtId="49" fontId="41" fillId="0" borderId="0" xfId="6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27" fillId="0" borderId="38" xfId="10" applyFont="1" applyFill="1" applyBorder="1" applyAlignment="1" applyProtection="1">
      <alignment horizontal="center" vertical="center" wrapText="1"/>
    </xf>
    <xf numFmtId="0" fontId="27" fillId="0" borderId="44" xfId="10" applyFont="1" applyFill="1" applyBorder="1" applyAlignment="1" applyProtection="1">
      <alignment horizontal="center" vertical="center" wrapText="1"/>
    </xf>
    <xf numFmtId="0" fontId="27" fillId="0" borderId="39" xfId="10" applyFont="1" applyFill="1" applyBorder="1" applyAlignment="1" applyProtection="1">
      <alignment horizontal="center" vertical="center" wrapText="1"/>
    </xf>
    <xf numFmtId="0" fontId="45" fillId="0" borderId="78" xfId="11" applyFont="1" applyFill="1" applyBorder="1" applyAlignment="1" applyProtection="1">
      <alignment horizontal="center" vertical="center" textRotation="90"/>
    </xf>
    <xf numFmtId="0" fontId="45" fillId="0" borderId="69" xfId="11" applyFont="1" applyFill="1" applyBorder="1" applyAlignment="1" applyProtection="1">
      <alignment horizontal="center" vertical="center" textRotation="90"/>
    </xf>
    <xf numFmtId="0" fontId="45" fillId="0" borderId="79" xfId="11" applyFont="1" applyFill="1" applyBorder="1" applyAlignment="1" applyProtection="1">
      <alignment horizontal="center" vertical="center" textRotation="90"/>
    </xf>
    <xf numFmtId="0" fontId="27" fillId="0" borderId="0" xfId="10" applyFont="1" applyFill="1" applyAlignment="1" applyProtection="1">
      <alignment horizontal="center" vertical="center" wrapText="1"/>
    </xf>
    <xf numFmtId="0" fontId="27" fillId="0" borderId="0" xfId="10" applyFont="1" applyFill="1" applyAlignment="1" applyProtection="1">
      <alignment horizontal="center" vertical="center"/>
    </xf>
    <xf numFmtId="0" fontId="45" fillId="0" borderId="0" xfId="10" applyFont="1" applyFill="1" applyBorder="1" applyAlignment="1" applyProtection="1">
      <alignment horizontal="right"/>
    </xf>
    <xf numFmtId="0" fontId="27" fillId="0" borderId="30" xfId="10" applyFont="1" applyFill="1" applyBorder="1" applyAlignment="1" applyProtection="1">
      <alignment horizontal="center" vertical="center" wrapText="1"/>
    </xf>
    <xf numFmtId="0" fontId="27" fillId="0" borderId="26" xfId="10" applyFont="1" applyFill="1" applyBorder="1" applyAlignment="1" applyProtection="1">
      <alignment horizontal="center" vertical="center" wrapText="1"/>
    </xf>
    <xf numFmtId="0" fontId="27" fillId="0" borderId="6" xfId="10" applyFont="1" applyFill="1" applyBorder="1" applyAlignment="1" applyProtection="1">
      <alignment horizontal="center" vertical="center" wrapText="1"/>
    </xf>
    <xf numFmtId="0" fontId="45" fillId="0" borderId="15" xfId="11" applyFont="1" applyFill="1" applyBorder="1" applyAlignment="1" applyProtection="1">
      <alignment horizontal="center" vertical="center" textRotation="90"/>
    </xf>
    <xf numFmtId="0" fontId="45" fillId="0" borderId="27" xfId="11" applyFont="1" applyFill="1" applyBorder="1" applyAlignment="1" applyProtection="1">
      <alignment horizontal="center" vertical="center" textRotation="90"/>
    </xf>
    <xf numFmtId="0" fontId="45" fillId="0" borderId="7" xfId="11" applyFont="1" applyFill="1" applyBorder="1" applyAlignment="1" applyProtection="1">
      <alignment horizontal="center" vertical="center" textRotation="90"/>
    </xf>
    <xf numFmtId="0" fontId="45" fillId="0" borderId="21" xfId="10" applyFont="1" applyFill="1" applyBorder="1" applyAlignment="1" applyProtection="1">
      <alignment horizontal="center" vertical="center" wrapText="1"/>
    </xf>
    <xf numFmtId="0" fontId="45" fillId="0" borderId="13" xfId="10" applyFont="1" applyFill="1" applyBorder="1" applyAlignment="1" applyProtection="1">
      <alignment horizontal="center" vertical="center" wrapText="1"/>
    </xf>
    <xf numFmtId="0" fontId="45" fillId="0" borderId="31" xfId="10" applyFont="1" applyFill="1" applyBorder="1" applyAlignment="1" applyProtection="1">
      <alignment horizontal="center" vertical="center" wrapText="1"/>
    </xf>
    <xf numFmtId="0" fontId="45" fillId="0" borderId="37" xfId="10" applyFont="1" applyFill="1" applyBorder="1" applyAlignment="1" applyProtection="1">
      <alignment horizontal="center" vertical="center" wrapText="1"/>
    </xf>
    <xf numFmtId="0" fontId="27" fillId="0" borderId="20" xfId="11" applyFont="1" applyFill="1" applyBorder="1" applyAlignment="1" applyProtection="1">
      <alignment horizontal="center" vertical="center" wrapText="1"/>
    </xf>
    <xf numFmtId="0" fontId="27" fillId="0" borderId="9" xfId="11" applyFont="1" applyFill="1" applyBorder="1" applyAlignment="1" applyProtection="1">
      <alignment horizontal="center" vertical="center" wrapText="1"/>
    </xf>
    <xf numFmtId="0" fontId="45" fillId="0" borderId="21" xfId="11" applyFont="1" applyFill="1" applyBorder="1" applyAlignment="1" applyProtection="1">
      <alignment horizontal="center" vertical="center" textRotation="90"/>
    </xf>
    <xf numFmtId="0" fontId="45" fillId="0" borderId="10" xfId="11" applyFont="1" applyFill="1" applyBorder="1" applyAlignment="1" applyProtection="1">
      <alignment horizontal="center" vertical="center" textRotation="90"/>
    </xf>
    <xf numFmtId="0" fontId="45" fillId="0" borderId="32" xfId="11" applyFont="1" applyFill="1" applyBorder="1" applyAlignment="1" applyProtection="1">
      <alignment horizontal="center" vertical="center" wrapText="1"/>
    </xf>
    <xf numFmtId="0" fontId="45" fillId="0" borderId="33" xfId="11" applyFont="1" applyFill="1" applyBorder="1" applyAlignment="1" applyProtection="1">
      <alignment horizontal="center" vertical="center"/>
    </xf>
    <xf numFmtId="0" fontId="27" fillId="0" borderId="0" xfId="11" applyFont="1" applyFill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right" vertical="center"/>
    </xf>
    <xf numFmtId="0" fontId="14" fillId="0" borderId="0" xfId="11" applyFont="1" applyFill="1" applyAlignment="1" applyProtection="1">
      <alignment horizontal="center" vertical="center"/>
    </xf>
    <xf numFmtId="0" fontId="27" fillId="0" borderId="0" xfId="10" applyFont="1" applyFill="1" applyAlignment="1">
      <alignment horizontal="center" vertical="center" wrapText="1"/>
    </xf>
    <xf numFmtId="0" fontId="28" fillId="0" borderId="0" xfId="1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34" fillId="0" borderId="1" xfId="0" applyFont="1" applyFill="1" applyBorder="1" applyAlignment="1">
      <alignment horizontal="center"/>
    </xf>
    <xf numFmtId="0" fontId="27" fillId="0" borderId="0" xfId="6" applyFont="1" applyAlignment="1">
      <alignment horizontal="center" vertical="center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27" fillId="0" borderId="59" xfId="0" applyFont="1" applyFill="1" applyBorder="1" applyAlignment="1" applyProtection="1">
      <alignment horizontal="left" vertical="center" wrapText="1" indent="1"/>
    </xf>
    <xf numFmtId="0" fontId="27" fillId="0" borderId="60" xfId="0" applyFont="1" applyFill="1" applyBorder="1" applyAlignment="1" applyProtection="1">
      <alignment horizontal="left" vertical="center" wrapText="1" indent="1"/>
    </xf>
    <xf numFmtId="0" fontId="27" fillId="0" borderId="30" xfId="0" applyFont="1" applyFill="1" applyBorder="1" applyAlignment="1" applyProtection="1">
      <alignment horizontal="center" vertical="center" wrapText="1"/>
    </xf>
    <xf numFmtId="0" fontId="27" fillId="0" borderId="24" xfId="0" applyFont="1" applyFill="1" applyBorder="1" applyAlignment="1" applyProtection="1">
      <alignment horizontal="center" vertical="center" wrapText="1"/>
    </xf>
    <xf numFmtId="0" fontId="27" fillId="0" borderId="15" xfId="0" applyFont="1" applyFill="1" applyBorder="1" applyAlignment="1" applyProtection="1">
      <alignment horizontal="center" vertical="center" wrapText="1"/>
    </xf>
    <xf numFmtId="0" fontId="27" fillId="0" borderId="25" xfId="0" applyFont="1" applyFill="1" applyBorder="1" applyAlignment="1" applyProtection="1">
      <alignment horizontal="center" vertical="center" wrapText="1"/>
    </xf>
    <xf numFmtId="0" fontId="49" fillId="0" borderId="1" xfId="6" applyFont="1" applyBorder="1" applyAlignment="1">
      <alignment horizontal="center" vertical="center"/>
    </xf>
    <xf numFmtId="0" fontId="10" fillId="0" borderId="71" xfId="0" applyFont="1" applyBorder="1" applyAlignment="1">
      <alignment horizontal="left"/>
    </xf>
    <xf numFmtId="0" fontId="10" fillId="0" borderId="66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9" fillId="0" borderId="59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56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0" fillId="0" borderId="1" xfId="0" applyFont="1" applyBorder="1" applyAlignment="1">
      <alignment horizontal="right"/>
    </xf>
    <xf numFmtId="0" fontId="9" fillId="0" borderId="59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3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0" xfId="0" applyNumberFormat="1" applyFont="1" applyFill="1" applyBorder="1" applyAlignment="1" applyProtection="1">
      <alignment vertical="center" wrapText="1"/>
      <protection locked="0"/>
    </xf>
    <xf numFmtId="164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Border="1"/>
    <xf numFmtId="0" fontId="7" fillId="0" borderId="0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vertical="center" wrapTex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3" fontId="9" fillId="0" borderId="4" xfId="0" applyNumberFormat="1" applyFont="1" applyFill="1" applyBorder="1" applyAlignment="1" applyProtection="1">
      <alignment horizontal="center" vertical="center" wrapText="1"/>
    </xf>
    <xf numFmtId="3" fontId="9" fillId="0" borderId="54" xfId="0" applyNumberFormat="1" applyFont="1" applyFill="1" applyBorder="1" applyAlignment="1" applyProtection="1">
      <alignment horizontal="center" vertical="center" wrapText="1"/>
    </xf>
    <xf numFmtId="3" fontId="10" fillId="0" borderId="33" xfId="0" applyNumberFormat="1" applyFont="1" applyFill="1" applyBorder="1" applyAlignment="1" applyProtection="1">
      <alignment vertical="center" wrapText="1"/>
      <protection locked="0"/>
    </xf>
    <xf numFmtId="3" fontId="10" fillId="0" borderId="34" xfId="0" applyNumberFormat="1" applyFont="1" applyFill="1" applyBorder="1" applyAlignment="1" applyProtection="1">
      <alignment vertical="center" wrapText="1"/>
      <protection locked="0"/>
    </xf>
    <xf numFmtId="3" fontId="10" fillId="0" borderId="47" xfId="0" applyNumberFormat="1" applyFont="1" applyFill="1" applyBorder="1" applyAlignment="1" applyProtection="1">
      <alignment vertical="center" wrapText="1"/>
      <protection locked="0"/>
    </xf>
    <xf numFmtId="0" fontId="59" fillId="0" borderId="0" xfId="0" applyFont="1" applyAlignment="1">
      <alignment wrapText="1"/>
    </xf>
    <xf numFmtId="0" fontId="60" fillId="0" borderId="0" xfId="0" quotePrefix="1" applyFont="1" applyAlignment="1">
      <alignment wrapText="1"/>
    </xf>
    <xf numFmtId="0" fontId="60" fillId="0" borderId="0" xfId="0" applyFont="1" applyAlignment="1">
      <alignment wrapText="1"/>
    </xf>
    <xf numFmtId="0" fontId="0" fillId="0" borderId="0" xfId="0" applyAlignment="1">
      <alignment horizontal="right"/>
    </xf>
    <xf numFmtId="0" fontId="61" fillId="0" borderId="0" xfId="1" applyFont="1" applyFill="1" applyAlignment="1" applyProtection="1">
      <alignment horizontal="right" wrapText="1"/>
    </xf>
    <xf numFmtId="0" fontId="34" fillId="0" borderId="0" xfId="0" applyFont="1" applyAlignment="1">
      <alignment horizontal="right"/>
    </xf>
    <xf numFmtId="0" fontId="21" fillId="0" borderId="0" xfId="6" applyFont="1" applyAlignment="1">
      <alignment horizontal="right"/>
    </xf>
  </cellXfs>
  <cellStyles count="14">
    <cellStyle name="Ezres [0] 2" xfId="12"/>
    <cellStyle name="Ezres 2" xfId="8"/>
    <cellStyle name="Normál" xfId="0" builtinId="0"/>
    <cellStyle name="Normál 2" xfId="3"/>
    <cellStyle name="Normál 2 2" xfId="9"/>
    <cellStyle name="Normál 3" xfId="2"/>
    <cellStyle name="Normál 4" xfId="6"/>
    <cellStyle name="Normál_KVRENMUNKA" xfId="1"/>
    <cellStyle name="Normál_létszám" xfId="5"/>
    <cellStyle name="Normál_SEGEDLETEK" xfId="4"/>
    <cellStyle name="Normál_VAGYONK" xfId="11"/>
    <cellStyle name="Normál_VAGYONKIM" xfId="10"/>
    <cellStyle name="Normál_zárszkieg" xfId="7"/>
    <cellStyle name="Százalék" xfId="13" builtinId="5"/>
  </cellStyles>
  <dxfs count="7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66"/>
      <color rgb="FFFFFF99"/>
      <color rgb="FF99FF99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kumentumok\Polg&#225;rmesteri%20Hivatal\101066\My%20Documents\2014.%20&#233;vi%20k&#246;lts&#233;gvet&#233;s\2014.%20&#233;vi%20besz&#225;mol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"/>
      <sheetName val="1.1.b"/>
      <sheetName val="1.1.k"/>
      <sheetName val="1.2"/>
      <sheetName val="1.3"/>
      <sheetName val="1.4"/>
      <sheetName val="2.1."/>
      <sheetName val="2.2."/>
      <sheetName val="3."/>
      <sheetName val="4."/>
      <sheetName val="5."/>
      <sheetName val="6."/>
      <sheetName val="7."/>
      <sheetName val="8."/>
      <sheetName val="9.1"/>
      <sheetName val="9.1.1"/>
      <sheetName val="9.1.2"/>
      <sheetName val="9.1.3"/>
      <sheetName val="9.2"/>
      <sheetName val="9.3"/>
      <sheetName val="9.4"/>
      <sheetName val="9.5"/>
      <sheetName val="9.6"/>
      <sheetName val="9.7"/>
      <sheetName val="9.8"/>
      <sheetName val="9.9"/>
      <sheetName val="1."/>
      <sheetName val="2."/>
      <sheetName val="3.t."/>
      <sheetName val="4.t."/>
      <sheetName val="5.t."/>
      <sheetName val="5.1."/>
      <sheetName val="5.2."/>
      <sheetName val="5.3."/>
      <sheetName val="5.4."/>
      <sheetName val="5.5."/>
      <sheetName val="6.t."/>
      <sheetName val="7.t."/>
      <sheetName val="8.t."/>
      <sheetName val="9."/>
      <sheetName val="9.7."/>
      <sheetName val="9.8."/>
      <sheetName val="10.t."/>
      <sheetName val="11.t."/>
      <sheetName val="12.t."/>
      <sheetName val="13.t."/>
      <sheetName val="14.t."/>
      <sheetName val="15."/>
      <sheetName val="15.1"/>
      <sheetName val="15.2"/>
      <sheetName val="15.3"/>
      <sheetName val="15.4"/>
      <sheetName val="16.t."/>
      <sheetName val="16.1"/>
      <sheetName val="16.2"/>
      <sheetName val="17.t."/>
      <sheetName val="18.t."/>
      <sheetName val="19.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1">
          <cell r="C11">
            <v>20368678</v>
          </cell>
        </row>
        <row r="29">
          <cell r="C29">
            <v>0</v>
          </cell>
        </row>
        <row r="32">
          <cell r="C32">
            <v>0</v>
          </cell>
          <cell r="D32">
            <v>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zoomScaleNormal="100" zoomScalePageLayoutView="125" workbookViewId="0">
      <selection activeCell="F5" sqref="F5"/>
    </sheetView>
  </sheetViews>
  <sheetFormatPr defaultRowHeight="15"/>
  <cols>
    <col min="1" max="1" width="8.28515625" customWidth="1"/>
    <col min="2" max="2" width="76.28515625" customWidth="1"/>
    <col min="3" max="3" width="15.7109375" style="368" customWidth="1"/>
    <col min="4" max="5" width="16" style="368" customWidth="1"/>
    <col min="6" max="6" width="10.140625" customWidth="1"/>
  </cols>
  <sheetData>
    <row r="1" spans="1:6" ht="15.75">
      <c r="A1" s="1278"/>
      <c r="B1" s="1278"/>
      <c r="C1" s="547"/>
      <c r="D1" s="835"/>
      <c r="E1" s="842"/>
      <c r="F1" s="570"/>
    </row>
    <row r="2" spans="1:6" ht="15" customHeight="1">
      <c r="A2" s="1279" t="s">
        <v>924</v>
      </c>
      <c r="B2" s="1279"/>
      <c r="C2" s="1279"/>
      <c r="D2" s="1279"/>
      <c r="E2" s="1279"/>
      <c r="F2" s="1279"/>
    </row>
    <row r="3" spans="1:6" ht="15.75">
      <c r="A3" s="547"/>
      <c r="B3" s="547"/>
      <c r="C3" s="547"/>
      <c r="D3" s="835"/>
      <c r="E3" s="842"/>
      <c r="F3" s="570"/>
    </row>
    <row r="4" spans="1:6" ht="15.75">
      <c r="A4" s="1280" t="s">
        <v>7</v>
      </c>
      <c r="B4" s="1280"/>
      <c r="C4" s="1280"/>
      <c r="D4" s="1280"/>
      <c r="E4" s="1280"/>
      <c r="F4" s="1280"/>
    </row>
    <row r="5" spans="1:6" ht="15.75">
      <c r="A5" s="619"/>
      <c r="B5" s="281"/>
      <c r="C5" s="572"/>
      <c r="D5" s="572"/>
      <c r="E5" s="572"/>
      <c r="F5" s="572" t="s">
        <v>959</v>
      </c>
    </row>
    <row r="6" spans="1:6" ht="16.5" thickBot="1">
      <c r="A6" s="620"/>
      <c r="B6" s="2"/>
      <c r="C6" s="572"/>
      <c r="D6" s="572"/>
      <c r="E6" s="572"/>
      <c r="F6" s="574" t="s">
        <v>375</v>
      </c>
    </row>
    <row r="7" spans="1:6" ht="33" customHeight="1" thickBot="1">
      <c r="A7" s="575" t="s">
        <v>9</v>
      </c>
      <c r="B7" s="576" t="s">
        <v>10</v>
      </c>
      <c r="C7" s="1274" t="s">
        <v>912</v>
      </c>
      <c r="D7" s="1274" t="s">
        <v>913</v>
      </c>
      <c r="E7" s="1274" t="s">
        <v>914</v>
      </c>
      <c r="F7" s="577" t="s">
        <v>581</v>
      </c>
    </row>
    <row r="8" spans="1:6" ht="15.75" customHeight="1" thickBot="1">
      <c r="A8" s="575">
        <v>1</v>
      </c>
      <c r="B8" s="576">
        <v>2</v>
      </c>
      <c r="C8" s="576">
        <v>3</v>
      </c>
      <c r="D8" s="576">
        <v>4</v>
      </c>
      <c r="E8" s="576">
        <v>5</v>
      </c>
      <c r="F8" s="577">
        <v>6</v>
      </c>
    </row>
    <row r="9" spans="1:6" ht="21" customHeight="1" thickBot="1">
      <c r="A9" s="621" t="s">
        <v>0</v>
      </c>
      <c r="B9" s="622" t="s">
        <v>360</v>
      </c>
      <c r="C9" s="623">
        <f t="shared" ref="C9" si="0">C10+C27+C35+C47</f>
        <v>227233</v>
      </c>
      <c r="D9" s="623">
        <f>D10+D27+D35+D47</f>
        <v>241127</v>
      </c>
      <c r="E9" s="623">
        <f>E10+E27+E35+E47</f>
        <v>243124</v>
      </c>
      <c r="F9" s="680">
        <f>E9/D9*100</f>
        <v>100.82819427106877</v>
      </c>
    </row>
    <row r="10" spans="1:6" ht="15.75" customHeight="1" thickBot="1">
      <c r="A10" s="624" t="s">
        <v>3</v>
      </c>
      <c r="B10" s="625" t="s">
        <v>453</v>
      </c>
      <c r="C10" s="626">
        <f t="shared" ref="C10" si="1">SUM(C11:C19)</f>
        <v>165972</v>
      </c>
      <c r="D10" s="626">
        <f t="shared" ref="D10:E10" si="2">SUM(D11:D19)</f>
        <v>178837</v>
      </c>
      <c r="E10" s="626">
        <f t="shared" si="2"/>
        <v>179022</v>
      </c>
      <c r="F10" s="681">
        <f>E10/D10*100</f>
        <v>100.10344615487847</v>
      </c>
    </row>
    <row r="11" spans="1:6" ht="15.75" customHeight="1">
      <c r="A11" s="627" t="s">
        <v>454</v>
      </c>
      <c r="B11" s="628" t="s">
        <v>233</v>
      </c>
      <c r="C11" s="629">
        <f>'9.1'!C12</f>
        <v>74550</v>
      </c>
      <c r="D11" s="629">
        <f>'9.1'!D12</f>
        <v>76916</v>
      </c>
      <c r="E11" s="629">
        <f>'9.1'!E12</f>
        <v>76916</v>
      </c>
      <c r="F11" s="682">
        <f>E11/D11*100</f>
        <v>100</v>
      </c>
    </row>
    <row r="12" spans="1:6" ht="15.75" customHeight="1">
      <c r="A12" s="630" t="s">
        <v>455</v>
      </c>
      <c r="B12" s="631" t="s">
        <v>496</v>
      </c>
      <c r="C12" s="632">
        <f>'9.1'!C13</f>
        <v>39387</v>
      </c>
      <c r="D12" s="632">
        <f>'9.1'!D13</f>
        <v>39950</v>
      </c>
      <c r="E12" s="632">
        <f>'9.1'!E13</f>
        <v>39950</v>
      </c>
      <c r="F12" s="683">
        <f>E12/D12*100</f>
        <v>100</v>
      </c>
    </row>
    <row r="13" spans="1:6" ht="15.75" customHeight="1">
      <c r="A13" s="630" t="s">
        <v>456</v>
      </c>
      <c r="B13" s="631" t="s">
        <v>6</v>
      </c>
      <c r="C13" s="632">
        <f>'9.1'!C14</f>
        <v>37924</v>
      </c>
      <c r="D13" s="632">
        <f>'9.1'!D14</f>
        <v>36291</v>
      </c>
      <c r="E13" s="632">
        <f>'9.1'!E14</f>
        <v>36291</v>
      </c>
      <c r="F13" s="683">
        <f t="shared" ref="F13:F25" si="3">E13/D13*100</f>
        <v>100</v>
      </c>
    </row>
    <row r="14" spans="1:6" ht="15.75" customHeight="1">
      <c r="A14" s="630" t="s">
        <v>457</v>
      </c>
      <c r="B14" s="631" t="s">
        <v>46</v>
      </c>
      <c r="C14" s="632">
        <f>'9.1'!C15</f>
        <v>2695</v>
      </c>
      <c r="D14" s="632">
        <f>'9.1'!D15</f>
        <v>2848</v>
      </c>
      <c r="E14" s="632">
        <f>'9.1'!E15</f>
        <v>2848</v>
      </c>
      <c r="F14" s="683">
        <f t="shared" si="3"/>
        <v>100</v>
      </c>
    </row>
    <row r="15" spans="1:6" ht="15.75" customHeight="1">
      <c r="A15" s="630" t="s">
        <v>458</v>
      </c>
      <c r="B15" s="631" t="s">
        <v>48</v>
      </c>
      <c r="C15" s="632">
        <f>'9.1'!C16</f>
        <v>0</v>
      </c>
      <c r="D15" s="632">
        <f>'9.1'!D16</f>
        <v>6742</v>
      </c>
      <c r="E15" s="632">
        <f>'9.1'!E16</f>
        <v>6742</v>
      </c>
      <c r="F15" s="683">
        <f t="shared" si="3"/>
        <v>100</v>
      </c>
    </row>
    <row r="16" spans="1:6" ht="18.75" customHeight="1">
      <c r="A16" s="630" t="s">
        <v>486</v>
      </c>
      <c r="B16" s="633" t="s">
        <v>572</v>
      </c>
      <c r="C16" s="632">
        <f>'9.1'!C17</f>
        <v>0</v>
      </c>
      <c r="D16" s="632">
        <f>'9.1'!D17</f>
        <v>0</v>
      </c>
      <c r="E16" s="632">
        <f>'9.1'!E17</f>
        <v>0</v>
      </c>
      <c r="F16" s="683">
        <v>0</v>
      </c>
    </row>
    <row r="17" spans="1:6" ht="15.75" customHeight="1">
      <c r="A17" s="627" t="s">
        <v>491</v>
      </c>
      <c r="B17" s="600" t="s">
        <v>51</v>
      </c>
      <c r="C17" s="634">
        <f>'9.1'!C18+'9.2'!C11</f>
        <v>0</v>
      </c>
      <c r="D17" s="634">
        <f>'9.1'!D18+'9.2'!D11</f>
        <v>0</v>
      </c>
      <c r="E17" s="634">
        <f>'9.1'!E18+'9.2'!E11</f>
        <v>0</v>
      </c>
      <c r="F17" s="683">
        <v>0</v>
      </c>
    </row>
    <row r="18" spans="1:6" ht="15.75" customHeight="1">
      <c r="A18" s="635" t="s">
        <v>493</v>
      </c>
      <c r="B18" s="587" t="s">
        <v>321</v>
      </c>
      <c r="C18" s="636">
        <f>'9.1'!C19</f>
        <v>0</v>
      </c>
      <c r="D18" s="636">
        <f>'9.1'!D19</f>
        <v>0</v>
      </c>
      <c r="E18" s="636">
        <f>'9.1'!E19</f>
        <v>0</v>
      </c>
      <c r="F18" s="683"/>
    </row>
    <row r="19" spans="1:6" ht="15.75" customHeight="1">
      <c r="A19" s="635" t="s">
        <v>498</v>
      </c>
      <c r="B19" s="587" t="s">
        <v>322</v>
      </c>
      <c r="C19" s="636">
        <v>11416</v>
      </c>
      <c r="D19" s="636">
        <v>16090</v>
      </c>
      <c r="E19" s="636">
        <v>16275</v>
      </c>
      <c r="F19" s="683">
        <f t="shared" si="3"/>
        <v>101.14978247358609</v>
      </c>
    </row>
    <row r="20" spans="1:6" ht="15.75" customHeight="1">
      <c r="A20" s="630" t="s">
        <v>499</v>
      </c>
      <c r="B20" s="637" t="s">
        <v>323</v>
      </c>
      <c r="C20" s="636"/>
      <c r="D20" s="636"/>
      <c r="E20" s="636"/>
      <c r="F20" s="683"/>
    </row>
    <row r="21" spans="1:6" ht="15.75" customHeight="1">
      <c r="A21" s="638" t="s">
        <v>500</v>
      </c>
      <c r="B21" s="639" t="s">
        <v>450</v>
      </c>
      <c r="C21" s="636">
        <v>8000</v>
      </c>
      <c r="D21" s="636">
        <v>8048</v>
      </c>
      <c r="E21" s="1529">
        <v>8048</v>
      </c>
      <c r="F21" s="683">
        <f t="shared" si="3"/>
        <v>100</v>
      </c>
    </row>
    <row r="22" spans="1:6" ht="15.75" customHeight="1">
      <c r="A22" s="627" t="s">
        <v>501</v>
      </c>
      <c r="B22" s="639" t="s">
        <v>495</v>
      </c>
      <c r="C22" s="641">
        <v>3416</v>
      </c>
      <c r="D22" s="641">
        <v>6273</v>
      </c>
      <c r="E22" s="1530">
        <v>6273</v>
      </c>
      <c r="F22" s="683">
        <f t="shared" si="3"/>
        <v>100</v>
      </c>
    </row>
    <row r="23" spans="1:6" s="368" customFormat="1" ht="15.75" customHeight="1">
      <c r="A23" s="635" t="s">
        <v>502</v>
      </c>
      <c r="B23" s="639" t="s">
        <v>492</v>
      </c>
      <c r="C23" s="641"/>
      <c r="D23" s="641">
        <v>0</v>
      </c>
      <c r="E23" s="1530">
        <v>0</v>
      </c>
      <c r="F23" s="683"/>
    </row>
    <row r="24" spans="1:6" s="368" customFormat="1" ht="15.75" customHeight="1">
      <c r="A24" s="635" t="s">
        <v>503</v>
      </c>
      <c r="B24" s="639" t="s">
        <v>494</v>
      </c>
      <c r="C24" s="641"/>
      <c r="D24" s="641"/>
      <c r="E24" s="1530"/>
      <c r="F24" s="683"/>
    </row>
    <row r="25" spans="1:6" s="368" customFormat="1" ht="15.75" customHeight="1">
      <c r="A25" s="635" t="s">
        <v>504</v>
      </c>
      <c r="B25" s="639" t="s">
        <v>505</v>
      </c>
      <c r="C25" s="641"/>
      <c r="D25" s="641">
        <v>1283</v>
      </c>
      <c r="E25" s="1530">
        <v>1420</v>
      </c>
      <c r="F25" s="683">
        <f t="shared" si="3"/>
        <v>110.67809820732657</v>
      </c>
    </row>
    <row r="26" spans="1:6" s="368" customFormat="1" ht="15.75" customHeight="1" thickBot="1">
      <c r="A26" s="642" t="s">
        <v>506</v>
      </c>
      <c r="B26" s="643" t="s">
        <v>507</v>
      </c>
      <c r="C26" s="644">
        <v>0</v>
      </c>
      <c r="D26" s="644">
        <f>26910-20259-1143+1-13-1049+300-1028-1-508-896-121-119-2074</f>
        <v>0</v>
      </c>
      <c r="E26" s="1530">
        <v>48</v>
      </c>
      <c r="F26" s="683"/>
    </row>
    <row r="27" spans="1:6" s="368" customFormat="1" ht="15.75" customHeight="1" thickBot="1">
      <c r="A27" s="624" t="s">
        <v>4</v>
      </c>
      <c r="B27" s="27" t="s">
        <v>155</v>
      </c>
      <c r="C27" s="645">
        <f t="shared" ref="C27" si="4">C28+C31+C32+C33+C34</f>
        <v>32032</v>
      </c>
      <c r="D27" s="645">
        <f t="shared" ref="D27:E27" si="5">D28+D31+D32+D33+D34</f>
        <v>38829</v>
      </c>
      <c r="E27" s="645">
        <f t="shared" si="5"/>
        <v>42787</v>
      </c>
      <c r="F27" s="684">
        <f>E27/D27*100</f>
        <v>110.19341214041052</v>
      </c>
    </row>
    <row r="28" spans="1:6" s="368" customFormat="1" ht="15.75" customHeight="1">
      <c r="A28" s="582" t="s">
        <v>514</v>
      </c>
      <c r="B28" s="583" t="s">
        <v>60</v>
      </c>
      <c r="C28" s="646">
        <f t="shared" ref="C28" si="6">SUM(C29:C30)</f>
        <v>25748</v>
      </c>
      <c r="D28" s="646">
        <f t="shared" ref="D28:E28" si="7">SUM(D29:D30)</f>
        <v>30447</v>
      </c>
      <c r="E28" s="646">
        <f t="shared" si="7"/>
        <v>35398</v>
      </c>
      <c r="F28" s="685">
        <f>E28/D28*100</f>
        <v>116.26104378099649</v>
      </c>
    </row>
    <row r="29" spans="1:6" ht="18.75" customHeight="1">
      <c r="A29" s="586" t="s">
        <v>515</v>
      </c>
      <c r="B29" s="587" t="s">
        <v>61</v>
      </c>
      <c r="C29" s="647">
        <v>1814</v>
      </c>
      <c r="D29" s="647">
        <v>1814</v>
      </c>
      <c r="E29" s="1531">
        <v>1725</v>
      </c>
      <c r="F29" s="686">
        <f>E29/D29*100</f>
        <v>95.093715545755245</v>
      </c>
    </row>
    <row r="30" spans="1:6" ht="15.75" customHeight="1">
      <c r="A30" s="586" t="s">
        <v>516</v>
      </c>
      <c r="B30" s="587" t="s">
        <v>62</v>
      </c>
      <c r="C30" s="647">
        <v>23934</v>
      </c>
      <c r="D30" s="647">
        <v>28633</v>
      </c>
      <c r="E30" s="1531">
        <v>33673</v>
      </c>
      <c r="F30" s="686">
        <f t="shared" ref="F30:F34" si="8">E30/D30*100</f>
        <v>117.60206754444174</v>
      </c>
    </row>
    <row r="31" spans="1:6" ht="15.75" customHeight="1">
      <c r="A31" s="586" t="s">
        <v>517</v>
      </c>
      <c r="B31" s="587" t="s">
        <v>63</v>
      </c>
      <c r="C31" s="647">
        <v>6284</v>
      </c>
      <c r="D31" s="647">
        <v>6284</v>
      </c>
      <c r="E31" s="1531">
        <v>5957</v>
      </c>
      <c r="F31" s="686">
        <f t="shared" si="8"/>
        <v>94.796308084022911</v>
      </c>
    </row>
    <row r="32" spans="1:6" ht="21" customHeight="1">
      <c r="A32" s="586" t="s">
        <v>518</v>
      </c>
      <c r="B32" s="587" t="s">
        <v>64</v>
      </c>
      <c r="C32" s="647"/>
      <c r="D32" s="647">
        <v>762</v>
      </c>
      <c r="E32" s="1531">
        <v>573</v>
      </c>
      <c r="F32" s="686">
        <f t="shared" si="8"/>
        <v>75.196850393700785</v>
      </c>
    </row>
    <row r="33" spans="1:6" ht="18.75" customHeight="1">
      <c r="A33" s="586" t="s">
        <v>519</v>
      </c>
      <c r="B33" s="648" t="s">
        <v>437</v>
      </c>
      <c r="C33" s="647"/>
      <c r="D33" s="647"/>
      <c r="E33" s="1531"/>
      <c r="F33" s="686"/>
    </row>
    <row r="34" spans="1:6" ht="15.75" customHeight="1" thickBot="1">
      <c r="A34" s="649" t="s">
        <v>520</v>
      </c>
      <c r="B34" s="597" t="s">
        <v>65</v>
      </c>
      <c r="C34" s="647"/>
      <c r="D34" s="647">
        <v>1336</v>
      </c>
      <c r="E34" s="1531">
        <v>859</v>
      </c>
      <c r="F34" s="686">
        <f t="shared" si="8"/>
        <v>64.296407185628752</v>
      </c>
    </row>
    <row r="35" spans="1:6" ht="15.75" customHeight="1" thickBot="1">
      <c r="A35" s="624" t="s">
        <v>5</v>
      </c>
      <c r="B35" s="27" t="s">
        <v>360</v>
      </c>
      <c r="C35" s="645">
        <f t="shared" ref="C35" si="9">SUM(C36:C46)</f>
        <v>29229</v>
      </c>
      <c r="D35" s="645">
        <f t="shared" ref="D35:E35" si="10">SUM(D36:D46)</f>
        <v>23359</v>
      </c>
      <c r="E35" s="645">
        <f t="shared" si="10"/>
        <v>21315</v>
      </c>
      <c r="F35" s="684">
        <f>E35/D35*100</f>
        <v>91.249625412046754</v>
      </c>
    </row>
    <row r="36" spans="1:6" s="368" customFormat="1" ht="15.75" customHeight="1">
      <c r="A36" s="638" t="s">
        <v>459</v>
      </c>
      <c r="B36" s="600" t="s">
        <v>66</v>
      </c>
      <c r="C36" s="634">
        <v>0</v>
      </c>
      <c r="D36" s="634">
        <v>0</v>
      </c>
      <c r="E36" s="634">
        <v>0</v>
      </c>
      <c r="F36" s="687">
        <v>0</v>
      </c>
    </row>
    <row r="37" spans="1:6" s="368" customFormat="1" ht="15.75" customHeight="1">
      <c r="A37" s="638" t="s">
        <v>460</v>
      </c>
      <c r="B37" s="587" t="s">
        <v>67</v>
      </c>
      <c r="C37" s="634">
        <v>11175</v>
      </c>
      <c r="D37" s="634">
        <v>11719</v>
      </c>
      <c r="E37" s="634">
        <v>9634</v>
      </c>
      <c r="F37" s="688">
        <f>E37/D37*100</f>
        <v>82.208379554569504</v>
      </c>
    </row>
    <row r="38" spans="1:6" s="368" customFormat="1" ht="15.75" customHeight="1">
      <c r="A38" s="638" t="s">
        <v>461</v>
      </c>
      <c r="B38" s="587" t="s">
        <v>234</v>
      </c>
      <c r="C38" s="634">
        <v>524</v>
      </c>
      <c r="D38" s="634">
        <v>628</v>
      </c>
      <c r="E38" s="634">
        <v>372</v>
      </c>
      <c r="F38" s="688">
        <f t="shared" ref="F38:F44" si="11">E38/D38*100</f>
        <v>59.235668789808912</v>
      </c>
    </row>
    <row r="39" spans="1:6" s="368" customFormat="1" ht="15.75" customHeight="1">
      <c r="A39" s="638" t="s">
        <v>462</v>
      </c>
      <c r="B39" s="587" t="s">
        <v>69</v>
      </c>
      <c r="C39" s="634">
        <v>8013</v>
      </c>
      <c r="D39" s="634">
        <v>561</v>
      </c>
      <c r="E39" s="634">
        <v>552</v>
      </c>
      <c r="F39" s="688">
        <f t="shared" si="11"/>
        <v>98.395721925133699</v>
      </c>
    </row>
    <row r="40" spans="1:6" ht="15.75" customHeight="1">
      <c r="A40" s="638" t="s">
        <v>463</v>
      </c>
      <c r="B40" s="587" t="s">
        <v>14</v>
      </c>
      <c r="C40" s="634">
        <v>5034</v>
      </c>
      <c r="D40" s="634">
        <v>5054</v>
      </c>
      <c r="E40" s="634">
        <v>4075</v>
      </c>
      <c r="F40" s="688">
        <f t="shared" si="11"/>
        <v>80.629204590423427</v>
      </c>
    </row>
    <row r="41" spans="1:6" ht="15.75" customHeight="1">
      <c r="A41" s="638" t="s">
        <v>464</v>
      </c>
      <c r="B41" s="587" t="s">
        <v>16</v>
      </c>
      <c r="C41" s="634">
        <v>4390</v>
      </c>
      <c r="D41" s="634">
        <v>4400</v>
      </c>
      <c r="E41" s="634">
        <v>5676</v>
      </c>
      <c r="F41" s="688">
        <f t="shared" si="11"/>
        <v>129</v>
      </c>
    </row>
    <row r="42" spans="1:6" ht="15.75" customHeight="1">
      <c r="A42" s="638" t="s">
        <v>465</v>
      </c>
      <c r="B42" s="587" t="s">
        <v>320</v>
      </c>
      <c r="C42" s="634">
        <v>0</v>
      </c>
      <c r="D42" s="634">
        <v>0</v>
      </c>
      <c r="E42" s="634">
        <v>0</v>
      </c>
      <c r="F42" s="688">
        <v>0</v>
      </c>
    </row>
    <row r="43" spans="1:6" ht="15.75" customHeight="1">
      <c r="A43" s="638" t="s">
        <v>466</v>
      </c>
      <c r="B43" s="587" t="s">
        <v>235</v>
      </c>
      <c r="C43" s="634">
        <v>0</v>
      </c>
      <c r="D43" s="634">
        <v>36</v>
      </c>
      <c r="E43" s="634">
        <v>37</v>
      </c>
      <c r="F43" s="688">
        <f t="shared" si="11"/>
        <v>102.77777777777777</v>
      </c>
    </row>
    <row r="44" spans="1:6" ht="15.75" customHeight="1">
      <c r="A44" s="638" t="s">
        <v>467</v>
      </c>
      <c r="B44" s="587" t="s">
        <v>70</v>
      </c>
      <c r="C44" s="634">
        <v>0</v>
      </c>
      <c r="D44" s="634"/>
      <c r="E44" s="634">
        <v>0</v>
      </c>
      <c r="F44" s="688">
        <v>0</v>
      </c>
    </row>
    <row r="45" spans="1:6" s="368" customFormat="1" ht="15.75" customHeight="1">
      <c r="A45" s="638" t="s">
        <v>468</v>
      </c>
      <c r="B45" s="637" t="s">
        <v>573</v>
      </c>
      <c r="C45" s="634"/>
      <c r="D45" s="634">
        <v>672</v>
      </c>
      <c r="E45" s="634">
        <v>672</v>
      </c>
      <c r="F45" s="688">
        <v>0</v>
      </c>
    </row>
    <row r="46" spans="1:6" ht="15.75" customHeight="1" thickBot="1">
      <c r="A46" s="638" t="s">
        <v>574</v>
      </c>
      <c r="B46" s="637" t="s">
        <v>19</v>
      </c>
      <c r="C46" s="634">
        <v>93</v>
      </c>
      <c r="D46" s="634">
        <v>289</v>
      </c>
      <c r="E46" s="634">
        <v>297</v>
      </c>
      <c r="F46" s="688">
        <v>0</v>
      </c>
    </row>
    <row r="47" spans="1:6" s="368" customFormat="1" ht="15.75" customHeight="1" thickBot="1">
      <c r="A47" s="624" t="s">
        <v>45</v>
      </c>
      <c r="B47" s="27" t="s">
        <v>27</v>
      </c>
      <c r="C47" s="645">
        <f t="shared" ref="C47" si="12">C48+C49</f>
        <v>0</v>
      </c>
      <c r="D47" s="645">
        <f t="shared" ref="D47:E47" si="13">D48+D49</f>
        <v>102</v>
      </c>
      <c r="E47" s="645">
        <f t="shared" si="13"/>
        <v>0</v>
      </c>
      <c r="F47" s="684">
        <f t="shared" ref="F47:F52" si="14">E47/D47*100</f>
        <v>0</v>
      </c>
    </row>
    <row r="48" spans="1:6" ht="15.75" customHeight="1">
      <c r="A48" s="651" t="s">
        <v>521</v>
      </c>
      <c r="B48" s="652" t="s">
        <v>52</v>
      </c>
      <c r="C48" s="653">
        <f>'9.1'!C49+'9.2'!C32</f>
        <v>0</v>
      </c>
      <c r="D48" s="653">
        <f>'9.1'!D49+'9.2'!D32</f>
        <v>102</v>
      </c>
      <c r="E48" s="653">
        <v>0</v>
      </c>
      <c r="F48" s="720">
        <f t="shared" si="14"/>
        <v>0</v>
      </c>
    </row>
    <row r="49" spans="1:6" ht="15.75" customHeight="1" thickBot="1">
      <c r="A49" s="642" t="s">
        <v>522</v>
      </c>
      <c r="B49" s="597" t="s">
        <v>78</v>
      </c>
      <c r="C49" s="644">
        <v>0</v>
      </c>
      <c r="D49" s="644">
        <v>0</v>
      </c>
      <c r="E49" s="644">
        <v>0</v>
      </c>
      <c r="F49" s="693">
        <v>0</v>
      </c>
    </row>
    <row r="50" spans="1:6" ht="15.75" customHeight="1" thickBot="1">
      <c r="A50" s="654" t="s">
        <v>1</v>
      </c>
      <c r="B50" s="555" t="s">
        <v>452</v>
      </c>
      <c r="C50" s="655">
        <f t="shared" ref="C50" si="15">C51+C60+C65</f>
        <v>0</v>
      </c>
      <c r="D50" s="655">
        <f t="shared" ref="D50:E50" si="16">D51+D60+D65</f>
        <v>21573</v>
      </c>
      <c r="E50" s="655">
        <f t="shared" si="16"/>
        <v>21596</v>
      </c>
      <c r="F50" s="689">
        <f t="shared" si="14"/>
        <v>100.10661474991889</v>
      </c>
    </row>
    <row r="51" spans="1:6" ht="15.75" customHeight="1" thickBot="1">
      <c r="A51" s="624" t="s">
        <v>50</v>
      </c>
      <c r="B51" s="27" t="s">
        <v>482</v>
      </c>
      <c r="C51" s="645">
        <f t="shared" ref="C51" si="17">SUM(C52:C55)</f>
        <v>0</v>
      </c>
      <c r="D51" s="645">
        <f t="shared" ref="D51:E51" si="18">SUM(D52:D55)</f>
        <v>6668</v>
      </c>
      <c r="E51" s="645">
        <f t="shared" si="18"/>
        <v>6668</v>
      </c>
      <c r="F51" s="690">
        <f t="shared" si="14"/>
        <v>100</v>
      </c>
    </row>
    <row r="52" spans="1:6" ht="15.75" customHeight="1">
      <c r="A52" s="627" t="s">
        <v>508</v>
      </c>
      <c r="B52" s="591" t="s">
        <v>58</v>
      </c>
      <c r="C52" s="640">
        <f>'9.1'!C53</f>
        <v>0</v>
      </c>
      <c r="D52" s="640">
        <f>'9.1'!D53</f>
        <v>668</v>
      </c>
      <c r="E52" s="640">
        <f>'9.1'!E53</f>
        <v>668</v>
      </c>
      <c r="F52" s="691">
        <f t="shared" si="14"/>
        <v>100</v>
      </c>
    </row>
    <row r="53" spans="1:6" ht="21.75" customHeight="1">
      <c r="A53" s="630" t="s">
        <v>470</v>
      </c>
      <c r="B53" s="587" t="s">
        <v>509</v>
      </c>
      <c r="C53" s="636">
        <f>'9.1'!C54</f>
        <v>0</v>
      </c>
      <c r="D53" s="636">
        <f>'9.1'!D54</f>
        <v>0</v>
      </c>
      <c r="E53" s="636">
        <f>'9.1'!E54</f>
        <v>0</v>
      </c>
      <c r="F53" s="688">
        <v>0</v>
      </c>
    </row>
    <row r="54" spans="1:6" ht="18.75" customHeight="1">
      <c r="A54" s="630" t="s">
        <v>471</v>
      </c>
      <c r="B54" s="587" t="s">
        <v>59</v>
      </c>
      <c r="C54" s="640"/>
      <c r="D54" s="640"/>
      <c r="E54" s="640"/>
      <c r="F54" s="688"/>
    </row>
    <row r="55" spans="1:6" ht="18" customHeight="1">
      <c r="A55" s="630" t="s">
        <v>488</v>
      </c>
      <c r="B55" s="587" t="s">
        <v>324</v>
      </c>
      <c r="C55" s="636">
        <v>0</v>
      </c>
      <c r="D55" s="636">
        <v>6000</v>
      </c>
      <c r="E55" s="636">
        <v>6000</v>
      </c>
      <c r="F55" s="688">
        <f t="shared" ref="F55:F56" si="19">E55/D55*100</f>
        <v>100</v>
      </c>
    </row>
    <row r="56" spans="1:6" ht="15.75" customHeight="1">
      <c r="A56" s="635" t="s">
        <v>510</v>
      </c>
      <c r="B56" s="656" t="s">
        <v>325</v>
      </c>
      <c r="C56" s="641">
        <v>0</v>
      </c>
      <c r="D56" s="641">
        <v>0</v>
      </c>
      <c r="E56" s="641">
        <v>0</v>
      </c>
      <c r="F56" s="688">
        <v>0</v>
      </c>
    </row>
    <row r="57" spans="1:6" ht="15.75" customHeight="1">
      <c r="A57" s="635" t="s">
        <v>512</v>
      </c>
      <c r="B57" s="639" t="s">
        <v>495</v>
      </c>
      <c r="C57" s="641">
        <f>'9.1'!C58</f>
        <v>0</v>
      </c>
      <c r="D57" s="641">
        <f>'9.1'!D58</f>
        <v>0</v>
      </c>
      <c r="E57" s="641">
        <f>'9.1'!E58</f>
        <v>0</v>
      </c>
      <c r="F57" s="688">
        <v>0</v>
      </c>
    </row>
    <row r="58" spans="1:6" ht="15.75" customHeight="1">
      <c r="A58" s="635" t="s">
        <v>570</v>
      </c>
      <c r="B58" s="639" t="s">
        <v>511</v>
      </c>
      <c r="C58" s="641">
        <f>'9.1'!C59</f>
        <v>0</v>
      </c>
      <c r="D58" s="641">
        <f>'9.1'!D59</f>
        <v>0</v>
      </c>
      <c r="E58" s="641">
        <f>'9.1'!E59</f>
        <v>0</v>
      </c>
      <c r="F58" s="688">
        <v>0</v>
      </c>
    </row>
    <row r="59" spans="1:6" ht="15.75" customHeight="1" thickBot="1">
      <c r="A59" s="642" t="s">
        <v>571</v>
      </c>
      <c r="B59" s="643" t="s">
        <v>513</v>
      </c>
      <c r="C59" s="644"/>
      <c r="D59" s="644"/>
      <c r="E59" s="644"/>
      <c r="F59" s="688"/>
    </row>
    <row r="60" spans="1:6" ht="15.75" customHeight="1" thickBot="1">
      <c r="A60" s="624" t="s">
        <v>54</v>
      </c>
      <c r="B60" s="657" t="s">
        <v>452</v>
      </c>
      <c r="C60" s="658">
        <f t="shared" ref="C60" si="20">SUM(C61:C63)</f>
        <v>0</v>
      </c>
      <c r="D60" s="658">
        <f>SUM(D61:D64)</f>
        <v>14905</v>
      </c>
      <c r="E60" s="658">
        <f>SUM(E61:E64)</f>
        <v>14905</v>
      </c>
      <c r="F60" s="681">
        <f>E60/D60*100</f>
        <v>100</v>
      </c>
    </row>
    <row r="61" spans="1:6" ht="15.75" customHeight="1">
      <c r="A61" s="638" t="s">
        <v>472</v>
      </c>
      <c r="B61" s="659" t="s">
        <v>22</v>
      </c>
      <c r="C61" s="634"/>
      <c r="D61" s="634"/>
      <c r="E61" s="634">
        <f>'9.1'!E62</f>
        <v>0</v>
      </c>
      <c r="F61" s="692"/>
    </row>
    <row r="62" spans="1:6" ht="15.75" customHeight="1">
      <c r="A62" s="630" t="s">
        <v>473</v>
      </c>
      <c r="B62" s="660" t="s">
        <v>24</v>
      </c>
      <c r="C62" s="640">
        <f>'9.1'!C63+'9.2'!C41</f>
        <v>0</v>
      </c>
      <c r="D62" s="640">
        <f>'9.1'!D63+'9.2'!D41</f>
        <v>11641</v>
      </c>
      <c r="E62" s="640">
        <f>'9.1'!E63+'9.2'!E41</f>
        <v>11641</v>
      </c>
      <c r="F62" s="691">
        <f>E62/D62*100</f>
        <v>100</v>
      </c>
    </row>
    <row r="63" spans="1:6" ht="15.75" customHeight="1">
      <c r="A63" s="635" t="s">
        <v>474</v>
      </c>
      <c r="B63" s="661" t="s">
        <v>236</v>
      </c>
      <c r="C63" s="641">
        <f>'9.1'!C64+'9.2'!C42</f>
        <v>0</v>
      </c>
      <c r="D63" s="641">
        <f>'9.1'!D64+'9.2'!D42+'9.3'!D41</f>
        <v>0</v>
      </c>
      <c r="E63" s="641">
        <f>'9.1'!E64+'9.2'!E42+'9.3'!E41</f>
        <v>0</v>
      </c>
      <c r="F63" s="845">
        <v>0</v>
      </c>
    </row>
    <row r="64" spans="1:6" s="368" customFormat="1" ht="15.75" customHeight="1" thickBot="1">
      <c r="A64" s="635" t="s">
        <v>551</v>
      </c>
      <c r="B64" s="661" t="s">
        <v>580</v>
      </c>
      <c r="C64" s="641">
        <f>'9.1'!C65+'9.2'!C43</f>
        <v>0</v>
      </c>
      <c r="D64" s="641">
        <v>3264</v>
      </c>
      <c r="E64" s="641">
        <v>3264</v>
      </c>
      <c r="F64" s="693"/>
    </row>
    <row r="65" spans="1:6" ht="15.75" customHeight="1" thickBot="1">
      <c r="A65" s="624" t="s">
        <v>53</v>
      </c>
      <c r="B65" s="657" t="s">
        <v>326</v>
      </c>
      <c r="C65" s="645">
        <f t="shared" ref="C65" si="21">SUM(C66:C67)</f>
        <v>0</v>
      </c>
      <c r="D65" s="645">
        <f t="shared" ref="D65:E65" si="22">SUM(D66:D67)</f>
        <v>0</v>
      </c>
      <c r="E65" s="645">
        <f t="shared" si="22"/>
        <v>23</v>
      </c>
      <c r="F65" s="684">
        <v>0</v>
      </c>
    </row>
    <row r="66" spans="1:6" ht="24" customHeight="1" thickBot="1">
      <c r="A66" s="627" t="s">
        <v>523</v>
      </c>
      <c r="B66" s="662" t="s">
        <v>509</v>
      </c>
      <c r="C66" s="640">
        <f>'9.1'!C67</f>
        <v>0</v>
      </c>
      <c r="D66" s="640">
        <v>0</v>
      </c>
      <c r="E66" s="640">
        <v>23</v>
      </c>
      <c r="F66" s="691">
        <v>0</v>
      </c>
    </row>
    <row r="67" spans="1:6" ht="15.75" customHeight="1" thickBot="1">
      <c r="A67" s="642" t="s">
        <v>524</v>
      </c>
      <c r="B67" s="663" t="s">
        <v>80</v>
      </c>
      <c r="C67" s="644">
        <f>'9.1'!C68</f>
        <v>0</v>
      </c>
      <c r="D67" s="644">
        <v>0</v>
      </c>
      <c r="E67" s="644">
        <v>0</v>
      </c>
      <c r="F67" s="684">
        <v>0</v>
      </c>
    </row>
    <row r="68" spans="1:6" ht="34.5" customHeight="1" thickBot="1">
      <c r="A68" s="664" t="s">
        <v>2</v>
      </c>
      <c r="B68" s="665" t="s">
        <v>381</v>
      </c>
      <c r="C68" s="666">
        <f t="shared" ref="C68" si="23">C50+C9</f>
        <v>227233</v>
      </c>
      <c r="D68" s="666">
        <f t="shared" ref="D68:E68" si="24">D50+D9</f>
        <v>262700</v>
      </c>
      <c r="E68" s="666">
        <f t="shared" si="24"/>
        <v>264720</v>
      </c>
      <c r="F68" s="782">
        <f>E68/D68*100</f>
        <v>100.76893795203654</v>
      </c>
    </row>
    <row r="69" spans="1:6" ht="18" customHeight="1" thickBot="1">
      <c r="A69" s="667" t="s">
        <v>12</v>
      </c>
      <c r="B69" s="668" t="s">
        <v>525</v>
      </c>
      <c r="C69" s="439">
        <f t="shared" ref="C69" si="25">SUM(C70:C72)</f>
        <v>0</v>
      </c>
      <c r="D69" s="439">
        <f t="shared" ref="D69:E69" si="26">SUM(D70:D72)</f>
        <v>0</v>
      </c>
      <c r="E69" s="439">
        <f t="shared" si="26"/>
        <v>0</v>
      </c>
      <c r="F69" s="694"/>
    </row>
    <row r="70" spans="1:6" ht="15.75" customHeight="1">
      <c r="A70" s="669" t="s">
        <v>13</v>
      </c>
      <c r="B70" s="670" t="s">
        <v>237</v>
      </c>
      <c r="C70" s="647"/>
      <c r="D70" s="647"/>
      <c r="E70" s="647"/>
      <c r="F70" s="695"/>
    </row>
    <row r="71" spans="1:6" ht="15.75" customHeight="1">
      <c r="A71" s="669" t="s">
        <v>15</v>
      </c>
      <c r="B71" s="671" t="s">
        <v>238</v>
      </c>
      <c r="C71" s="647"/>
      <c r="D71" s="647"/>
      <c r="E71" s="647"/>
      <c r="F71" s="696"/>
    </row>
    <row r="72" spans="1:6" ht="15.75" customHeight="1" thickBot="1">
      <c r="A72" s="669" t="s">
        <v>17</v>
      </c>
      <c r="B72" s="672" t="s">
        <v>239</v>
      </c>
      <c r="C72" s="647"/>
      <c r="D72" s="647"/>
      <c r="E72" s="647"/>
      <c r="F72" s="695"/>
    </row>
    <row r="73" spans="1:6" ht="22.5" customHeight="1" thickBot="1">
      <c r="A73" s="667" t="s">
        <v>20</v>
      </c>
      <c r="B73" s="668" t="s">
        <v>526</v>
      </c>
      <c r="C73" s="439">
        <f t="shared" ref="C73" si="27">SUM(C74:C77)</f>
        <v>0</v>
      </c>
      <c r="D73" s="439">
        <f t="shared" ref="D73:E73" si="28">SUM(D74:D77)</f>
        <v>0</v>
      </c>
      <c r="E73" s="439">
        <f t="shared" si="28"/>
        <v>0</v>
      </c>
      <c r="F73" s="697">
        <f t="shared" ref="F73" si="29">SUM(F74:F77)</f>
        <v>0</v>
      </c>
    </row>
    <row r="74" spans="1:6" ht="19.5" customHeight="1">
      <c r="A74" s="669" t="s">
        <v>21</v>
      </c>
      <c r="B74" s="670" t="s">
        <v>240</v>
      </c>
      <c r="C74" s="647"/>
      <c r="D74" s="647"/>
      <c r="E74" s="647"/>
      <c r="F74" s="695"/>
    </row>
    <row r="75" spans="1:6" ht="15.75" customHeight="1">
      <c r="A75" s="669" t="s">
        <v>23</v>
      </c>
      <c r="B75" s="671" t="s">
        <v>81</v>
      </c>
      <c r="C75" s="647"/>
      <c r="D75" s="647"/>
      <c r="E75" s="647"/>
      <c r="F75" s="695"/>
    </row>
    <row r="76" spans="1:6" ht="15.75" customHeight="1">
      <c r="A76" s="669" t="s">
        <v>25</v>
      </c>
      <c r="B76" s="671" t="s">
        <v>241</v>
      </c>
      <c r="C76" s="647"/>
      <c r="D76" s="647"/>
      <c r="E76" s="647"/>
      <c r="F76" s="695"/>
    </row>
    <row r="77" spans="1:6" ht="15.75" customHeight="1" thickBot="1">
      <c r="A77" s="669" t="s">
        <v>68</v>
      </c>
      <c r="B77" s="648" t="s">
        <v>82</v>
      </c>
      <c r="C77" s="647"/>
      <c r="D77" s="647"/>
      <c r="E77" s="647"/>
      <c r="F77" s="695"/>
    </row>
    <row r="78" spans="1:6" ht="24.75" customHeight="1" thickBot="1">
      <c r="A78" s="667" t="s">
        <v>26</v>
      </c>
      <c r="B78" s="668" t="s">
        <v>559</v>
      </c>
      <c r="C78" s="439">
        <f t="shared" ref="C78" si="30">SUM(C79:C80)</f>
        <v>36000</v>
      </c>
      <c r="D78" s="439">
        <f t="shared" ref="D78:E78" si="31">SUM(D79:D80)</f>
        <v>39837</v>
      </c>
      <c r="E78" s="439">
        <f t="shared" si="31"/>
        <v>39837</v>
      </c>
      <c r="F78" s="694">
        <f>E78/D78*100</f>
        <v>100</v>
      </c>
    </row>
    <row r="79" spans="1:6" ht="15.75" customHeight="1">
      <c r="A79" s="669" t="s">
        <v>71</v>
      </c>
      <c r="B79" s="670" t="s">
        <v>35</v>
      </c>
      <c r="C79" s="647">
        <f>'9.1'!C80</f>
        <v>36000</v>
      </c>
      <c r="D79" s="647">
        <v>39837</v>
      </c>
      <c r="E79" s="647">
        <v>39837</v>
      </c>
      <c r="F79" s="698">
        <f>E79/D79*100</f>
        <v>100</v>
      </c>
    </row>
    <row r="80" spans="1:6" ht="15.75" customHeight="1" thickBot="1">
      <c r="A80" s="673" t="s">
        <v>72</v>
      </c>
      <c r="B80" s="648" t="s">
        <v>36</v>
      </c>
      <c r="C80" s="647"/>
      <c r="D80" s="647"/>
      <c r="E80" s="647"/>
      <c r="F80" s="699"/>
    </row>
    <row r="81" spans="1:6" ht="15.75" customHeight="1" thickBot="1">
      <c r="A81" s="667" t="s">
        <v>527</v>
      </c>
      <c r="B81" s="668" t="s">
        <v>560</v>
      </c>
      <c r="C81" s="439">
        <f t="shared" ref="C81" si="32">SUM(C82:C84)</f>
        <v>0</v>
      </c>
      <c r="D81" s="439">
        <f t="shared" ref="D81:E81" si="33">SUM(D82:D84)</f>
        <v>5789</v>
      </c>
      <c r="E81" s="439">
        <f t="shared" si="33"/>
        <v>5789</v>
      </c>
      <c r="F81" s="698">
        <f t="shared" ref="F81:F82" si="34">E81/D81*100</f>
        <v>100</v>
      </c>
    </row>
    <row r="82" spans="1:6" ht="15.75" customHeight="1">
      <c r="A82" s="669" t="s">
        <v>75</v>
      </c>
      <c r="B82" s="670" t="s">
        <v>38</v>
      </c>
      <c r="C82" s="647"/>
      <c r="D82" s="647">
        <v>5789</v>
      </c>
      <c r="E82" s="647">
        <f>'9.1'!E83</f>
        <v>5789</v>
      </c>
      <c r="F82" s="698">
        <f t="shared" si="34"/>
        <v>100</v>
      </c>
    </row>
    <row r="83" spans="1:6" ht="15.75" customHeight="1">
      <c r="A83" s="674" t="s">
        <v>76</v>
      </c>
      <c r="B83" s="671" t="s">
        <v>39</v>
      </c>
      <c r="C83" s="647"/>
      <c r="D83" s="647"/>
      <c r="E83" s="647"/>
      <c r="F83" s="695"/>
    </row>
    <row r="84" spans="1:6" ht="15.75" customHeight="1" thickBot="1">
      <c r="A84" s="673" t="s">
        <v>77</v>
      </c>
      <c r="B84" s="648" t="s">
        <v>40</v>
      </c>
      <c r="C84" s="647"/>
      <c r="D84" s="647">
        <f>'9.1'!D85</f>
        <v>0</v>
      </c>
      <c r="E84" s="647">
        <f>'9.1'!E85</f>
        <v>0</v>
      </c>
      <c r="F84" s="696">
        <v>0</v>
      </c>
    </row>
    <row r="85" spans="1:6" ht="15.75" customHeight="1" thickBot="1">
      <c r="A85" s="667" t="s">
        <v>528</v>
      </c>
      <c r="B85" s="668" t="s">
        <v>561</v>
      </c>
      <c r="C85" s="439">
        <f t="shared" ref="C85" si="35">SUM(C86:C89)</f>
        <v>0</v>
      </c>
      <c r="D85" s="439">
        <f t="shared" ref="D85:E85" si="36">SUM(D86:D89)</f>
        <v>0</v>
      </c>
      <c r="E85" s="439">
        <f t="shared" si="36"/>
        <v>0</v>
      </c>
      <c r="F85" s="697">
        <f t="shared" ref="F85" si="37">SUM(F86:F89)</f>
        <v>0</v>
      </c>
    </row>
    <row r="86" spans="1:6" ht="15.75" customHeight="1">
      <c r="A86" s="675" t="s">
        <v>529</v>
      </c>
      <c r="B86" s="670" t="s">
        <v>245</v>
      </c>
      <c r="C86" s="647"/>
      <c r="D86" s="647"/>
      <c r="E86" s="647"/>
      <c r="F86" s="695"/>
    </row>
    <row r="87" spans="1:6" ht="15.75" customHeight="1">
      <c r="A87" s="676" t="s">
        <v>530</v>
      </c>
      <c r="B87" s="671" t="s">
        <v>246</v>
      </c>
      <c r="C87" s="647"/>
      <c r="D87" s="647"/>
      <c r="E87" s="647"/>
      <c r="F87" s="695"/>
    </row>
    <row r="88" spans="1:6" ht="15.75" customHeight="1">
      <c r="A88" s="676" t="s">
        <v>531</v>
      </c>
      <c r="B88" s="671" t="s">
        <v>247</v>
      </c>
      <c r="C88" s="647"/>
      <c r="D88" s="647"/>
      <c r="E88" s="647"/>
      <c r="F88" s="695"/>
    </row>
    <row r="89" spans="1:6" ht="15.75" customHeight="1" thickBot="1">
      <c r="A89" s="677" t="s">
        <v>532</v>
      </c>
      <c r="B89" s="648" t="s">
        <v>248</v>
      </c>
      <c r="C89" s="647"/>
      <c r="D89" s="647"/>
      <c r="E89" s="647"/>
      <c r="F89" s="695"/>
    </row>
    <row r="90" spans="1:6" ht="15.75" customHeight="1" thickBot="1">
      <c r="A90" s="667" t="s">
        <v>30</v>
      </c>
      <c r="B90" s="678" t="s">
        <v>533</v>
      </c>
      <c r="C90" s="439">
        <f t="shared" ref="C90" si="38">C69+C73+C78+C81+C85</f>
        <v>36000</v>
      </c>
      <c r="D90" s="439">
        <f t="shared" ref="D90:E90" si="39">D69+D73+D78+D81+D85</f>
        <v>45626</v>
      </c>
      <c r="E90" s="439">
        <f t="shared" si="39"/>
        <v>45626</v>
      </c>
      <c r="F90" s="694">
        <f>E90/D90*100</f>
        <v>100</v>
      </c>
    </row>
    <row r="91" spans="1:6" ht="24.75" customHeight="1" thickBot="1">
      <c r="A91" s="533" t="s">
        <v>33</v>
      </c>
      <c r="B91" s="534" t="s">
        <v>534</v>
      </c>
      <c r="C91" s="535">
        <f t="shared" ref="C91" si="40">C90+C68</f>
        <v>263233</v>
      </c>
      <c r="D91" s="535">
        <f t="shared" ref="D91:E91" si="41">D90+D68</f>
        <v>308326</v>
      </c>
      <c r="E91" s="535">
        <f t="shared" si="41"/>
        <v>310346</v>
      </c>
      <c r="F91" s="700">
        <f>E91/D91*100</f>
        <v>100.65515071709814</v>
      </c>
    </row>
    <row r="93" spans="1:6">
      <c r="D93" s="294"/>
      <c r="E93" s="294"/>
    </row>
    <row r="97" s="368" customFormat="1"/>
  </sheetData>
  <mergeCells count="3">
    <mergeCell ref="A1:B1"/>
    <mergeCell ref="A2:F2"/>
    <mergeCell ref="A4:F4"/>
  </mergeCells>
  <pageMargins left="0.7" right="0.7" top="0.75" bottom="0.75" header="0.3" footer="0.3"/>
  <pageSetup paperSize="9" scale="56" orientation="portrait" verticalDpi="300" r:id="rId1"/>
  <rowBreaks count="1" manualBreakCount="1"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zoomScaleNormal="100" workbookViewId="0">
      <selection activeCell="B4" sqref="B4:M4"/>
    </sheetView>
  </sheetViews>
  <sheetFormatPr defaultRowHeight="15"/>
  <sheetData>
    <row r="1" spans="2:13">
      <c r="B1" s="1397"/>
      <c r="C1" s="1397"/>
      <c r="D1" s="1397"/>
      <c r="E1" s="1397"/>
      <c r="F1" s="1397"/>
      <c r="G1" s="1397"/>
      <c r="H1" s="1397"/>
      <c r="I1" s="1397"/>
      <c r="J1" s="1397"/>
      <c r="K1" s="1397"/>
      <c r="L1" s="1397"/>
      <c r="M1" s="1397"/>
    </row>
    <row r="2" spans="2:13">
      <c r="B2" s="1372" t="s">
        <v>928</v>
      </c>
      <c r="C2" s="1372"/>
      <c r="D2" s="1372"/>
      <c r="E2" s="1372"/>
      <c r="F2" s="1372"/>
      <c r="G2" s="1372"/>
      <c r="H2" s="1372"/>
      <c r="I2" s="1372"/>
      <c r="J2" s="1372"/>
      <c r="K2" s="1372"/>
      <c r="L2" s="1372"/>
      <c r="M2" s="1372"/>
    </row>
    <row r="3" spans="2:13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2:13">
      <c r="B4" s="1397" t="s">
        <v>967</v>
      </c>
      <c r="C4" s="1397"/>
      <c r="D4" s="1397"/>
      <c r="E4" s="1397"/>
      <c r="F4" s="1397"/>
      <c r="G4" s="1397"/>
      <c r="H4" s="1397"/>
      <c r="I4" s="1397"/>
      <c r="J4" s="1397"/>
      <c r="K4" s="1397"/>
      <c r="L4" s="1397"/>
      <c r="M4" s="1397"/>
    </row>
    <row r="5" spans="2:13" ht="15.75" thickBot="1">
      <c r="B5" s="1398" t="s">
        <v>196</v>
      </c>
      <c r="C5" s="1398"/>
      <c r="D5" s="1398"/>
      <c r="E5" s="1398"/>
      <c r="F5" s="1398"/>
      <c r="G5" s="1398"/>
      <c r="H5" s="1398"/>
      <c r="I5" s="1398"/>
      <c r="J5" s="1398"/>
      <c r="K5" s="1398"/>
      <c r="L5" s="1398"/>
      <c r="M5" s="1398"/>
    </row>
    <row r="6" spans="2:13" ht="30.75" thickBot="1">
      <c r="B6" s="81" t="s">
        <v>202</v>
      </c>
      <c r="C6" s="1356" t="s">
        <v>208</v>
      </c>
      <c r="D6" s="1357"/>
      <c r="E6" s="1357"/>
      <c r="F6" s="1357"/>
      <c r="G6" s="1357"/>
      <c r="H6" s="1357"/>
      <c r="I6" s="1357"/>
      <c r="J6" s="1357"/>
      <c r="K6" s="1358"/>
      <c r="L6" s="1354" t="s">
        <v>209</v>
      </c>
      <c r="M6" s="1355"/>
    </row>
    <row r="7" spans="2:13" ht="15.75" thickBot="1">
      <c r="B7" s="82">
        <v>1</v>
      </c>
      <c r="C7" s="1351">
        <v>2</v>
      </c>
      <c r="D7" s="1352"/>
      <c r="E7" s="1352"/>
      <c r="F7" s="1352"/>
      <c r="G7" s="1352"/>
      <c r="H7" s="1352"/>
      <c r="I7" s="1352"/>
      <c r="J7" s="1352"/>
      <c r="K7" s="1353"/>
      <c r="L7" s="1349">
        <v>3</v>
      </c>
      <c r="M7" s="1350"/>
    </row>
    <row r="8" spans="2:13">
      <c r="B8" s="84" t="s">
        <v>0</v>
      </c>
      <c r="C8" s="1390"/>
      <c r="D8" s="1391"/>
      <c r="E8" s="1391"/>
      <c r="F8" s="1391"/>
      <c r="G8" s="1391"/>
      <c r="H8" s="1391"/>
      <c r="I8" s="1391"/>
      <c r="J8" s="1391"/>
      <c r="K8" s="1392"/>
      <c r="L8" s="1393">
        <v>0</v>
      </c>
      <c r="M8" s="1394"/>
    </row>
    <row r="9" spans="2:13">
      <c r="B9" s="85" t="s">
        <v>1</v>
      </c>
      <c r="C9" s="1359"/>
      <c r="D9" s="1360"/>
      <c r="E9" s="1360"/>
      <c r="F9" s="1360"/>
      <c r="G9" s="1360"/>
      <c r="H9" s="1360"/>
      <c r="I9" s="1360"/>
      <c r="J9" s="1360"/>
      <c r="K9" s="1332"/>
      <c r="L9" s="1361">
        <v>0</v>
      </c>
      <c r="M9" s="1362"/>
    </row>
    <row r="10" spans="2:13">
      <c r="B10" s="86" t="s">
        <v>2</v>
      </c>
      <c r="C10" s="1368"/>
      <c r="D10" s="1369"/>
      <c r="E10" s="1369"/>
      <c r="F10" s="1369"/>
      <c r="G10" s="1369"/>
      <c r="H10" s="1369"/>
      <c r="I10" s="1369"/>
      <c r="J10" s="1369"/>
      <c r="K10" s="1303"/>
      <c r="L10" s="1395">
        <v>0</v>
      </c>
      <c r="M10" s="1396"/>
    </row>
    <row r="11" spans="2:13" ht="15.75" thickBot="1">
      <c r="B11" s="87"/>
      <c r="C11" s="1380"/>
      <c r="D11" s="1381"/>
      <c r="E11" s="1381"/>
      <c r="F11" s="1381"/>
      <c r="G11" s="1381"/>
      <c r="H11" s="1381"/>
      <c r="I11" s="1381"/>
      <c r="J11" s="1381"/>
      <c r="K11" s="1382"/>
      <c r="L11" s="1383"/>
      <c r="M11" s="1384"/>
    </row>
    <row r="12" spans="2:13" ht="15.75" thickBot="1">
      <c r="B12" s="80" t="s">
        <v>12</v>
      </c>
      <c r="C12" s="1385" t="s">
        <v>210</v>
      </c>
      <c r="D12" s="1386"/>
      <c r="E12" s="1386"/>
      <c r="F12" s="1386"/>
      <c r="G12" s="1386"/>
      <c r="H12" s="1386"/>
      <c r="I12" s="1386"/>
      <c r="J12" s="1386"/>
      <c r="K12" s="1387"/>
      <c r="L12" s="1388">
        <f>SUM(L8:M11)</f>
        <v>0</v>
      </c>
      <c r="M12" s="1389"/>
    </row>
  </sheetData>
  <mergeCells count="18">
    <mergeCell ref="C7:K7"/>
    <mergeCell ref="L7:M7"/>
    <mergeCell ref="B1:M1"/>
    <mergeCell ref="B2:M2"/>
    <mergeCell ref="B5:M5"/>
    <mergeCell ref="C6:K6"/>
    <mergeCell ref="L6:M6"/>
    <mergeCell ref="B4:M4"/>
    <mergeCell ref="C11:K11"/>
    <mergeCell ref="L11:M11"/>
    <mergeCell ref="C12:K12"/>
    <mergeCell ref="L12:M12"/>
    <mergeCell ref="C8:K8"/>
    <mergeCell ref="L8:M8"/>
    <mergeCell ref="C9:K9"/>
    <mergeCell ref="L9:M9"/>
    <mergeCell ref="C10:K10"/>
    <mergeCell ref="L10:M10"/>
  </mergeCells>
  <pageMargins left="0.7" right="0.7" top="0.75" bottom="0.75" header="0.3" footer="0.3"/>
  <pageSetup paperSize="256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SheetLayoutView="100" workbookViewId="0">
      <selection activeCell="C2" sqref="C2"/>
    </sheetView>
  </sheetViews>
  <sheetFormatPr defaultRowHeight="15"/>
  <cols>
    <col min="1" max="1" width="5.140625" style="301" customWidth="1"/>
    <col min="2" max="2" width="55.140625" customWidth="1"/>
    <col min="3" max="3" width="13.28515625" customWidth="1"/>
    <col min="4" max="5" width="9.140625" style="391"/>
  </cols>
  <sheetData>
    <row r="1" spans="1:5" s="368" customFormat="1">
      <c r="D1" s="391"/>
      <c r="E1" s="391"/>
    </row>
    <row r="2" spans="1:5">
      <c r="C2" s="368" t="s">
        <v>968</v>
      </c>
    </row>
    <row r="3" spans="1:5" ht="15.75" customHeight="1">
      <c r="A3" s="1399" t="s">
        <v>899</v>
      </c>
      <c r="B3" s="1399"/>
      <c r="C3" s="1399"/>
    </row>
    <row r="4" spans="1:5" ht="15.75" customHeight="1">
      <c r="A4" s="90"/>
      <c r="B4" s="314"/>
      <c r="C4" s="1270"/>
    </row>
    <row r="5" spans="1:5" ht="15" customHeight="1" thickBot="1">
      <c r="A5" s="90"/>
      <c r="B5" s="147"/>
      <c r="C5" s="148" t="s">
        <v>867</v>
      </c>
    </row>
    <row r="6" spans="1:5" ht="39.75" customHeight="1" thickBot="1">
      <c r="A6" s="312" t="s">
        <v>86</v>
      </c>
      <c r="B6" s="144" t="s">
        <v>211</v>
      </c>
      <c r="C6" s="1536" t="s">
        <v>914</v>
      </c>
    </row>
    <row r="7" spans="1:5" ht="15.75" thickBot="1">
      <c r="A7" s="322"/>
      <c r="B7" s="149">
        <v>1</v>
      </c>
      <c r="C7" s="1537">
        <v>7</v>
      </c>
    </row>
    <row r="8" spans="1:5">
      <c r="A8" s="324">
        <v>1</v>
      </c>
      <c r="B8" s="160" t="s">
        <v>929</v>
      </c>
      <c r="C8" s="1538">
        <v>781</v>
      </c>
      <c r="D8" s="392"/>
    </row>
    <row r="9" spans="1:5" s="301" customFormat="1">
      <c r="A9" s="324">
        <v>2</v>
      </c>
      <c r="B9" s="160" t="s">
        <v>930</v>
      </c>
      <c r="C9" s="1538">
        <v>962</v>
      </c>
      <c r="D9" s="391"/>
      <c r="E9" s="391"/>
    </row>
    <row r="10" spans="1:5">
      <c r="A10" s="324">
        <v>3</v>
      </c>
      <c r="B10" s="160" t="s">
        <v>931</v>
      </c>
      <c r="C10" s="1538">
        <v>627</v>
      </c>
    </row>
    <row r="11" spans="1:5" s="301" customFormat="1">
      <c r="A11" s="324">
        <v>4</v>
      </c>
      <c r="B11" s="327" t="s">
        <v>932</v>
      </c>
      <c r="C11" s="1538">
        <v>1496</v>
      </c>
      <c r="D11" s="392"/>
      <c r="E11" s="391"/>
    </row>
    <row r="12" spans="1:5">
      <c r="A12" s="324">
        <v>5</v>
      </c>
      <c r="B12" s="328" t="s">
        <v>933</v>
      </c>
      <c r="C12" s="1538">
        <v>2540</v>
      </c>
    </row>
    <row r="13" spans="1:5">
      <c r="A13" s="324">
        <v>6</v>
      </c>
      <c r="B13" s="160" t="s">
        <v>934</v>
      </c>
      <c r="C13" s="1538">
        <v>600</v>
      </c>
    </row>
    <row r="14" spans="1:5" s="301" customFormat="1">
      <c r="A14" s="324">
        <v>7</v>
      </c>
      <c r="B14" s="329" t="s">
        <v>935</v>
      </c>
      <c r="C14" s="1538">
        <v>1336</v>
      </c>
      <c r="D14" s="392"/>
      <c r="E14" s="391"/>
    </row>
    <row r="15" spans="1:5" ht="25.5" customHeight="1">
      <c r="A15" s="324">
        <v>8</v>
      </c>
      <c r="B15" s="1541" t="s">
        <v>936</v>
      </c>
      <c r="C15" s="1538">
        <v>4126</v>
      </c>
      <c r="D15" s="392"/>
    </row>
    <row r="16" spans="1:5" s="368" customFormat="1" ht="16.5" customHeight="1">
      <c r="A16" s="324">
        <v>9</v>
      </c>
      <c r="B16" s="1541" t="s">
        <v>937</v>
      </c>
      <c r="C16" s="1538">
        <v>3496</v>
      </c>
      <c r="D16" s="392"/>
      <c r="E16" s="391"/>
    </row>
    <row r="17" spans="1:5">
      <c r="A17" s="324">
        <v>10</v>
      </c>
      <c r="B17" s="160" t="s">
        <v>938</v>
      </c>
      <c r="C17" s="1538">
        <v>734</v>
      </c>
    </row>
    <row r="18" spans="1:5">
      <c r="A18" s="324">
        <v>11</v>
      </c>
      <c r="B18" s="160"/>
      <c r="C18" s="1538"/>
    </row>
    <row r="19" spans="1:5">
      <c r="A19" s="324">
        <v>12</v>
      </c>
      <c r="B19" s="160"/>
      <c r="C19" s="1538"/>
    </row>
    <row r="20" spans="1:5">
      <c r="A20" s="324">
        <v>13</v>
      </c>
      <c r="B20" s="160"/>
      <c r="C20" s="1538"/>
    </row>
    <row r="21" spans="1:5">
      <c r="A21" s="324">
        <v>14</v>
      </c>
      <c r="B21" s="160"/>
      <c r="C21" s="1538"/>
    </row>
    <row r="22" spans="1:5">
      <c r="A22" s="324">
        <v>15</v>
      </c>
      <c r="B22" s="160"/>
      <c r="C22" s="1538"/>
      <c r="D22" s="392"/>
    </row>
    <row r="23" spans="1:5">
      <c r="A23" s="324">
        <v>16</v>
      </c>
      <c r="B23" s="160"/>
      <c r="C23" s="1538"/>
    </row>
    <row r="24" spans="1:5">
      <c r="A24" s="324">
        <v>17</v>
      </c>
      <c r="B24" s="160"/>
      <c r="C24" s="1538"/>
      <c r="D24" s="392"/>
    </row>
    <row r="25" spans="1:5" s="368" customFormat="1">
      <c r="A25" s="324">
        <v>18</v>
      </c>
      <c r="B25" s="329"/>
      <c r="C25" s="1539"/>
      <c r="D25" s="391"/>
      <c r="E25" s="391"/>
    </row>
    <row r="26" spans="1:5" s="368" customFormat="1">
      <c r="A26" s="324">
        <v>19</v>
      </c>
      <c r="B26" s="160"/>
      <c r="C26" s="1538"/>
      <c r="D26" s="391"/>
      <c r="E26" s="391"/>
    </row>
    <row r="27" spans="1:5" s="368" customFormat="1" ht="15.75" thickBot="1">
      <c r="A27" s="324">
        <v>20</v>
      </c>
      <c r="B27" s="482"/>
      <c r="C27" s="1540"/>
      <c r="D27" s="391"/>
      <c r="E27" s="391"/>
    </row>
    <row r="28" spans="1:5" ht="15.75" thickBot="1">
      <c r="A28" s="326"/>
      <c r="B28" s="156" t="s">
        <v>214</v>
      </c>
      <c r="C28" s="159">
        <f>SUM(C8:C27)</f>
        <v>16698</v>
      </c>
    </row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paperSize="256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view="pageBreakPreview" zoomScaleSheetLayoutView="100" workbookViewId="0">
      <selection activeCell="E2" sqref="E2"/>
    </sheetView>
  </sheetViews>
  <sheetFormatPr defaultRowHeight="15"/>
  <cols>
    <col min="1" max="1" width="5.140625" style="368" customWidth="1"/>
    <col min="2" max="2" width="55.140625" style="368" customWidth="1"/>
    <col min="3" max="3" width="12.5703125" style="368" customWidth="1"/>
    <col min="4" max="4" width="13" style="368" customWidth="1"/>
    <col min="5" max="5" width="13.28515625" style="368" customWidth="1"/>
    <col min="6" max="6" width="12.7109375" style="303" customWidth="1"/>
    <col min="7" max="8" width="12.42578125" style="303" bestFit="1" customWidth="1"/>
    <col min="9" max="9" width="10.42578125" style="368" customWidth="1"/>
    <col min="10" max="11" width="9.140625" style="391"/>
    <col min="12" max="16384" width="9.140625" style="368"/>
  </cols>
  <sheetData>
    <row r="2" spans="1:10">
      <c r="E2" s="368" t="s">
        <v>969</v>
      </c>
    </row>
    <row r="3" spans="1:10" ht="15.75" customHeight="1">
      <c r="A3" s="1399" t="s">
        <v>899</v>
      </c>
      <c r="B3" s="1399"/>
      <c r="C3" s="1399"/>
      <c r="D3" s="1399"/>
      <c r="E3" s="1399"/>
      <c r="F3" s="1399"/>
      <c r="G3" s="1399"/>
      <c r="H3" s="1399"/>
      <c r="I3" s="1399"/>
    </row>
    <row r="4" spans="1:10" ht="15.75" customHeight="1">
      <c r="A4" s="90"/>
      <c r="B4" s="1262"/>
      <c r="C4" s="1262"/>
      <c r="D4" s="1401" t="s">
        <v>868</v>
      </c>
      <c r="E4" s="1401"/>
      <c r="F4" s="1401"/>
      <c r="G4" s="1266"/>
      <c r="H4" s="1266"/>
      <c r="I4" s="287"/>
    </row>
    <row r="5" spans="1:10" ht="15" customHeight="1" thickBot="1">
      <c r="A5" s="90"/>
      <c r="B5" s="147"/>
      <c r="C5" s="148"/>
      <c r="D5" s="148"/>
      <c r="E5" s="148"/>
      <c r="F5" s="381"/>
      <c r="G5" s="1400"/>
      <c r="H5" s="1400"/>
      <c r="I5" s="1400"/>
    </row>
    <row r="6" spans="1:10" ht="39.75" customHeight="1" thickBot="1">
      <c r="A6" s="312" t="s">
        <v>86</v>
      </c>
      <c r="B6" s="144" t="s">
        <v>211</v>
      </c>
      <c r="C6" s="145" t="s">
        <v>212</v>
      </c>
      <c r="D6" s="145" t="s">
        <v>213</v>
      </c>
      <c r="E6" s="145" t="s">
        <v>440</v>
      </c>
      <c r="F6" s="382" t="s">
        <v>439</v>
      </c>
      <c r="G6" s="382" t="s">
        <v>566</v>
      </c>
      <c r="H6" s="382" t="s">
        <v>576</v>
      </c>
      <c r="I6" s="146" t="s">
        <v>451</v>
      </c>
    </row>
    <row r="7" spans="1:10" ht="15.75" thickBot="1">
      <c r="A7" s="322"/>
      <c r="B7" s="149">
        <v>1</v>
      </c>
      <c r="C7" s="150">
        <v>2</v>
      </c>
      <c r="D7" s="150">
        <v>3</v>
      </c>
      <c r="E7" s="150">
        <v>4</v>
      </c>
      <c r="F7" s="433">
        <v>5</v>
      </c>
      <c r="G7" s="433">
        <v>6</v>
      </c>
      <c r="H7" s="433">
        <v>7</v>
      </c>
      <c r="I7" s="151">
        <v>8</v>
      </c>
    </row>
    <row r="8" spans="1:10">
      <c r="A8" s="323">
        <v>1</v>
      </c>
      <c r="B8" s="160"/>
      <c r="C8" s="152">
        <v>56821777</v>
      </c>
      <c r="D8" s="153" t="s">
        <v>866</v>
      </c>
      <c r="E8" s="152">
        <v>0</v>
      </c>
      <c r="F8" s="477">
        <v>0</v>
      </c>
      <c r="G8" s="477">
        <v>56821777</v>
      </c>
      <c r="H8" s="477">
        <v>56821777</v>
      </c>
      <c r="I8" s="485">
        <v>0</v>
      </c>
    </row>
    <row r="9" spans="1:10">
      <c r="A9" s="324">
        <v>2</v>
      </c>
      <c r="B9" s="160"/>
      <c r="C9" s="152">
        <v>76306680</v>
      </c>
      <c r="D9" s="153" t="s">
        <v>866</v>
      </c>
      <c r="E9" s="152"/>
      <c r="F9" s="477"/>
      <c r="G9" s="477">
        <v>76306680</v>
      </c>
      <c r="H9" s="477">
        <v>76306680</v>
      </c>
      <c r="I9" s="485">
        <v>0</v>
      </c>
      <c r="J9" s="392"/>
    </row>
    <row r="10" spans="1:10">
      <c r="A10" s="324">
        <v>3</v>
      </c>
      <c r="B10" s="160"/>
      <c r="C10" s="152"/>
      <c r="D10" s="153"/>
      <c r="E10" s="152"/>
      <c r="F10" s="477"/>
      <c r="G10" s="477"/>
      <c r="H10" s="477"/>
      <c r="I10" s="485">
        <v>0</v>
      </c>
      <c r="J10" s="392"/>
    </row>
    <row r="11" spans="1:10">
      <c r="A11" s="325" t="s">
        <v>194</v>
      </c>
      <c r="B11" s="329"/>
      <c r="C11" s="154"/>
      <c r="D11" s="155"/>
      <c r="E11" s="154"/>
      <c r="F11" s="478"/>
      <c r="G11" s="478"/>
      <c r="H11" s="478"/>
      <c r="I11" s="485">
        <f t="shared" ref="I11" si="0">C11-E11-F11</f>
        <v>0</v>
      </c>
    </row>
    <row r="12" spans="1:10">
      <c r="A12" s="324" t="s">
        <v>388</v>
      </c>
      <c r="B12" s="160"/>
      <c r="C12" s="152"/>
      <c r="D12" s="153"/>
      <c r="E12" s="152"/>
      <c r="F12" s="477"/>
      <c r="G12" s="477"/>
      <c r="H12" s="477"/>
      <c r="I12" s="485">
        <v>0</v>
      </c>
    </row>
    <row r="13" spans="1:10" ht="15.75" thickBot="1">
      <c r="A13" s="481" t="s">
        <v>403</v>
      </c>
      <c r="B13" s="482"/>
      <c r="C13" s="483"/>
      <c r="D13" s="155"/>
      <c r="E13" s="483"/>
      <c r="F13" s="484"/>
      <c r="G13" s="484"/>
      <c r="H13" s="484"/>
      <c r="I13" s="485">
        <f t="shared" ref="I13" si="1">C13-E13-F13</f>
        <v>0</v>
      </c>
    </row>
    <row r="14" spans="1:10" ht="15.75" thickBot="1">
      <c r="A14" s="326"/>
      <c r="B14" s="156" t="s">
        <v>214</v>
      </c>
      <c r="C14" s="157">
        <f>SUM(C8:C12)</f>
        <v>133128457</v>
      </c>
      <c r="D14" s="158"/>
      <c r="E14" s="157">
        <f>SUM(E8:E12)</f>
        <v>0</v>
      </c>
      <c r="F14" s="157">
        <f>SUM(F8:F13)</f>
        <v>0</v>
      </c>
      <c r="G14" s="157">
        <f>SUM(G8:G13)</f>
        <v>133128457</v>
      </c>
      <c r="H14" s="157">
        <f>SUM(H8:H13)</f>
        <v>133128457</v>
      </c>
      <c r="I14" s="159">
        <f>SUM(I8:I12)</f>
        <v>0</v>
      </c>
    </row>
  </sheetData>
  <mergeCells count="3">
    <mergeCell ref="A3:I3"/>
    <mergeCell ref="D4:F4"/>
    <mergeCell ref="G5:I5"/>
  </mergeCells>
  <pageMargins left="0.70866141732283472" right="0.70866141732283472" top="0.74803149606299213" bottom="0.74803149606299213" header="0.31496062992125984" footer="0.31496062992125984"/>
  <pageSetup paperSize="256" scale="8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4"/>
  <sheetViews>
    <sheetView zoomScaleNormal="100" workbookViewId="0">
      <selection activeCell="C3" sqref="C3"/>
    </sheetView>
  </sheetViews>
  <sheetFormatPr defaultRowHeight="15"/>
  <cols>
    <col min="1" max="1" width="36.140625" customWidth="1"/>
    <col min="2" max="2" width="12.28515625" customWidth="1"/>
    <col min="3" max="3" width="11.7109375" customWidth="1"/>
    <col min="4" max="4" width="11.42578125" customWidth="1"/>
    <col min="7" max="7" width="11.28515625" customWidth="1"/>
  </cols>
  <sheetData>
    <row r="2" spans="1:4" ht="32.25" customHeight="1">
      <c r="A2" s="1402" t="s">
        <v>869</v>
      </c>
      <c r="B2" s="1402"/>
      <c r="C2" s="1402"/>
      <c r="D2" s="1402"/>
    </row>
    <row r="3" spans="1:4" ht="15.75">
      <c r="A3" s="92"/>
      <c r="B3" s="92"/>
      <c r="C3" s="368" t="s">
        <v>970</v>
      </c>
      <c r="D3" s="368"/>
    </row>
    <row r="4" spans="1:4">
      <c r="A4" s="309" t="s">
        <v>215</v>
      </c>
      <c r="B4" s="841"/>
    </row>
    <row r="5" spans="1:4" s="301" customFormat="1">
      <c r="A5" s="309"/>
      <c r="B5" s="311"/>
      <c r="D5" s="846"/>
    </row>
    <row r="6" spans="1:4" ht="15.75" thickBot="1">
      <c r="A6" s="569"/>
      <c r="B6" s="93"/>
      <c r="D6" s="368" t="s">
        <v>867</v>
      </c>
    </row>
    <row r="7" spans="1:4" ht="26.25" customHeight="1" thickBot="1">
      <c r="A7" s="94" t="s">
        <v>216</v>
      </c>
      <c r="B7" s="474" t="s">
        <v>939</v>
      </c>
      <c r="C7" s="474" t="s">
        <v>940</v>
      </c>
      <c r="D7" s="474" t="s">
        <v>914</v>
      </c>
    </row>
    <row r="8" spans="1:4">
      <c r="A8" s="95" t="s">
        <v>218</v>
      </c>
      <c r="B8" s="96">
        <v>0</v>
      </c>
      <c r="C8" s="96"/>
      <c r="D8" s="96"/>
    </row>
    <row r="9" spans="1:4">
      <c r="A9" s="97" t="s">
        <v>219</v>
      </c>
      <c r="B9" s="98"/>
      <c r="C9" s="98"/>
      <c r="D9" s="98"/>
    </row>
    <row r="10" spans="1:4">
      <c r="A10" s="99" t="s">
        <v>220</v>
      </c>
      <c r="B10" s="100">
        <v>0</v>
      </c>
      <c r="C10" s="100"/>
      <c r="D10" s="100"/>
    </row>
    <row r="11" spans="1:4">
      <c r="A11" s="99" t="s">
        <v>221</v>
      </c>
      <c r="B11" s="100"/>
      <c r="C11" s="100"/>
      <c r="D11" s="100"/>
    </row>
    <row r="12" spans="1:4">
      <c r="A12" s="99" t="s">
        <v>222</v>
      </c>
      <c r="B12" s="100"/>
      <c r="C12" s="100"/>
      <c r="D12" s="100"/>
    </row>
    <row r="13" spans="1:4" ht="15.75" thickBot="1">
      <c r="A13" s="99" t="s">
        <v>223</v>
      </c>
      <c r="B13" s="100"/>
      <c r="C13" s="100"/>
      <c r="D13" s="100"/>
    </row>
    <row r="14" spans="1:4" ht="15.75" thickBot="1">
      <c r="A14" s="101" t="s">
        <v>224</v>
      </c>
      <c r="B14" s="102">
        <v>0</v>
      </c>
      <c r="C14" s="102"/>
      <c r="D14" s="102"/>
    </row>
    <row r="15" spans="1:4" ht="15.75" thickBot="1">
      <c r="A15" s="103"/>
      <c r="B15" s="103"/>
      <c r="C15" s="368"/>
      <c r="D15" s="368"/>
    </row>
    <row r="16" spans="1:4" ht="27.75" customHeight="1" thickBot="1">
      <c r="A16" s="94" t="s">
        <v>225</v>
      </c>
      <c r="B16" s="474" t="s">
        <v>939</v>
      </c>
      <c r="C16" s="474" t="s">
        <v>940</v>
      </c>
      <c r="D16" s="474" t="s">
        <v>914</v>
      </c>
    </row>
    <row r="17" spans="1:4">
      <c r="A17" s="95" t="s">
        <v>226</v>
      </c>
      <c r="B17" s="96">
        <v>0</v>
      </c>
      <c r="C17" s="96"/>
      <c r="D17" s="96"/>
    </row>
    <row r="18" spans="1:4">
      <c r="A18" s="104" t="s">
        <v>227</v>
      </c>
      <c r="B18" s="100">
        <v>0</v>
      </c>
      <c r="C18" s="100"/>
      <c r="D18" s="100"/>
    </row>
    <row r="19" spans="1:4">
      <c r="A19" s="99" t="s">
        <v>90</v>
      </c>
      <c r="B19" s="100">
        <v>0</v>
      </c>
      <c r="C19" s="100"/>
      <c r="D19" s="100"/>
    </row>
    <row r="20" spans="1:4" ht="15.75" thickBot="1">
      <c r="A20" s="99" t="s">
        <v>228</v>
      </c>
      <c r="B20" s="100"/>
      <c r="C20" s="100"/>
      <c r="D20" s="100"/>
    </row>
    <row r="21" spans="1:4" ht="15.75" thickBot="1">
      <c r="A21" s="101" t="s">
        <v>229</v>
      </c>
      <c r="B21" s="102">
        <f t="shared" ref="B21" si="0">SUM(B17:B20)</f>
        <v>0</v>
      </c>
      <c r="C21" s="102"/>
      <c r="D21" s="102"/>
    </row>
    <row r="22" spans="1:4">
      <c r="A22" s="93"/>
      <c r="B22" s="93"/>
      <c r="C22" s="368"/>
      <c r="D22" s="368"/>
    </row>
    <row r="23" spans="1:4" s="301" customFormat="1"/>
    <row r="24" spans="1:4" s="301" customFormat="1"/>
    <row r="25" spans="1:4" s="301" customFormat="1"/>
    <row r="26" spans="1:4" s="301" customFormat="1" ht="25.5" customHeight="1"/>
    <row r="27" spans="1:4" s="301" customFormat="1"/>
    <row r="28" spans="1:4" s="301" customFormat="1"/>
    <row r="29" spans="1:4" s="301" customFormat="1"/>
    <row r="30" spans="1:4" s="301" customFormat="1"/>
    <row r="31" spans="1:4" s="301" customFormat="1"/>
    <row r="32" spans="1:4" s="301" customFormat="1"/>
    <row r="33" s="301" customFormat="1"/>
    <row r="34" s="301" customFormat="1"/>
    <row r="35" s="301" customFormat="1" ht="24" customHeight="1"/>
    <row r="36" s="301" customFormat="1"/>
    <row r="37" s="301" customFormat="1"/>
    <row r="38" s="301" customFormat="1"/>
    <row r="39" s="301" customFormat="1"/>
    <row r="40" s="301" customFormat="1"/>
    <row r="41" s="301" customFormat="1"/>
    <row r="43" s="301" customFormat="1"/>
    <row r="45" ht="24.75" customHeight="1"/>
    <row r="54" ht="23.25" customHeight="1"/>
  </sheetData>
  <mergeCells count="1">
    <mergeCell ref="A2:D2"/>
  </mergeCells>
  <conditionalFormatting sqref="B14:D14 B21:D21">
    <cfRule type="cellIs" dxfId="6" priority="131" stopIfTrue="1" operator="equal">
      <formula>0</formula>
    </cfRule>
  </conditionalFormatting>
  <pageMargins left="0.7" right="0.7" top="0.75" bottom="0.75" header="0.3" footer="0.3"/>
  <pageSetup paperSize="9" scale="75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4"/>
  <sheetViews>
    <sheetView zoomScaleNormal="100" workbookViewId="0">
      <selection activeCell="D7" sqref="D7"/>
    </sheetView>
  </sheetViews>
  <sheetFormatPr defaultRowHeight="15"/>
  <cols>
    <col min="1" max="1" width="34.85546875" customWidth="1"/>
    <col min="2" max="2" width="8.7109375" bestFit="1" customWidth="1"/>
    <col min="3" max="3" width="13.28515625" customWidth="1"/>
    <col min="4" max="4" width="12.5703125" customWidth="1"/>
  </cols>
  <sheetData>
    <row r="4" spans="1:4" ht="28.5" customHeight="1">
      <c r="A4" s="1402" t="s">
        <v>870</v>
      </c>
      <c r="B4" s="1402"/>
      <c r="C4" s="1402"/>
      <c r="D4" s="1402"/>
    </row>
    <row r="5" spans="1:4" ht="15.75">
      <c r="A5" s="92"/>
      <c r="B5" s="92"/>
    </row>
    <row r="6" spans="1:4">
      <c r="A6" s="812"/>
      <c r="B6" s="812"/>
    </row>
    <row r="7" spans="1:4">
      <c r="A7" s="309"/>
      <c r="B7" s="311"/>
      <c r="D7" s="846" t="s">
        <v>971</v>
      </c>
    </row>
    <row r="8" spans="1:4" ht="15.75" thickBot="1">
      <c r="A8" s="569"/>
      <c r="B8" s="93"/>
      <c r="D8" s="848"/>
    </row>
    <row r="9" spans="1:4" ht="30.75" customHeight="1" thickBot="1">
      <c r="A9" s="94" t="s">
        <v>216</v>
      </c>
      <c r="B9" s="474" t="s">
        <v>941</v>
      </c>
      <c r="C9" s="813" t="s">
        <v>940</v>
      </c>
      <c r="D9" s="813" t="s">
        <v>942</v>
      </c>
    </row>
    <row r="10" spans="1:4">
      <c r="A10" s="95" t="s">
        <v>218</v>
      </c>
      <c r="B10" s="96"/>
      <c r="C10" s="827"/>
      <c r="D10" s="827"/>
    </row>
    <row r="11" spans="1:4">
      <c r="A11" s="97" t="s">
        <v>219</v>
      </c>
      <c r="B11" s="98"/>
      <c r="C11" s="828"/>
      <c r="D11" s="828"/>
    </row>
    <row r="12" spans="1:4" ht="22.5">
      <c r="A12" s="814" t="s">
        <v>324</v>
      </c>
      <c r="B12" s="100"/>
      <c r="C12" s="829"/>
      <c r="D12" s="829"/>
    </row>
    <row r="13" spans="1:4">
      <c r="A13" s="815" t="s">
        <v>511</v>
      </c>
      <c r="B13" s="100"/>
      <c r="C13" s="830"/>
      <c r="D13" s="830"/>
    </row>
    <row r="14" spans="1:4">
      <c r="A14" s="99" t="s">
        <v>222</v>
      </c>
      <c r="B14" s="100"/>
      <c r="C14" s="830"/>
      <c r="D14" s="830"/>
    </row>
    <row r="15" spans="1:4" ht="15.75" thickBot="1">
      <c r="A15" s="99" t="s">
        <v>223</v>
      </c>
      <c r="B15" s="100"/>
      <c r="C15" s="830"/>
      <c r="D15" s="830"/>
    </row>
    <row r="16" spans="1:4" ht="15.75" thickBot="1">
      <c r="A16" s="101" t="s">
        <v>224</v>
      </c>
      <c r="B16" s="102"/>
      <c r="C16" s="831">
        <f>C10+C12</f>
        <v>0</v>
      </c>
      <c r="D16" s="831">
        <f>D10+D12</f>
        <v>0</v>
      </c>
    </row>
    <row r="17" spans="1:4" ht="15.75" thickBot="1">
      <c r="A17" s="103"/>
      <c r="B17" s="103"/>
      <c r="C17" s="368"/>
      <c r="D17" s="368"/>
    </row>
    <row r="18" spans="1:4" ht="36.75" customHeight="1" thickBot="1">
      <c r="A18" s="94" t="s">
        <v>225</v>
      </c>
      <c r="B18" s="474" t="s">
        <v>575</v>
      </c>
      <c r="C18" s="813" t="s">
        <v>567</v>
      </c>
      <c r="D18" s="813" t="s">
        <v>576</v>
      </c>
    </row>
    <row r="19" spans="1:4">
      <c r="A19" s="95" t="s">
        <v>226</v>
      </c>
      <c r="B19" s="96"/>
      <c r="C19" s="827"/>
      <c r="D19" s="827"/>
    </row>
    <row r="20" spans="1:4">
      <c r="A20" s="104" t="s">
        <v>227</v>
      </c>
      <c r="B20" s="100"/>
      <c r="C20" s="830"/>
      <c r="D20" s="830"/>
    </row>
    <row r="21" spans="1:4">
      <c r="A21" s="99" t="s">
        <v>90</v>
      </c>
      <c r="B21" s="100"/>
      <c r="C21" s="830"/>
      <c r="D21" s="830"/>
    </row>
    <row r="22" spans="1:4" ht="15.75" thickBot="1">
      <c r="A22" s="99" t="s">
        <v>228</v>
      </c>
      <c r="B22" s="100"/>
      <c r="C22" s="830"/>
      <c r="D22" s="830"/>
    </row>
    <row r="23" spans="1:4" ht="15.75" thickBot="1">
      <c r="A23" s="101" t="s">
        <v>229</v>
      </c>
      <c r="B23" s="102">
        <f t="shared" ref="B23" si="0">SUM(B19:B22)</f>
        <v>0</v>
      </c>
      <c r="C23" s="831"/>
      <c r="D23" s="831"/>
    </row>
    <row r="24" spans="1:4">
      <c r="A24" s="93"/>
      <c r="B24" s="93"/>
    </row>
  </sheetData>
  <mergeCells count="1">
    <mergeCell ref="A4:D4"/>
  </mergeCells>
  <conditionalFormatting sqref="B23 B16">
    <cfRule type="cellIs" dxfId="5" priority="17" stopIfTrue="1" operator="equal">
      <formula>0</formula>
    </cfRule>
  </conditionalFormatting>
  <conditionalFormatting sqref="C16">
    <cfRule type="cellIs" dxfId="4" priority="4" stopIfTrue="1" operator="equal">
      <formula>0</formula>
    </cfRule>
  </conditionalFormatting>
  <conditionalFormatting sqref="C23">
    <cfRule type="cellIs" dxfId="3" priority="3" stopIfTrue="1" operator="equal">
      <formula>0</formula>
    </cfRule>
  </conditionalFormatting>
  <conditionalFormatting sqref="D16">
    <cfRule type="cellIs" dxfId="2" priority="2" stopIfTrue="1" operator="equal">
      <formula>0</formula>
    </cfRule>
  </conditionalFormatting>
  <conditionalFormatting sqref="D23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4"/>
  <sheetViews>
    <sheetView zoomScaleNormal="100" workbookViewId="0">
      <selection activeCell="F3" sqref="F3"/>
    </sheetView>
  </sheetViews>
  <sheetFormatPr defaultRowHeight="15"/>
  <cols>
    <col min="1" max="1" width="7.28515625" customWidth="1"/>
    <col min="2" max="2" width="56.85546875" customWidth="1"/>
    <col min="3" max="3" width="10.140625" style="368" bestFit="1" customWidth="1"/>
    <col min="4" max="5" width="11.42578125" style="368" customWidth="1"/>
    <col min="6" max="6" width="8.42578125" customWidth="1"/>
    <col min="7" max="7" width="11.7109375" customWidth="1"/>
  </cols>
  <sheetData>
    <row r="2" spans="1:6" ht="30.75" customHeight="1">
      <c r="A2" s="1403" t="s">
        <v>906</v>
      </c>
      <c r="B2" s="1403"/>
      <c r="C2" s="1403"/>
      <c r="D2" s="1403"/>
      <c r="E2" s="1403"/>
      <c r="F2" s="1403"/>
    </row>
    <row r="3" spans="1:6" ht="16.5" thickBot="1">
      <c r="A3" s="1"/>
      <c r="B3" s="1"/>
      <c r="C3" s="284"/>
      <c r="D3" s="284"/>
      <c r="E3" s="284"/>
      <c r="F3" s="284" t="s">
        <v>972</v>
      </c>
    </row>
    <row r="4" spans="1:6">
      <c r="A4" s="299" t="s">
        <v>152</v>
      </c>
      <c r="B4" s="181" t="s">
        <v>850</v>
      </c>
      <c r="C4" s="449"/>
      <c r="D4" s="449"/>
      <c r="E4" s="449"/>
      <c r="F4" s="432" t="s">
        <v>311</v>
      </c>
    </row>
    <row r="5" spans="1:6" ht="21.75" customHeight="1" thickBot="1">
      <c r="A5" s="300" t="s">
        <v>312</v>
      </c>
      <c r="B5" s="182" t="s">
        <v>313</v>
      </c>
      <c r="C5" s="450"/>
      <c r="D5" s="450"/>
      <c r="E5" s="450"/>
      <c r="F5" s="183">
        <v>1</v>
      </c>
    </row>
    <row r="6" spans="1:6" ht="19.5" customHeight="1" thickBot="1">
      <c r="A6" s="184"/>
      <c r="B6" s="184"/>
      <c r="C6" s="185"/>
      <c r="D6" s="185"/>
      <c r="E6" s="185"/>
      <c r="F6" s="185" t="s">
        <v>314</v>
      </c>
    </row>
    <row r="7" spans="1:6" ht="34.5" thickBot="1">
      <c r="A7" s="176" t="s">
        <v>315</v>
      </c>
      <c r="B7" s="186" t="s">
        <v>316</v>
      </c>
      <c r="C7" s="1274" t="s">
        <v>912</v>
      </c>
      <c r="D7" s="1274" t="s">
        <v>913</v>
      </c>
      <c r="E7" s="1274" t="s">
        <v>914</v>
      </c>
      <c r="F7" s="394" t="s">
        <v>577</v>
      </c>
    </row>
    <row r="8" spans="1:6" ht="15.75" customHeight="1" thickBot="1">
      <c r="A8" s="161">
        <v>1</v>
      </c>
      <c r="B8" s="162">
        <v>2</v>
      </c>
      <c r="C8" s="162">
        <v>3</v>
      </c>
      <c r="D8" s="162">
        <v>4</v>
      </c>
      <c r="E8" s="448">
        <v>5</v>
      </c>
      <c r="F8" s="163">
        <v>6</v>
      </c>
    </row>
    <row r="9" spans="1:6" ht="15.75" customHeight="1" thickBot="1">
      <c r="A9" s="187"/>
      <c r="B9" s="188" t="s">
        <v>150</v>
      </c>
      <c r="C9" s="172"/>
      <c r="D9" s="172"/>
      <c r="E9" s="172"/>
      <c r="F9" s="189"/>
    </row>
    <row r="10" spans="1:6" ht="15.75" customHeight="1" thickBot="1">
      <c r="A10" s="508" t="s">
        <v>0</v>
      </c>
      <c r="B10" s="509" t="s">
        <v>360</v>
      </c>
      <c r="C10" s="447">
        <f t="shared" ref="C10" si="0">C11+C28+C36+C48</f>
        <v>221559</v>
      </c>
      <c r="D10" s="447">
        <f t="shared" ref="D10:E10" si="1">D11+D28+D36+D48</f>
        <v>234070</v>
      </c>
      <c r="E10" s="447">
        <f t="shared" si="1"/>
        <v>239112</v>
      </c>
      <c r="F10" s="715">
        <f>E10/D10*100</f>
        <v>102.15405647883111</v>
      </c>
    </row>
    <row r="11" spans="1:6" ht="15.75" customHeight="1" thickBot="1">
      <c r="A11" s="488" t="s">
        <v>3</v>
      </c>
      <c r="B11" s="487" t="s">
        <v>453</v>
      </c>
      <c r="C11" s="415">
        <f t="shared" ref="C11" si="2">SUM(C12:C20)</f>
        <v>165972</v>
      </c>
      <c r="D11" s="415">
        <f t="shared" ref="D11:E11" si="3">SUM(D12:D20)</f>
        <v>178351</v>
      </c>
      <c r="E11" s="415">
        <f t="shared" si="3"/>
        <v>178536</v>
      </c>
      <c r="F11" s="716">
        <f>E11/D11*100</f>
        <v>100.10372804189491</v>
      </c>
    </row>
    <row r="12" spans="1:6" s="368" customFormat="1" ht="15.75" customHeight="1">
      <c r="A12" s="292" t="s">
        <v>454</v>
      </c>
      <c r="B12" s="515" t="s">
        <v>233</v>
      </c>
      <c r="C12" s="516">
        <v>74550</v>
      </c>
      <c r="D12" s="516">
        <v>76916</v>
      </c>
      <c r="E12" s="516">
        <v>76916</v>
      </c>
      <c r="F12" s="783">
        <f>E12/D12*100</f>
        <v>100</v>
      </c>
    </row>
    <row r="13" spans="1:6" s="368" customFormat="1" ht="15.75" customHeight="1">
      <c r="A13" s="196" t="s">
        <v>455</v>
      </c>
      <c r="B13" s="517" t="s">
        <v>496</v>
      </c>
      <c r="C13" s="518">
        <v>39387</v>
      </c>
      <c r="D13" s="518">
        <v>39950</v>
      </c>
      <c r="E13" s="518">
        <v>39950</v>
      </c>
      <c r="F13" s="784">
        <f>E13/D13*100</f>
        <v>100</v>
      </c>
    </row>
    <row r="14" spans="1:6" s="368" customFormat="1" ht="15.75" customHeight="1">
      <c r="A14" s="196" t="s">
        <v>456</v>
      </c>
      <c r="B14" s="517" t="s">
        <v>6</v>
      </c>
      <c r="C14" s="518">
        <v>37924</v>
      </c>
      <c r="D14" s="518">
        <v>36291</v>
      </c>
      <c r="E14" s="518">
        <v>36291</v>
      </c>
      <c r="F14" s="784">
        <f t="shared" ref="F14:F26" si="4">E14/D14*100</f>
        <v>100</v>
      </c>
    </row>
    <row r="15" spans="1:6" s="368" customFormat="1" ht="15.75" customHeight="1">
      <c r="A15" s="196" t="s">
        <v>457</v>
      </c>
      <c r="B15" s="517" t="s">
        <v>46</v>
      </c>
      <c r="C15" s="518">
        <v>2695</v>
      </c>
      <c r="D15" s="518">
        <v>2848</v>
      </c>
      <c r="E15" s="518">
        <v>2848</v>
      </c>
      <c r="F15" s="784">
        <f t="shared" si="4"/>
        <v>100</v>
      </c>
    </row>
    <row r="16" spans="1:6" s="368" customFormat="1" ht="15.75" customHeight="1">
      <c r="A16" s="196" t="s">
        <v>458</v>
      </c>
      <c r="B16" s="517" t="s">
        <v>48</v>
      </c>
      <c r="C16" s="518"/>
      <c r="D16" s="518">
        <v>6742</v>
      </c>
      <c r="E16" s="518">
        <v>6742</v>
      </c>
      <c r="F16" s="784">
        <f t="shared" si="4"/>
        <v>100</v>
      </c>
    </row>
    <row r="17" spans="1:12" s="368" customFormat="1" ht="15.75" customHeight="1">
      <c r="A17" s="196" t="s">
        <v>486</v>
      </c>
      <c r="B17" s="519" t="s">
        <v>572</v>
      </c>
      <c r="C17" s="520"/>
      <c r="D17" s="520">
        <v>0</v>
      </c>
      <c r="E17" s="838">
        <v>0</v>
      </c>
      <c r="F17" s="784">
        <v>0</v>
      </c>
    </row>
    <row r="18" spans="1:12" ht="15.75" customHeight="1">
      <c r="A18" s="292" t="s">
        <v>491</v>
      </c>
      <c r="B18" s="11" t="s">
        <v>51</v>
      </c>
      <c r="C18" s="52"/>
      <c r="D18" s="52">
        <v>0</v>
      </c>
      <c r="E18" s="819">
        <v>0</v>
      </c>
      <c r="F18" s="784"/>
    </row>
    <row r="19" spans="1:12" ht="15.75" customHeight="1">
      <c r="A19" s="288" t="s">
        <v>493</v>
      </c>
      <c r="B19" s="13" t="s">
        <v>321</v>
      </c>
      <c r="C19" s="53"/>
      <c r="D19" s="53"/>
      <c r="E19" s="56"/>
      <c r="F19" s="784"/>
    </row>
    <row r="20" spans="1:12" ht="15.75" customHeight="1">
      <c r="A20" s="288" t="s">
        <v>498</v>
      </c>
      <c r="B20" s="13" t="s">
        <v>322</v>
      </c>
      <c r="C20" s="53">
        <f t="shared" ref="C20" si="5">SUM(C21:C27)</f>
        <v>11416</v>
      </c>
      <c r="D20" s="53">
        <f t="shared" ref="D20:E20" si="6">SUM(D21:D27)</f>
        <v>15604</v>
      </c>
      <c r="E20" s="53">
        <f t="shared" si="6"/>
        <v>15789</v>
      </c>
      <c r="F20" s="784">
        <f t="shared" si="4"/>
        <v>101.18559343758011</v>
      </c>
    </row>
    <row r="21" spans="1:12" ht="15.75" customHeight="1">
      <c r="A21" s="196" t="s">
        <v>499</v>
      </c>
      <c r="B21" s="126" t="s">
        <v>323</v>
      </c>
      <c r="C21" s="53"/>
      <c r="D21" s="53">
        <v>0</v>
      </c>
      <c r="E21" s="56">
        <v>0</v>
      </c>
      <c r="F21" s="784"/>
    </row>
    <row r="22" spans="1:12" ht="15.75" customHeight="1">
      <c r="A22" s="197" t="s">
        <v>500</v>
      </c>
      <c r="B22" s="489" t="s">
        <v>450</v>
      </c>
      <c r="C22" s="53">
        <v>8000</v>
      </c>
      <c r="D22" s="53">
        <v>8048</v>
      </c>
      <c r="E22" s="56">
        <v>8048</v>
      </c>
      <c r="F22" s="784"/>
    </row>
    <row r="23" spans="1:12" ht="15.75" customHeight="1">
      <c r="A23" s="292" t="s">
        <v>501</v>
      </c>
      <c r="B23" s="489" t="s">
        <v>495</v>
      </c>
      <c r="C23" s="59">
        <v>3416</v>
      </c>
      <c r="D23" s="59">
        <v>6273</v>
      </c>
      <c r="E23" s="839">
        <v>6273</v>
      </c>
      <c r="F23" s="784">
        <f t="shared" si="4"/>
        <v>100</v>
      </c>
    </row>
    <row r="24" spans="1:12" ht="15.75" customHeight="1">
      <c r="A24" s="288" t="s">
        <v>502</v>
      </c>
      <c r="B24" s="489" t="s">
        <v>492</v>
      </c>
      <c r="C24" s="59"/>
      <c r="D24" s="59">
        <v>0</v>
      </c>
      <c r="E24" s="839">
        <v>0</v>
      </c>
      <c r="F24" s="784">
        <v>0</v>
      </c>
    </row>
    <row r="25" spans="1:12" ht="15.75" customHeight="1">
      <c r="A25" s="288" t="s">
        <v>503</v>
      </c>
      <c r="B25" s="489" t="s">
        <v>494</v>
      </c>
      <c r="C25" s="59"/>
      <c r="D25" s="59"/>
      <c r="E25" s="839"/>
      <c r="F25" s="784">
        <v>0</v>
      </c>
    </row>
    <row r="26" spans="1:12" s="368" customFormat="1" ht="15.75" customHeight="1">
      <c r="A26" s="288" t="s">
        <v>504</v>
      </c>
      <c r="B26" s="489" t="s">
        <v>505</v>
      </c>
      <c r="C26" s="59"/>
      <c r="D26" s="59">
        <v>1283</v>
      </c>
      <c r="E26" s="839">
        <v>1420</v>
      </c>
      <c r="F26" s="784">
        <f t="shared" si="4"/>
        <v>110.67809820732657</v>
      </c>
    </row>
    <row r="27" spans="1:12" s="368" customFormat="1" ht="15.75" customHeight="1" thickBot="1">
      <c r="A27" s="293" t="s">
        <v>506</v>
      </c>
      <c r="B27" s="513" t="s">
        <v>907</v>
      </c>
      <c r="C27" s="235">
        <v>0</v>
      </c>
      <c r="D27" s="235">
        <f>26910-20259-1143+1-13-1049+300-1028-1-508-896-121-119-2074</f>
        <v>0</v>
      </c>
      <c r="E27" s="839">
        <v>48</v>
      </c>
      <c r="F27" s="784"/>
      <c r="L27" s="368" t="s">
        <v>908</v>
      </c>
    </row>
    <row r="28" spans="1:12" ht="15.75" customHeight="1" thickBot="1">
      <c r="A28" s="488" t="s">
        <v>4</v>
      </c>
      <c r="B28" s="112" t="s">
        <v>155</v>
      </c>
      <c r="C28" s="402">
        <f t="shared" ref="C28" si="7">C29+C32+C33+C34+C35</f>
        <v>32032</v>
      </c>
      <c r="D28" s="402">
        <f t="shared" ref="D28:E28" si="8">D29+D32+D33+D34+D35</f>
        <v>38829</v>
      </c>
      <c r="E28" s="402">
        <f t="shared" si="8"/>
        <v>42769</v>
      </c>
      <c r="F28" s="755">
        <f>E28/D28*100</f>
        <v>110.1470550361843</v>
      </c>
    </row>
    <row r="29" spans="1:12" s="368" customFormat="1" ht="15.75" customHeight="1">
      <c r="A29" s="21" t="s">
        <v>514</v>
      </c>
      <c r="B29" s="22" t="s">
        <v>60</v>
      </c>
      <c r="C29" s="214">
        <f t="shared" ref="C29" si="9">SUM(C30:C31)</f>
        <v>25748</v>
      </c>
      <c r="D29" s="214">
        <f t="shared" ref="D29:E29" si="10">SUM(D30:D31)</f>
        <v>30447</v>
      </c>
      <c r="E29" s="214">
        <f t="shared" si="10"/>
        <v>35398</v>
      </c>
      <c r="F29" s="723">
        <f>E29/D29*100</f>
        <v>116.26104378099649</v>
      </c>
    </row>
    <row r="30" spans="1:12" s="368" customFormat="1" ht="15.75" customHeight="1">
      <c r="A30" s="12" t="s">
        <v>515</v>
      </c>
      <c r="B30" s="13" t="s">
        <v>61</v>
      </c>
      <c r="C30" s="211">
        <v>1814</v>
      </c>
      <c r="D30" s="211">
        <v>1814</v>
      </c>
      <c r="E30" s="215">
        <v>1725</v>
      </c>
      <c r="F30" s="724">
        <f>E30/D30*100</f>
        <v>95.093715545755245</v>
      </c>
      <c r="K30" s="368" t="s">
        <v>908</v>
      </c>
    </row>
    <row r="31" spans="1:12" s="368" customFormat="1" ht="15.75" customHeight="1">
      <c r="A31" s="12" t="s">
        <v>516</v>
      </c>
      <c r="B31" s="13" t="s">
        <v>62</v>
      </c>
      <c r="C31" s="211">
        <v>23934</v>
      </c>
      <c r="D31" s="211">
        <v>28633</v>
      </c>
      <c r="E31" s="215">
        <v>33673</v>
      </c>
      <c r="F31" s="724">
        <f t="shared" ref="F31:F35" si="11">E31/D31*100</f>
        <v>117.60206754444174</v>
      </c>
    </row>
    <row r="32" spans="1:12" s="368" customFormat="1" ht="15.75" customHeight="1">
      <c r="A32" s="12" t="s">
        <v>517</v>
      </c>
      <c r="B32" s="13" t="s">
        <v>63</v>
      </c>
      <c r="C32" s="211">
        <v>6284</v>
      </c>
      <c r="D32" s="211">
        <v>6284</v>
      </c>
      <c r="E32" s="215">
        <v>5957</v>
      </c>
      <c r="F32" s="724">
        <f t="shared" si="11"/>
        <v>94.796308084022911</v>
      </c>
    </row>
    <row r="33" spans="1:6" s="368" customFormat="1" ht="15.75" customHeight="1">
      <c r="A33" s="12" t="s">
        <v>518</v>
      </c>
      <c r="B33" s="13" t="s">
        <v>64</v>
      </c>
      <c r="C33" s="211"/>
      <c r="D33" s="211">
        <v>762</v>
      </c>
      <c r="E33" s="215">
        <v>573</v>
      </c>
      <c r="F33" s="724">
        <f t="shared" si="11"/>
        <v>75.196850393700785</v>
      </c>
    </row>
    <row r="34" spans="1:6" s="368" customFormat="1" ht="15.75" customHeight="1">
      <c r="A34" s="12" t="s">
        <v>519</v>
      </c>
      <c r="B34" s="115" t="s">
        <v>437</v>
      </c>
      <c r="C34" s="211"/>
      <c r="D34" s="211"/>
      <c r="E34" s="215"/>
      <c r="F34" s="724"/>
    </row>
    <row r="35" spans="1:6" s="368" customFormat="1" ht="15.75" customHeight="1" thickBot="1">
      <c r="A35" s="17" t="s">
        <v>520</v>
      </c>
      <c r="B35" s="23" t="s">
        <v>65</v>
      </c>
      <c r="C35" s="211"/>
      <c r="D35" s="211">
        <v>1336</v>
      </c>
      <c r="E35" s="215">
        <v>841</v>
      </c>
      <c r="F35" s="724">
        <f t="shared" si="11"/>
        <v>62.949101796407177</v>
      </c>
    </row>
    <row r="36" spans="1:6" ht="15.75" customHeight="1" thickBot="1">
      <c r="A36" s="488" t="s">
        <v>5</v>
      </c>
      <c r="B36" s="112" t="s">
        <v>360</v>
      </c>
      <c r="C36" s="402">
        <f t="shared" ref="C36" si="12">SUM(C37:C47)</f>
        <v>23555</v>
      </c>
      <c r="D36" s="402">
        <f t="shared" ref="D36:E36" si="13">SUM(D37:D47)</f>
        <v>16788</v>
      </c>
      <c r="E36" s="402">
        <f t="shared" si="13"/>
        <v>17807</v>
      </c>
      <c r="F36" s="755">
        <f>E36/D36*100</f>
        <v>106.06981177031211</v>
      </c>
    </row>
    <row r="37" spans="1:6" ht="15.75" customHeight="1">
      <c r="A37" s="197" t="s">
        <v>459</v>
      </c>
      <c r="B37" s="11" t="s">
        <v>66</v>
      </c>
      <c r="C37" s="52">
        <v>0</v>
      </c>
      <c r="D37" s="52">
        <v>0</v>
      </c>
      <c r="E37" s="819">
        <v>0</v>
      </c>
      <c r="F37" s="756">
        <v>0</v>
      </c>
    </row>
    <row r="38" spans="1:6" ht="15.75" customHeight="1">
      <c r="A38" s="197" t="s">
        <v>460</v>
      </c>
      <c r="B38" s="13" t="s">
        <v>67</v>
      </c>
      <c r="C38" s="52">
        <v>8000</v>
      </c>
      <c r="D38" s="52">
        <v>8000</v>
      </c>
      <c r="E38" s="819">
        <v>7202</v>
      </c>
      <c r="F38" s="757">
        <f>E38/D38*100</f>
        <v>90.025000000000006</v>
      </c>
    </row>
    <row r="39" spans="1:6" s="368" customFormat="1" ht="15.75" customHeight="1">
      <c r="A39" s="197" t="s">
        <v>461</v>
      </c>
      <c r="B39" s="13" t="s">
        <v>234</v>
      </c>
      <c r="C39" s="52">
        <v>524</v>
      </c>
      <c r="D39" s="52">
        <v>629</v>
      </c>
      <c r="E39" s="819">
        <v>372</v>
      </c>
      <c r="F39" s="757">
        <f t="shared" ref="F39:F49" si="14">E39/D39*100</f>
        <v>59.141494435612088</v>
      </c>
    </row>
    <row r="40" spans="1:6" s="368" customFormat="1" ht="15.75" customHeight="1">
      <c r="A40" s="197" t="s">
        <v>462</v>
      </c>
      <c r="B40" s="13" t="s">
        <v>69</v>
      </c>
      <c r="C40" s="52">
        <v>8013</v>
      </c>
      <c r="D40" s="52">
        <v>561</v>
      </c>
      <c r="E40" s="819">
        <v>552</v>
      </c>
      <c r="F40" s="757">
        <f t="shared" si="14"/>
        <v>98.395721925133699</v>
      </c>
    </row>
    <row r="41" spans="1:6" ht="15.75" customHeight="1">
      <c r="A41" s="197" t="s">
        <v>463</v>
      </c>
      <c r="B41" s="13" t="s">
        <v>14</v>
      </c>
      <c r="C41" s="52">
        <v>3400</v>
      </c>
      <c r="D41" s="52">
        <v>3400</v>
      </c>
      <c r="E41" s="819">
        <v>3702</v>
      </c>
      <c r="F41" s="757">
        <f t="shared" si="14"/>
        <v>108.88235294117648</v>
      </c>
    </row>
    <row r="42" spans="1:6" ht="15.75" customHeight="1">
      <c r="A42" s="197" t="s">
        <v>464</v>
      </c>
      <c r="B42" s="13" t="s">
        <v>16</v>
      </c>
      <c r="C42" s="52">
        <v>3525</v>
      </c>
      <c r="D42" s="52">
        <v>3525</v>
      </c>
      <c r="E42" s="819">
        <v>5297</v>
      </c>
      <c r="F42" s="757">
        <f t="shared" si="14"/>
        <v>150.26950354609929</v>
      </c>
    </row>
    <row r="43" spans="1:6" ht="15.75" customHeight="1">
      <c r="A43" s="197" t="s">
        <v>465</v>
      </c>
      <c r="B43" s="13" t="s">
        <v>320</v>
      </c>
      <c r="C43" s="52">
        <v>0</v>
      </c>
      <c r="D43" s="52">
        <v>0</v>
      </c>
      <c r="E43" s="819">
        <v>0</v>
      </c>
      <c r="F43" s="757">
        <v>0</v>
      </c>
    </row>
    <row r="44" spans="1:6" ht="15.75" customHeight="1">
      <c r="A44" s="197" t="s">
        <v>466</v>
      </c>
      <c r="B44" s="13" t="s">
        <v>235</v>
      </c>
      <c r="C44" s="52">
        <v>0</v>
      </c>
      <c r="D44" s="52">
        <v>36</v>
      </c>
      <c r="E44" s="819">
        <v>35</v>
      </c>
      <c r="F44" s="757">
        <f t="shared" si="14"/>
        <v>97.222222222222214</v>
      </c>
    </row>
    <row r="45" spans="1:6" ht="15.75" customHeight="1">
      <c r="A45" s="197" t="s">
        <v>467</v>
      </c>
      <c r="B45" s="13" t="s">
        <v>70</v>
      </c>
      <c r="C45" s="52"/>
      <c r="D45" s="52">
        <v>544</v>
      </c>
      <c r="E45" s="819">
        <v>0</v>
      </c>
      <c r="F45" s="757">
        <v>0</v>
      </c>
    </row>
    <row r="46" spans="1:6" s="368" customFormat="1" ht="15.75" customHeight="1">
      <c r="A46" s="197" t="s">
        <v>468</v>
      </c>
      <c r="B46" s="126" t="s">
        <v>573</v>
      </c>
      <c r="C46" s="52"/>
      <c r="D46" s="52">
        <v>0</v>
      </c>
      <c r="E46" s="819">
        <v>544</v>
      </c>
      <c r="F46" s="757">
        <v>0</v>
      </c>
    </row>
    <row r="47" spans="1:6" ht="15.75" customHeight="1" thickBot="1">
      <c r="A47" s="197" t="s">
        <v>574</v>
      </c>
      <c r="B47" s="126" t="s">
        <v>19</v>
      </c>
      <c r="C47" s="52">
        <v>93</v>
      </c>
      <c r="D47" s="52">
        <v>93</v>
      </c>
      <c r="E47" s="819">
        <v>103</v>
      </c>
      <c r="F47" s="757">
        <f t="shared" si="14"/>
        <v>110.75268817204301</v>
      </c>
    </row>
    <row r="48" spans="1:6" ht="15.75" customHeight="1" thickBot="1">
      <c r="A48" s="488" t="s">
        <v>45</v>
      </c>
      <c r="B48" s="112" t="s">
        <v>27</v>
      </c>
      <c r="C48" s="402">
        <f t="shared" ref="C48" si="15">C49+C50</f>
        <v>0</v>
      </c>
      <c r="D48" s="402">
        <f t="shared" ref="D48:E48" si="16">D49+D50</f>
        <v>102</v>
      </c>
      <c r="E48" s="402">
        <f t="shared" si="16"/>
        <v>0</v>
      </c>
      <c r="F48" s="757">
        <f t="shared" si="14"/>
        <v>0</v>
      </c>
    </row>
    <row r="49" spans="1:6" s="368" customFormat="1" ht="15.75" customHeight="1">
      <c r="A49" s="521" t="s">
        <v>521</v>
      </c>
      <c r="B49" s="522" t="s">
        <v>52</v>
      </c>
      <c r="C49" s="469">
        <v>0</v>
      </c>
      <c r="D49" s="469">
        <v>102</v>
      </c>
      <c r="E49" s="821">
        <v>0</v>
      </c>
      <c r="F49" s="757">
        <f t="shared" si="14"/>
        <v>0</v>
      </c>
    </row>
    <row r="50" spans="1:6" s="368" customFormat="1" ht="15.75" customHeight="1" thickBot="1">
      <c r="A50" s="293" t="s">
        <v>522</v>
      </c>
      <c r="B50" s="23" t="s">
        <v>78</v>
      </c>
      <c r="C50" s="235"/>
      <c r="D50" s="235">
        <v>0</v>
      </c>
      <c r="E50" s="822">
        <v>0</v>
      </c>
      <c r="F50" s="757">
        <v>0</v>
      </c>
    </row>
    <row r="51" spans="1:6" s="368" customFormat="1" ht="15.75" customHeight="1" thickBot="1">
      <c r="A51" s="296" t="s">
        <v>1</v>
      </c>
      <c r="B51" s="510" t="s">
        <v>452</v>
      </c>
      <c r="C51" s="493">
        <f t="shared" ref="C51" si="17">C52+C61+C66</f>
        <v>0</v>
      </c>
      <c r="D51" s="493">
        <f>D52+D61+D66</f>
        <v>21573</v>
      </c>
      <c r="E51" s="493">
        <f>E52+E61+E66</f>
        <v>21596</v>
      </c>
      <c r="F51" s="759">
        <f>E51/D51*100</f>
        <v>100.10661474991889</v>
      </c>
    </row>
    <row r="52" spans="1:6" s="368" customFormat="1" ht="15.75" customHeight="1" thickBot="1">
      <c r="A52" s="488" t="s">
        <v>50</v>
      </c>
      <c r="B52" s="112" t="s">
        <v>482</v>
      </c>
      <c r="C52" s="402">
        <f t="shared" ref="C52" si="18">SUM(C53:C56)</f>
        <v>0</v>
      </c>
      <c r="D52" s="402">
        <f t="shared" ref="D52:E52" si="19">SUM(D53:D56)</f>
        <v>6668</v>
      </c>
      <c r="E52" s="402">
        <f t="shared" si="19"/>
        <v>6668</v>
      </c>
      <c r="F52" s="760">
        <f>E52/D52*100</f>
        <v>100</v>
      </c>
    </row>
    <row r="53" spans="1:6" s="368" customFormat="1" ht="15.75" customHeight="1">
      <c r="A53" s="292" t="s">
        <v>508</v>
      </c>
      <c r="B53" s="130" t="s">
        <v>58</v>
      </c>
      <c r="C53" s="470"/>
      <c r="D53" s="68">
        <v>668</v>
      </c>
      <c r="E53" s="137">
        <v>668</v>
      </c>
      <c r="F53" s="761">
        <f>E53/D53*100</f>
        <v>100</v>
      </c>
    </row>
    <row r="54" spans="1:6" s="368" customFormat="1" ht="15.75" customHeight="1">
      <c r="A54" s="196" t="s">
        <v>470</v>
      </c>
      <c r="B54" s="13" t="s">
        <v>509</v>
      </c>
      <c r="C54" s="53">
        <v>0</v>
      </c>
      <c r="D54" s="53">
        <v>0</v>
      </c>
      <c r="E54" s="56">
        <v>0</v>
      </c>
      <c r="F54" s="757">
        <v>0</v>
      </c>
    </row>
    <row r="55" spans="1:6" s="368" customFormat="1" ht="15.75" customHeight="1">
      <c r="A55" s="196" t="s">
        <v>471</v>
      </c>
      <c r="B55" s="13" t="s">
        <v>59</v>
      </c>
      <c r="C55" s="68"/>
      <c r="D55" s="68"/>
      <c r="E55" s="137"/>
      <c r="F55" s="757"/>
    </row>
    <row r="56" spans="1:6" ht="15.75" customHeight="1">
      <c r="A56" s="196" t="s">
        <v>488</v>
      </c>
      <c r="B56" s="13" t="s">
        <v>324</v>
      </c>
      <c r="C56" s="53">
        <v>0</v>
      </c>
      <c r="D56" s="53">
        <v>6000</v>
      </c>
      <c r="E56" s="53">
        <v>6000</v>
      </c>
      <c r="F56" s="757">
        <v>0</v>
      </c>
    </row>
    <row r="57" spans="1:6" ht="15.75" customHeight="1">
      <c r="A57" s="288" t="s">
        <v>510</v>
      </c>
      <c r="B57" s="289" t="s">
        <v>325</v>
      </c>
      <c r="C57" s="59">
        <v>0</v>
      </c>
      <c r="D57" s="59">
        <v>0</v>
      </c>
      <c r="E57" s="839">
        <v>0</v>
      </c>
      <c r="F57" s="757">
        <v>0</v>
      </c>
    </row>
    <row r="58" spans="1:6" ht="15.75" customHeight="1">
      <c r="A58" s="288" t="s">
        <v>512</v>
      </c>
      <c r="B58" s="489" t="s">
        <v>487</v>
      </c>
      <c r="C58" s="59">
        <v>0</v>
      </c>
      <c r="D58" s="59">
        <v>0</v>
      </c>
      <c r="E58" s="839">
        <v>0</v>
      </c>
      <c r="F58" s="757">
        <v>0</v>
      </c>
    </row>
    <row r="59" spans="1:6" s="368" customFormat="1" ht="15.75" customHeight="1">
      <c r="A59" s="288" t="s">
        <v>570</v>
      </c>
      <c r="B59" s="489" t="s">
        <v>511</v>
      </c>
      <c r="C59" s="59">
        <v>0</v>
      </c>
      <c r="D59" s="59">
        <v>0</v>
      </c>
      <c r="E59" s="839">
        <v>0</v>
      </c>
      <c r="F59" s="757">
        <v>0</v>
      </c>
    </row>
    <row r="60" spans="1:6" s="368" customFormat="1" ht="15.75" customHeight="1" thickBot="1">
      <c r="A60" s="293" t="s">
        <v>571</v>
      </c>
      <c r="B60" s="513" t="s">
        <v>513</v>
      </c>
      <c r="C60" s="235">
        <v>0</v>
      </c>
      <c r="D60" s="235">
        <v>0</v>
      </c>
      <c r="E60" s="839">
        <v>0</v>
      </c>
      <c r="F60" s="757">
        <v>0</v>
      </c>
    </row>
    <row r="61" spans="1:6" ht="15.75" customHeight="1" thickBot="1">
      <c r="A61" s="488" t="s">
        <v>54</v>
      </c>
      <c r="B61" s="490" t="s">
        <v>452</v>
      </c>
      <c r="C61" s="60">
        <f t="shared" ref="C61" si="20">SUM(C62:C64)</f>
        <v>0</v>
      </c>
      <c r="D61" s="60">
        <f>SUM(D62:D65)</f>
        <v>14905</v>
      </c>
      <c r="E61" s="60">
        <f>SUM(E62:E65)</f>
        <v>14905</v>
      </c>
      <c r="F61" s="716">
        <f>E61/D61*100</f>
        <v>100</v>
      </c>
    </row>
    <row r="62" spans="1:6" ht="15.75" customHeight="1">
      <c r="A62" s="197" t="s">
        <v>472</v>
      </c>
      <c r="B62" s="502" t="s">
        <v>22</v>
      </c>
      <c r="C62" s="52"/>
      <c r="D62" s="52"/>
      <c r="E62" s="819">
        <v>0</v>
      </c>
      <c r="F62" s="762"/>
    </row>
    <row r="63" spans="1:6" ht="15.75" customHeight="1">
      <c r="A63" s="196" t="s">
        <v>473</v>
      </c>
      <c r="B63" s="31" t="s">
        <v>24</v>
      </c>
      <c r="C63" s="68">
        <v>0</v>
      </c>
      <c r="D63" s="68">
        <v>11641</v>
      </c>
      <c r="E63" s="137">
        <v>11641</v>
      </c>
      <c r="F63" s="761">
        <f>E63/D63*100</f>
        <v>100</v>
      </c>
    </row>
    <row r="64" spans="1:6" s="368" customFormat="1" ht="15.75" customHeight="1">
      <c r="A64" s="288" t="s">
        <v>474</v>
      </c>
      <c r="B64" s="503" t="s">
        <v>236</v>
      </c>
      <c r="C64" s="473">
        <v>0</v>
      </c>
      <c r="D64" s="473">
        <v>0</v>
      </c>
      <c r="E64" s="839">
        <v>0</v>
      </c>
      <c r="F64" s="763"/>
    </row>
    <row r="65" spans="1:6" s="368" customFormat="1" ht="15.75" customHeight="1" thickBot="1">
      <c r="A65" s="288" t="s">
        <v>551</v>
      </c>
      <c r="B65" s="503" t="s">
        <v>580</v>
      </c>
      <c r="C65" s="473"/>
      <c r="D65" s="473">
        <v>3264</v>
      </c>
      <c r="E65" s="839">
        <v>3264</v>
      </c>
      <c r="F65" s="763"/>
    </row>
    <row r="66" spans="1:6" ht="15.75" customHeight="1" thickBot="1">
      <c r="A66" s="488" t="s">
        <v>53</v>
      </c>
      <c r="B66" s="490" t="s">
        <v>326</v>
      </c>
      <c r="C66" s="402">
        <f t="shared" ref="C66" si="21">SUM(C67:C68)</f>
        <v>0</v>
      </c>
      <c r="D66" s="402">
        <f t="shared" ref="D66:E66" si="22">SUM(D67:D68)</f>
        <v>0</v>
      </c>
      <c r="E66" s="402">
        <f t="shared" si="22"/>
        <v>23</v>
      </c>
      <c r="F66" s="755">
        <v>0</v>
      </c>
    </row>
    <row r="67" spans="1:6" s="368" customFormat="1" ht="15.75" customHeight="1" thickBot="1">
      <c r="A67" s="292" t="s">
        <v>523</v>
      </c>
      <c r="B67" s="524" t="s">
        <v>509</v>
      </c>
      <c r="C67" s="68">
        <v>0</v>
      </c>
      <c r="D67" s="68">
        <v>0</v>
      </c>
      <c r="E67" s="137">
        <v>0</v>
      </c>
      <c r="F67" s="755">
        <v>0</v>
      </c>
    </row>
    <row r="68" spans="1:6" s="368" customFormat="1" ht="15.75" customHeight="1" thickBot="1">
      <c r="A68" s="293" t="s">
        <v>524</v>
      </c>
      <c r="B68" s="525" t="s">
        <v>80</v>
      </c>
      <c r="C68" s="235"/>
      <c r="D68" s="235">
        <v>0</v>
      </c>
      <c r="E68" s="822">
        <v>23</v>
      </c>
      <c r="F68" s="755">
        <v>0</v>
      </c>
    </row>
    <row r="69" spans="1:6" ht="25.5" customHeight="1" thickBot="1">
      <c r="A69" s="526" t="s">
        <v>2</v>
      </c>
      <c r="B69" s="527" t="s">
        <v>555</v>
      </c>
      <c r="C69" s="528">
        <f>C51+C10</f>
        <v>221559</v>
      </c>
      <c r="D69" s="528">
        <f>D51+D10</f>
        <v>255643</v>
      </c>
      <c r="E69" s="528">
        <f>E51+E10</f>
        <v>260708</v>
      </c>
      <c r="F69" s="765">
        <f>E69/D69*100</f>
        <v>101.98127857989464</v>
      </c>
    </row>
    <row r="70" spans="1:6" ht="15.75" customHeight="1" thickBot="1">
      <c r="A70" s="167" t="s">
        <v>12</v>
      </c>
      <c r="B70" s="116" t="s">
        <v>525</v>
      </c>
      <c r="C70" s="208">
        <f t="shared" ref="C70" si="23">SUM(C71:C73)</f>
        <v>0</v>
      </c>
      <c r="D70" s="208">
        <f t="shared" ref="D70" si="24">SUM(D71:D73)</f>
        <v>0</v>
      </c>
      <c r="E70" s="217"/>
      <c r="F70" s="766"/>
    </row>
    <row r="71" spans="1:6" ht="15.75" customHeight="1">
      <c r="A71" s="164" t="s">
        <v>13</v>
      </c>
      <c r="B71" s="113" t="s">
        <v>237</v>
      </c>
      <c r="C71" s="211"/>
      <c r="D71" s="211"/>
      <c r="E71" s="215"/>
      <c r="F71" s="767"/>
    </row>
    <row r="72" spans="1:6" ht="15.75" customHeight="1">
      <c r="A72" s="164" t="s">
        <v>15</v>
      </c>
      <c r="B72" s="114" t="s">
        <v>238</v>
      </c>
      <c r="C72" s="211"/>
      <c r="D72" s="211"/>
      <c r="E72" s="215"/>
      <c r="F72" s="724"/>
    </row>
    <row r="73" spans="1:6" ht="15.75" customHeight="1" thickBot="1">
      <c r="A73" s="164" t="s">
        <v>17</v>
      </c>
      <c r="B73" s="117" t="s">
        <v>239</v>
      </c>
      <c r="C73" s="211"/>
      <c r="D73" s="211"/>
      <c r="E73" s="215"/>
      <c r="F73" s="767"/>
    </row>
    <row r="74" spans="1:6" ht="15.75" customHeight="1" thickBot="1">
      <c r="A74" s="167" t="s">
        <v>20</v>
      </c>
      <c r="B74" s="116" t="s">
        <v>526</v>
      </c>
      <c r="C74" s="208">
        <f t="shared" ref="C74" si="25">SUM(C75:C78)</f>
        <v>0</v>
      </c>
      <c r="D74" s="208">
        <f t="shared" ref="D74" si="26">SUM(D75:D78)</f>
        <v>0</v>
      </c>
      <c r="E74" s="217"/>
      <c r="F74" s="768">
        <f t="shared" ref="F74" si="27">SUM(F75:F78)</f>
        <v>0</v>
      </c>
    </row>
    <row r="75" spans="1:6" ht="15.75" customHeight="1">
      <c r="A75" s="164" t="s">
        <v>21</v>
      </c>
      <c r="B75" s="113" t="s">
        <v>240</v>
      </c>
      <c r="C75" s="211"/>
      <c r="D75" s="211"/>
      <c r="E75" s="215"/>
      <c r="F75" s="767"/>
    </row>
    <row r="76" spans="1:6" ht="15.75" customHeight="1">
      <c r="A76" s="164" t="s">
        <v>23</v>
      </c>
      <c r="B76" s="114" t="s">
        <v>81</v>
      </c>
      <c r="C76" s="211"/>
      <c r="D76" s="211"/>
      <c r="E76" s="215"/>
      <c r="F76" s="767"/>
    </row>
    <row r="77" spans="1:6" ht="15.75" customHeight="1">
      <c r="A77" s="164" t="s">
        <v>25</v>
      </c>
      <c r="B77" s="114" t="s">
        <v>241</v>
      </c>
      <c r="C77" s="211"/>
      <c r="D77" s="211"/>
      <c r="E77" s="215"/>
      <c r="F77" s="767"/>
    </row>
    <row r="78" spans="1:6" ht="15.75" customHeight="1" thickBot="1">
      <c r="A78" s="164" t="s">
        <v>68</v>
      </c>
      <c r="B78" s="115" t="s">
        <v>82</v>
      </c>
      <c r="C78" s="211"/>
      <c r="D78" s="211"/>
      <c r="E78" s="215"/>
      <c r="F78" s="767"/>
    </row>
    <row r="79" spans="1:6" ht="15.75" customHeight="1" thickBot="1">
      <c r="A79" s="167" t="s">
        <v>26</v>
      </c>
      <c r="B79" s="116" t="s">
        <v>559</v>
      </c>
      <c r="C79" s="208">
        <f t="shared" ref="C79" si="28">SUM(C80:C81)</f>
        <v>36000</v>
      </c>
      <c r="D79" s="208">
        <f t="shared" ref="D79:E79" si="29">SUM(D80:D81)</f>
        <v>38681</v>
      </c>
      <c r="E79" s="208">
        <f t="shared" si="29"/>
        <v>38681</v>
      </c>
      <c r="F79" s="766">
        <f>E79/D79*100</f>
        <v>100</v>
      </c>
    </row>
    <row r="80" spans="1:6" ht="15.75" customHeight="1">
      <c r="A80" s="164" t="s">
        <v>71</v>
      </c>
      <c r="B80" s="113" t="s">
        <v>35</v>
      </c>
      <c r="C80" s="211">
        <v>36000</v>
      </c>
      <c r="D80" s="211">
        <v>38681</v>
      </c>
      <c r="E80" s="218">
        <v>38681</v>
      </c>
      <c r="F80" s="781">
        <f>E80/D80*100</f>
        <v>100</v>
      </c>
    </row>
    <row r="81" spans="1:7" ht="15.75" customHeight="1" thickBot="1">
      <c r="A81" s="166" t="s">
        <v>72</v>
      </c>
      <c r="B81" s="115" t="s">
        <v>36</v>
      </c>
      <c r="C81" s="211"/>
      <c r="D81" s="211"/>
      <c r="E81" s="218"/>
      <c r="F81" s="770"/>
    </row>
    <row r="82" spans="1:7" ht="15.75" customHeight="1" thickBot="1">
      <c r="A82" s="167" t="s">
        <v>527</v>
      </c>
      <c r="B82" s="116" t="s">
        <v>560</v>
      </c>
      <c r="C82" s="208">
        <f t="shared" ref="C82" si="30">SUM(C83:C85)</f>
        <v>0</v>
      </c>
      <c r="D82" s="208">
        <f t="shared" ref="D82:E82" si="31">SUM(D83:D85)</f>
        <v>5789</v>
      </c>
      <c r="E82" s="208">
        <f t="shared" si="31"/>
        <v>5789</v>
      </c>
      <c r="F82" s="766">
        <f>E82/D82*100</f>
        <v>100</v>
      </c>
    </row>
    <row r="83" spans="1:7" ht="15.75" customHeight="1">
      <c r="A83" s="164" t="s">
        <v>75</v>
      </c>
      <c r="B83" s="113" t="s">
        <v>38</v>
      </c>
      <c r="C83" s="211"/>
      <c r="D83" s="211">
        <v>5789</v>
      </c>
      <c r="E83" s="215">
        <v>5789</v>
      </c>
      <c r="F83" s="767"/>
    </row>
    <row r="84" spans="1:7" ht="15.75" customHeight="1">
      <c r="A84" s="165" t="s">
        <v>76</v>
      </c>
      <c r="B84" s="114" t="s">
        <v>39</v>
      </c>
      <c r="C84" s="211"/>
      <c r="D84" s="211"/>
      <c r="E84" s="215"/>
      <c r="F84" s="767"/>
    </row>
    <row r="85" spans="1:7" ht="15.75" customHeight="1" thickBot="1">
      <c r="A85" s="166" t="s">
        <v>77</v>
      </c>
      <c r="B85" s="115" t="s">
        <v>40</v>
      </c>
      <c r="C85" s="211"/>
      <c r="D85" s="211">
        <v>0</v>
      </c>
      <c r="E85" s="215">
        <v>0</v>
      </c>
      <c r="F85" s="724">
        <v>0</v>
      </c>
    </row>
    <row r="86" spans="1:7" ht="15.75" customHeight="1" thickBot="1">
      <c r="A86" s="167" t="s">
        <v>528</v>
      </c>
      <c r="B86" s="116" t="s">
        <v>561</v>
      </c>
      <c r="C86" s="208">
        <f t="shared" ref="C86" si="32">SUM(C87:C90)</f>
        <v>0</v>
      </c>
      <c r="D86" s="208">
        <f t="shared" ref="D86" si="33">SUM(D87:D90)</f>
        <v>0</v>
      </c>
      <c r="E86" s="217"/>
      <c r="F86" s="768">
        <f t="shared" ref="F86" si="34">SUM(F87:F90)</f>
        <v>0</v>
      </c>
    </row>
    <row r="87" spans="1:7" ht="15.75" customHeight="1">
      <c r="A87" s="168" t="s">
        <v>529</v>
      </c>
      <c r="B87" s="113" t="s">
        <v>245</v>
      </c>
      <c r="C87" s="211"/>
      <c r="D87" s="211"/>
      <c r="E87" s="215"/>
      <c r="F87" s="767"/>
    </row>
    <row r="88" spans="1:7" ht="15.75" customHeight="1">
      <c r="A88" s="169" t="s">
        <v>530</v>
      </c>
      <c r="B88" s="114" t="s">
        <v>246</v>
      </c>
      <c r="C88" s="211"/>
      <c r="D88" s="211"/>
      <c r="E88" s="215"/>
      <c r="F88" s="767"/>
    </row>
    <row r="89" spans="1:7" ht="15.75" customHeight="1">
      <c r="A89" s="169" t="s">
        <v>531</v>
      </c>
      <c r="B89" s="114" t="s">
        <v>247</v>
      </c>
      <c r="C89" s="211"/>
      <c r="D89" s="211"/>
      <c r="E89" s="215"/>
      <c r="F89" s="767"/>
    </row>
    <row r="90" spans="1:7" ht="15.75" customHeight="1" thickBot="1">
      <c r="A90" s="170" t="s">
        <v>532</v>
      </c>
      <c r="B90" s="115" t="s">
        <v>248</v>
      </c>
      <c r="C90" s="211"/>
      <c r="D90" s="211"/>
      <c r="E90" s="215"/>
      <c r="F90" s="767"/>
    </row>
    <row r="91" spans="1:7" ht="15.75" customHeight="1" thickBot="1">
      <c r="A91" s="167" t="s">
        <v>30</v>
      </c>
      <c r="B91" s="118" t="s">
        <v>533</v>
      </c>
      <c r="C91" s="208">
        <f t="shared" ref="C91" si="35">C70+C74+C79+C82+C86</f>
        <v>36000</v>
      </c>
      <c r="D91" s="208">
        <f t="shared" ref="D91:E91" si="36">D70+D74+D79+D82+D86</f>
        <v>44470</v>
      </c>
      <c r="E91" s="208">
        <f t="shared" si="36"/>
        <v>44470</v>
      </c>
      <c r="F91" s="766">
        <f>E91/D91*100</f>
        <v>100</v>
      </c>
    </row>
    <row r="92" spans="1:7" ht="25.5" customHeight="1" thickBot="1">
      <c r="A92" s="533" t="s">
        <v>33</v>
      </c>
      <c r="B92" s="534" t="s">
        <v>534</v>
      </c>
      <c r="C92" s="430">
        <f t="shared" ref="C92" si="37">C91+C69</f>
        <v>257559</v>
      </c>
      <c r="D92" s="430">
        <f t="shared" ref="D92:E92" si="38">D91+D69</f>
        <v>300113</v>
      </c>
      <c r="E92" s="430">
        <f t="shared" si="38"/>
        <v>305178</v>
      </c>
      <c r="F92" s="771">
        <f>E92/D92*100</f>
        <v>101.68769763389123</v>
      </c>
    </row>
    <row r="93" spans="1:7" ht="15.75" customHeight="1" thickBot="1">
      <c r="A93" s="171"/>
      <c r="B93" s="190"/>
      <c r="C93" s="172"/>
      <c r="D93" s="172">
        <v>0</v>
      </c>
      <c r="E93" s="172">
        <v>0</v>
      </c>
      <c r="F93" s="772"/>
    </row>
    <row r="94" spans="1:7" ht="15.75" customHeight="1" thickBot="1">
      <c r="A94" s="176"/>
      <c r="B94" s="191" t="s">
        <v>151</v>
      </c>
      <c r="C94" s="400"/>
      <c r="D94" s="400"/>
      <c r="E94" s="400"/>
      <c r="F94" s="773"/>
    </row>
    <row r="95" spans="1:7" ht="15.75" customHeight="1" thickBot="1">
      <c r="A95" s="565" t="s">
        <v>0</v>
      </c>
      <c r="B95" s="566" t="s">
        <v>548</v>
      </c>
      <c r="C95" s="531">
        <f t="shared" ref="C95" si="39">C96+C97+C98+C100+C101+C112</f>
        <v>117199</v>
      </c>
      <c r="D95" s="531">
        <f t="shared" ref="D95" si="40">D96+D97+D98+D100+D101+D112</f>
        <v>143089</v>
      </c>
      <c r="E95" s="531">
        <f t="shared" ref="E95" si="41">E96+E97+E98+E100+E101+E112</f>
        <v>116913</v>
      </c>
      <c r="F95" s="745">
        <f>E95/D95*100</f>
        <v>81.706490366135768</v>
      </c>
    </row>
    <row r="96" spans="1:7" ht="15.75" customHeight="1">
      <c r="A96" s="177" t="s">
        <v>3</v>
      </c>
      <c r="B96" s="22" t="s">
        <v>249</v>
      </c>
      <c r="C96" s="210">
        <v>35527</v>
      </c>
      <c r="D96" s="210">
        <v>36949</v>
      </c>
      <c r="E96" s="210">
        <v>35681</v>
      </c>
      <c r="F96" s="723">
        <f>E96/D96*100</f>
        <v>96.568242712928637</v>
      </c>
      <c r="G96" s="294"/>
    </row>
    <row r="97" spans="1:7" ht="15.75" customHeight="1">
      <c r="A97" s="165" t="s">
        <v>4</v>
      </c>
      <c r="B97" s="13" t="s">
        <v>89</v>
      </c>
      <c r="C97" s="211">
        <v>9087</v>
      </c>
      <c r="D97" s="211">
        <v>9087</v>
      </c>
      <c r="E97" s="211">
        <v>8916</v>
      </c>
      <c r="F97" s="724">
        <f>E97/D97*100</f>
        <v>98.118190822053492</v>
      </c>
      <c r="G97" s="294"/>
    </row>
    <row r="98" spans="1:7" ht="15.75" customHeight="1">
      <c r="A98" s="165" t="s">
        <v>5</v>
      </c>
      <c r="B98" s="13" t="s">
        <v>250</v>
      </c>
      <c r="C98" s="211">
        <v>62075</v>
      </c>
      <c r="D98" s="211">
        <v>76230</v>
      </c>
      <c r="E98" s="211">
        <v>57887</v>
      </c>
      <c r="F98" s="724">
        <f t="shared" ref="F98:F111" si="42">E98/D98*100</f>
        <v>75.937295028204119</v>
      </c>
      <c r="G98" s="294"/>
    </row>
    <row r="99" spans="1:7" s="368" customFormat="1" ht="15.75" customHeight="1">
      <c r="A99" s="165"/>
      <c r="B99" s="126" t="s">
        <v>435</v>
      </c>
      <c r="C99" s="211">
        <v>0</v>
      </c>
      <c r="D99" s="211">
        <v>0</v>
      </c>
      <c r="E99" s="211">
        <v>0</v>
      </c>
      <c r="F99" s="724">
        <v>0</v>
      </c>
      <c r="G99" s="294"/>
    </row>
    <row r="100" spans="1:7" ht="15.75" customHeight="1">
      <c r="A100" s="165" t="s">
        <v>45</v>
      </c>
      <c r="B100" s="31" t="s">
        <v>127</v>
      </c>
      <c r="C100" s="211">
        <v>7510</v>
      </c>
      <c r="D100" s="211">
        <v>10854</v>
      </c>
      <c r="E100" s="211">
        <v>10754</v>
      </c>
      <c r="F100" s="724">
        <f t="shared" si="42"/>
        <v>99.078680670720473</v>
      </c>
      <c r="G100" s="294"/>
    </row>
    <row r="101" spans="1:7" ht="15.75" customHeight="1">
      <c r="A101" s="165" t="s">
        <v>251</v>
      </c>
      <c r="B101" s="32" t="s">
        <v>91</v>
      </c>
      <c r="C101" s="211">
        <v>2000</v>
      </c>
      <c r="D101" s="211">
        <v>4180</v>
      </c>
      <c r="E101" s="211">
        <v>3675</v>
      </c>
      <c r="F101" s="724">
        <f t="shared" si="42"/>
        <v>87.918660287081337</v>
      </c>
      <c r="G101" s="294"/>
    </row>
    <row r="102" spans="1:7" ht="15.75" customHeight="1">
      <c r="A102" s="165" t="s">
        <v>49</v>
      </c>
      <c r="B102" s="13" t="s">
        <v>252</v>
      </c>
      <c r="C102" s="212">
        <v>0</v>
      </c>
      <c r="D102" s="212">
        <v>0</v>
      </c>
      <c r="E102" s="212">
        <v>315</v>
      </c>
      <c r="F102" s="724">
        <v>0</v>
      </c>
      <c r="G102" s="294"/>
    </row>
    <row r="103" spans="1:7" ht="15.75" customHeight="1">
      <c r="A103" s="165" t="s">
        <v>93</v>
      </c>
      <c r="B103" s="122" t="s">
        <v>253</v>
      </c>
      <c r="C103" s="212"/>
      <c r="D103" s="212"/>
      <c r="E103" s="212"/>
      <c r="F103" s="724"/>
      <c r="G103" s="294"/>
    </row>
    <row r="104" spans="1:7" ht="15.75" customHeight="1">
      <c r="A104" s="165" t="s">
        <v>95</v>
      </c>
      <c r="B104" s="123" t="s">
        <v>254</v>
      </c>
      <c r="C104" s="212"/>
      <c r="D104" s="212"/>
      <c r="E104" s="212"/>
      <c r="F104" s="724"/>
      <c r="G104" s="294"/>
    </row>
    <row r="105" spans="1:7" ht="15.75" customHeight="1">
      <c r="A105" s="165" t="s">
        <v>96</v>
      </c>
      <c r="B105" s="123" t="s">
        <v>255</v>
      </c>
      <c r="C105" s="212"/>
      <c r="D105" s="212"/>
      <c r="E105" s="212"/>
      <c r="F105" s="724"/>
      <c r="G105" s="294"/>
    </row>
    <row r="106" spans="1:7" ht="15.75" customHeight="1">
      <c r="A106" s="165" t="s">
        <v>98</v>
      </c>
      <c r="B106" s="122" t="s">
        <v>256</v>
      </c>
      <c r="C106" s="212">
        <v>0</v>
      </c>
      <c r="D106" s="212">
        <v>0</v>
      </c>
      <c r="E106" s="212">
        <v>650</v>
      </c>
      <c r="F106" s="724">
        <v>0</v>
      </c>
      <c r="G106" s="294"/>
    </row>
    <row r="107" spans="1:7" ht="15.75" customHeight="1">
      <c r="A107" s="165" t="s">
        <v>100</v>
      </c>
      <c r="B107" s="122" t="s">
        <v>257</v>
      </c>
      <c r="C107" s="212"/>
      <c r="D107" s="212"/>
      <c r="E107" s="212"/>
      <c r="F107" s="724"/>
      <c r="G107" s="294"/>
    </row>
    <row r="108" spans="1:7" ht="15.75" customHeight="1">
      <c r="A108" s="165" t="s">
        <v>130</v>
      </c>
      <c r="B108" s="123" t="s">
        <v>258</v>
      </c>
      <c r="C108" s="212">
        <v>0</v>
      </c>
      <c r="D108" s="212">
        <v>0</v>
      </c>
      <c r="E108" s="212">
        <v>0</v>
      </c>
      <c r="F108" s="724">
        <v>0</v>
      </c>
      <c r="G108" s="294"/>
    </row>
    <row r="109" spans="1:7" ht="15.75" customHeight="1">
      <c r="A109" s="178" t="s">
        <v>132</v>
      </c>
      <c r="B109" s="124" t="s">
        <v>259</v>
      </c>
      <c r="C109" s="212"/>
      <c r="D109" s="212"/>
      <c r="E109" s="212"/>
      <c r="F109" s="724"/>
      <c r="G109" s="294"/>
    </row>
    <row r="110" spans="1:7" ht="15.75" customHeight="1">
      <c r="A110" s="165" t="s">
        <v>135</v>
      </c>
      <c r="B110" s="124" t="s">
        <v>260</v>
      </c>
      <c r="C110" s="212">
        <v>0</v>
      </c>
      <c r="D110" s="212">
        <v>0</v>
      </c>
      <c r="E110" s="212">
        <v>0</v>
      </c>
      <c r="F110" s="724"/>
      <c r="G110" s="294"/>
    </row>
    <row r="111" spans="1:7" ht="15.75" customHeight="1">
      <c r="A111" s="166" t="s">
        <v>136</v>
      </c>
      <c r="B111" s="124" t="s">
        <v>261</v>
      </c>
      <c r="C111" s="212">
        <v>2000</v>
      </c>
      <c r="D111" s="212">
        <v>4180</v>
      </c>
      <c r="E111" s="212">
        <v>2710</v>
      </c>
      <c r="F111" s="724">
        <f t="shared" si="42"/>
        <v>64.832535885167459</v>
      </c>
      <c r="G111" s="294"/>
    </row>
    <row r="112" spans="1:7" s="368" customFormat="1" ht="15.75" customHeight="1" thickBot="1">
      <c r="A112" s="179" t="s">
        <v>385</v>
      </c>
      <c r="B112" s="23" t="s">
        <v>113</v>
      </c>
      <c r="C112" s="216">
        <v>1000</v>
      </c>
      <c r="D112" s="216">
        <v>5789</v>
      </c>
      <c r="E112" s="216">
        <v>0</v>
      </c>
      <c r="F112" s="724">
        <f>E112/D112*100</f>
        <v>0</v>
      </c>
      <c r="G112" s="294"/>
    </row>
    <row r="113" spans="1:7" ht="15.75" customHeight="1" thickBot="1">
      <c r="A113" s="530" t="s">
        <v>1</v>
      </c>
      <c r="B113" s="567" t="s">
        <v>549</v>
      </c>
      <c r="C113" s="531">
        <f t="shared" ref="C113" si="43">+C114+C117+C119+C128</f>
        <v>0</v>
      </c>
      <c r="D113" s="531">
        <f t="shared" ref="D113" si="44">+D114+D117+D119+D128</f>
        <v>21819</v>
      </c>
      <c r="E113" s="531">
        <f t="shared" ref="E113" si="45">+E114+E117+E119+E128</f>
        <v>15811</v>
      </c>
      <c r="F113" s="747">
        <f>E113/D113*100</f>
        <v>72.464365919611353</v>
      </c>
      <c r="G113" s="294"/>
    </row>
    <row r="114" spans="1:7" ht="15.75" customHeight="1">
      <c r="A114" s="164" t="s">
        <v>50</v>
      </c>
      <c r="B114" s="13" t="s">
        <v>177</v>
      </c>
      <c r="C114" s="210">
        <v>0</v>
      </c>
      <c r="D114" s="210">
        <v>21819</v>
      </c>
      <c r="E114" s="210">
        <v>15811</v>
      </c>
      <c r="F114" s="748">
        <f>E114/D114*100</f>
        <v>72.464365919611353</v>
      </c>
      <c r="G114" s="294"/>
    </row>
    <row r="115" spans="1:7" ht="15.75" customHeight="1">
      <c r="A115" s="164" t="s">
        <v>54</v>
      </c>
      <c r="B115" s="126" t="s">
        <v>262</v>
      </c>
      <c r="C115" s="210">
        <v>0</v>
      </c>
      <c r="D115" s="210">
        <v>0</v>
      </c>
      <c r="E115" s="210">
        <v>0</v>
      </c>
      <c r="F115" s="748">
        <v>0</v>
      </c>
      <c r="G115" s="294"/>
    </row>
    <row r="116" spans="1:7" s="368" customFormat="1" ht="15.75" customHeight="1">
      <c r="A116" s="164"/>
      <c r="B116" s="126" t="s">
        <v>434</v>
      </c>
      <c r="C116" s="210">
        <v>0</v>
      </c>
      <c r="D116" s="210">
        <v>0</v>
      </c>
      <c r="E116" s="210">
        <v>0</v>
      </c>
      <c r="F116" s="748">
        <v>0</v>
      </c>
      <c r="G116" s="294"/>
    </row>
    <row r="117" spans="1:7" ht="15.75" customHeight="1">
      <c r="A117" s="164" t="s">
        <v>53</v>
      </c>
      <c r="B117" s="126" t="s">
        <v>104</v>
      </c>
      <c r="C117" s="211">
        <v>0</v>
      </c>
      <c r="D117" s="211">
        <v>0</v>
      </c>
      <c r="E117" s="211">
        <v>0</v>
      </c>
      <c r="F117" s="748">
        <v>0</v>
      </c>
      <c r="G117" s="294"/>
    </row>
    <row r="118" spans="1:7" ht="15.75" customHeight="1">
      <c r="A118" s="164" t="s">
        <v>55</v>
      </c>
      <c r="B118" s="126" t="s">
        <v>105</v>
      </c>
      <c r="C118" s="211"/>
      <c r="D118" s="211"/>
      <c r="E118" s="211"/>
      <c r="F118" s="748"/>
      <c r="G118" s="294"/>
    </row>
    <row r="119" spans="1:7" ht="15.75" customHeight="1">
      <c r="A119" s="164" t="s">
        <v>56</v>
      </c>
      <c r="B119" s="127" t="s">
        <v>183</v>
      </c>
      <c r="C119" s="211">
        <f t="shared" ref="C119" si="46">SUM(C120:C127)</f>
        <v>0</v>
      </c>
      <c r="D119" s="211">
        <f t="shared" ref="D119" si="47">SUM(D120:D127)</f>
        <v>0</v>
      </c>
      <c r="E119" s="211">
        <f t="shared" ref="E119" si="48">SUM(E120:E127)</f>
        <v>0</v>
      </c>
      <c r="F119" s="748">
        <v>0</v>
      </c>
      <c r="G119" s="294"/>
    </row>
    <row r="120" spans="1:7" ht="15.75" customHeight="1">
      <c r="A120" s="164" t="s">
        <v>57</v>
      </c>
      <c r="B120" s="128" t="s">
        <v>263</v>
      </c>
      <c r="C120" s="211"/>
      <c r="D120" s="211"/>
      <c r="E120" s="211"/>
      <c r="F120" s="748"/>
      <c r="G120" s="294"/>
    </row>
    <row r="121" spans="1:7" ht="15.75" customHeight="1">
      <c r="A121" s="164" t="s">
        <v>107</v>
      </c>
      <c r="B121" s="129" t="s">
        <v>264</v>
      </c>
      <c r="C121" s="211"/>
      <c r="D121" s="211"/>
      <c r="E121" s="211"/>
      <c r="F121" s="748"/>
      <c r="G121" s="294"/>
    </row>
    <row r="122" spans="1:7" ht="15.75" customHeight="1">
      <c r="A122" s="164" t="s">
        <v>109</v>
      </c>
      <c r="B122" s="123" t="s">
        <v>255</v>
      </c>
      <c r="C122" s="211"/>
      <c r="D122" s="211"/>
      <c r="E122" s="211"/>
      <c r="F122" s="748"/>
      <c r="G122" s="294"/>
    </row>
    <row r="123" spans="1:7" ht="15.75" customHeight="1">
      <c r="A123" s="164" t="s">
        <v>110</v>
      </c>
      <c r="B123" s="123" t="s">
        <v>265</v>
      </c>
      <c r="C123" s="211">
        <v>0</v>
      </c>
      <c r="D123" s="211">
        <v>0</v>
      </c>
      <c r="E123" s="211">
        <v>0</v>
      </c>
      <c r="F123" s="748">
        <v>0</v>
      </c>
      <c r="G123" s="294"/>
    </row>
    <row r="124" spans="1:7" ht="15.75" customHeight="1">
      <c r="A124" s="164" t="s">
        <v>112</v>
      </c>
      <c r="B124" s="123" t="s">
        <v>266</v>
      </c>
      <c r="C124" s="211"/>
      <c r="D124" s="211"/>
      <c r="E124" s="211"/>
      <c r="F124" s="748"/>
      <c r="G124" s="294"/>
    </row>
    <row r="125" spans="1:7" ht="15.75" customHeight="1">
      <c r="A125" s="164" t="s">
        <v>138</v>
      </c>
      <c r="B125" s="123" t="s">
        <v>258</v>
      </c>
      <c r="C125" s="211">
        <v>0</v>
      </c>
      <c r="D125" s="211">
        <v>0</v>
      </c>
      <c r="E125" s="211">
        <v>0</v>
      </c>
      <c r="F125" s="748">
        <v>0</v>
      </c>
      <c r="G125" s="294"/>
    </row>
    <row r="126" spans="1:7" ht="15.75" customHeight="1">
      <c r="A126" s="164" t="s">
        <v>141</v>
      </c>
      <c r="B126" s="123" t="s">
        <v>267</v>
      </c>
      <c r="C126" s="211">
        <v>0</v>
      </c>
      <c r="D126" s="211">
        <v>0</v>
      </c>
      <c r="E126" s="211">
        <v>0</v>
      </c>
      <c r="F126" s="748">
        <v>0</v>
      </c>
      <c r="G126" s="294"/>
    </row>
    <row r="127" spans="1:7" ht="15.75" customHeight="1">
      <c r="A127" s="178" t="s">
        <v>142</v>
      </c>
      <c r="B127" s="123" t="s">
        <v>268</v>
      </c>
      <c r="C127" s="212">
        <v>0</v>
      </c>
      <c r="D127" s="212">
        <v>0</v>
      </c>
      <c r="E127" s="212">
        <v>0</v>
      </c>
      <c r="F127" s="748">
        <v>0</v>
      </c>
      <c r="G127" s="294"/>
    </row>
    <row r="128" spans="1:7" s="368" customFormat="1" ht="15.75" customHeight="1" thickBot="1">
      <c r="A128" s="166" t="s">
        <v>386</v>
      </c>
      <c r="B128" s="126" t="s">
        <v>114</v>
      </c>
      <c r="C128" s="212">
        <v>0</v>
      </c>
      <c r="D128" s="212">
        <v>0</v>
      </c>
      <c r="E128" s="212">
        <v>0</v>
      </c>
      <c r="F128" s="748">
        <v>0</v>
      </c>
      <c r="G128" s="294"/>
    </row>
    <row r="129" spans="1:7" ht="18" customHeight="1" thickBot="1">
      <c r="A129" s="530" t="s">
        <v>2</v>
      </c>
      <c r="B129" s="510" t="s">
        <v>535</v>
      </c>
      <c r="C129" s="531">
        <f t="shared" ref="C129" si="49">+C95+C113</f>
        <v>117199</v>
      </c>
      <c r="D129" s="531">
        <f t="shared" ref="D129" si="50">+D95+D113</f>
        <v>164908</v>
      </c>
      <c r="E129" s="531">
        <f t="shared" ref="E129" si="51">+E95+E113</f>
        <v>132724</v>
      </c>
      <c r="F129" s="747">
        <f>E129/D129*100</f>
        <v>80.483663618502433</v>
      </c>
      <c r="G129" s="294"/>
    </row>
    <row r="130" spans="1:7" ht="15.75" customHeight="1" thickBot="1">
      <c r="A130" s="6" t="s">
        <v>12</v>
      </c>
      <c r="B130" s="112" t="s">
        <v>558</v>
      </c>
      <c r="C130" s="208">
        <f t="shared" ref="C130" si="52">+C131+C132+C133</f>
        <v>0</v>
      </c>
      <c r="D130" s="208">
        <f t="shared" ref="D130" si="53">+D131+D132+D133</f>
        <v>0</v>
      </c>
      <c r="E130" s="208">
        <f t="shared" ref="E130" si="54">+E131+E132+E133</f>
        <v>0</v>
      </c>
      <c r="F130" s="749"/>
      <c r="G130" s="294"/>
    </row>
    <row r="131" spans="1:7" ht="15.75" customHeight="1">
      <c r="A131" s="164" t="s">
        <v>13</v>
      </c>
      <c r="B131" s="11" t="s">
        <v>270</v>
      </c>
      <c r="C131" s="211"/>
      <c r="D131" s="211"/>
      <c r="E131" s="211"/>
      <c r="F131" s="746"/>
      <c r="G131" s="294"/>
    </row>
    <row r="132" spans="1:7" ht="15.75" customHeight="1">
      <c r="A132" s="164" t="s">
        <v>15</v>
      </c>
      <c r="B132" s="11" t="s">
        <v>271</v>
      </c>
      <c r="C132" s="211"/>
      <c r="D132" s="211"/>
      <c r="E132" s="211"/>
      <c r="F132" s="746"/>
      <c r="G132" s="294"/>
    </row>
    <row r="133" spans="1:7" ht="15.75" customHeight="1" thickBot="1">
      <c r="A133" s="178" t="s">
        <v>17</v>
      </c>
      <c r="B133" s="130" t="s">
        <v>272</v>
      </c>
      <c r="C133" s="211"/>
      <c r="D133" s="211"/>
      <c r="E133" s="211"/>
      <c r="F133" s="750"/>
      <c r="G133" s="294"/>
    </row>
    <row r="134" spans="1:7" ht="15.75" customHeight="1" thickBot="1">
      <c r="A134" s="6" t="s">
        <v>20</v>
      </c>
      <c r="B134" s="112" t="s">
        <v>562</v>
      </c>
      <c r="C134" s="208">
        <f t="shared" ref="C134" si="55">+C135+C136+C137+C138</f>
        <v>0</v>
      </c>
      <c r="D134" s="208">
        <f t="shared" ref="D134" si="56">+D135+D136+D137+D138</f>
        <v>0</v>
      </c>
      <c r="E134" s="208">
        <f t="shared" ref="E134" si="57">+E135+E136+E137+E138</f>
        <v>0</v>
      </c>
      <c r="F134" s="751">
        <f t="shared" ref="F134" si="58">+F135+F136+F137+F138</f>
        <v>0</v>
      </c>
      <c r="G134" s="294"/>
    </row>
    <row r="135" spans="1:7" ht="15.75" customHeight="1">
      <c r="A135" s="164" t="s">
        <v>21</v>
      </c>
      <c r="B135" s="11" t="s">
        <v>273</v>
      </c>
      <c r="C135" s="211"/>
      <c r="D135" s="211"/>
      <c r="E135" s="211"/>
      <c r="F135" s="750"/>
      <c r="G135" s="294"/>
    </row>
    <row r="136" spans="1:7" ht="15.75" customHeight="1">
      <c r="A136" s="164" t="s">
        <v>23</v>
      </c>
      <c r="B136" s="11" t="s">
        <v>274</v>
      </c>
      <c r="C136" s="211"/>
      <c r="D136" s="211"/>
      <c r="E136" s="211"/>
      <c r="F136" s="750"/>
      <c r="G136" s="294"/>
    </row>
    <row r="137" spans="1:7" ht="15.75" customHeight="1">
      <c r="A137" s="164" t="s">
        <v>25</v>
      </c>
      <c r="B137" s="11" t="s">
        <v>275</v>
      </c>
      <c r="C137" s="211"/>
      <c r="D137" s="211"/>
      <c r="E137" s="211"/>
      <c r="F137" s="750"/>
      <c r="G137" s="294"/>
    </row>
    <row r="138" spans="1:7" ht="15.75" customHeight="1" thickBot="1">
      <c r="A138" s="178" t="s">
        <v>68</v>
      </c>
      <c r="B138" s="130" t="s">
        <v>276</v>
      </c>
      <c r="C138" s="211"/>
      <c r="D138" s="211"/>
      <c r="E138" s="211"/>
      <c r="F138" s="750"/>
      <c r="G138" s="294"/>
    </row>
    <row r="139" spans="1:7" ht="15.75" customHeight="1" thickBot="1">
      <c r="A139" s="6" t="s">
        <v>26</v>
      </c>
      <c r="B139" s="112" t="s">
        <v>563</v>
      </c>
      <c r="C139" s="208">
        <f t="shared" ref="C139" si="59">+C140+C141+C142+C143</f>
        <v>0</v>
      </c>
      <c r="D139" s="208">
        <f t="shared" ref="D139" si="60">+D140+D141+D142+D143</f>
        <v>5597</v>
      </c>
      <c r="E139" s="208">
        <f t="shared" ref="E139" si="61">+E140+E141+E142+E143</f>
        <v>5597</v>
      </c>
      <c r="F139" s="749">
        <f>E139/D139*100</f>
        <v>100</v>
      </c>
      <c r="G139" s="294"/>
    </row>
    <row r="140" spans="1:7" ht="15.75" customHeight="1">
      <c r="A140" s="164" t="s">
        <v>71</v>
      </c>
      <c r="B140" s="11" t="s">
        <v>122</v>
      </c>
      <c r="C140" s="211"/>
      <c r="D140" s="211"/>
      <c r="E140" s="211"/>
      <c r="F140" s="750"/>
      <c r="G140" s="294"/>
    </row>
    <row r="141" spans="1:7" ht="15.75" customHeight="1">
      <c r="A141" s="164" t="s">
        <v>72</v>
      </c>
      <c r="B141" s="11" t="s">
        <v>123</v>
      </c>
      <c r="C141" s="211"/>
      <c r="D141" s="211">
        <v>5597</v>
      </c>
      <c r="E141" s="211">
        <v>5597</v>
      </c>
      <c r="F141" s="746">
        <f>E141/D141*100</f>
        <v>100</v>
      </c>
      <c r="G141" s="294"/>
    </row>
    <row r="142" spans="1:7" ht="15.75" customHeight="1">
      <c r="A142" s="164" t="s">
        <v>73</v>
      </c>
      <c r="B142" s="11" t="s">
        <v>277</v>
      </c>
      <c r="C142" s="211"/>
      <c r="D142" s="211">
        <v>0</v>
      </c>
      <c r="E142" s="211">
        <v>0</v>
      </c>
      <c r="F142" s="746">
        <v>0</v>
      </c>
      <c r="G142" s="294"/>
    </row>
    <row r="143" spans="1:7" ht="15.75" customHeight="1" thickBot="1">
      <c r="A143" s="178" t="s">
        <v>74</v>
      </c>
      <c r="B143" s="130" t="s">
        <v>278</v>
      </c>
      <c r="C143" s="211"/>
      <c r="D143" s="211"/>
      <c r="E143" s="211"/>
      <c r="F143" s="750"/>
      <c r="G143" s="294"/>
    </row>
    <row r="144" spans="1:7" ht="15.75" customHeight="1" thickBot="1">
      <c r="A144" s="6">
        <v>7</v>
      </c>
      <c r="B144" s="112" t="s">
        <v>564</v>
      </c>
      <c r="C144" s="220">
        <f t="shared" ref="C144" si="62">+C145+C146+C147+C148</f>
        <v>0</v>
      </c>
      <c r="D144" s="220">
        <f t="shared" ref="D144" si="63">+D145+D146+D147+D148</f>
        <v>0</v>
      </c>
      <c r="E144" s="220">
        <f t="shared" ref="E144" si="64">+E145+E146+E147+E148</f>
        <v>0</v>
      </c>
      <c r="F144" s="752">
        <f t="shared" ref="F144" si="65">+F145+F146+F147+F148</f>
        <v>0</v>
      </c>
      <c r="G144" s="294"/>
    </row>
    <row r="145" spans="1:7" ht="15.75" customHeight="1">
      <c r="A145" s="164" t="s">
        <v>75</v>
      </c>
      <c r="B145" s="11" t="s">
        <v>279</v>
      </c>
      <c r="C145" s="211"/>
      <c r="D145" s="211"/>
      <c r="E145" s="211"/>
      <c r="F145" s="750"/>
      <c r="G145" s="294"/>
    </row>
    <row r="146" spans="1:7" ht="15.75" customHeight="1">
      <c r="A146" s="164" t="s">
        <v>76</v>
      </c>
      <c r="B146" s="11" t="s">
        <v>280</v>
      </c>
      <c r="C146" s="211"/>
      <c r="D146" s="211"/>
      <c r="E146" s="211"/>
      <c r="F146" s="750"/>
      <c r="G146" s="294"/>
    </row>
    <row r="147" spans="1:7" ht="15.75" customHeight="1">
      <c r="A147" s="164" t="s">
        <v>77</v>
      </c>
      <c r="B147" s="11" t="s">
        <v>281</v>
      </c>
      <c r="C147" s="211"/>
      <c r="D147" s="211"/>
      <c r="E147" s="211"/>
      <c r="F147" s="750"/>
      <c r="G147" s="294"/>
    </row>
    <row r="148" spans="1:7" ht="15.75" customHeight="1" thickBot="1">
      <c r="A148" s="164" t="s">
        <v>79</v>
      </c>
      <c r="B148" s="11" t="s">
        <v>282</v>
      </c>
      <c r="C148" s="211"/>
      <c r="D148" s="211"/>
      <c r="E148" s="211"/>
      <c r="F148" s="750"/>
      <c r="G148" s="294"/>
    </row>
    <row r="149" spans="1:7" ht="15.75" customHeight="1" thickBot="1">
      <c r="A149" s="6" t="s">
        <v>29</v>
      </c>
      <c r="B149" s="112" t="s">
        <v>556</v>
      </c>
      <c r="C149" s="224">
        <v>140360</v>
      </c>
      <c r="D149" s="224">
        <v>129608</v>
      </c>
      <c r="E149" s="224">
        <f>SUM(E150:E150)</f>
        <v>129608</v>
      </c>
      <c r="F149" s="774">
        <f>E149/D149*100</f>
        <v>100</v>
      </c>
      <c r="G149" s="294"/>
    </row>
    <row r="150" spans="1:7" s="368" customFormat="1" ht="15.75" customHeight="1" thickBot="1">
      <c r="A150" s="196"/>
      <c r="B150" s="130" t="s">
        <v>863</v>
      </c>
      <c r="C150" s="469">
        <v>137369</v>
      </c>
      <c r="D150" s="469">
        <v>129608</v>
      </c>
      <c r="E150" s="469">
        <v>129608</v>
      </c>
      <c r="F150" s="775">
        <f>E150/D150*100</f>
        <v>100</v>
      </c>
      <c r="G150" s="294"/>
    </row>
    <row r="151" spans="1:7" ht="15.75" customHeight="1" thickBot="1">
      <c r="A151" s="290" t="s">
        <v>30</v>
      </c>
      <c r="B151" s="380" t="s">
        <v>565</v>
      </c>
      <c r="C151" s="431">
        <f t="shared" ref="C151" si="66">C129+C149+C130+C139</f>
        <v>257559</v>
      </c>
      <c r="D151" s="431">
        <f t="shared" ref="D151" si="67">D129+D149+D130+D139</f>
        <v>300113</v>
      </c>
      <c r="E151" s="431">
        <f t="shared" ref="E151" si="68">E129+E149+E130+E139</f>
        <v>267929</v>
      </c>
      <c r="F151" s="753">
        <f>E151/D151*100</f>
        <v>89.276039358508299</v>
      </c>
      <c r="G151" s="294"/>
    </row>
    <row r="152" spans="1:7" ht="15.75" customHeight="1" thickBot="1">
      <c r="A152" s="192"/>
      <c r="B152" s="174"/>
      <c r="C152" s="486"/>
      <c r="D152" s="486"/>
      <c r="E152" s="486"/>
      <c r="G152" s="294"/>
    </row>
    <row r="153" spans="1:7" ht="15.75" customHeight="1" thickBot="1">
      <c r="A153" s="193" t="s">
        <v>579</v>
      </c>
      <c r="B153" s="194"/>
      <c r="C153" s="1275">
        <v>11</v>
      </c>
      <c r="D153" s="1276">
        <v>11</v>
      </c>
      <c r="E153" s="310">
        <v>11</v>
      </c>
    </row>
    <row r="154" spans="1:7" ht="15.75" customHeight="1" thickBot="1">
      <c r="A154" s="193" t="s">
        <v>231</v>
      </c>
      <c r="B154" s="194"/>
      <c r="C154" s="1275">
        <v>8</v>
      </c>
      <c r="D154" s="1277">
        <v>8</v>
      </c>
      <c r="E154" s="310">
        <v>8</v>
      </c>
    </row>
  </sheetData>
  <mergeCells count="1">
    <mergeCell ref="A2:F2"/>
  </mergeCells>
  <pageMargins left="0.7" right="0.7" top="0.75" bottom="0.75" header="0.3" footer="0.3"/>
  <pageSetup paperSize="9" scale="67" orientation="portrait" verticalDpi="300" r:id="rId1"/>
  <rowBreaks count="2" manualBreakCount="2">
    <brk id="69" max="16383" man="1"/>
    <brk id="93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4"/>
  <sheetViews>
    <sheetView zoomScaleNormal="100" workbookViewId="0">
      <selection activeCell="F3" sqref="F3"/>
    </sheetView>
  </sheetViews>
  <sheetFormatPr defaultRowHeight="15"/>
  <cols>
    <col min="1" max="1" width="7.28515625" style="368" customWidth="1"/>
    <col min="2" max="2" width="56.85546875" style="368" customWidth="1"/>
    <col min="3" max="3" width="10.140625" style="368" customWidth="1"/>
    <col min="4" max="5" width="11.42578125" style="368" customWidth="1"/>
    <col min="6" max="6" width="8.42578125" style="368" customWidth="1"/>
    <col min="7" max="7" width="11.7109375" style="368" customWidth="1"/>
    <col min="8" max="16384" width="9.140625" style="368"/>
  </cols>
  <sheetData>
    <row r="2" spans="1:6" ht="30.75" customHeight="1">
      <c r="A2" s="1403" t="s">
        <v>906</v>
      </c>
      <c r="B2" s="1403"/>
      <c r="C2" s="1403"/>
      <c r="D2" s="1403"/>
      <c r="E2" s="1403"/>
      <c r="F2" s="1403"/>
    </row>
    <row r="3" spans="1:6" ht="16.5" thickBot="1">
      <c r="A3" s="1269"/>
      <c r="B3" s="1269"/>
      <c r="C3" s="284"/>
      <c r="D3" s="284"/>
      <c r="E3" s="284"/>
      <c r="F3" s="284" t="s">
        <v>973</v>
      </c>
    </row>
    <row r="4" spans="1:6">
      <c r="A4" s="299" t="s">
        <v>152</v>
      </c>
      <c r="B4" s="181" t="s">
        <v>850</v>
      </c>
      <c r="C4" s="449"/>
      <c r="D4" s="449"/>
      <c r="E4" s="449"/>
      <c r="F4" s="432" t="s">
        <v>311</v>
      </c>
    </row>
    <row r="5" spans="1:6" ht="21.75" customHeight="1" thickBot="1">
      <c r="A5" s="300" t="s">
        <v>312</v>
      </c>
      <c r="B5" s="182" t="s">
        <v>909</v>
      </c>
      <c r="C5" s="450"/>
      <c r="D5" s="450"/>
      <c r="E5" s="450"/>
      <c r="F5" s="183">
        <v>1</v>
      </c>
    </row>
    <row r="6" spans="1:6" ht="19.5" customHeight="1" thickBot="1">
      <c r="A6" s="184"/>
      <c r="B6" s="184"/>
      <c r="C6" s="185"/>
      <c r="D6" s="185"/>
      <c r="E6" s="185"/>
      <c r="F6" s="185" t="s">
        <v>314</v>
      </c>
    </row>
    <row r="7" spans="1:6" ht="34.5" thickBot="1">
      <c r="A7" s="176" t="s">
        <v>315</v>
      </c>
      <c r="B7" s="1274" t="s">
        <v>316</v>
      </c>
      <c r="C7" s="1274" t="s">
        <v>912</v>
      </c>
      <c r="D7" s="1274" t="s">
        <v>913</v>
      </c>
      <c r="E7" s="1274" t="s">
        <v>914</v>
      </c>
      <c r="F7" s="394" t="s">
        <v>577</v>
      </c>
    </row>
    <row r="8" spans="1:6" ht="15.75" customHeight="1" thickBot="1">
      <c r="A8" s="161">
        <v>1</v>
      </c>
      <c r="B8" s="162">
        <v>2</v>
      </c>
      <c r="C8" s="162">
        <v>3</v>
      </c>
      <c r="D8" s="162">
        <v>4</v>
      </c>
      <c r="E8" s="448">
        <v>5</v>
      </c>
      <c r="F8" s="163">
        <v>6</v>
      </c>
    </row>
    <row r="9" spans="1:6" ht="15.75" customHeight="1" thickBot="1">
      <c r="A9" s="187"/>
      <c r="B9" s="188" t="s">
        <v>150</v>
      </c>
      <c r="C9" s="172"/>
      <c r="D9" s="172"/>
      <c r="E9" s="172"/>
      <c r="F9" s="189"/>
    </row>
    <row r="10" spans="1:6" ht="15.75" customHeight="1" thickBot="1">
      <c r="A10" s="508" t="s">
        <v>0</v>
      </c>
      <c r="B10" s="509" t="s">
        <v>360</v>
      </c>
      <c r="C10" s="447">
        <f t="shared" ref="C10:E10" si="0">C11+C28+C36+C48</f>
        <v>221559</v>
      </c>
      <c r="D10" s="447">
        <f t="shared" si="0"/>
        <v>234070</v>
      </c>
      <c r="E10" s="447">
        <f t="shared" si="0"/>
        <v>239112</v>
      </c>
      <c r="F10" s="715">
        <f>E10/D10*100</f>
        <v>102.15405647883111</v>
      </c>
    </row>
    <row r="11" spans="1:6" ht="15.75" customHeight="1" thickBot="1">
      <c r="A11" s="488" t="s">
        <v>3</v>
      </c>
      <c r="B11" s="487" t="s">
        <v>453</v>
      </c>
      <c r="C11" s="415">
        <f t="shared" ref="C11" si="1">SUM(C12:C20)</f>
        <v>165972</v>
      </c>
      <c r="D11" s="415">
        <f t="shared" ref="D11:E11" si="2">SUM(D12:D20)</f>
        <v>178351</v>
      </c>
      <c r="E11" s="415">
        <f t="shared" si="2"/>
        <v>178536</v>
      </c>
      <c r="F11" s="716">
        <f>E11/D11*100</f>
        <v>100.10372804189491</v>
      </c>
    </row>
    <row r="12" spans="1:6" ht="15.75" customHeight="1">
      <c r="A12" s="292" t="s">
        <v>454</v>
      </c>
      <c r="B12" s="515" t="s">
        <v>233</v>
      </c>
      <c r="C12" s="516">
        <v>74550</v>
      </c>
      <c r="D12" s="516">
        <v>76916</v>
      </c>
      <c r="E12" s="516">
        <v>76916</v>
      </c>
      <c r="F12" s="783">
        <f>E12/D12*100</f>
        <v>100</v>
      </c>
    </row>
    <row r="13" spans="1:6" ht="15.75" customHeight="1">
      <c r="A13" s="196" t="s">
        <v>455</v>
      </c>
      <c r="B13" s="517" t="s">
        <v>496</v>
      </c>
      <c r="C13" s="518">
        <v>39387</v>
      </c>
      <c r="D13" s="518">
        <v>39950</v>
      </c>
      <c r="E13" s="518">
        <v>39950</v>
      </c>
      <c r="F13" s="784">
        <f>E13/D13*100</f>
        <v>100</v>
      </c>
    </row>
    <row r="14" spans="1:6" ht="15.75" customHeight="1">
      <c r="A14" s="196" t="s">
        <v>456</v>
      </c>
      <c r="B14" s="517" t="s">
        <v>6</v>
      </c>
      <c r="C14" s="518">
        <v>37924</v>
      </c>
      <c r="D14" s="518">
        <v>36291</v>
      </c>
      <c r="E14" s="518">
        <v>36291</v>
      </c>
      <c r="F14" s="784">
        <f t="shared" ref="F14:F26" si="3">E14/D14*100</f>
        <v>100</v>
      </c>
    </row>
    <row r="15" spans="1:6" ht="15.75" customHeight="1">
      <c r="A15" s="196" t="s">
        <v>457</v>
      </c>
      <c r="B15" s="517" t="s">
        <v>46</v>
      </c>
      <c r="C15" s="518">
        <v>2695</v>
      </c>
      <c r="D15" s="518">
        <v>2848</v>
      </c>
      <c r="E15" s="518">
        <v>2848</v>
      </c>
      <c r="F15" s="784">
        <f t="shared" si="3"/>
        <v>100</v>
      </c>
    </row>
    <row r="16" spans="1:6" ht="15.75" customHeight="1">
      <c r="A16" s="196" t="s">
        <v>458</v>
      </c>
      <c r="B16" s="517" t="s">
        <v>48</v>
      </c>
      <c r="C16" s="518"/>
      <c r="D16" s="518">
        <v>6742</v>
      </c>
      <c r="E16" s="518">
        <v>6742</v>
      </c>
      <c r="F16" s="784">
        <f t="shared" si="3"/>
        <v>100</v>
      </c>
    </row>
    <row r="17" spans="1:12" ht="15.75" customHeight="1">
      <c r="A17" s="196" t="s">
        <v>486</v>
      </c>
      <c r="B17" s="519" t="s">
        <v>572</v>
      </c>
      <c r="C17" s="520"/>
      <c r="D17" s="520">
        <v>0</v>
      </c>
      <c r="E17" s="838">
        <v>0</v>
      </c>
      <c r="F17" s="784">
        <v>0</v>
      </c>
    </row>
    <row r="18" spans="1:12" ht="15.75" customHeight="1">
      <c r="A18" s="292" t="s">
        <v>491</v>
      </c>
      <c r="B18" s="11" t="s">
        <v>51</v>
      </c>
      <c r="C18" s="52"/>
      <c r="D18" s="52">
        <v>0</v>
      </c>
      <c r="E18" s="819">
        <v>0</v>
      </c>
      <c r="F18" s="784"/>
    </row>
    <row r="19" spans="1:12" ht="15.75" customHeight="1">
      <c r="A19" s="288" t="s">
        <v>493</v>
      </c>
      <c r="B19" s="13" t="s">
        <v>321</v>
      </c>
      <c r="C19" s="53"/>
      <c r="D19" s="53"/>
      <c r="E19" s="56"/>
      <c r="F19" s="784"/>
    </row>
    <row r="20" spans="1:12" ht="15.75" customHeight="1">
      <c r="A20" s="288" t="s">
        <v>498</v>
      </c>
      <c r="B20" s="13" t="s">
        <v>322</v>
      </c>
      <c r="C20" s="53">
        <f t="shared" ref="C20" si="4">SUM(C21:C27)</f>
        <v>11416</v>
      </c>
      <c r="D20" s="53">
        <f t="shared" ref="D20:E20" si="5">SUM(D21:D27)</f>
        <v>15604</v>
      </c>
      <c r="E20" s="53">
        <f t="shared" si="5"/>
        <v>15789</v>
      </c>
      <c r="F20" s="784">
        <f t="shared" si="3"/>
        <v>101.18559343758011</v>
      </c>
    </row>
    <row r="21" spans="1:12" ht="15.75" customHeight="1">
      <c r="A21" s="196" t="s">
        <v>499</v>
      </c>
      <c r="B21" s="126" t="s">
        <v>323</v>
      </c>
      <c r="C21" s="53"/>
      <c r="D21" s="53">
        <v>0</v>
      </c>
      <c r="E21" s="56">
        <v>0</v>
      </c>
      <c r="F21" s="784"/>
    </row>
    <row r="22" spans="1:12" ht="15.75" customHeight="1">
      <c r="A22" s="197" t="s">
        <v>500</v>
      </c>
      <c r="B22" s="489" t="s">
        <v>450</v>
      </c>
      <c r="C22" s="53">
        <v>8000</v>
      </c>
      <c r="D22" s="53">
        <v>8048</v>
      </c>
      <c r="E22" s="56">
        <v>8048</v>
      </c>
      <c r="F22" s="784"/>
    </row>
    <row r="23" spans="1:12" ht="15.75" customHeight="1">
      <c r="A23" s="292" t="s">
        <v>501</v>
      </c>
      <c r="B23" s="489" t="s">
        <v>495</v>
      </c>
      <c r="C23" s="59">
        <v>3416</v>
      </c>
      <c r="D23" s="59">
        <v>6273</v>
      </c>
      <c r="E23" s="839">
        <v>6273</v>
      </c>
      <c r="F23" s="784">
        <f t="shared" si="3"/>
        <v>100</v>
      </c>
    </row>
    <row r="24" spans="1:12" ht="15.75" customHeight="1">
      <c r="A24" s="288" t="s">
        <v>502</v>
      </c>
      <c r="B24" s="489" t="s">
        <v>492</v>
      </c>
      <c r="C24" s="59"/>
      <c r="D24" s="59">
        <v>0</v>
      </c>
      <c r="E24" s="839">
        <v>0</v>
      </c>
      <c r="F24" s="784">
        <v>0</v>
      </c>
    </row>
    <row r="25" spans="1:12" ht="15.75" customHeight="1">
      <c r="A25" s="288" t="s">
        <v>503</v>
      </c>
      <c r="B25" s="489" t="s">
        <v>494</v>
      </c>
      <c r="C25" s="59"/>
      <c r="D25" s="59"/>
      <c r="E25" s="839"/>
      <c r="F25" s="784">
        <v>0</v>
      </c>
    </row>
    <row r="26" spans="1:12" ht="15.75" customHeight="1">
      <c r="A26" s="288" t="s">
        <v>504</v>
      </c>
      <c r="B26" s="489" t="s">
        <v>505</v>
      </c>
      <c r="C26" s="59"/>
      <c r="D26" s="59">
        <v>1283</v>
      </c>
      <c r="E26" s="839">
        <v>1420</v>
      </c>
      <c r="F26" s="784">
        <f t="shared" si="3"/>
        <v>110.67809820732657</v>
      </c>
    </row>
    <row r="27" spans="1:12" ht="15.75" customHeight="1" thickBot="1">
      <c r="A27" s="293" t="s">
        <v>506</v>
      </c>
      <c r="B27" s="513" t="s">
        <v>907</v>
      </c>
      <c r="C27" s="235">
        <v>0</v>
      </c>
      <c r="D27" s="235">
        <f>26910-20259-1143+1-13-1049+300-1028-1-508-896-121-119-2074</f>
        <v>0</v>
      </c>
      <c r="E27" s="839">
        <v>48</v>
      </c>
      <c r="F27" s="784"/>
      <c r="L27" s="368" t="s">
        <v>908</v>
      </c>
    </row>
    <row r="28" spans="1:12" ht="15.75" customHeight="1" thickBot="1">
      <c r="A28" s="488" t="s">
        <v>4</v>
      </c>
      <c r="B28" s="112" t="s">
        <v>155</v>
      </c>
      <c r="C28" s="402">
        <f t="shared" ref="C28:E28" si="6">C29+C32+C33+C34+C35</f>
        <v>32032</v>
      </c>
      <c r="D28" s="402">
        <f t="shared" si="6"/>
        <v>38829</v>
      </c>
      <c r="E28" s="402">
        <f t="shared" si="6"/>
        <v>42769</v>
      </c>
      <c r="F28" s="755">
        <f>E28/D28*100</f>
        <v>110.1470550361843</v>
      </c>
    </row>
    <row r="29" spans="1:12" ht="15.75" customHeight="1">
      <c r="A29" s="21" t="s">
        <v>514</v>
      </c>
      <c r="B29" s="22" t="s">
        <v>60</v>
      </c>
      <c r="C29" s="214">
        <f t="shared" ref="C29" si="7">SUM(C30:C31)</f>
        <v>25748</v>
      </c>
      <c r="D29" s="214">
        <f t="shared" ref="D29:E29" si="8">SUM(D30:D31)</f>
        <v>30447</v>
      </c>
      <c r="E29" s="214">
        <f t="shared" si="8"/>
        <v>35398</v>
      </c>
      <c r="F29" s="723">
        <f>E29/D29*100</f>
        <v>116.26104378099649</v>
      </c>
    </row>
    <row r="30" spans="1:12" ht="15.75" customHeight="1">
      <c r="A30" s="12" t="s">
        <v>515</v>
      </c>
      <c r="B30" s="13" t="s">
        <v>61</v>
      </c>
      <c r="C30" s="211">
        <v>1814</v>
      </c>
      <c r="D30" s="211">
        <v>1814</v>
      </c>
      <c r="E30" s="215">
        <v>1725</v>
      </c>
      <c r="F30" s="724">
        <f>E30/D30*100</f>
        <v>95.093715545755245</v>
      </c>
      <c r="K30" s="368" t="s">
        <v>908</v>
      </c>
    </row>
    <row r="31" spans="1:12" ht="15.75" customHeight="1">
      <c r="A31" s="12" t="s">
        <v>516</v>
      </c>
      <c r="B31" s="13" t="s">
        <v>62</v>
      </c>
      <c r="C31" s="211">
        <v>23934</v>
      </c>
      <c r="D31" s="211">
        <v>28633</v>
      </c>
      <c r="E31" s="215">
        <v>33673</v>
      </c>
      <c r="F31" s="724">
        <f t="shared" ref="F31:F35" si="9">E31/D31*100</f>
        <v>117.60206754444174</v>
      </c>
    </row>
    <row r="32" spans="1:12" ht="15.75" customHeight="1">
      <c r="A32" s="12" t="s">
        <v>517</v>
      </c>
      <c r="B32" s="13" t="s">
        <v>63</v>
      </c>
      <c r="C32" s="211">
        <v>6284</v>
      </c>
      <c r="D32" s="211">
        <v>6284</v>
      </c>
      <c r="E32" s="215">
        <v>5957</v>
      </c>
      <c r="F32" s="724">
        <f t="shared" si="9"/>
        <v>94.796308084022911</v>
      </c>
    </row>
    <row r="33" spans="1:6" ht="15.75" customHeight="1">
      <c r="A33" s="12" t="s">
        <v>518</v>
      </c>
      <c r="B33" s="13" t="s">
        <v>64</v>
      </c>
      <c r="C33" s="211"/>
      <c r="D33" s="211">
        <v>762</v>
      </c>
      <c r="E33" s="215">
        <v>573</v>
      </c>
      <c r="F33" s="724">
        <f t="shared" si="9"/>
        <v>75.196850393700785</v>
      </c>
    </row>
    <row r="34" spans="1:6" ht="15.75" customHeight="1">
      <c r="A34" s="12" t="s">
        <v>519</v>
      </c>
      <c r="B34" s="115" t="s">
        <v>437</v>
      </c>
      <c r="C34" s="211"/>
      <c r="D34" s="211"/>
      <c r="E34" s="215"/>
      <c r="F34" s="724"/>
    </row>
    <row r="35" spans="1:6" ht="15.75" customHeight="1" thickBot="1">
      <c r="A35" s="17" t="s">
        <v>520</v>
      </c>
      <c r="B35" s="23" t="s">
        <v>65</v>
      </c>
      <c r="C35" s="211"/>
      <c r="D35" s="211">
        <v>1336</v>
      </c>
      <c r="E35" s="215">
        <v>841</v>
      </c>
      <c r="F35" s="724">
        <f t="shared" si="9"/>
        <v>62.949101796407177</v>
      </c>
    </row>
    <row r="36" spans="1:6" ht="15.75" customHeight="1" thickBot="1">
      <c r="A36" s="488" t="s">
        <v>5</v>
      </c>
      <c r="B36" s="112" t="s">
        <v>360</v>
      </c>
      <c r="C36" s="402">
        <f t="shared" ref="C36" si="10">SUM(C37:C47)</f>
        <v>23555</v>
      </c>
      <c r="D36" s="402">
        <f t="shared" ref="D36:E36" si="11">SUM(D37:D47)</f>
        <v>16788</v>
      </c>
      <c r="E36" s="402">
        <f t="shared" si="11"/>
        <v>17807</v>
      </c>
      <c r="F36" s="755">
        <f>E36/D36*100</f>
        <v>106.06981177031211</v>
      </c>
    </row>
    <row r="37" spans="1:6" ht="15.75" customHeight="1">
      <c r="A37" s="197" t="s">
        <v>459</v>
      </c>
      <c r="B37" s="11" t="s">
        <v>66</v>
      </c>
      <c r="C37" s="52">
        <v>0</v>
      </c>
      <c r="D37" s="52">
        <v>0</v>
      </c>
      <c r="E37" s="819">
        <v>0</v>
      </c>
      <c r="F37" s="756">
        <v>0</v>
      </c>
    </row>
    <row r="38" spans="1:6" ht="15.75" customHeight="1">
      <c r="A38" s="197" t="s">
        <v>460</v>
      </c>
      <c r="B38" s="13" t="s">
        <v>67</v>
      </c>
      <c r="C38" s="52">
        <v>8000</v>
      </c>
      <c r="D38" s="52">
        <v>8000</v>
      </c>
      <c r="E38" s="819">
        <v>7202</v>
      </c>
      <c r="F38" s="757">
        <f>E38/D38*100</f>
        <v>90.025000000000006</v>
      </c>
    </row>
    <row r="39" spans="1:6" ht="15.75" customHeight="1">
      <c r="A39" s="197" t="s">
        <v>461</v>
      </c>
      <c r="B39" s="13" t="s">
        <v>234</v>
      </c>
      <c r="C39" s="52">
        <v>524</v>
      </c>
      <c r="D39" s="52">
        <v>629</v>
      </c>
      <c r="E39" s="819">
        <v>372</v>
      </c>
      <c r="F39" s="757">
        <f t="shared" ref="F39:F49" si="12">E39/D39*100</f>
        <v>59.141494435612088</v>
      </c>
    </row>
    <row r="40" spans="1:6" ht="15.75" customHeight="1">
      <c r="A40" s="197" t="s">
        <v>462</v>
      </c>
      <c r="B40" s="13" t="s">
        <v>69</v>
      </c>
      <c r="C40" s="52">
        <v>8013</v>
      </c>
      <c r="D40" s="52">
        <v>561</v>
      </c>
      <c r="E40" s="819">
        <v>552</v>
      </c>
      <c r="F40" s="757">
        <f t="shared" si="12"/>
        <v>98.395721925133699</v>
      </c>
    </row>
    <row r="41" spans="1:6" ht="15.75" customHeight="1">
      <c r="A41" s="197" t="s">
        <v>463</v>
      </c>
      <c r="B41" s="13" t="s">
        <v>14</v>
      </c>
      <c r="C41" s="52">
        <v>3400</v>
      </c>
      <c r="D41" s="52">
        <v>3400</v>
      </c>
      <c r="E41" s="819">
        <v>3702</v>
      </c>
      <c r="F41" s="757">
        <f t="shared" si="12"/>
        <v>108.88235294117648</v>
      </c>
    </row>
    <row r="42" spans="1:6" ht="15.75" customHeight="1">
      <c r="A42" s="197" t="s">
        <v>464</v>
      </c>
      <c r="B42" s="13" t="s">
        <v>16</v>
      </c>
      <c r="C42" s="52">
        <v>3525</v>
      </c>
      <c r="D42" s="52">
        <v>3525</v>
      </c>
      <c r="E42" s="819">
        <v>5297</v>
      </c>
      <c r="F42" s="757">
        <f t="shared" si="12"/>
        <v>150.26950354609929</v>
      </c>
    </row>
    <row r="43" spans="1:6" ht="15.75" customHeight="1">
      <c r="A43" s="197" t="s">
        <v>465</v>
      </c>
      <c r="B43" s="13" t="s">
        <v>320</v>
      </c>
      <c r="C43" s="52">
        <v>0</v>
      </c>
      <c r="D43" s="52">
        <v>0</v>
      </c>
      <c r="E43" s="819">
        <v>0</v>
      </c>
      <c r="F43" s="757">
        <v>0</v>
      </c>
    </row>
    <row r="44" spans="1:6" ht="15.75" customHeight="1">
      <c r="A44" s="197" t="s">
        <v>466</v>
      </c>
      <c r="B44" s="13" t="s">
        <v>235</v>
      </c>
      <c r="C44" s="52">
        <v>0</v>
      </c>
      <c r="D44" s="52">
        <v>36</v>
      </c>
      <c r="E44" s="819">
        <v>35</v>
      </c>
      <c r="F44" s="757">
        <f t="shared" si="12"/>
        <v>97.222222222222214</v>
      </c>
    </row>
    <row r="45" spans="1:6" ht="15.75" customHeight="1">
      <c r="A45" s="197" t="s">
        <v>467</v>
      </c>
      <c r="B45" s="13" t="s">
        <v>70</v>
      </c>
      <c r="C45" s="52"/>
      <c r="D45" s="52">
        <v>544</v>
      </c>
      <c r="E45" s="819">
        <v>0</v>
      </c>
      <c r="F45" s="757">
        <v>0</v>
      </c>
    </row>
    <row r="46" spans="1:6" ht="15.75" customHeight="1">
      <c r="A46" s="197" t="s">
        <v>468</v>
      </c>
      <c r="B46" s="126" t="s">
        <v>573</v>
      </c>
      <c r="C46" s="52"/>
      <c r="D46" s="52">
        <v>0</v>
      </c>
      <c r="E46" s="819">
        <v>544</v>
      </c>
      <c r="F46" s="757">
        <v>0</v>
      </c>
    </row>
    <row r="47" spans="1:6" ht="15.75" customHeight="1" thickBot="1">
      <c r="A47" s="197" t="s">
        <v>574</v>
      </c>
      <c r="B47" s="126" t="s">
        <v>19</v>
      </c>
      <c r="C47" s="52">
        <v>93</v>
      </c>
      <c r="D47" s="52">
        <v>93</v>
      </c>
      <c r="E47" s="819">
        <v>103</v>
      </c>
      <c r="F47" s="757">
        <f t="shared" si="12"/>
        <v>110.75268817204301</v>
      </c>
    </row>
    <row r="48" spans="1:6" ht="15.75" customHeight="1" thickBot="1">
      <c r="A48" s="488" t="s">
        <v>45</v>
      </c>
      <c r="B48" s="112" t="s">
        <v>27</v>
      </c>
      <c r="C48" s="402">
        <f t="shared" ref="C48:E48" si="13">C49+C50</f>
        <v>0</v>
      </c>
      <c r="D48" s="402">
        <f t="shared" si="13"/>
        <v>102</v>
      </c>
      <c r="E48" s="402">
        <f t="shared" si="13"/>
        <v>0</v>
      </c>
      <c r="F48" s="757">
        <f t="shared" si="12"/>
        <v>0</v>
      </c>
    </row>
    <row r="49" spans="1:6" ht="15.75" customHeight="1">
      <c r="A49" s="521" t="s">
        <v>521</v>
      </c>
      <c r="B49" s="522" t="s">
        <v>52</v>
      </c>
      <c r="C49" s="469">
        <v>0</v>
      </c>
      <c r="D49" s="469">
        <v>102</v>
      </c>
      <c r="E49" s="821">
        <v>0</v>
      </c>
      <c r="F49" s="757">
        <f t="shared" si="12"/>
        <v>0</v>
      </c>
    </row>
    <row r="50" spans="1:6" ht="15.75" customHeight="1" thickBot="1">
      <c r="A50" s="293" t="s">
        <v>522</v>
      </c>
      <c r="B50" s="23" t="s">
        <v>78</v>
      </c>
      <c r="C50" s="235"/>
      <c r="D50" s="235">
        <v>0</v>
      </c>
      <c r="E50" s="822">
        <v>0</v>
      </c>
      <c r="F50" s="757">
        <v>0</v>
      </c>
    </row>
    <row r="51" spans="1:6" ht="15.75" customHeight="1" thickBot="1">
      <c r="A51" s="296" t="s">
        <v>1</v>
      </c>
      <c r="B51" s="510" t="s">
        <v>452</v>
      </c>
      <c r="C51" s="493">
        <f t="shared" ref="C51" si="14">C52+C61+C66</f>
        <v>0</v>
      </c>
      <c r="D51" s="493">
        <f>D52+D61+D66</f>
        <v>21573</v>
      </c>
      <c r="E51" s="493">
        <f>E52+E61+E66</f>
        <v>21596</v>
      </c>
      <c r="F51" s="759">
        <f>E51/D51*100</f>
        <v>100.10661474991889</v>
      </c>
    </row>
    <row r="52" spans="1:6" ht="15.75" customHeight="1" thickBot="1">
      <c r="A52" s="488" t="s">
        <v>50</v>
      </c>
      <c r="B52" s="112" t="s">
        <v>482</v>
      </c>
      <c r="C52" s="402">
        <f t="shared" ref="C52" si="15">SUM(C53:C56)</f>
        <v>0</v>
      </c>
      <c r="D52" s="402">
        <f t="shared" ref="D52:E52" si="16">SUM(D53:D56)</f>
        <v>6668</v>
      </c>
      <c r="E52" s="402">
        <f t="shared" si="16"/>
        <v>6668</v>
      </c>
      <c r="F52" s="760">
        <f>E52/D52*100</f>
        <v>100</v>
      </c>
    </row>
    <row r="53" spans="1:6" ht="15.75" customHeight="1">
      <c r="A53" s="292" t="s">
        <v>508</v>
      </c>
      <c r="B53" s="130" t="s">
        <v>58</v>
      </c>
      <c r="C53" s="470"/>
      <c r="D53" s="68">
        <v>668</v>
      </c>
      <c r="E53" s="137">
        <v>668</v>
      </c>
      <c r="F53" s="761">
        <f>E53/D53*100</f>
        <v>100</v>
      </c>
    </row>
    <row r="54" spans="1:6" ht="15.75" customHeight="1">
      <c r="A54" s="196" t="s">
        <v>470</v>
      </c>
      <c r="B54" s="13" t="s">
        <v>509</v>
      </c>
      <c r="C54" s="53">
        <v>0</v>
      </c>
      <c r="D54" s="53">
        <v>0</v>
      </c>
      <c r="E54" s="56">
        <v>0</v>
      </c>
      <c r="F54" s="757">
        <v>0</v>
      </c>
    </row>
    <row r="55" spans="1:6" ht="15.75" customHeight="1">
      <c r="A55" s="196" t="s">
        <v>471</v>
      </c>
      <c r="B55" s="13" t="s">
        <v>59</v>
      </c>
      <c r="C55" s="68"/>
      <c r="D55" s="68"/>
      <c r="E55" s="137"/>
      <c r="F55" s="757"/>
    </row>
    <row r="56" spans="1:6" ht="15.75" customHeight="1">
      <c r="A56" s="196" t="s">
        <v>488</v>
      </c>
      <c r="B56" s="13" t="s">
        <v>324</v>
      </c>
      <c r="C56" s="53">
        <v>0</v>
      </c>
      <c r="D56" s="53">
        <v>6000</v>
      </c>
      <c r="E56" s="53">
        <v>6000</v>
      </c>
      <c r="F56" s="757">
        <v>0</v>
      </c>
    </row>
    <row r="57" spans="1:6" ht="15.75" customHeight="1">
      <c r="A57" s="288" t="s">
        <v>510</v>
      </c>
      <c r="B57" s="289" t="s">
        <v>325</v>
      </c>
      <c r="C57" s="59">
        <v>0</v>
      </c>
      <c r="D57" s="59">
        <v>0</v>
      </c>
      <c r="E57" s="839">
        <v>0</v>
      </c>
      <c r="F57" s="757">
        <v>0</v>
      </c>
    </row>
    <row r="58" spans="1:6" ht="15.75" customHeight="1">
      <c r="A58" s="288" t="s">
        <v>512</v>
      </c>
      <c r="B58" s="489" t="s">
        <v>487</v>
      </c>
      <c r="C58" s="59">
        <v>0</v>
      </c>
      <c r="D58" s="59">
        <v>0</v>
      </c>
      <c r="E58" s="839">
        <v>0</v>
      </c>
      <c r="F58" s="757">
        <v>0</v>
      </c>
    </row>
    <row r="59" spans="1:6" ht="15.75" customHeight="1">
      <c r="A59" s="288" t="s">
        <v>570</v>
      </c>
      <c r="B59" s="489" t="s">
        <v>511</v>
      </c>
      <c r="C59" s="59">
        <v>0</v>
      </c>
      <c r="D59" s="59">
        <v>0</v>
      </c>
      <c r="E59" s="839">
        <v>0</v>
      </c>
      <c r="F59" s="757">
        <v>0</v>
      </c>
    </row>
    <row r="60" spans="1:6" ht="15.75" customHeight="1" thickBot="1">
      <c r="A60" s="293" t="s">
        <v>571</v>
      </c>
      <c r="B60" s="513" t="s">
        <v>513</v>
      </c>
      <c r="C60" s="235">
        <v>0</v>
      </c>
      <c r="D60" s="235">
        <v>0</v>
      </c>
      <c r="E60" s="839">
        <v>0</v>
      </c>
      <c r="F60" s="757">
        <v>0</v>
      </c>
    </row>
    <row r="61" spans="1:6" ht="15.75" customHeight="1" thickBot="1">
      <c r="A61" s="488" t="s">
        <v>54</v>
      </c>
      <c r="B61" s="490" t="s">
        <v>452</v>
      </c>
      <c r="C61" s="60">
        <f t="shared" ref="C61" si="17">SUM(C62:C64)</f>
        <v>0</v>
      </c>
      <c r="D61" s="60">
        <f>SUM(D62:D65)</f>
        <v>14905</v>
      </c>
      <c r="E61" s="60">
        <f>SUM(E62:E65)</f>
        <v>14905</v>
      </c>
      <c r="F61" s="716">
        <f>E61/D61*100</f>
        <v>100</v>
      </c>
    </row>
    <row r="62" spans="1:6" ht="15.75" customHeight="1">
      <c r="A62" s="197" t="s">
        <v>472</v>
      </c>
      <c r="B62" s="502" t="s">
        <v>22</v>
      </c>
      <c r="C62" s="52"/>
      <c r="D62" s="52"/>
      <c r="E62" s="819">
        <v>0</v>
      </c>
      <c r="F62" s="762"/>
    </row>
    <row r="63" spans="1:6" ht="15.75" customHeight="1">
      <c r="A63" s="196" t="s">
        <v>473</v>
      </c>
      <c r="B63" s="31" t="s">
        <v>24</v>
      </c>
      <c r="C63" s="68">
        <v>0</v>
      </c>
      <c r="D63" s="68">
        <v>11641</v>
      </c>
      <c r="E63" s="137">
        <v>11641</v>
      </c>
      <c r="F63" s="761">
        <f>E63/D63*100</f>
        <v>100</v>
      </c>
    </row>
    <row r="64" spans="1:6" ht="15.75" customHeight="1">
      <c r="A64" s="288" t="s">
        <v>474</v>
      </c>
      <c r="B64" s="503" t="s">
        <v>236</v>
      </c>
      <c r="C64" s="473">
        <v>0</v>
      </c>
      <c r="D64" s="473">
        <v>0</v>
      </c>
      <c r="E64" s="839">
        <v>0</v>
      </c>
      <c r="F64" s="763"/>
    </row>
    <row r="65" spans="1:6" ht="15.75" customHeight="1" thickBot="1">
      <c r="A65" s="288" t="s">
        <v>551</v>
      </c>
      <c r="B65" s="503" t="s">
        <v>580</v>
      </c>
      <c r="C65" s="473"/>
      <c r="D65" s="473">
        <v>3264</v>
      </c>
      <c r="E65" s="839">
        <v>3264</v>
      </c>
      <c r="F65" s="763"/>
    </row>
    <row r="66" spans="1:6" ht="15.75" customHeight="1" thickBot="1">
      <c r="A66" s="488" t="s">
        <v>53</v>
      </c>
      <c r="B66" s="490" t="s">
        <v>326</v>
      </c>
      <c r="C66" s="402">
        <f t="shared" ref="C66" si="18">SUM(C67:C68)</f>
        <v>0</v>
      </c>
      <c r="D66" s="402">
        <f t="shared" ref="D66:E66" si="19">SUM(D67:D68)</f>
        <v>0</v>
      </c>
      <c r="E66" s="402">
        <f t="shared" si="19"/>
        <v>23</v>
      </c>
      <c r="F66" s="755">
        <v>0</v>
      </c>
    </row>
    <row r="67" spans="1:6" ht="15.75" customHeight="1" thickBot="1">
      <c r="A67" s="292" t="s">
        <v>523</v>
      </c>
      <c r="B67" s="524" t="s">
        <v>509</v>
      </c>
      <c r="C67" s="68">
        <v>0</v>
      </c>
      <c r="D67" s="68">
        <v>0</v>
      </c>
      <c r="E67" s="137">
        <v>0</v>
      </c>
      <c r="F67" s="755">
        <v>0</v>
      </c>
    </row>
    <row r="68" spans="1:6" ht="15.75" customHeight="1" thickBot="1">
      <c r="A68" s="293" t="s">
        <v>524</v>
      </c>
      <c r="B68" s="525" t="s">
        <v>80</v>
      </c>
      <c r="C68" s="235"/>
      <c r="D68" s="235">
        <v>0</v>
      </c>
      <c r="E68" s="822">
        <v>23</v>
      </c>
      <c r="F68" s="755">
        <v>0</v>
      </c>
    </row>
    <row r="69" spans="1:6" ht="25.5" customHeight="1" thickBot="1">
      <c r="A69" s="526" t="s">
        <v>2</v>
      </c>
      <c r="B69" s="527" t="s">
        <v>555</v>
      </c>
      <c r="C69" s="528">
        <f>C51+C10</f>
        <v>221559</v>
      </c>
      <c r="D69" s="528">
        <f>D51+D10</f>
        <v>255643</v>
      </c>
      <c r="E69" s="528">
        <f>E51+E10</f>
        <v>260708</v>
      </c>
      <c r="F69" s="765">
        <f>E69/D69*100</f>
        <v>101.98127857989464</v>
      </c>
    </row>
    <row r="70" spans="1:6" ht="15.75" customHeight="1" thickBot="1">
      <c r="A70" s="167" t="s">
        <v>12</v>
      </c>
      <c r="B70" s="116" t="s">
        <v>525</v>
      </c>
      <c r="C70" s="208">
        <f t="shared" ref="C70" si="20">SUM(C71:C73)</f>
        <v>0</v>
      </c>
      <c r="D70" s="208">
        <f t="shared" ref="D70" si="21">SUM(D71:D73)</f>
        <v>0</v>
      </c>
      <c r="E70" s="217"/>
      <c r="F70" s="766"/>
    </row>
    <row r="71" spans="1:6" ht="15.75" customHeight="1">
      <c r="A71" s="164" t="s">
        <v>13</v>
      </c>
      <c r="B71" s="113" t="s">
        <v>237</v>
      </c>
      <c r="C71" s="211"/>
      <c r="D71" s="211"/>
      <c r="E71" s="215"/>
      <c r="F71" s="767"/>
    </row>
    <row r="72" spans="1:6" ht="15.75" customHeight="1">
      <c r="A72" s="164" t="s">
        <v>15</v>
      </c>
      <c r="B72" s="114" t="s">
        <v>238</v>
      </c>
      <c r="C72" s="211"/>
      <c r="D72" s="211"/>
      <c r="E72" s="215"/>
      <c r="F72" s="724"/>
    </row>
    <row r="73" spans="1:6" ht="15.75" customHeight="1" thickBot="1">
      <c r="A73" s="164" t="s">
        <v>17</v>
      </c>
      <c r="B73" s="117" t="s">
        <v>239</v>
      </c>
      <c r="C73" s="211"/>
      <c r="D73" s="211"/>
      <c r="E73" s="215"/>
      <c r="F73" s="767"/>
    </row>
    <row r="74" spans="1:6" ht="15.75" customHeight="1" thickBot="1">
      <c r="A74" s="167" t="s">
        <v>20</v>
      </c>
      <c r="B74" s="116" t="s">
        <v>526</v>
      </c>
      <c r="C74" s="208">
        <f t="shared" ref="C74:D74" si="22">SUM(C75:C78)</f>
        <v>0</v>
      </c>
      <c r="D74" s="208">
        <f t="shared" si="22"/>
        <v>0</v>
      </c>
      <c r="E74" s="217"/>
      <c r="F74" s="768">
        <f t="shared" ref="F74" si="23">SUM(F75:F78)</f>
        <v>0</v>
      </c>
    </row>
    <row r="75" spans="1:6" ht="15.75" customHeight="1">
      <c r="A75" s="164" t="s">
        <v>21</v>
      </c>
      <c r="B75" s="113" t="s">
        <v>240</v>
      </c>
      <c r="C75" s="211"/>
      <c r="D75" s="211"/>
      <c r="E75" s="215"/>
      <c r="F75" s="767"/>
    </row>
    <row r="76" spans="1:6" ht="15.75" customHeight="1">
      <c r="A76" s="164" t="s">
        <v>23</v>
      </c>
      <c r="B76" s="114" t="s">
        <v>81</v>
      </c>
      <c r="C76" s="211"/>
      <c r="D76" s="211"/>
      <c r="E76" s="215"/>
      <c r="F76" s="767"/>
    </row>
    <row r="77" spans="1:6" ht="15.75" customHeight="1">
      <c r="A77" s="164" t="s">
        <v>25</v>
      </c>
      <c r="B77" s="114" t="s">
        <v>241</v>
      </c>
      <c r="C77" s="211"/>
      <c r="D77" s="211"/>
      <c r="E77" s="215"/>
      <c r="F77" s="767"/>
    </row>
    <row r="78" spans="1:6" ht="15.75" customHeight="1" thickBot="1">
      <c r="A78" s="164" t="s">
        <v>68</v>
      </c>
      <c r="B78" s="115" t="s">
        <v>82</v>
      </c>
      <c r="C78" s="211"/>
      <c r="D78" s="211"/>
      <c r="E78" s="215"/>
      <c r="F78" s="767"/>
    </row>
    <row r="79" spans="1:6" ht="15.75" customHeight="1" thickBot="1">
      <c r="A79" s="167" t="s">
        <v>26</v>
      </c>
      <c r="B79" s="116" t="s">
        <v>559</v>
      </c>
      <c r="C79" s="208">
        <f t="shared" ref="C79:E79" si="24">SUM(C80:C81)</f>
        <v>34000</v>
      </c>
      <c r="D79" s="208">
        <f t="shared" si="24"/>
        <v>35476</v>
      </c>
      <c r="E79" s="208">
        <f t="shared" si="24"/>
        <v>35476</v>
      </c>
      <c r="F79" s="766">
        <f>E79/D79*100</f>
        <v>100</v>
      </c>
    </row>
    <row r="80" spans="1:6" ht="15.75" customHeight="1">
      <c r="A80" s="164" t="s">
        <v>71</v>
      </c>
      <c r="B80" s="113" t="s">
        <v>35</v>
      </c>
      <c r="C80" s="211">
        <v>34000</v>
      </c>
      <c r="D80" s="211">
        <v>35476</v>
      </c>
      <c r="E80" s="218">
        <v>35476</v>
      </c>
      <c r="F80" s="781">
        <f>E80/D80*100</f>
        <v>100</v>
      </c>
    </row>
    <row r="81" spans="1:7" ht="15.75" customHeight="1" thickBot="1">
      <c r="A81" s="166" t="s">
        <v>72</v>
      </c>
      <c r="B81" s="115" t="s">
        <v>36</v>
      </c>
      <c r="C81" s="211"/>
      <c r="D81" s="211"/>
      <c r="E81" s="218"/>
      <c r="F81" s="770"/>
    </row>
    <row r="82" spans="1:7" ht="15.75" customHeight="1" thickBot="1">
      <c r="A82" s="167" t="s">
        <v>527</v>
      </c>
      <c r="B82" s="116" t="s">
        <v>560</v>
      </c>
      <c r="C82" s="208">
        <f t="shared" ref="C82" si="25">SUM(C83:C85)</f>
        <v>0</v>
      </c>
      <c r="D82" s="208">
        <f t="shared" ref="D82:E82" si="26">SUM(D83:D85)</f>
        <v>5789</v>
      </c>
      <c r="E82" s="208">
        <f t="shared" si="26"/>
        <v>5789</v>
      </c>
      <c r="F82" s="766">
        <f>E82/D82*100</f>
        <v>100</v>
      </c>
    </row>
    <row r="83" spans="1:7" ht="15.75" customHeight="1">
      <c r="A83" s="164" t="s">
        <v>75</v>
      </c>
      <c r="B83" s="113" t="s">
        <v>38</v>
      </c>
      <c r="C83" s="211"/>
      <c r="D83" s="211">
        <v>5789</v>
      </c>
      <c r="E83" s="215">
        <v>5789</v>
      </c>
      <c r="F83" s="767"/>
    </row>
    <row r="84" spans="1:7" ht="15.75" customHeight="1">
      <c r="A84" s="165" t="s">
        <v>76</v>
      </c>
      <c r="B84" s="114" t="s">
        <v>39</v>
      </c>
      <c r="C84" s="211"/>
      <c r="D84" s="211"/>
      <c r="E84" s="215"/>
      <c r="F84" s="767"/>
    </row>
    <row r="85" spans="1:7" ht="15.75" customHeight="1" thickBot="1">
      <c r="A85" s="166" t="s">
        <v>77</v>
      </c>
      <c r="B85" s="115" t="s">
        <v>40</v>
      </c>
      <c r="C85" s="211"/>
      <c r="D85" s="211">
        <v>0</v>
      </c>
      <c r="E85" s="215">
        <v>0</v>
      </c>
      <c r="F85" s="724">
        <v>0</v>
      </c>
    </row>
    <row r="86" spans="1:7" ht="15.75" customHeight="1" thickBot="1">
      <c r="A86" s="167" t="s">
        <v>528</v>
      </c>
      <c r="B86" s="116" t="s">
        <v>561</v>
      </c>
      <c r="C86" s="208">
        <f t="shared" ref="C86" si="27">SUM(C87:C90)</f>
        <v>0</v>
      </c>
      <c r="D86" s="208">
        <f t="shared" ref="D86" si="28">SUM(D87:D90)</f>
        <v>0</v>
      </c>
      <c r="E86" s="217"/>
      <c r="F86" s="768">
        <f t="shared" ref="F86" si="29">SUM(F87:F90)</f>
        <v>0</v>
      </c>
    </row>
    <row r="87" spans="1:7" ht="15.75" customHeight="1">
      <c r="A87" s="168" t="s">
        <v>529</v>
      </c>
      <c r="B87" s="113" t="s">
        <v>245</v>
      </c>
      <c r="C87" s="211"/>
      <c r="D87" s="211"/>
      <c r="E87" s="215"/>
      <c r="F87" s="767"/>
    </row>
    <row r="88" spans="1:7" ht="15.75" customHeight="1">
      <c r="A88" s="169" t="s">
        <v>530</v>
      </c>
      <c r="B88" s="114" t="s">
        <v>246</v>
      </c>
      <c r="C88" s="211"/>
      <c r="D88" s="211"/>
      <c r="E88" s="215"/>
      <c r="F88" s="767"/>
    </row>
    <row r="89" spans="1:7" ht="15.75" customHeight="1">
      <c r="A89" s="169" t="s">
        <v>531</v>
      </c>
      <c r="B89" s="114" t="s">
        <v>247</v>
      </c>
      <c r="C89" s="211"/>
      <c r="D89" s="211"/>
      <c r="E89" s="215"/>
      <c r="F89" s="767"/>
    </row>
    <row r="90" spans="1:7" ht="15.75" customHeight="1" thickBot="1">
      <c r="A90" s="170" t="s">
        <v>532</v>
      </c>
      <c r="B90" s="115" t="s">
        <v>248</v>
      </c>
      <c r="C90" s="211"/>
      <c r="D90" s="211"/>
      <c r="E90" s="215"/>
      <c r="F90" s="767"/>
    </row>
    <row r="91" spans="1:7" ht="15.75" customHeight="1" thickBot="1">
      <c r="A91" s="167" t="s">
        <v>30</v>
      </c>
      <c r="B91" s="118" t="s">
        <v>533</v>
      </c>
      <c r="C91" s="208">
        <f t="shared" ref="C91:E91" si="30">C70+C74+C79+C82+C86</f>
        <v>34000</v>
      </c>
      <c r="D91" s="208">
        <f t="shared" si="30"/>
        <v>41265</v>
      </c>
      <c r="E91" s="208">
        <f t="shared" si="30"/>
        <v>41265</v>
      </c>
      <c r="F91" s="766">
        <f>E91/D91*100</f>
        <v>100</v>
      </c>
    </row>
    <row r="92" spans="1:7" ht="25.5" customHeight="1" thickBot="1">
      <c r="A92" s="533" t="s">
        <v>33</v>
      </c>
      <c r="B92" s="534" t="s">
        <v>534</v>
      </c>
      <c r="C92" s="430">
        <f t="shared" ref="C92:E92" si="31">C91+C69</f>
        <v>255559</v>
      </c>
      <c r="D92" s="430">
        <f t="shared" si="31"/>
        <v>296908</v>
      </c>
      <c r="E92" s="430">
        <f t="shared" si="31"/>
        <v>301973</v>
      </c>
      <c r="F92" s="771">
        <f>E92/D92*100</f>
        <v>101.70591563716707</v>
      </c>
    </row>
    <row r="93" spans="1:7" ht="15.75" customHeight="1" thickBot="1">
      <c r="A93" s="171"/>
      <c r="B93" s="190"/>
      <c r="C93" s="172"/>
      <c r="D93" s="172">
        <v>0</v>
      </c>
      <c r="E93" s="172">
        <v>0</v>
      </c>
      <c r="F93" s="772"/>
    </row>
    <row r="94" spans="1:7" ht="15.75" customHeight="1" thickBot="1">
      <c r="A94" s="176"/>
      <c r="B94" s="191" t="s">
        <v>151</v>
      </c>
      <c r="C94" s="400"/>
      <c r="D94" s="400"/>
      <c r="E94" s="400"/>
      <c r="F94" s="773"/>
    </row>
    <row r="95" spans="1:7" ht="15.75" customHeight="1" thickBot="1">
      <c r="A95" s="565" t="s">
        <v>0</v>
      </c>
      <c r="B95" s="566" t="s">
        <v>548</v>
      </c>
      <c r="C95" s="531">
        <f t="shared" ref="C95:E95" si="32">C96+C97+C98+C100+C101+C112</f>
        <v>117199</v>
      </c>
      <c r="D95" s="531">
        <f t="shared" si="32"/>
        <v>143089</v>
      </c>
      <c r="E95" s="531">
        <f t="shared" si="32"/>
        <v>117068</v>
      </c>
      <c r="F95" s="745">
        <f>E95/D95*100</f>
        <v>81.814814555975659</v>
      </c>
    </row>
    <row r="96" spans="1:7" ht="15.75" customHeight="1">
      <c r="A96" s="177" t="s">
        <v>3</v>
      </c>
      <c r="B96" s="22" t="s">
        <v>249</v>
      </c>
      <c r="C96" s="210">
        <v>35527</v>
      </c>
      <c r="D96" s="210">
        <v>36949</v>
      </c>
      <c r="E96" s="210">
        <v>35681</v>
      </c>
      <c r="F96" s="723">
        <f>E96/D96*100</f>
        <v>96.568242712928637</v>
      </c>
      <c r="G96" s="294"/>
    </row>
    <row r="97" spans="1:7" ht="15.75" customHeight="1">
      <c r="A97" s="165" t="s">
        <v>4</v>
      </c>
      <c r="B97" s="13" t="s">
        <v>89</v>
      </c>
      <c r="C97" s="211">
        <v>9087</v>
      </c>
      <c r="D97" s="211">
        <v>9087</v>
      </c>
      <c r="E97" s="211">
        <v>8916</v>
      </c>
      <c r="F97" s="724">
        <f>E97/D97*100</f>
        <v>98.118190822053492</v>
      </c>
      <c r="G97" s="294"/>
    </row>
    <row r="98" spans="1:7" ht="15.75" customHeight="1">
      <c r="A98" s="165" t="s">
        <v>5</v>
      </c>
      <c r="B98" s="13" t="s">
        <v>250</v>
      </c>
      <c r="C98" s="211">
        <v>62075</v>
      </c>
      <c r="D98" s="211">
        <v>76230</v>
      </c>
      <c r="E98" s="211">
        <v>57887</v>
      </c>
      <c r="F98" s="724">
        <f t="shared" ref="F98:F111" si="33">E98/D98*100</f>
        <v>75.937295028204119</v>
      </c>
      <c r="G98" s="294"/>
    </row>
    <row r="99" spans="1:7" ht="15.75" customHeight="1">
      <c r="A99" s="165"/>
      <c r="B99" s="126" t="s">
        <v>435</v>
      </c>
      <c r="C99" s="211">
        <v>0</v>
      </c>
      <c r="D99" s="211">
        <v>0</v>
      </c>
      <c r="E99" s="211">
        <v>0</v>
      </c>
      <c r="F99" s="724">
        <v>0</v>
      </c>
      <c r="G99" s="294"/>
    </row>
    <row r="100" spans="1:7" ht="15.75" customHeight="1">
      <c r="A100" s="165" t="s">
        <v>45</v>
      </c>
      <c r="B100" s="31" t="s">
        <v>127</v>
      </c>
      <c r="C100" s="211">
        <v>7510</v>
      </c>
      <c r="D100" s="211">
        <v>10854</v>
      </c>
      <c r="E100" s="211">
        <v>10754</v>
      </c>
      <c r="F100" s="724">
        <f t="shared" si="33"/>
        <v>99.078680670720473</v>
      </c>
      <c r="G100" s="294"/>
    </row>
    <row r="101" spans="1:7" ht="15.75" customHeight="1">
      <c r="A101" s="165" t="s">
        <v>251</v>
      </c>
      <c r="B101" s="32" t="s">
        <v>91</v>
      </c>
      <c r="C101" s="211">
        <v>2000</v>
      </c>
      <c r="D101" s="211">
        <v>4180</v>
      </c>
      <c r="E101" s="211">
        <v>3675</v>
      </c>
      <c r="F101" s="724">
        <f t="shared" si="33"/>
        <v>87.918660287081337</v>
      </c>
      <c r="G101" s="294"/>
    </row>
    <row r="102" spans="1:7" ht="15.75" customHeight="1">
      <c r="A102" s="165" t="s">
        <v>49</v>
      </c>
      <c r="B102" s="13" t="s">
        <v>252</v>
      </c>
      <c r="C102" s="212">
        <v>0</v>
      </c>
      <c r="D102" s="212">
        <v>0</v>
      </c>
      <c r="E102" s="212">
        <v>315</v>
      </c>
      <c r="F102" s="724">
        <v>0</v>
      </c>
      <c r="G102" s="294"/>
    </row>
    <row r="103" spans="1:7" ht="15.75" customHeight="1">
      <c r="A103" s="165" t="s">
        <v>93</v>
      </c>
      <c r="B103" s="122" t="s">
        <v>253</v>
      </c>
      <c r="C103" s="212"/>
      <c r="D103" s="212"/>
      <c r="E103" s="212"/>
      <c r="F103" s="724"/>
      <c r="G103" s="294"/>
    </row>
    <row r="104" spans="1:7" ht="15.75" customHeight="1">
      <c r="A104" s="165" t="s">
        <v>95</v>
      </c>
      <c r="B104" s="123" t="s">
        <v>254</v>
      </c>
      <c r="C104" s="212"/>
      <c r="D104" s="212"/>
      <c r="E104" s="212"/>
      <c r="F104" s="724"/>
      <c r="G104" s="294"/>
    </row>
    <row r="105" spans="1:7" ht="15.75" customHeight="1">
      <c r="A105" s="165" t="s">
        <v>96</v>
      </c>
      <c r="B105" s="123" t="s">
        <v>255</v>
      </c>
      <c r="C105" s="212"/>
      <c r="D105" s="212"/>
      <c r="E105" s="212"/>
      <c r="F105" s="724"/>
      <c r="G105" s="294"/>
    </row>
    <row r="106" spans="1:7" ht="15.75" customHeight="1">
      <c r="A106" s="165" t="s">
        <v>98</v>
      </c>
      <c r="B106" s="122" t="s">
        <v>256</v>
      </c>
      <c r="C106" s="212">
        <v>0</v>
      </c>
      <c r="D106" s="212">
        <v>0</v>
      </c>
      <c r="E106" s="212">
        <v>0</v>
      </c>
      <c r="F106" s="724">
        <v>0</v>
      </c>
      <c r="G106" s="294"/>
    </row>
    <row r="107" spans="1:7" ht="15.75" customHeight="1">
      <c r="A107" s="165" t="s">
        <v>100</v>
      </c>
      <c r="B107" s="122" t="s">
        <v>257</v>
      </c>
      <c r="C107" s="212"/>
      <c r="D107" s="212"/>
      <c r="E107" s="212"/>
      <c r="F107" s="724"/>
      <c r="G107" s="294"/>
    </row>
    <row r="108" spans="1:7" ht="15.75" customHeight="1">
      <c r="A108" s="165" t="s">
        <v>130</v>
      </c>
      <c r="B108" s="123" t="s">
        <v>258</v>
      </c>
      <c r="C108" s="212">
        <v>0</v>
      </c>
      <c r="D108" s="212">
        <v>0</v>
      </c>
      <c r="E108" s="212">
        <v>0</v>
      </c>
      <c r="F108" s="724">
        <v>0</v>
      </c>
      <c r="G108" s="294"/>
    </row>
    <row r="109" spans="1:7" ht="15.75" customHeight="1">
      <c r="A109" s="178" t="s">
        <v>132</v>
      </c>
      <c r="B109" s="124" t="s">
        <v>259</v>
      </c>
      <c r="C109" s="212"/>
      <c r="D109" s="212"/>
      <c r="E109" s="212"/>
      <c r="F109" s="724"/>
      <c r="G109" s="294"/>
    </row>
    <row r="110" spans="1:7" ht="15.75" customHeight="1">
      <c r="A110" s="165" t="s">
        <v>135</v>
      </c>
      <c r="B110" s="124" t="s">
        <v>260</v>
      </c>
      <c r="C110" s="212">
        <v>0</v>
      </c>
      <c r="D110" s="212">
        <v>0</v>
      </c>
      <c r="E110" s="212">
        <v>0</v>
      </c>
      <c r="F110" s="724"/>
      <c r="G110" s="294"/>
    </row>
    <row r="111" spans="1:7" ht="15.75" customHeight="1">
      <c r="A111" s="166" t="s">
        <v>136</v>
      </c>
      <c r="B111" s="124" t="s">
        <v>261</v>
      </c>
      <c r="C111" s="212">
        <v>0</v>
      </c>
      <c r="D111" s="212">
        <v>975</v>
      </c>
      <c r="E111" s="212">
        <v>0</v>
      </c>
      <c r="F111" s="724">
        <f t="shared" si="33"/>
        <v>0</v>
      </c>
      <c r="G111" s="294"/>
    </row>
    <row r="112" spans="1:7" ht="15.75" customHeight="1" thickBot="1">
      <c r="A112" s="179" t="s">
        <v>385</v>
      </c>
      <c r="B112" s="23" t="s">
        <v>113</v>
      </c>
      <c r="C112" s="216">
        <v>1000</v>
      </c>
      <c r="D112" s="216">
        <v>5789</v>
      </c>
      <c r="E112" s="216">
        <v>155</v>
      </c>
      <c r="F112" s="724">
        <f>E112/D112*100</f>
        <v>2.6774917947832098</v>
      </c>
      <c r="G112" s="294"/>
    </row>
    <row r="113" spans="1:7" ht="15.75" customHeight="1" thickBot="1">
      <c r="A113" s="530" t="s">
        <v>1</v>
      </c>
      <c r="B113" s="567" t="s">
        <v>549</v>
      </c>
      <c r="C113" s="531">
        <f t="shared" ref="C113:E113" si="34">+C114+C117+C119+C128</f>
        <v>0</v>
      </c>
      <c r="D113" s="531">
        <f t="shared" si="34"/>
        <v>21819</v>
      </c>
      <c r="E113" s="531">
        <f t="shared" si="34"/>
        <v>15811</v>
      </c>
      <c r="F113" s="747">
        <f>E113/D113*100</f>
        <v>72.464365919611353</v>
      </c>
      <c r="G113" s="294"/>
    </row>
    <row r="114" spans="1:7" ht="15.75" customHeight="1">
      <c r="A114" s="164" t="s">
        <v>50</v>
      </c>
      <c r="B114" s="13" t="s">
        <v>177</v>
      </c>
      <c r="C114" s="210">
        <v>0</v>
      </c>
      <c r="D114" s="210">
        <v>21819</v>
      </c>
      <c r="E114" s="210">
        <v>15811</v>
      </c>
      <c r="F114" s="748">
        <f>E114/D114*100</f>
        <v>72.464365919611353</v>
      </c>
      <c r="G114" s="294"/>
    </row>
    <row r="115" spans="1:7" ht="15.75" customHeight="1">
      <c r="A115" s="164" t="s">
        <v>54</v>
      </c>
      <c r="B115" s="126" t="s">
        <v>262</v>
      </c>
      <c r="C115" s="210">
        <v>0</v>
      </c>
      <c r="D115" s="210">
        <v>0</v>
      </c>
      <c r="E115" s="210">
        <v>0</v>
      </c>
      <c r="F115" s="748">
        <v>0</v>
      </c>
      <c r="G115" s="294"/>
    </row>
    <row r="116" spans="1:7" ht="15.75" customHeight="1">
      <c r="A116" s="164"/>
      <c r="B116" s="126" t="s">
        <v>434</v>
      </c>
      <c r="C116" s="210">
        <v>0</v>
      </c>
      <c r="D116" s="210">
        <v>0</v>
      </c>
      <c r="E116" s="210">
        <v>0</v>
      </c>
      <c r="F116" s="748">
        <v>0</v>
      </c>
      <c r="G116" s="294"/>
    </row>
    <row r="117" spans="1:7" ht="15.75" customHeight="1">
      <c r="A117" s="164" t="s">
        <v>53</v>
      </c>
      <c r="B117" s="126" t="s">
        <v>104</v>
      </c>
      <c r="C117" s="211">
        <v>0</v>
      </c>
      <c r="D117" s="211">
        <v>0</v>
      </c>
      <c r="E117" s="211">
        <v>0</v>
      </c>
      <c r="F117" s="748">
        <v>0</v>
      </c>
      <c r="G117" s="294"/>
    </row>
    <row r="118" spans="1:7" ht="15.75" customHeight="1">
      <c r="A118" s="164" t="s">
        <v>55</v>
      </c>
      <c r="B118" s="126" t="s">
        <v>105</v>
      </c>
      <c r="C118" s="211"/>
      <c r="D118" s="211"/>
      <c r="E118" s="211"/>
      <c r="F118" s="748"/>
      <c r="G118" s="294"/>
    </row>
    <row r="119" spans="1:7" ht="15.75" customHeight="1">
      <c r="A119" s="164" t="s">
        <v>56</v>
      </c>
      <c r="B119" s="127" t="s">
        <v>183</v>
      </c>
      <c r="C119" s="211">
        <f t="shared" ref="C119" si="35">SUM(C120:C127)</f>
        <v>0</v>
      </c>
      <c r="D119" s="211">
        <f t="shared" ref="D119:E119" si="36">SUM(D120:D127)</f>
        <v>0</v>
      </c>
      <c r="E119" s="211">
        <f t="shared" si="36"/>
        <v>0</v>
      </c>
      <c r="F119" s="748">
        <v>0</v>
      </c>
      <c r="G119" s="294"/>
    </row>
    <row r="120" spans="1:7" ht="15.75" customHeight="1">
      <c r="A120" s="164" t="s">
        <v>57</v>
      </c>
      <c r="B120" s="128" t="s">
        <v>263</v>
      </c>
      <c r="C120" s="211"/>
      <c r="D120" s="211"/>
      <c r="E120" s="211"/>
      <c r="F120" s="748"/>
      <c r="G120" s="294"/>
    </row>
    <row r="121" spans="1:7" ht="15.75" customHeight="1">
      <c r="A121" s="164" t="s">
        <v>107</v>
      </c>
      <c r="B121" s="129" t="s">
        <v>264</v>
      </c>
      <c r="C121" s="211"/>
      <c r="D121" s="211"/>
      <c r="E121" s="211"/>
      <c r="F121" s="748"/>
      <c r="G121" s="294"/>
    </row>
    <row r="122" spans="1:7" ht="15.75" customHeight="1">
      <c r="A122" s="164" t="s">
        <v>109</v>
      </c>
      <c r="B122" s="123" t="s">
        <v>255</v>
      </c>
      <c r="C122" s="211"/>
      <c r="D122" s="211"/>
      <c r="E122" s="211"/>
      <c r="F122" s="748"/>
      <c r="G122" s="294"/>
    </row>
    <row r="123" spans="1:7" ht="15.75" customHeight="1">
      <c r="A123" s="164" t="s">
        <v>110</v>
      </c>
      <c r="B123" s="123" t="s">
        <v>265</v>
      </c>
      <c r="C123" s="211">
        <v>0</v>
      </c>
      <c r="D123" s="211">
        <v>0</v>
      </c>
      <c r="E123" s="211">
        <v>0</v>
      </c>
      <c r="F123" s="748">
        <v>0</v>
      </c>
      <c r="G123" s="294"/>
    </row>
    <row r="124" spans="1:7" ht="15.75" customHeight="1">
      <c r="A124" s="164" t="s">
        <v>112</v>
      </c>
      <c r="B124" s="123" t="s">
        <v>266</v>
      </c>
      <c r="C124" s="211"/>
      <c r="D124" s="211"/>
      <c r="E124" s="211"/>
      <c r="F124" s="748"/>
      <c r="G124" s="294"/>
    </row>
    <row r="125" spans="1:7" ht="15.75" customHeight="1">
      <c r="A125" s="164" t="s">
        <v>138</v>
      </c>
      <c r="B125" s="123" t="s">
        <v>258</v>
      </c>
      <c r="C125" s="211">
        <v>0</v>
      </c>
      <c r="D125" s="211">
        <v>0</v>
      </c>
      <c r="E125" s="211">
        <v>0</v>
      </c>
      <c r="F125" s="748">
        <v>0</v>
      </c>
      <c r="G125" s="294"/>
    </row>
    <row r="126" spans="1:7" ht="15.75" customHeight="1">
      <c r="A126" s="164" t="s">
        <v>141</v>
      </c>
      <c r="B126" s="123" t="s">
        <v>267</v>
      </c>
      <c r="C126" s="211">
        <v>0</v>
      </c>
      <c r="D126" s="211">
        <v>0</v>
      </c>
      <c r="E126" s="211">
        <v>0</v>
      </c>
      <c r="F126" s="748">
        <v>0</v>
      </c>
      <c r="G126" s="294"/>
    </row>
    <row r="127" spans="1:7" ht="15.75" customHeight="1">
      <c r="A127" s="178" t="s">
        <v>142</v>
      </c>
      <c r="B127" s="123" t="s">
        <v>268</v>
      </c>
      <c r="C127" s="212">
        <v>0</v>
      </c>
      <c r="D127" s="212">
        <v>0</v>
      </c>
      <c r="E127" s="212">
        <v>0</v>
      </c>
      <c r="F127" s="748">
        <v>0</v>
      </c>
      <c r="G127" s="294"/>
    </row>
    <row r="128" spans="1:7" ht="15.75" customHeight="1" thickBot="1">
      <c r="A128" s="166" t="s">
        <v>386</v>
      </c>
      <c r="B128" s="126" t="s">
        <v>114</v>
      </c>
      <c r="C128" s="212">
        <v>0</v>
      </c>
      <c r="D128" s="212">
        <v>0</v>
      </c>
      <c r="E128" s="212">
        <v>0</v>
      </c>
      <c r="F128" s="748">
        <v>0</v>
      </c>
      <c r="G128" s="294"/>
    </row>
    <row r="129" spans="1:7" ht="18" customHeight="1" thickBot="1">
      <c r="A129" s="530" t="s">
        <v>2</v>
      </c>
      <c r="B129" s="510" t="s">
        <v>535</v>
      </c>
      <c r="C129" s="531">
        <f t="shared" ref="C129:E129" si="37">+C95+C113</f>
        <v>117199</v>
      </c>
      <c r="D129" s="531">
        <f t="shared" si="37"/>
        <v>164908</v>
      </c>
      <c r="E129" s="531">
        <f t="shared" si="37"/>
        <v>132879</v>
      </c>
      <c r="F129" s="747">
        <f>E129/D129*100</f>
        <v>80.577655419991757</v>
      </c>
      <c r="G129" s="294"/>
    </row>
    <row r="130" spans="1:7" ht="15.75" customHeight="1" thickBot="1">
      <c r="A130" s="6" t="s">
        <v>12</v>
      </c>
      <c r="B130" s="112" t="s">
        <v>558</v>
      </c>
      <c r="C130" s="208">
        <f t="shared" ref="C130:E130" si="38">+C131+C132+C133</f>
        <v>0</v>
      </c>
      <c r="D130" s="208">
        <f t="shared" si="38"/>
        <v>0</v>
      </c>
      <c r="E130" s="208">
        <f t="shared" si="38"/>
        <v>0</v>
      </c>
      <c r="F130" s="749"/>
      <c r="G130" s="294"/>
    </row>
    <row r="131" spans="1:7" ht="15.75" customHeight="1">
      <c r="A131" s="164" t="s">
        <v>13</v>
      </c>
      <c r="B131" s="11" t="s">
        <v>270</v>
      </c>
      <c r="C131" s="211"/>
      <c r="D131" s="211"/>
      <c r="E131" s="211"/>
      <c r="F131" s="746"/>
      <c r="G131" s="294"/>
    </row>
    <row r="132" spans="1:7" ht="15.75" customHeight="1">
      <c r="A132" s="164" t="s">
        <v>15</v>
      </c>
      <c r="B132" s="11" t="s">
        <v>271</v>
      </c>
      <c r="C132" s="211"/>
      <c r="D132" s="211"/>
      <c r="E132" s="211"/>
      <c r="F132" s="746"/>
      <c r="G132" s="294"/>
    </row>
    <row r="133" spans="1:7" ht="15.75" customHeight="1" thickBot="1">
      <c r="A133" s="178" t="s">
        <v>17</v>
      </c>
      <c r="B133" s="130" t="s">
        <v>272</v>
      </c>
      <c r="C133" s="211"/>
      <c r="D133" s="211"/>
      <c r="E133" s="211"/>
      <c r="F133" s="750"/>
      <c r="G133" s="294"/>
    </row>
    <row r="134" spans="1:7" ht="15.75" customHeight="1" thickBot="1">
      <c r="A134" s="6" t="s">
        <v>20</v>
      </c>
      <c r="B134" s="112" t="s">
        <v>562</v>
      </c>
      <c r="C134" s="208">
        <f t="shared" ref="C134:F134" si="39">+C135+C136+C137+C138</f>
        <v>0</v>
      </c>
      <c r="D134" s="208">
        <f t="shared" si="39"/>
        <v>0</v>
      </c>
      <c r="E134" s="208">
        <f t="shared" si="39"/>
        <v>0</v>
      </c>
      <c r="F134" s="751">
        <f t="shared" si="39"/>
        <v>0</v>
      </c>
      <c r="G134" s="294"/>
    </row>
    <row r="135" spans="1:7" ht="15.75" customHeight="1">
      <c r="A135" s="164" t="s">
        <v>21</v>
      </c>
      <c r="B135" s="11" t="s">
        <v>273</v>
      </c>
      <c r="C135" s="211"/>
      <c r="D135" s="211"/>
      <c r="E135" s="211"/>
      <c r="F135" s="750"/>
      <c r="G135" s="294"/>
    </row>
    <row r="136" spans="1:7" ht="15.75" customHeight="1">
      <c r="A136" s="164" t="s">
        <v>23</v>
      </c>
      <c r="B136" s="11" t="s">
        <v>274</v>
      </c>
      <c r="C136" s="211"/>
      <c r="D136" s="211"/>
      <c r="E136" s="211"/>
      <c r="F136" s="750"/>
      <c r="G136" s="294"/>
    </row>
    <row r="137" spans="1:7" ht="15.75" customHeight="1">
      <c r="A137" s="164" t="s">
        <v>25</v>
      </c>
      <c r="B137" s="11" t="s">
        <v>275</v>
      </c>
      <c r="C137" s="211"/>
      <c r="D137" s="211"/>
      <c r="E137" s="211"/>
      <c r="F137" s="750"/>
      <c r="G137" s="294"/>
    </row>
    <row r="138" spans="1:7" ht="15.75" customHeight="1" thickBot="1">
      <c r="A138" s="178" t="s">
        <v>68</v>
      </c>
      <c r="B138" s="130" t="s">
        <v>276</v>
      </c>
      <c r="C138" s="211"/>
      <c r="D138" s="211"/>
      <c r="E138" s="211"/>
      <c r="F138" s="750"/>
      <c r="G138" s="294"/>
    </row>
    <row r="139" spans="1:7" ht="15.75" customHeight="1" thickBot="1">
      <c r="A139" s="6" t="s">
        <v>26</v>
      </c>
      <c r="B139" s="112" t="s">
        <v>563</v>
      </c>
      <c r="C139" s="208">
        <f t="shared" ref="C139:E139" si="40">+C140+C141+C142+C143</f>
        <v>0</v>
      </c>
      <c r="D139" s="208">
        <f t="shared" si="40"/>
        <v>5597</v>
      </c>
      <c r="E139" s="208">
        <f t="shared" si="40"/>
        <v>5597</v>
      </c>
      <c r="F139" s="749">
        <f>E139/D139*100</f>
        <v>100</v>
      </c>
      <c r="G139" s="294"/>
    </row>
    <row r="140" spans="1:7" ht="15.75" customHeight="1">
      <c r="A140" s="164" t="s">
        <v>71</v>
      </c>
      <c r="B140" s="11" t="s">
        <v>122</v>
      </c>
      <c r="C140" s="211"/>
      <c r="D140" s="211"/>
      <c r="E140" s="211"/>
      <c r="F140" s="750"/>
      <c r="G140" s="294"/>
    </row>
    <row r="141" spans="1:7" ht="15.75" customHeight="1">
      <c r="A141" s="164" t="s">
        <v>72</v>
      </c>
      <c r="B141" s="11" t="s">
        <v>123</v>
      </c>
      <c r="C141" s="211"/>
      <c r="D141" s="211">
        <v>5597</v>
      </c>
      <c r="E141" s="211">
        <v>5597</v>
      </c>
      <c r="F141" s="746">
        <f>E141/D141*100</f>
        <v>100</v>
      </c>
      <c r="G141" s="294"/>
    </row>
    <row r="142" spans="1:7" ht="15.75" customHeight="1">
      <c r="A142" s="164" t="s">
        <v>73</v>
      </c>
      <c r="B142" s="11" t="s">
        <v>277</v>
      </c>
      <c r="C142" s="211"/>
      <c r="D142" s="211">
        <v>0</v>
      </c>
      <c r="E142" s="211">
        <v>0</v>
      </c>
      <c r="F142" s="746">
        <v>0</v>
      </c>
      <c r="G142" s="294"/>
    </row>
    <row r="143" spans="1:7" ht="15.75" customHeight="1" thickBot="1">
      <c r="A143" s="178" t="s">
        <v>74</v>
      </c>
      <c r="B143" s="130" t="s">
        <v>278</v>
      </c>
      <c r="C143" s="211"/>
      <c r="D143" s="211"/>
      <c r="E143" s="211"/>
      <c r="F143" s="750"/>
      <c r="G143" s="294"/>
    </row>
    <row r="144" spans="1:7" ht="15.75" customHeight="1" thickBot="1">
      <c r="A144" s="6">
        <v>7</v>
      </c>
      <c r="B144" s="112" t="s">
        <v>564</v>
      </c>
      <c r="C144" s="220">
        <f t="shared" ref="C144:F144" si="41">+C145+C146+C147+C148</f>
        <v>0</v>
      </c>
      <c r="D144" s="220">
        <f t="shared" si="41"/>
        <v>0</v>
      </c>
      <c r="E144" s="220">
        <f t="shared" si="41"/>
        <v>0</v>
      </c>
      <c r="F144" s="752">
        <f t="shared" si="41"/>
        <v>0</v>
      </c>
      <c r="G144" s="294"/>
    </row>
    <row r="145" spans="1:7" ht="15.75" customHeight="1">
      <c r="A145" s="164" t="s">
        <v>75</v>
      </c>
      <c r="B145" s="11" t="s">
        <v>279</v>
      </c>
      <c r="C145" s="211"/>
      <c r="D145" s="211"/>
      <c r="E145" s="211"/>
      <c r="F145" s="750"/>
      <c r="G145" s="294"/>
    </row>
    <row r="146" spans="1:7" ht="15.75" customHeight="1">
      <c r="A146" s="164" t="s">
        <v>76</v>
      </c>
      <c r="B146" s="11" t="s">
        <v>280</v>
      </c>
      <c r="C146" s="211"/>
      <c r="D146" s="211"/>
      <c r="E146" s="211"/>
      <c r="F146" s="750"/>
      <c r="G146" s="294"/>
    </row>
    <row r="147" spans="1:7" ht="15.75" customHeight="1">
      <c r="A147" s="164" t="s">
        <v>77</v>
      </c>
      <c r="B147" s="11" t="s">
        <v>281</v>
      </c>
      <c r="C147" s="211"/>
      <c r="D147" s="211"/>
      <c r="E147" s="211"/>
      <c r="F147" s="750"/>
      <c r="G147" s="294"/>
    </row>
    <row r="148" spans="1:7" ht="15.75" customHeight="1" thickBot="1">
      <c r="A148" s="164" t="s">
        <v>79</v>
      </c>
      <c r="B148" s="11" t="s">
        <v>282</v>
      </c>
      <c r="C148" s="211"/>
      <c r="D148" s="211"/>
      <c r="E148" s="211"/>
      <c r="F148" s="750"/>
      <c r="G148" s="294"/>
    </row>
    <row r="149" spans="1:7" ht="15.75" customHeight="1" thickBot="1">
      <c r="A149" s="6" t="s">
        <v>29</v>
      </c>
      <c r="B149" s="112" t="s">
        <v>556</v>
      </c>
      <c r="C149" s="224">
        <v>140360</v>
      </c>
      <c r="D149" s="224">
        <v>129608</v>
      </c>
      <c r="E149" s="224">
        <f>SUM(E150:E150)</f>
        <v>129608</v>
      </c>
      <c r="F149" s="774">
        <f>E149/D149*100</f>
        <v>100</v>
      </c>
      <c r="G149" s="294"/>
    </row>
    <row r="150" spans="1:7" ht="15.75" customHeight="1" thickBot="1">
      <c r="A150" s="196"/>
      <c r="B150" s="130" t="s">
        <v>863</v>
      </c>
      <c r="C150" s="469">
        <v>137369</v>
      </c>
      <c r="D150" s="469">
        <v>129608</v>
      </c>
      <c r="E150" s="469">
        <v>129608</v>
      </c>
      <c r="F150" s="775">
        <f>E150/D150*100</f>
        <v>100</v>
      </c>
      <c r="G150" s="294"/>
    </row>
    <row r="151" spans="1:7" ht="15.75" customHeight="1" thickBot="1">
      <c r="A151" s="290" t="s">
        <v>30</v>
      </c>
      <c r="B151" s="380" t="s">
        <v>565</v>
      </c>
      <c r="C151" s="431">
        <f t="shared" ref="C151:E151" si="42">C129+C149+C130+C139</f>
        <v>257559</v>
      </c>
      <c r="D151" s="431">
        <f t="shared" si="42"/>
        <v>300113</v>
      </c>
      <c r="E151" s="431">
        <f t="shared" si="42"/>
        <v>268084</v>
      </c>
      <c r="F151" s="753">
        <f>E151/D151*100</f>
        <v>89.327686571391439</v>
      </c>
      <c r="G151" s="294"/>
    </row>
    <row r="152" spans="1:7" ht="15.75" customHeight="1" thickBot="1">
      <c r="A152" s="192"/>
      <c r="B152" s="174"/>
      <c r="C152" s="486"/>
      <c r="D152" s="486"/>
      <c r="E152" s="486"/>
      <c r="G152" s="294"/>
    </row>
    <row r="153" spans="1:7" ht="15.75" customHeight="1" thickBot="1">
      <c r="A153" s="193" t="s">
        <v>579</v>
      </c>
      <c r="B153" s="194"/>
      <c r="C153" s="1275">
        <v>11</v>
      </c>
      <c r="D153" s="1276">
        <v>11</v>
      </c>
      <c r="E153" s="310">
        <v>11</v>
      </c>
    </row>
    <row r="154" spans="1:7" ht="15.75" customHeight="1" thickBot="1">
      <c r="A154" s="193" t="s">
        <v>231</v>
      </c>
      <c r="B154" s="194"/>
      <c r="C154" s="1275">
        <v>8</v>
      </c>
      <c r="D154" s="1277">
        <v>8</v>
      </c>
      <c r="E154" s="310">
        <v>8</v>
      </c>
    </row>
  </sheetData>
  <mergeCells count="1">
    <mergeCell ref="A2:F2"/>
  </mergeCells>
  <pageMargins left="0.7" right="0.7" top="0.75" bottom="0.75" header="0.3" footer="0.3"/>
  <pageSetup paperSize="9" scale="67" orientation="portrait" verticalDpi="300" r:id="rId1"/>
  <rowBreaks count="2" manualBreakCount="2">
    <brk id="69" max="16383" man="1"/>
    <brk id="93" max="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4"/>
  <sheetViews>
    <sheetView zoomScaleNormal="100" workbookViewId="0">
      <selection activeCell="H14" sqref="H14"/>
    </sheetView>
  </sheetViews>
  <sheetFormatPr defaultRowHeight="15"/>
  <cols>
    <col min="1" max="1" width="7.28515625" style="368" customWidth="1"/>
    <col min="2" max="2" width="56.85546875" style="368" customWidth="1"/>
    <col min="3" max="3" width="10.140625" style="368" bestFit="1" customWidth="1"/>
    <col min="4" max="5" width="11.42578125" style="368" customWidth="1"/>
    <col min="6" max="6" width="8.42578125" style="368" customWidth="1"/>
    <col min="7" max="7" width="11.7109375" style="368" customWidth="1"/>
    <col min="8" max="16384" width="9.140625" style="368"/>
  </cols>
  <sheetData>
    <row r="1" spans="1:12" ht="31.5" customHeight="1">
      <c r="B1" s="1545" t="s">
        <v>974</v>
      </c>
      <c r="C1" s="1545"/>
      <c r="D1" s="1545"/>
      <c r="E1" s="1545"/>
      <c r="F1" s="1545"/>
    </row>
    <row r="2" spans="1:12" ht="30.75" customHeight="1">
      <c r="A2" s="1403" t="s">
        <v>906</v>
      </c>
      <c r="B2" s="1403"/>
      <c r="C2" s="1403"/>
      <c r="D2" s="1403"/>
      <c r="E2" s="1403"/>
      <c r="F2" s="1403"/>
      <c r="L2" s="1544"/>
    </row>
    <row r="3" spans="1:12" ht="16.5" thickBot="1">
      <c r="A3" s="1197"/>
      <c r="C3" s="284"/>
      <c r="D3" s="284"/>
      <c r="E3" s="284"/>
      <c r="F3" s="284"/>
    </row>
    <row r="4" spans="1:12">
      <c r="A4" s="299" t="s">
        <v>152</v>
      </c>
      <c r="B4" s="181" t="s">
        <v>850</v>
      </c>
      <c r="C4" s="449"/>
      <c r="D4" s="449"/>
      <c r="E4" s="449"/>
      <c r="F4" s="432" t="s">
        <v>311</v>
      </c>
    </row>
    <row r="5" spans="1:12" ht="21.75" customHeight="1" thickBot="1">
      <c r="A5" s="300" t="s">
        <v>312</v>
      </c>
      <c r="B5" s="182" t="s">
        <v>317</v>
      </c>
      <c r="C5" s="450"/>
      <c r="D5" s="450"/>
      <c r="E5" s="450"/>
      <c r="F5" s="183">
        <v>1</v>
      </c>
    </row>
    <row r="6" spans="1:12" ht="19.5" customHeight="1" thickBot="1">
      <c r="A6" s="184"/>
      <c r="B6" s="184"/>
      <c r="C6" s="185"/>
      <c r="D6" s="185"/>
      <c r="E6" s="185"/>
      <c r="F6" s="185" t="s">
        <v>314</v>
      </c>
    </row>
    <row r="7" spans="1:12" ht="26.25" customHeight="1" thickBot="1">
      <c r="A7" s="176" t="s">
        <v>315</v>
      </c>
      <c r="B7" s="1198" t="s">
        <v>316</v>
      </c>
      <c r="C7" s="1274" t="s">
        <v>912</v>
      </c>
      <c r="D7" s="1274" t="s">
        <v>913</v>
      </c>
      <c r="E7" s="1274" t="s">
        <v>914</v>
      </c>
      <c r="F7" s="394" t="s">
        <v>577</v>
      </c>
      <c r="H7" s="1261"/>
    </row>
    <row r="8" spans="1:12" ht="15.75" customHeight="1" thickBot="1">
      <c r="A8" s="161">
        <v>1</v>
      </c>
      <c r="B8" s="162">
        <v>2</v>
      </c>
      <c r="C8" s="162">
        <v>3</v>
      </c>
      <c r="D8" s="162">
        <v>4</v>
      </c>
      <c r="E8" s="448">
        <v>5</v>
      </c>
      <c r="F8" s="163">
        <v>6</v>
      </c>
    </row>
    <row r="9" spans="1:12" ht="15.75" customHeight="1" thickBot="1">
      <c r="A9" s="187"/>
      <c r="B9" s="188" t="s">
        <v>150</v>
      </c>
      <c r="C9" s="172"/>
      <c r="D9" s="172"/>
      <c r="E9" s="172"/>
      <c r="F9" s="189"/>
    </row>
    <row r="10" spans="1:12" ht="15.75" customHeight="1" thickBot="1">
      <c r="A10" s="508" t="s">
        <v>0</v>
      </c>
      <c r="B10" s="509" t="s">
        <v>360</v>
      </c>
      <c r="C10" s="447">
        <f t="shared" ref="C10:E10" si="0">C11+C28+C36+C48</f>
        <v>0</v>
      </c>
      <c r="D10" s="447">
        <f t="shared" si="0"/>
        <v>0</v>
      </c>
      <c r="E10" s="447">
        <f t="shared" si="0"/>
        <v>0</v>
      </c>
      <c r="F10" s="715">
        <v>0</v>
      </c>
    </row>
    <row r="11" spans="1:12" ht="15.75" customHeight="1" thickBot="1">
      <c r="A11" s="488" t="s">
        <v>3</v>
      </c>
      <c r="B11" s="487" t="s">
        <v>453</v>
      </c>
      <c r="C11" s="415">
        <f t="shared" ref="C11" si="1">SUM(C12:C20)</f>
        <v>0</v>
      </c>
      <c r="D11" s="415">
        <f t="shared" ref="D11:E11" si="2">SUM(D12:D20)</f>
        <v>0</v>
      </c>
      <c r="E11" s="415">
        <f t="shared" si="2"/>
        <v>0</v>
      </c>
      <c r="F11" s="716">
        <v>0</v>
      </c>
    </row>
    <row r="12" spans="1:12" ht="15.75" customHeight="1" thickBot="1">
      <c r="A12" s="292" t="s">
        <v>454</v>
      </c>
      <c r="B12" s="515" t="s">
        <v>233</v>
      </c>
      <c r="C12" s="516"/>
      <c r="D12" s="516"/>
      <c r="E12" s="817"/>
      <c r="F12" s="716">
        <v>0</v>
      </c>
    </row>
    <row r="13" spans="1:12" ht="15.75" customHeight="1" thickBot="1">
      <c r="A13" s="196" t="s">
        <v>455</v>
      </c>
      <c r="B13" s="517" t="s">
        <v>496</v>
      </c>
      <c r="C13" s="518"/>
      <c r="D13" s="518"/>
      <c r="E13" s="818"/>
      <c r="F13" s="716">
        <v>0</v>
      </c>
    </row>
    <row r="14" spans="1:12" ht="15.75" customHeight="1" thickBot="1">
      <c r="A14" s="196" t="s">
        <v>456</v>
      </c>
      <c r="B14" s="517" t="s">
        <v>6</v>
      </c>
      <c r="C14" s="518"/>
      <c r="D14" s="518"/>
      <c r="E14" s="818"/>
      <c r="F14" s="716">
        <v>0</v>
      </c>
    </row>
    <row r="15" spans="1:12" ht="15.75" customHeight="1" thickBot="1">
      <c r="A15" s="196" t="s">
        <v>457</v>
      </c>
      <c r="B15" s="517" t="s">
        <v>46</v>
      </c>
      <c r="C15" s="518"/>
      <c r="D15" s="518"/>
      <c r="E15" s="818"/>
      <c r="F15" s="716">
        <v>0</v>
      </c>
    </row>
    <row r="16" spans="1:12" ht="15.75" customHeight="1" thickBot="1">
      <c r="A16" s="196" t="s">
        <v>458</v>
      </c>
      <c r="B16" s="517" t="s">
        <v>48</v>
      </c>
      <c r="C16" s="518"/>
      <c r="D16" s="518"/>
      <c r="E16" s="818"/>
      <c r="F16" s="716">
        <v>0</v>
      </c>
    </row>
    <row r="17" spans="1:6" ht="15.75" customHeight="1" thickBot="1">
      <c r="A17" s="196" t="s">
        <v>486</v>
      </c>
      <c r="B17" s="519" t="s">
        <v>572</v>
      </c>
      <c r="C17" s="520"/>
      <c r="D17" s="520"/>
      <c r="E17" s="838"/>
      <c r="F17" s="716">
        <v>0</v>
      </c>
    </row>
    <row r="18" spans="1:6" ht="15.75" customHeight="1" thickBot="1">
      <c r="A18" s="292" t="s">
        <v>491</v>
      </c>
      <c r="B18" s="11" t="s">
        <v>51</v>
      </c>
      <c r="C18" s="52"/>
      <c r="D18" s="52"/>
      <c r="E18" s="819"/>
      <c r="F18" s="716">
        <v>0</v>
      </c>
    </row>
    <row r="19" spans="1:6" ht="15.75" customHeight="1" thickBot="1">
      <c r="A19" s="288" t="s">
        <v>493</v>
      </c>
      <c r="B19" s="13" t="s">
        <v>321</v>
      </c>
      <c r="C19" s="53"/>
      <c r="D19" s="53"/>
      <c r="E19" s="56"/>
      <c r="F19" s="716">
        <v>0</v>
      </c>
    </row>
    <row r="20" spans="1:6" ht="15.75" customHeight="1" thickBot="1">
      <c r="A20" s="288" t="s">
        <v>498</v>
      </c>
      <c r="B20" s="13" t="s">
        <v>322</v>
      </c>
      <c r="C20" s="53"/>
      <c r="D20" s="53"/>
      <c r="E20" s="53"/>
      <c r="F20" s="716">
        <v>0</v>
      </c>
    </row>
    <row r="21" spans="1:6" ht="15.75" customHeight="1" thickBot="1">
      <c r="A21" s="196" t="s">
        <v>499</v>
      </c>
      <c r="B21" s="126" t="s">
        <v>323</v>
      </c>
      <c r="C21" s="53"/>
      <c r="D21" s="53"/>
      <c r="E21" s="56"/>
      <c r="F21" s="716">
        <v>0</v>
      </c>
    </row>
    <row r="22" spans="1:6" ht="15.75" customHeight="1" thickBot="1">
      <c r="A22" s="197" t="s">
        <v>500</v>
      </c>
      <c r="B22" s="489" t="s">
        <v>450</v>
      </c>
      <c r="C22" s="53"/>
      <c r="D22" s="53"/>
      <c r="E22" s="56"/>
      <c r="F22" s="716">
        <v>0</v>
      </c>
    </row>
    <row r="23" spans="1:6" ht="15.75" customHeight="1" thickBot="1">
      <c r="A23" s="292" t="s">
        <v>501</v>
      </c>
      <c r="B23" s="489" t="s">
        <v>487</v>
      </c>
      <c r="C23" s="59"/>
      <c r="D23" s="59"/>
      <c r="E23" s="839"/>
      <c r="F23" s="716">
        <v>0</v>
      </c>
    </row>
    <row r="24" spans="1:6" ht="15.75" customHeight="1" thickBot="1">
      <c r="A24" s="288" t="s">
        <v>502</v>
      </c>
      <c r="B24" s="489" t="s">
        <v>492</v>
      </c>
      <c r="C24" s="59"/>
      <c r="D24" s="59"/>
      <c r="E24" s="839"/>
      <c r="F24" s="716">
        <v>0</v>
      </c>
    </row>
    <row r="25" spans="1:6" ht="15.75" customHeight="1">
      <c r="A25" s="288" t="s">
        <v>503</v>
      </c>
      <c r="B25" s="489" t="s">
        <v>494</v>
      </c>
      <c r="C25" s="59"/>
      <c r="D25" s="59"/>
      <c r="E25" s="839"/>
      <c r="F25" s="784">
        <v>0</v>
      </c>
    </row>
    <row r="26" spans="1:6" ht="15.75" customHeight="1">
      <c r="A26" s="288" t="s">
        <v>504</v>
      </c>
      <c r="B26" s="489" t="s">
        <v>505</v>
      </c>
      <c r="C26" s="59"/>
      <c r="D26" s="59"/>
      <c r="E26" s="839"/>
      <c r="F26" s="784">
        <v>0</v>
      </c>
    </row>
    <row r="27" spans="1:6" ht="15.75" customHeight="1" thickBot="1">
      <c r="A27" s="293" t="s">
        <v>506</v>
      </c>
      <c r="B27" s="513" t="s">
        <v>507</v>
      </c>
      <c r="C27" s="235">
        <v>0</v>
      </c>
      <c r="D27" s="235">
        <f>26910-20259-1143+1-13-1049+300-1028-1-508-896-121-119-2074</f>
        <v>0</v>
      </c>
      <c r="E27" s="839"/>
      <c r="F27" s="784"/>
    </row>
    <row r="28" spans="1:6" ht="15.75" customHeight="1" thickBot="1">
      <c r="A28" s="488" t="s">
        <v>4</v>
      </c>
      <c r="B28" s="112" t="s">
        <v>155</v>
      </c>
      <c r="C28" s="402">
        <f t="shared" ref="C28:E28" si="3">C29+C32+C33+C34+C35</f>
        <v>0</v>
      </c>
      <c r="D28" s="402">
        <f t="shared" si="3"/>
        <v>0</v>
      </c>
      <c r="E28" s="402">
        <f t="shared" si="3"/>
        <v>0</v>
      </c>
      <c r="F28" s="755">
        <v>0</v>
      </c>
    </row>
    <row r="29" spans="1:6" ht="15.75" customHeight="1" thickBot="1">
      <c r="A29" s="21" t="s">
        <v>514</v>
      </c>
      <c r="B29" s="22" t="s">
        <v>60</v>
      </c>
      <c r="C29" s="214"/>
      <c r="D29" s="214"/>
      <c r="E29" s="214"/>
      <c r="F29" s="723">
        <v>0</v>
      </c>
    </row>
    <row r="30" spans="1:6" ht="15.75" customHeight="1" thickBot="1">
      <c r="A30" s="12" t="s">
        <v>515</v>
      </c>
      <c r="B30" s="13" t="s">
        <v>61</v>
      </c>
      <c r="C30" s="211"/>
      <c r="D30" s="211"/>
      <c r="E30" s="215"/>
      <c r="F30" s="723">
        <v>0</v>
      </c>
    </row>
    <row r="31" spans="1:6" ht="15.75" customHeight="1" thickBot="1">
      <c r="A31" s="12" t="s">
        <v>516</v>
      </c>
      <c r="B31" s="13" t="s">
        <v>62</v>
      </c>
      <c r="C31" s="211"/>
      <c r="D31" s="211"/>
      <c r="E31" s="215"/>
      <c r="F31" s="723">
        <v>0</v>
      </c>
    </row>
    <row r="32" spans="1:6" ht="15.75" customHeight="1" thickBot="1">
      <c r="A32" s="12" t="s">
        <v>517</v>
      </c>
      <c r="B32" s="13" t="s">
        <v>63</v>
      </c>
      <c r="C32" s="211"/>
      <c r="D32" s="211"/>
      <c r="E32" s="215"/>
      <c r="F32" s="723">
        <v>0</v>
      </c>
    </row>
    <row r="33" spans="1:6" ht="15.75" customHeight="1" thickBot="1">
      <c r="A33" s="12" t="s">
        <v>518</v>
      </c>
      <c r="B33" s="13" t="s">
        <v>64</v>
      </c>
      <c r="C33" s="211"/>
      <c r="D33" s="211"/>
      <c r="E33" s="215"/>
      <c r="F33" s="723">
        <v>0</v>
      </c>
    </row>
    <row r="34" spans="1:6" ht="15.75" customHeight="1" thickBot="1">
      <c r="A34" s="12" t="s">
        <v>519</v>
      </c>
      <c r="B34" s="115" t="s">
        <v>437</v>
      </c>
      <c r="C34" s="211"/>
      <c r="D34" s="211"/>
      <c r="E34" s="215"/>
      <c r="F34" s="723">
        <v>0</v>
      </c>
    </row>
    <row r="35" spans="1:6" ht="15.75" customHeight="1" thickBot="1">
      <c r="A35" s="17" t="s">
        <v>520</v>
      </c>
      <c r="B35" s="23" t="s">
        <v>65</v>
      </c>
      <c r="C35" s="211"/>
      <c r="D35" s="211"/>
      <c r="E35" s="215"/>
      <c r="F35" s="723">
        <v>0</v>
      </c>
    </row>
    <row r="36" spans="1:6" ht="15.75" customHeight="1" thickBot="1">
      <c r="A36" s="488" t="s">
        <v>5</v>
      </c>
      <c r="B36" s="112" t="s">
        <v>360</v>
      </c>
      <c r="C36" s="402">
        <f t="shared" ref="C36" si="4">SUM(C37:C47)</f>
        <v>0</v>
      </c>
      <c r="D36" s="402">
        <f t="shared" ref="D36:E36" si="5">SUM(D37:D47)</f>
        <v>0</v>
      </c>
      <c r="E36" s="402">
        <f t="shared" si="5"/>
        <v>0</v>
      </c>
      <c r="F36" s="755">
        <v>0</v>
      </c>
    </row>
    <row r="37" spans="1:6" ht="15.75" customHeight="1">
      <c r="A37" s="197" t="s">
        <v>459</v>
      </c>
      <c r="B37" s="11" t="s">
        <v>66</v>
      </c>
      <c r="C37" s="52">
        <v>0</v>
      </c>
      <c r="D37" s="52">
        <v>0</v>
      </c>
      <c r="E37" s="819">
        <v>0</v>
      </c>
      <c r="F37" s="756">
        <v>0</v>
      </c>
    </row>
    <row r="38" spans="1:6" ht="15.75" customHeight="1">
      <c r="A38" s="197" t="s">
        <v>460</v>
      </c>
      <c r="B38" s="13" t="s">
        <v>67</v>
      </c>
      <c r="C38" s="52"/>
      <c r="D38" s="52"/>
      <c r="E38" s="819"/>
      <c r="F38" s="757">
        <v>0</v>
      </c>
    </row>
    <row r="39" spans="1:6" ht="15.75" customHeight="1">
      <c r="A39" s="197" t="s">
        <v>461</v>
      </c>
      <c r="B39" s="13" t="s">
        <v>234</v>
      </c>
      <c r="C39" s="52"/>
      <c r="D39" s="52"/>
      <c r="E39" s="819"/>
      <c r="F39" s="757">
        <v>0</v>
      </c>
    </row>
    <row r="40" spans="1:6" ht="15.75" customHeight="1">
      <c r="A40" s="197" t="s">
        <v>462</v>
      </c>
      <c r="B40" s="13" t="s">
        <v>69</v>
      </c>
      <c r="C40" s="52"/>
      <c r="D40" s="52"/>
      <c r="E40" s="819"/>
      <c r="F40" s="757">
        <v>0</v>
      </c>
    </row>
    <row r="41" spans="1:6" ht="15.75" customHeight="1">
      <c r="A41" s="197" t="s">
        <v>463</v>
      </c>
      <c r="B41" s="13" t="s">
        <v>14</v>
      </c>
      <c r="C41" s="52"/>
      <c r="D41" s="52"/>
      <c r="E41" s="819"/>
      <c r="F41" s="757">
        <v>0</v>
      </c>
    </row>
    <row r="42" spans="1:6" ht="15.75" customHeight="1">
      <c r="A42" s="197" t="s">
        <v>464</v>
      </c>
      <c r="B42" s="13" t="s">
        <v>16</v>
      </c>
      <c r="C42" s="52"/>
      <c r="D42" s="52"/>
      <c r="E42" s="819"/>
      <c r="F42" s="757">
        <v>0</v>
      </c>
    </row>
    <row r="43" spans="1:6" ht="15.75" customHeight="1">
      <c r="A43" s="197" t="s">
        <v>465</v>
      </c>
      <c r="B43" s="13" t="s">
        <v>320</v>
      </c>
      <c r="C43" s="52"/>
      <c r="D43" s="52"/>
      <c r="E43" s="819"/>
      <c r="F43" s="757">
        <v>0</v>
      </c>
    </row>
    <row r="44" spans="1:6" ht="15.75" customHeight="1">
      <c r="A44" s="197" t="s">
        <v>466</v>
      </c>
      <c r="B44" s="13" t="s">
        <v>235</v>
      </c>
      <c r="C44" s="52"/>
      <c r="D44" s="52"/>
      <c r="E44" s="819"/>
      <c r="F44" s="757">
        <v>0</v>
      </c>
    </row>
    <row r="45" spans="1:6" ht="15.75" customHeight="1">
      <c r="A45" s="197" t="s">
        <v>467</v>
      </c>
      <c r="B45" s="13" t="s">
        <v>70</v>
      </c>
      <c r="C45" s="52"/>
      <c r="D45" s="52"/>
      <c r="E45" s="819"/>
      <c r="F45" s="757">
        <v>0</v>
      </c>
    </row>
    <row r="46" spans="1:6" ht="15.75" customHeight="1">
      <c r="A46" s="197" t="s">
        <v>468</v>
      </c>
      <c r="B46" s="126" t="s">
        <v>573</v>
      </c>
      <c r="C46" s="52"/>
      <c r="D46" s="52"/>
      <c r="E46" s="819"/>
      <c r="F46" s="757">
        <v>0</v>
      </c>
    </row>
    <row r="47" spans="1:6" ht="15.75" customHeight="1" thickBot="1">
      <c r="A47" s="197" t="s">
        <v>574</v>
      </c>
      <c r="B47" s="126" t="s">
        <v>19</v>
      </c>
      <c r="C47" s="52"/>
      <c r="D47" s="52"/>
      <c r="E47" s="819"/>
      <c r="F47" s="757">
        <v>0</v>
      </c>
    </row>
    <row r="48" spans="1:6" ht="15.75" customHeight="1" thickBot="1">
      <c r="A48" s="488" t="s">
        <v>45</v>
      </c>
      <c r="B48" s="112" t="s">
        <v>27</v>
      </c>
      <c r="C48" s="402">
        <f t="shared" ref="C48:E48" si="6">C49+C50</f>
        <v>0</v>
      </c>
      <c r="D48" s="402">
        <f t="shared" si="6"/>
        <v>0</v>
      </c>
      <c r="E48" s="402">
        <f t="shared" si="6"/>
        <v>0</v>
      </c>
      <c r="F48" s="757">
        <v>0</v>
      </c>
    </row>
    <row r="49" spans="1:6" ht="15.75" customHeight="1">
      <c r="A49" s="521" t="s">
        <v>521</v>
      </c>
      <c r="B49" s="522" t="s">
        <v>52</v>
      </c>
      <c r="C49" s="469">
        <v>0</v>
      </c>
      <c r="D49" s="469"/>
      <c r="E49" s="821"/>
      <c r="F49" s="757">
        <v>0</v>
      </c>
    </row>
    <row r="50" spans="1:6" ht="15.75" customHeight="1" thickBot="1">
      <c r="A50" s="293" t="s">
        <v>522</v>
      </c>
      <c r="B50" s="23" t="s">
        <v>78</v>
      </c>
      <c r="C50" s="235"/>
      <c r="D50" s="235"/>
      <c r="E50" s="822"/>
      <c r="F50" s="757">
        <v>0</v>
      </c>
    </row>
    <row r="51" spans="1:6" ht="15.75" customHeight="1" thickBot="1">
      <c r="A51" s="296" t="s">
        <v>1</v>
      </c>
      <c r="B51" s="510" t="s">
        <v>452</v>
      </c>
      <c r="C51" s="493">
        <f t="shared" ref="C51" si="7">C52+C61+C66</f>
        <v>0</v>
      </c>
      <c r="D51" s="493">
        <f>D52+D61+D66</f>
        <v>0</v>
      </c>
      <c r="E51" s="493">
        <f>E52+E61+E66</f>
        <v>0</v>
      </c>
      <c r="F51" s="759">
        <v>0</v>
      </c>
    </row>
    <row r="52" spans="1:6" ht="15.75" customHeight="1" thickBot="1">
      <c r="A52" s="488" t="s">
        <v>50</v>
      </c>
      <c r="B52" s="112" t="s">
        <v>482</v>
      </c>
      <c r="C52" s="402">
        <f t="shared" ref="C52" si="8">SUM(C53:C56)</f>
        <v>0</v>
      </c>
      <c r="D52" s="402">
        <f t="shared" ref="D52:E52" si="9">SUM(D53:D56)</f>
        <v>0</v>
      </c>
      <c r="E52" s="402">
        <f t="shared" si="9"/>
        <v>0</v>
      </c>
      <c r="F52" s="760">
        <v>0</v>
      </c>
    </row>
    <row r="53" spans="1:6" ht="15.75" customHeight="1">
      <c r="A53" s="292" t="s">
        <v>508</v>
      </c>
      <c r="B53" s="130" t="s">
        <v>58</v>
      </c>
      <c r="C53" s="470"/>
      <c r="D53" s="68"/>
      <c r="E53" s="137"/>
      <c r="F53" s="761">
        <v>0</v>
      </c>
    </row>
    <row r="54" spans="1:6" ht="15.75" customHeight="1">
      <c r="A54" s="196" t="s">
        <v>470</v>
      </c>
      <c r="B54" s="13" t="s">
        <v>509</v>
      </c>
      <c r="C54" s="53">
        <v>0</v>
      </c>
      <c r="D54" s="53"/>
      <c r="E54" s="56"/>
      <c r="F54" s="757">
        <v>0</v>
      </c>
    </row>
    <row r="55" spans="1:6" ht="15.75" customHeight="1">
      <c r="A55" s="196" t="s">
        <v>471</v>
      </c>
      <c r="B55" s="13" t="s">
        <v>59</v>
      </c>
      <c r="C55" s="68"/>
      <c r="D55" s="68"/>
      <c r="E55" s="137"/>
      <c r="F55" s="757">
        <v>0</v>
      </c>
    </row>
    <row r="56" spans="1:6" ht="15.75" customHeight="1">
      <c r="A56" s="196" t="s">
        <v>488</v>
      </c>
      <c r="B56" s="13" t="s">
        <v>324</v>
      </c>
      <c r="C56" s="53">
        <v>0</v>
      </c>
      <c r="D56" s="53"/>
      <c r="E56" s="53"/>
      <c r="F56" s="757">
        <v>0</v>
      </c>
    </row>
    <row r="57" spans="1:6" ht="15.75" customHeight="1">
      <c r="A57" s="288" t="s">
        <v>510</v>
      </c>
      <c r="B57" s="289" t="s">
        <v>325</v>
      </c>
      <c r="C57" s="59">
        <v>0</v>
      </c>
      <c r="D57" s="59"/>
      <c r="E57" s="839"/>
      <c r="F57" s="757">
        <v>0</v>
      </c>
    </row>
    <row r="58" spans="1:6" ht="15.75" customHeight="1">
      <c r="A58" s="288" t="s">
        <v>512</v>
      </c>
      <c r="B58" s="489" t="s">
        <v>487</v>
      </c>
      <c r="C58" s="59">
        <v>0</v>
      </c>
      <c r="D58" s="59"/>
      <c r="E58" s="839"/>
      <c r="F58" s="757">
        <v>0</v>
      </c>
    </row>
    <row r="59" spans="1:6" ht="15.75" customHeight="1">
      <c r="A59" s="288" t="s">
        <v>570</v>
      </c>
      <c r="B59" s="489" t="s">
        <v>511</v>
      </c>
      <c r="C59" s="59">
        <v>0</v>
      </c>
      <c r="D59" s="59"/>
      <c r="E59" s="839"/>
      <c r="F59" s="757">
        <v>0</v>
      </c>
    </row>
    <row r="60" spans="1:6" ht="15.75" customHeight="1" thickBot="1">
      <c r="A60" s="293" t="s">
        <v>571</v>
      </c>
      <c r="B60" s="513" t="s">
        <v>513</v>
      </c>
      <c r="C60" s="235">
        <v>0</v>
      </c>
      <c r="D60" s="235">
        <v>0</v>
      </c>
      <c r="E60" s="839">
        <v>0</v>
      </c>
      <c r="F60" s="757">
        <v>0</v>
      </c>
    </row>
    <row r="61" spans="1:6" ht="15.75" customHeight="1" thickBot="1">
      <c r="A61" s="488" t="s">
        <v>54</v>
      </c>
      <c r="B61" s="490" t="s">
        <v>452</v>
      </c>
      <c r="C61" s="60">
        <f t="shared" ref="C61" si="10">SUM(C62:C64)</f>
        <v>0</v>
      </c>
      <c r="D61" s="60">
        <f t="shared" ref="D61" si="11">SUM(D62:D64)</f>
        <v>0</v>
      </c>
      <c r="E61" s="60">
        <f>SUM(E62:E65)</f>
        <v>0</v>
      </c>
      <c r="F61" s="716">
        <v>0</v>
      </c>
    </row>
    <row r="62" spans="1:6" ht="15.75" customHeight="1">
      <c r="A62" s="197" t="s">
        <v>472</v>
      </c>
      <c r="B62" s="502" t="s">
        <v>22</v>
      </c>
      <c r="C62" s="52"/>
      <c r="D62" s="52"/>
      <c r="E62" s="819">
        <v>0</v>
      </c>
      <c r="F62" s="762"/>
    </row>
    <row r="63" spans="1:6" ht="15.75" customHeight="1">
      <c r="A63" s="196" t="s">
        <v>473</v>
      </c>
      <c r="B63" s="31" t="s">
        <v>24</v>
      </c>
      <c r="C63" s="68">
        <v>0</v>
      </c>
      <c r="D63" s="68"/>
      <c r="E63" s="137"/>
      <c r="F63" s="761">
        <v>0</v>
      </c>
    </row>
    <row r="64" spans="1:6" ht="15.75" customHeight="1">
      <c r="A64" s="288" t="s">
        <v>474</v>
      </c>
      <c r="B64" s="503" t="s">
        <v>236</v>
      </c>
      <c r="C64" s="473">
        <v>0</v>
      </c>
      <c r="D64" s="473">
        <v>0</v>
      </c>
      <c r="E64" s="839">
        <v>0</v>
      </c>
      <c r="F64" s="763"/>
    </row>
    <row r="65" spans="1:6" ht="15.75" customHeight="1" thickBot="1">
      <c r="A65" s="288" t="s">
        <v>551</v>
      </c>
      <c r="B65" s="503" t="s">
        <v>580</v>
      </c>
      <c r="C65" s="473"/>
      <c r="D65" s="473"/>
      <c r="E65" s="839">
        <v>0</v>
      </c>
      <c r="F65" s="763"/>
    </row>
    <row r="66" spans="1:6" ht="15.75" customHeight="1" thickBot="1">
      <c r="A66" s="488" t="s">
        <v>53</v>
      </c>
      <c r="B66" s="490" t="s">
        <v>326</v>
      </c>
      <c r="C66" s="402">
        <f t="shared" ref="C66" si="12">SUM(C67:C68)</f>
        <v>0</v>
      </c>
      <c r="D66" s="402">
        <f t="shared" ref="D66:E66" si="13">SUM(D67:D68)</f>
        <v>0</v>
      </c>
      <c r="E66" s="402">
        <f t="shared" si="13"/>
        <v>0</v>
      </c>
      <c r="F66" s="755">
        <v>0</v>
      </c>
    </row>
    <row r="67" spans="1:6" ht="15.75" customHeight="1" thickBot="1">
      <c r="A67" s="292" t="s">
        <v>523</v>
      </c>
      <c r="B67" s="524" t="s">
        <v>509</v>
      </c>
      <c r="C67" s="68">
        <v>0</v>
      </c>
      <c r="D67" s="68">
        <v>0</v>
      </c>
      <c r="E67" s="137">
        <v>0</v>
      </c>
      <c r="F67" s="755">
        <v>0</v>
      </c>
    </row>
    <row r="68" spans="1:6" ht="15.75" customHeight="1" thickBot="1">
      <c r="A68" s="293" t="s">
        <v>524</v>
      </c>
      <c r="B68" s="525" t="s">
        <v>80</v>
      </c>
      <c r="C68" s="235"/>
      <c r="D68" s="235"/>
      <c r="E68" s="822"/>
      <c r="F68" s="755">
        <v>0</v>
      </c>
    </row>
    <row r="69" spans="1:6" ht="25.5" customHeight="1" thickBot="1">
      <c r="A69" s="526" t="s">
        <v>2</v>
      </c>
      <c r="B69" s="527" t="s">
        <v>555</v>
      </c>
      <c r="C69" s="528">
        <f>C51+C10</f>
        <v>0</v>
      </c>
      <c r="D69" s="528"/>
      <c r="E69" s="528"/>
      <c r="F69" s="765">
        <v>0</v>
      </c>
    </row>
    <row r="70" spans="1:6" ht="15.75" customHeight="1" thickBot="1">
      <c r="A70" s="167" t="s">
        <v>12</v>
      </c>
      <c r="B70" s="116" t="s">
        <v>525</v>
      </c>
      <c r="C70" s="208">
        <f t="shared" ref="C70" si="14">SUM(C71:C73)</f>
        <v>0</v>
      </c>
      <c r="D70" s="208">
        <f t="shared" ref="D70" si="15">SUM(D71:D73)</f>
        <v>0</v>
      </c>
      <c r="E70" s="217"/>
      <c r="F70" s="766"/>
    </row>
    <row r="71" spans="1:6" ht="15.75" customHeight="1">
      <c r="A71" s="164" t="s">
        <v>13</v>
      </c>
      <c r="B71" s="113" t="s">
        <v>237</v>
      </c>
      <c r="C71" s="211"/>
      <c r="D71" s="211"/>
      <c r="E71" s="215"/>
      <c r="F71" s="767"/>
    </row>
    <row r="72" spans="1:6" ht="15.75" customHeight="1">
      <c r="A72" s="164" t="s">
        <v>15</v>
      </c>
      <c r="B72" s="114" t="s">
        <v>238</v>
      </c>
      <c r="C72" s="211"/>
      <c r="D72" s="211"/>
      <c r="E72" s="215"/>
      <c r="F72" s="724"/>
    </row>
    <row r="73" spans="1:6" ht="15.75" customHeight="1" thickBot="1">
      <c r="A73" s="164" t="s">
        <v>17</v>
      </c>
      <c r="B73" s="117" t="s">
        <v>239</v>
      </c>
      <c r="C73" s="211"/>
      <c r="D73" s="211"/>
      <c r="E73" s="215"/>
      <c r="F73" s="767"/>
    </row>
    <row r="74" spans="1:6" ht="15.75" customHeight="1" thickBot="1">
      <c r="A74" s="167" t="s">
        <v>20</v>
      </c>
      <c r="B74" s="116" t="s">
        <v>526</v>
      </c>
      <c r="C74" s="208">
        <f t="shared" ref="C74:D74" si="16">SUM(C75:C78)</f>
        <v>0</v>
      </c>
      <c r="D74" s="208">
        <f t="shared" si="16"/>
        <v>0</v>
      </c>
      <c r="E74" s="217"/>
      <c r="F74" s="768">
        <f t="shared" ref="F74" si="17">SUM(F75:F78)</f>
        <v>0</v>
      </c>
    </row>
    <row r="75" spans="1:6" ht="15.75" customHeight="1">
      <c r="A75" s="164" t="s">
        <v>21</v>
      </c>
      <c r="B75" s="113" t="s">
        <v>240</v>
      </c>
      <c r="C75" s="211"/>
      <c r="D75" s="211"/>
      <c r="E75" s="215"/>
      <c r="F75" s="767"/>
    </row>
    <row r="76" spans="1:6" ht="15.75" customHeight="1">
      <c r="A76" s="164" t="s">
        <v>23</v>
      </c>
      <c r="B76" s="114" t="s">
        <v>81</v>
      </c>
      <c r="C76" s="211"/>
      <c r="D76" s="211"/>
      <c r="E76" s="215"/>
      <c r="F76" s="767"/>
    </row>
    <row r="77" spans="1:6" ht="15.75" customHeight="1">
      <c r="A77" s="164" t="s">
        <v>25</v>
      </c>
      <c r="B77" s="114" t="s">
        <v>241</v>
      </c>
      <c r="C77" s="211"/>
      <c r="D77" s="211"/>
      <c r="E77" s="215"/>
      <c r="F77" s="767"/>
    </row>
    <row r="78" spans="1:6" ht="15.75" customHeight="1" thickBot="1">
      <c r="A78" s="164" t="s">
        <v>68</v>
      </c>
      <c r="B78" s="115" t="s">
        <v>82</v>
      </c>
      <c r="C78" s="211"/>
      <c r="D78" s="211"/>
      <c r="E78" s="215"/>
      <c r="F78" s="767"/>
    </row>
    <row r="79" spans="1:6" ht="15.75" customHeight="1" thickBot="1">
      <c r="A79" s="167" t="s">
        <v>26</v>
      </c>
      <c r="B79" s="116" t="s">
        <v>559</v>
      </c>
      <c r="C79" s="208">
        <f t="shared" ref="C79:E79" si="18">SUM(C80:C81)</f>
        <v>2000</v>
      </c>
      <c r="D79" s="208">
        <f t="shared" si="18"/>
        <v>3205</v>
      </c>
      <c r="E79" s="208">
        <f t="shared" si="18"/>
        <v>3205</v>
      </c>
      <c r="F79" s="766">
        <v>0</v>
      </c>
    </row>
    <row r="80" spans="1:6" ht="15.75" customHeight="1">
      <c r="A80" s="164" t="s">
        <v>71</v>
      </c>
      <c r="B80" s="113" t="s">
        <v>35</v>
      </c>
      <c r="C80" s="211">
        <v>2000</v>
      </c>
      <c r="D80" s="211">
        <v>3205</v>
      </c>
      <c r="E80" s="218">
        <v>3205</v>
      </c>
      <c r="F80" s="781">
        <v>0</v>
      </c>
    </row>
    <row r="81" spans="1:7" ht="15.75" customHeight="1" thickBot="1">
      <c r="A81" s="166" t="s">
        <v>72</v>
      </c>
      <c r="B81" s="115" t="s">
        <v>36</v>
      </c>
      <c r="C81" s="211"/>
      <c r="D81" s="211"/>
      <c r="E81" s="218"/>
      <c r="F81" s="770"/>
    </row>
    <row r="82" spans="1:7" ht="15.75" customHeight="1" thickBot="1">
      <c r="A82" s="167" t="s">
        <v>527</v>
      </c>
      <c r="B82" s="116" t="s">
        <v>560</v>
      </c>
      <c r="C82" s="208">
        <f t="shared" ref="C82" si="19">SUM(C83:C85)</f>
        <v>0</v>
      </c>
      <c r="D82" s="208">
        <f t="shared" ref="D82:E82" si="20">SUM(D83:D85)</f>
        <v>0</v>
      </c>
      <c r="E82" s="208">
        <f t="shared" si="20"/>
        <v>0</v>
      </c>
      <c r="F82" s="766">
        <v>0</v>
      </c>
    </row>
    <row r="83" spans="1:7" ht="15.75" customHeight="1">
      <c r="A83" s="164" t="s">
        <v>75</v>
      </c>
      <c r="B83" s="113" t="s">
        <v>38</v>
      </c>
      <c r="C83" s="211"/>
      <c r="D83" s="211">
        <v>0</v>
      </c>
      <c r="E83" s="215">
        <v>0</v>
      </c>
      <c r="F83" s="767"/>
    </row>
    <row r="84" spans="1:7" ht="15.75" customHeight="1">
      <c r="A84" s="165" t="s">
        <v>76</v>
      </c>
      <c r="B84" s="114" t="s">
        <v>39</v>
      </c>
      <c r="C84" s="211"/>
      <c r="D84" s="211">
        <v>0</v>
      </c>
      <c r="E84" s="215"/>
      <c r="F84" s="767"/>
    </row>
    <row r="85" spans="1:7" ht="15.75" customHeight="1" thickBot="1">
      <c r="A85" s="166" t="s">
        <v>77</v>
      </c>
      <c r="B85" s="115" t="s">
        <v>40</v>
      </c>
      <c r="C85" s="211"/>
      <c r="D85" s="211">
        <v>0</v>
      </c>
      <c r="E85" s="215">
        <v>0</v>
      </c>
      <c r="F85" s="724">
        <v>0</v>
      </c>
    </row>
    <row r="86" spans="1:7" ht="15.75" customHeight="1" thickBot="1">
      <c r="A86" s="167" t="s">
        <v>528</v>
      </c>
      <c r="B86" s="116" t="s">
        <v>561</v>
      </c>
      <c r="C86" s="208">
        <f t="shared" ref="C86" si="21">SUM(C87:C90)</f>
        <v>0</v>
      </c>
      <c r="D86" s="208">
        <f t="shared" ref="D86" si="22">SUM(D87:D90)</f>
        <v>0</v>
      </c>
      <c r="E86" s="217"/>
      <c r="F86" s="768">
        <f t="shared" ref="F86" si="23">SUM(F87:F90)</f>
        <v>0</v>
      </c>
    </row>
    <row r="87" spans="1:7" ht="15.75" customHeight="1">
      <c r="A87" s="168" t="s">
        <v>529</v>
      </c>
      <c r="B87" s="113" t="s">
        <v>245</v>
      </c>
      <c r="C87" s="211"/>
      <c r="D87" s="211"/>
      <c r="E87" s="215"/>
      <c r="F87" s="767"/>
    </row>
    <row r="88" spans="1:7" ht="15.75" customHeight="1">
      <c r="A88" s="169" t="s">
        <v>530</v>
      </c>
      <c r="B88" s="114" t="s">
        <v>246</v>
      </c>
      <c r="C88" s="211"/>
      <c r="D88" s="211"/>
      <c r="E88" s="215"/>
      <c r="F88" s="767"/>
    </row>
    <row r="89" spans="1:7" ht="15.75" customHeight="1">
      <c r="A89" s="169" t="s">
        <v>531</v>
      </c>
      <c r="B89" s="114" t="s">
        <v>247</v>
      </c>
      <c r="C89" s="211"/>
      <c r="D89" s="211"/>
      <c r="E89" s="215"/>
      <c r="F89" s="767"/>
    </row>
    <row r="90" spans="1:7" ht="15.75" customHeight="1" thickBot="1">
      <c r="A90" s="170" t="s">
        <v>532</v>
      </c>
      <c r="B90" s="115" t="s">
        <v>248</v>
      </c>
      <c r="C90" s="211"/>
      <c r="D90" s="211"/>
      <c r="E90" s="215"/>
      <c r="F90" s="767"/>
    </row>
    <row r="91" spans="1:7" ht="15.75" customHeight="1" thickBot="1">
      <c r="A91" s="167" t="s">
        <v>30</v>
      </c>
      <c r="B91" s="118" t="s">
        <v>533</v>
      </c>
      <c r="C91" s="208">
        <f t="shared" ref="C91:E91" si="24">C70+C74+C79+C82+C86</f>
        <v>2000</v>
      </c>
      <c r="D91" s="208">
        <f t="shared" si="24"/>
        <v>3205</v>
      </c>
      <c r="E91" s="208">
        <f t="shared" si="24"/>
        <v>3205</v>
      </c>
      <c r="F91" s="766">
        <v>0</v>
      </c>
    </row>
    <row r="92" spans="1:7" ht="25.5" customHeight="1" thickBot="1">
      <c r="A92" s="533" t="s">
        <v>33</v>
      </c>
      <c r="B92" s="534" t="s">
        <v>534</v>
      </c>
      <c r="C92" s="430">
        <f t="shared" ref="C92:E92" si="25">C91+C69</f>
        <v>2000</v>
      </c>
      <c r="D92" s="430">
        <f t="shared" si="25"/>
        <v>3205</v>
      </c>
      <c r="E92" s="430">
        <f t="shared" si="25"/>
        <v>3205</v>
      </c>
      <c r="F92" s="771">
        <v>0</v>
      </c>
    </row>
    <row r="93" spans="1:7" ht="15.75" customHeight="1" thickBot="1">
      <c r="A93" s="171"/>
      <c r="B93" s="190"/>
      <c r="C93" s="172"/>
      <c r="D93" s="172">
        <v>0</v>
      </c>
      <c r="E93" s="172">
        <v>0</v>
      </c>
      <c r="F93" s="772"/>
    </row>
    <row r="94" spans="1:7" ht="15.75" customHeight="1" thickBot="1">
      <c r="A94" s="176"/>
      <c r="B94" s="191" t="s">
        <v>151</v>
      </c>
      <c r="C94" s="400"/>
      <c r="D94" s="400"/>
      <c r="E94" s="400"/>
      <c r="F94" s="773"/>
    </row>
    <row r="95" spans="1:7" ht="15.75" customHeight="1" thickBot="1">
      <c r="A95" s="565" t="s">
        <v>0</v>
      </c>
      <c r="B95" s="566" t="s">
        <v>548</v>
      </c>
      <c r="C95" s="531">
        <f t="shared" ref="C95:E95" si="26">C96+C97+C98+C100+C101+C112</f>
        <v>2000</v>
      </c>
      <c r="D95" s="531">
        <f t="shared" si="26"/>
        <v>3205</v>
      </c>
      <c r="E95" s="531">
        <f t="shared" si="26"/>
        <v>3205</v>
      </c>
      <c r="F95" s="745">
        <f>E95/D95*100</f>
        <v>100</v>
      </c>
    </row>
    <row r="96" spans="1:7" ht="15.75" customHeight="1">
      <c r="A96" s="177" t="s">
        <v>3</v>
      </c>
      <c r="B96" s="22" t="s">
        <v>249</v>
      </c>
      <c r="C96" s="210"/>
      <c r="D96" s="210"/>
      <c r="E96" s="210"/>
      <c r="F96" s="723">
        <v>0</v>
      </c>
      <c r="G96" s="294"/>
    </row>
    <row r="97" spans="1:7" ht="15.75" customHeight="1">
      <c r="A97" s="165" t="s">
        <v>4</v>
      </c>
      <c r="B97" s="13" t="s">
        <v>89</v>
      </c>
      <c r="C97" s="211"/>
      <c r="D97" s="211"/>
      <c r="E97" s="211"/>
      <c r="F97" s="724">
        <v>0</v>
      </c>
      <c r="G97" s="294"/>
    </row>
    <row r="98" spans="1:7" ht="15.75" customHeight="1">
      <c r="A98" s="165" t="s">
        <v>5</v>
      </c>
      <c r="B98" s="13" t="s">
        <v>250</v>
      </c>
      <c r="C98" s="211"/>
      <c r="D98" s="211"/>
      <c r="E98" s="211"/>
      <c r="F98" s="724">
        <v>0</v>
      </c>
      <c r="G98" s="294"/>
    </row>
    <row r="99" spans="1:7" ht="15.75" customHeight="1">
      <c r="A99" s="165"/>
      <c r="B99" s="126" t="s">
        <v>435</v>
      </c>
      <c r="C99" s="211"/>
      <c r="D99" s="211"/>
      <c r="E99" s="211"/>
      <c r="F99" s="724">
        <v>0</v>
      </c>
      <c r="G99" s="294"/>
    </row>
    <row r="100" spans="1:7" ht="15.75" customHeight="1">
      <c r="A100" s="165" t="s">
        <v>45</v>
      </c>
      <c r="B100" s="31" t="s">
        <v>127</v>
      </c>
      <c r="C100" s="211"/>
      <c r="D100" s="211"/>
      <c r="E100" s="211"/>
      <c r="F100" s="724">
        <v>0</v>
      </c>
      <c r="G100" s="294"/>
    </row>
    <row r="101" spans="1:7" ht="15.75" customHeight="1">
      <c r="A101" s="165" t="s">
        <v>251</v>
      </c>
      <c r="B101" s="32" t="s">
        <v>91</v>
      </c>
      <c r="C101" s="211">
        <f t="shared" ref="C101" si="27">SUM(C102:C111)</f>
        <v>2000</v>
      </c>
      <c r="D101" s="211">
        <f t="shared" ref="D101:E101" si="28">SUM(D102:D111)</f>
        <v>3205</v>
      </c>
      <c r="E101" s="211">
        <f t="shared" si="28"/>
        <v>3205</v>
      </c>
      <c r="F101" s="724">
        <f t="shared" ref="F101:F111" si="29">E101/D101*100</f>
        <v>100</v>
      </c>
      <c r="G101" s="294"/>
    </row>
    <row r="102" spans="1:7" ht="15.75" customHeight="1">
      <c r="A102" s="165" t="s">
        <v>49</v>
      </c>
      <c r="B102" s="13" t="s">
        <v>252</v>
      </c>
      <c r="C102" s="212">
        <v>0</v>
      </c>
      <c r="D102" s="212">
        <v>0</v>
      </c>
      <c r="E102" s="212">
        <v>0</v>
      </c>
      <c r="F102" s="724">
        <v>0</v>
      </c>
      <c r="G102" s="294"/>
    </row>
    <row r="103" spans="1:7" ht="15.75" customHeight="1">
      <c r="A103" s="165" t="s">
        <v>93</v>
      </c>
      <c r="B103" s="122" t="s">
        <v>253</v>
      </c>
      <c r="C103" s="212"/>
      <c r="D103" s="212"/>
      <c r="E103" s="212"/>
      <c r="F103" s="724">
        <v>0</v>
      </c>
      <c r="G103" s="294"/>
    </row>
    <row r="104" spans="1:7" ht="15.75" customHeight="1">
      <c r="A104" s="165" t="s">
        <v>95</v>
      </c>
      <c r="B104" s="123" t="s">
        <v>254</v>
      </c>
      <c r="C104" s="212"/>
      <c r="D104" s="212"/>
      <c r="E104" s="212"/>
      <c r="F104" s="724">
        <v>0</v>
      </c>
      <c r="G104" s="294"/>
    </row>
    <row r="105" spans="1:7" ht="15.75" customHeight="1">
      <c r="A105" s="165" t="s">
        <v>96</v>
      </c>
      <c r="B105" s="123" t="s">
        <v>255</v>
      </c>
      <c r="C105" s="212"/>
      <c r="D105" s="212"/>
      <c r="E105" s="212"/>
      <c r="F105" s="724">
        <v>0</v>
      </c>
      <c r="G105" s="294"/>
    </row>
    <row r="106" spans="1:7" ht="15.75" customHeight="1">
      <c r="A106" s="165" t="s">
        <v>98</v>
      </c>
      <c r="B106" s="122" t="s">
        <v>256</v>
      </c>
      <c r="C106" s="212">
        <v>0</v>
      </c>
      <c r="D106" s="212">
        <v>0</v>
      </c>
      <c r="E106" s="212">
        <v>0</v>
      </c>
      <c r="F106" s="724">
        <v>0</v>
      </c>
      <c r="G106" s="294"/>
    </row>
    <row r="107" spans="1:7" ht="15.75" customHeight="1">
      <c r="A107" s="165" t="s">
        <v>100</v>
      </c>
      <c r="B107" s="122" t="s">
        <v>257</v>
      </c>
      <c r="C107" s="212"/>
      <c r="D107" s="212"/>
      <c r="E107" s="212"/>
      <c r="F107" s="724">
        <v>0</v>
      </c>
      <c r="G107" s="294"/>
    </row>
    <row r="108" spans="1:7" ht="15.75" customHeight="1">
      <c r="A108" s="165" t="s">
        <v>130</v>
      </c>
      <c r="B108" s="123" t="s">
        <v>258</v>
      </c>
      <c r="C108" s="212">
        <v>0</v>
      </c>
      <c r="D108" s="212">
        <v>0</v>
      </c>
      <c r="E108" s="212">
        <v>0</v>
      </c>
      <c r="F108" s="724">
        <v>0</v>
      </c>
      <c r="G108" s="294"/>
    </row>
    <row r="109" spans="1:7" ht="15.75" customHeight="1">
      <c r="A109" s="178" t="s">
        <v>132</v>
      </c>
      <c r="B109" s="124" t="s">
        <v>259</v>
      </c>
      <c r="C109" s="212"/>
      <c r="D109" s="212"/>
      <c r="E109" s="212"/>
      <c r="F109" s="724">
        <v>0</v>
      </c>
      <c r="G109" s="294"/>
    </row>
    <row r="110" spans="1:7" ht="15.75" customHeight="1">
      <c r="A110" s="165" t="s">
        <v>135</v>
      </c>
      <c r="B110" s="124" t="s">
        <v>260</v>
      </c>
      <c r="C110" s="212">
        <v>0</v>
      </c>
      <c r="D110" s="212">
        <v>0</v>
      </c>
      <c r="E110" s="212">
        <v>0</v>
      </c>
      <c r="F110" s="724">
        <v>0</v>
      </c>
      <c r="G110" s="294"/>
    </row>
    <row r="111" spans="1:7" ht="15.75" customHeight="1">
      <c r="A111" s="166" t="s">
        <v>136</v>
      </c>
      <c r="B111" s="124" t="s">
        <v>261</v>
      </c>
      <c r="C111" s="212">
        <v>2000</v>
      </c>
      <c r="D111" s="212">
        <v>3205</v>
      </c>
      <c r="E111" s="212">
        <v>3205</v>
      </c>
      <c r="F111" s="724">
        <f t="shared" si="29"/>
        <v>100</v>
      </c>
      <c r="G111" s="294"/>
    </row>
    <row r="112" spans="1:7" ht="15.75" customHeight="1" thickBot="1">
      <c r="A112" s="179" t="s">
        <v>385</v>
      </c>
      <c r="B112" s="23" t="s">
        <v>113</v>
      </c>
      <c r="C112" s="216">
        <v>0</v>
      </c>
      <c r="D112" s="216">
        <v>0</v>
      </c>
      <c r="E112" s="216">
        <v>0</v>
      </c>
      <c r="F112" s="724">
        <v>0</v>
      </c>
      <c r="G112" s="294"/>
    </row>
    <row r="113" spans="1:7" ht="15.75" customHeight="1" thickBot="1">
      <c r="A113" s="530" t="s">
        <v>1</v>
      </c>
      <c r="B113" s="567" t="s">
        <v>549</v>
      </c>
      <c r="C113" s="531">
        <f t="shared" ref="C113:E113" si="30">+C114+C117+C119+C128</f>
        <v>0</v>
      </c>
      <c r="D113" s="531">
        <f t="shared" si="30"/>
        <v>0</v>
      </c>
      <c r="E113" s="531">
        <f t="shared" si="30"/>
        <v>0</v>
      </c>
      <c r="F113" s="747">
        <v>0</v>
      </c>
      <c r="G113" s="294"/>
    </row>
    <row r="114" spans="1:7" ht="15.75" customHeight="1">
      <c r="A114" s="164" t="s">
        <v>50</v>
      </c>
      <c r="B114" s="13" t="s">
        <v>177</v>
      </c>
      <c r="C114" s="210">
        <v>0</v>
      </c>
      <c r="D114" s="210"/>
      <c r="E114" s="210"/>
      <c r="F114" s="748"/>
      <c r="G114" s="294"/>
    </row>
    <row r="115" spans="1:7" ht="15.75" customHeight="1">
      <c r="A115" s="164" t="s">
        <v>54</v>
      </c>
      <c r="B115" s="126" t="s">
        <v>262</v>
      </c>
      <c r="C115" s="210">
        <v>0</v>
      </c>
      <c r="D115" s="210"/>
      <c r="E115" s="210"/>
      <c r="F115" s="748"/>
      <c r="G115" s="294"/>
    </row>
    <row r="116" spans="1:7" ht="15.75" customHeight="1">
      <c r="A116" s="164"/>
      <c r="B116" s="126" t="s">
        <v>434</v>
      </c>
      <c r="C116" s="210">
        <v>0</v>
      </c>
      <c r="D116" s="210"/>
      <c r="E116" s="210"/>
      <c r="F116" s="748"/>
      <c r="G116" s="294"/>
    </row>
    <row r="117" spans="1:7" ht="15.75" customHeight="1">
      <c r="A117" s="164" t="s">
        <v>53</v>
      </c>
      <c r="B117" s="126" t="s">
        <v>104</v>
      </c>
      <c r="C117" s="211"/>
      <c r="D117" s="211"/>
      <c r="E117" s="211"/>
      <c r="F117" s="748"/>
      <c r="G117" s="294"/>
    </row>
    <row r="118" spans="1:7" ht="15.75" customHeight="1">
      <c r="A118" s="164" t="s">
        <v>55</v>
      </c>
      <c r="B118" s="126" t="s">
        <v>105</v>
      </c>
      <c r="C118" s="211"/>
      <c r="D118" s="211"/>
      <c r="E118" s="211"/>
      <c r="F118" s="748"/>
      <c r="G118" s="294"/>
    </row>
    <row r="119" spans="1:7" ht="15.75" customHeight="1">
      <c r="A119" s="164" t="s">
        <v>56</v>
      </c>
      <c r="B119" s="127" t="s">
        <v>183</v>
      </c>
      <c r="C119" s="211">
        <f t="shared" ref="C119" si="31">SUM(C120:C127)</f>
        <v>0</v>
      </c>
      <c r="D119" s="211">
        <f t="shared" ref="D119:E119" si="32">SUM(D120:D127)</f>
        <v>0</v>
      </c>
      <c r="E119" s="211">
        <f t="shared" si="32"/>
        <v>0</v>
      </c>
      <c r="F119" s="748">
        <v>0</v>
      </c>
      <c r="G119" s="294"/>
    </row>
    <row r="120" spans="1:7" ht="15.75" customHeight="1">
      <c r="A120" s="164" t="s">
        <v>57</v>
      </c>
      <c r="B120" s="128" t="s">
        <v>263</v>
      </c>
      <c r="C120" s="211"/>
      <c r="D120" s="211"/>
      <c r="E120" s="211"/>
      <c r="F120" s="748"/>
      <c r="G120" s="294"/>
    </row>
    <row r="121" spans="1:7" ht="15.75" customHeight="1">
      <c r="A121" s="164" t="s">
        <v>107</v>
      </c>
      <c r="B121" s="129" t="s">
        <v>264</v>
      </c>
      <c r="C121" s="211"/>
      <c r="D121" s="211"/>
      <c r="E121" s="211"/>
      <c r="F121" s="748"/>
      <c r="G121" s="294"/>
    </row>
    <row r="122" spans="1:7" ht="15.75" customHeight="1">
      <c r="A122" s="164" t="s">
        <v>109</v>
      </c>
      <c r="B122" s="123" t="s">
        <v>255</v>
      </c>
      <c r="C122" s="211"/>
      <c r="D122" s="211"/>
      <c r="E122" s="211"/>
      <c r="F122" s="748"/>
      <c r="G122" s="294"/>
    </row>
    <row r="123" spans="1:7" ht="15.75" customHeight="1">
      <c r="A123" s="164" t="s">
        <v>110</v>
      </c>
      <c r="B123" s="123" t="s">
        <v>265</v>
      </c>
      <c r="C123" s="211">
        <v>0</v>
      </c>
      <c r="D123" s="211">
        <v>0</v>
      </c>
      <c r="E123" s="211">
        <v>0</v>
      </c>
      <c r="F123" s="748">
        <v>0</v>
      </c>
      <c r="G123" s="294"/>
    </row>
    <row r="124" spans="1:7" ht="15.75" customHeight="1">
      <c r="A124" s="164" t="s">
        <v>112</v>
      </c>
      <c r="B124" s="123" t="s">
        <v>266</v>
      </c>
      <c r="C124" s="211"/>
      <c r="D124" s="211"/>
      <c r="E124" s="211"/>
      <c r="F124" s="748"/>
      <c r="G124" s="294"/>
    </row>
    <row r="125" spans="1:7" ht="15.75" customHeight="1">
      <c r="A125" s="164" t="s">
        <v>138</v>
      </c>
      <c r="B125" s="123" t="s">
        <v>258</v>
      </c>
      <c r="C125" s="211">
        <v>0</v>
      </c>
      <c r="D125" s="211">
        <v>0</v>
      </c>
      <c r="E125" s="211">
        <v>0</v>
      </c>
      <c r="F125" s="748">
        <v>0</v>
      </c>
      <c r="G125" s="294"/>
    </row>
    <row r="126" spans="1:7" ht="15.75" customHeight="1">
      <c r="A126" s="164" t="s">
        <v>141</v>
      </c>
      <c r="B126" s="123" t="s">
        <v>267</v>
      </c>
      <c r="C126" s="211">
        <v>0</v>
      </c>
      <c r="D126" s="211">
        <v>0</v>
      </c>
      <c r="E126" s="211">
        <v>0</v>
      </c>
      <c r="F126" s="748">
        <v>0</v>
      </c>
      <c r="G126" s="294"/>
    </row>
    <row r="127" spans="1:7" ht="15.75" customHeight="1">
      <c r="A127" s="178" t="s">
        <v>142</v>
      </c>
      <c r="B127" s="123" t="s">
        <v>268</v>
      </c>
      <c r="C127" s="212">
        <v>0</v>
      </c>
      <c r="D127" s="212">
        <v>0</v>
      </c>
      <c r="E127" s="212">
        <v>0</v>
      </c>
      <c r="F127" s="748">
        <v>0</v>
      </c>
      <c r="G127" s="294"/>
    </row>
    <row r="128" spans="1:7" ht="15.75" customHeight="1" thickBot="1">
      <c r="A128" s="166" t="s">
        <v>386</v>
      </c>
      <c r="B128" s="126" t="s">
        <v>114</v>
      </c>
      <c r="C128" s="212">
        <v>0</v>
      </c>
      <c r="D128" s="212">
        <v>0</v>
      </c>
      <c r="E128" s="212">
        <v>0</v>
      </c>
      <c r="F128" s="748">
        <v>0</v>
      </c>
      <c r="G128" s="294"/>
    </row>
    <row r="129" spans="1:7" ht="18" customHeight="1" thickBot="1">
      <c r="A129" s="530" t="s">
        <v>2</v>
      </c>
      <c r="B129" s="510" t="s">
        <v>535</v>
      </c>
      <c r="C129" s="531">
        <f t="shared" ref="C129:E129" si="33">+C95+C113</f>
        <v>2000</v>
      </c>
      <c r="D129" s="531">
        <f t="shared" si="33"/>
        <v>3205</v>
      </c>
      <c r="E129" s="531">
        <f t="shared" si="33"/>
        <v>3205</v>
      </c>
      <c r="F129" s="747">
        <f>E129/D129*100</f>
        <v>100</v>
      </c>
      <c r="G129" s="294"/>
    </row>
    <row r="130" spans="1:7" ht="15.75" customHeight="1" thickBot="1">
      <c r="A130" s="6" t="s">
        <v>12</v>
      </c>
      <c r="B130" s="112" t="s">
        <v>558</v>
      </c>
      <c r="C130" s="208">
        <f t="shared" ref="C130:E130" si="34">+C131+C132+C133</f>
        <v>0</v>
      </c>
      <c r="D130" s="208">
        <f t="shared" si="34"/>
        <v>0</v>
      </c>
      <c r="E130" s="208">
        <f t="shared" si="34"/>
        <v>0</v>
      </c>
      <c r="F130" s="749"/>
      <c r="G130" s="294"/>
    </row>
    <row r="131" spans="1:7" ht="15.75" customHeight="1">
      <c r="A131" s="164" t="s">
        <v>13</v>
      </c>
      <c r="B131" s="11" t="s">
        <v>270</v>
      </c>
      <c r="C131" s="211"/>
      <c r="D131" s="211"/>
      <c r="E131" s="211"/>
      <c r="F131" s="746"/>
      <c r="G131" s="294"/>
    </row>
    <row r="132" spans="1:7" ht="15.75" customHeight="1">
      <c r="A132" s="164" t="s">
        <v>15</v>
      </c>
      <c r="B132" s="11" t="s">
        <v>271</v>
      </c>
      <c r="C132" s="211"/>
      <c r="D132" s="211"/>
      <c r="E132" s="211"/>
      <c r="F132" s="746"/>
      <c r="G132" s="294"/>
    </row>
    <row r="133" spans="1:7" ht="15.75" customHeight="1" thickBot="1">
      <c r="A133" s="178" t="s">
        <v>17</v>
      </c>
      <c r="B133" s="130" t="s">
        <v>272</v>
      </c>
      <c r="C133" s="211"/>
      <c r="D133" s="211"/>
      <c r="E133" s="211"/>
      <c r="F133" s="750"/>
      <c r="G133" s="294"/>
    </row>
    <row r="134" spans="1:7" ht="15.75" customHeight="1" thickBot="1">
      <c r="A134" s="6" t="s">
        <v>20</v>
      </c>
      <c r="B134" s="112" t="s">
        <v>562</v>
      </c>
      <c r="C134" s="208">
        <f t="shared" ref="C134:F134" si="35">+C135+C136+C137+C138</f>
        <v>0</v>
      </c>
      <c r="D134" s="208">
        <f t="shared" si="35"/>
        <v>0</v>
      </c>
      <c r="E134" s="208">
        <f t="shared" si="35"/>
        <v>0</v>
      </c>
      <c r="F134" s="751">
        <f t="shared" si="35"/>
        <v>0</v>
      </c>
      <c r="G134" s="294"/>
    </row>
    <row r="135" spans="1:7" ht="15.75" customHeight="1">
      <c r="A135" s="164" t="s">
        <v>21</v>
      </c>
      <c r="B135" s="11" t="s">
        <v>273</v>
      </c>
      <c r="C135" s="211"/>
      <c r="D135" s="211"/>
      <c r="E135" s="211"/>
      <c r="F135" s="750"/>
      <c r="G135" s="294"/>
    </row>
    <row r="136" spans="1:7" ht="15.75" customHeight="1">
      <c r="A136" s="164" t="s">
        <v>23</v>
      </c>
      <c r="B136" s="11" t="s">
        <v>274</v>
      </c>
      <c r="C136" s="211"/>
      <c r="D136" s="211"/>
      <c r="E136" s="211"/>
      <c r="F136" s="750"/>
      <c r="G136" s="294"/>
    </row>
    <row r="137" spans="1:7" ht="15.75" customHeight="1">
      <c r="A137" s="164" t="s">
        <v>25</v>
      </c>
      <c r="B137" s="11" t="s">
        <v>275</v>
      </c>
      <c r="C137" s="211"/>
      <c r="D137" s="211"/>
      <c r="E137" s="211"/>
      <c r="F137" s="750"/>
      <c r="G137" s="294"/>
    </row>
    <row r="138" spans="1:7" ht="15.75" customHeight="1" thickBot="1">
      <c r="A138" s="178" t="s">
        <v>68</v>
      </c>
      <c r="B138" s="130" t="s">
        <v>276</v>
      </c>
      <c r="C138" s="211"/>
      <c r="D138" s="211"/>
      <c r="E138" s="211"/>
      <c r="F138" s="750"/>
      <c r="G138" s="294"/>
    </row>
    <row r="139" spans="1:7" ht="15.75" customHeight="1" thickBot="1">
      <c r="A139" s="6" t="s">
        <v>26</v>
      </c>
      <c r="B139" s="112" t="s">
        <v>563</v>
      </c>
      <c r="C139" s="208">
        <f t="shared" ref="C139:E139" si="36">+C140+C141+C142+C143</f>
        <v>0</v>
      </c>
      <c r="D139" s="208">
        <f t="shared" si="36"/>
        <v>0</v>
      </c>
      <c r="E139" s="208">
        <f t="shared" si="36"/>
        <v>0</v>
      </c>
      <c r="F139" s="749">
        <v>0</v>
      </c>
      <c r="G139" s="294"/>
    </row>
    <row r="140" spans="1:7" ht="15.75" customHeight="1">
      <c r="A140" s="164" t="s">
        <v>71</v>
      </c>
      <c r="B140" s="11" t="s">
        <v>122</v>
      </c>
      <c r="C140" s="211"/>
      <c r="D140" s="211"/>
      <c r="E140" s="211"/>
      <c r="F140" s="750"/>
      <c r="G140" s="294"/>
    </row>
    <row r="141" spans="1:7" ht="15.75" customHeight="1">
      <c r="A141" s="164" t="s">
        <v>72</v>
      </c>
      <c r="B141" s="11" t="s">
        <v>123</v>
      </c>
      <c r="C141" s="211"/>
      <c r="D141" s="211">
        <v>0</v>
      </c>
      <c r="E141" s="211">
        <v>0</v>
      </c>
      <c r="F141" s="746">
        <v>0</v>
      </c>
      <c r="G141" s="294"/>
    </row>
    <row r="142" spans="1:7" ht="15.75" customHeight="1">
      <c r="A142" s="164" t="s">
        <v>73</v>
      </c>
      <c r="B142" s="11" t="s">
        <v>277</v>
      </c>
      <c r="C142" s="211"/>
      <c r="D142" s="211">
        <v>0</v>
      </c>
      <c r="E142" s="211">
        <v>0</v>
      </c>
      <c r="F142" s="746">
        <v>0</v>
      </c>
      <c r="G142" s="294"/>
    </row>
    <row r="143" spans="1:7" ht="15.75" customHeight="1" thickBot="1">
      <c r="A143" s="178" t="s">
        <v>74</v>
      </c>
      <c r="B143" s="130" t="s">
        <v>278</v>
      </c>
      <c r="C143" s="211"/>
      <c r="D143" s="211"/>
      <c r="E143" s="211"/>
      <c r="F143" s="750"/>
      <c r="G143" s="294"/>
    </row>
    <row r="144" spans="1:7" ht="15.75" customHeight="1" thickBot="1">
      <c r="A144" s="6">
        <v>7</v>
      </c>
      <c r="B144" s="112" t="s">
        <v>564</v>
      </c>
      <c r="C144" s="220">
        <f t="shared" ref="C144:F144" si="37">+C145+C146+C147+C148</f>
        <v>0</v>
      </c>
      <c r="D144" s="220">
        <f t="shared" si="37"/>
        <v>0</v>
      </c>
      <c r="E144" s="220">
        <f t="shared" si="37"/>
        <v>0</v>
      </c>
      <c r="F144" s="752">
        <f t="shared" si="37"/>
        <v>0</v>
      </c>
      <c r="G144" s="294"/>
    </row>
    <row r="145" spans="1:7" ht="15.75" customHeight="1">
      <c r="A145" s="164" t="s">
        <v>75</v>
      </c>
      <c r="B145" s="11" t="s">
        <v>279</v>
      </c>
      <c r="C145" s="211"/>
      <c r="D145" s="211"/>
      <c r="E145" s="211"/>
      <c r="F145" s="750"/>
      <c r="G145" s="294"/>
    </row>
    <row r="146" spans="1:7" ht="15.75" customHeight="1">
      <c r="A146" s="164" t="s">
        <v>76</v>
      </c>
      <c r="B146" s="11" t="s">
        <v>280</v>
      </c>
      <c r="C146" s="211"/>
      <c r="D146" s="211"/>
      <c r="E146" s="211"/>
      <c r="F146" s="750"/>
      <c r="G146" s="294"/>
    </row>
    <row r="147" spans="1:7" ht="15.75" customHeight="1">
      <c r="A147" s="164" t="s">
        <v>77</v>
      </c>
      <c r="B147" s="11" t="s">
        <v>281</v>
      </c>
      <c r="C147" s="211"/>
      <c r="D147" s="211"/>
      <c r="E147" s="211"/>
      <c r="F147" s="750"/>
      <c r="G147" s="294"/>
    </row>
    <row r="148" spans="1:7" ht="15.75" customHeight="1" thickBot="1">
      <c r="A148" s="164" t="s">
        <v>79</v>
      </c>
      <c r="B148" s="11" t="s">
        <v>282</v>
      </c>
      <c r="C148" s="211"/>
      <c r="D148" s="211"/>
      <c r="E148" s="211"/>
      <c r="F148" s="750"/>
      <c r="G148" s="294"/>
    </row>
    <row r="149" spans="1:7" ht="15.75" customHeight="1" thickBot="1">
      <c r="A149" s="6" t="s">
        <v>29</v>
      </c>
      <c r="B149" s="112" t="s">
        <v>556</v>
      </c>
      <c r="C149" s="224">
        <f>SUM(C150:C150)</f>
        <v>0</v>
      </c>
      <c r="D149" s="224">
        <f>SUM(D150:D150)</f>
        <v>0</v>
      </c>
      <c r="E149" s="224">
        <f>SUM(E150:E150)</f>
        <v>0</v>
      </c>
      <c r="F149" s="774">
        <v>0</v>
      </c>
      <c r="G149" s="294"/>
    </row>
    <row r="150" spans="1:7" ht="15.75" customHeight="1" thickBot="1">
      <c r="A150" s="196"/>
      <c r="B150" s="130" t="s">
        <v>863</v>
      </c>
      <c r="C150" s="469">
        <v>0</v>
      </c>
      <c r="D150" s="469">
        <v>0</v>
      </c>
      <c r="E150" s="469">
        <v>0</v>
      </c>
      <c r="F150" s="775">
        <v>0</v>
      </c>
      <c r="G150" s="294"/>
    </row>
    <row r="151" spans="1:7" ht="15.75" customHeight="1" thickBot="1">
      <c r="A151" s="290" t="s">
        <v>30</v>
      </c>
      <c r="B151" s="380" t="s">
        <v>565</v>
      </c>
      <c r="C151" s="431">
        <f t="shared" ref="C151:E151" si="38">C129+C149+C130+C139</f>
        <v>2000</v>
      </c>
      <c r="D151" s="431">
        <f t="shared" si="38"/>
        <v>3205</v>
      </c>
      <c r="E151" s="431">
        <f t="shared" si="38"/>
        <v>3205</v>
      </c>
      <c r="F151" s="753">
        <f>E151/D151*100</f>
        <v>100</v>
      </c>
      <c r="G151" s="294"/>
    </row>
    <row r="152" spans="1:7" ht="15.75" customHeight="1" thickBot="1">
      <c r="A152" s="192"/>
      <c r="B152" s="174"/>
      <c r="C152" s="486"/>
      <c r="D152" s="486"/>
      <c r="E152" s="486"/>
      <c r="G152" s="294"/>
    </row>
    <row r="153" spans="1:7" ht="15.75" customHeight="1" thickBot="1">
      <c r="A153" s="193" t="s">
        <v>579</v>
      </c>
      <c r="B153" s="194"/>
      <c r="C153" s="399">
        <v>0</v>
      </c>
      <c r="D153" s="310"/>
      <c r="E153" s="310"/>
    </row>
    <row r="154" spans="1:7" ht="15.75" customHeight="1" thickBot="1">
      <c r="A154" s="193" t="s">
        <v>231</v>
      </c>
      <c r="B154" s="194"/>
      <c r="C154" s="399">
        <v>0</v>
      </c>
      <c r="D154" s="310"/>
      <c r="E154" s="310"/>
    </row>
  </sheetData>
  <mergeCells count="2">
    <mergeCell ref="A2:F2"/>
    <mergeCell ref="B1:F1"/>
  </mergeCells>
  <pageMargins left="0.7" right="0.7" top="0.75" bottom="0.75" header="0.3" footer="0.3"/>
  <pageSetup paperSize="9" scale="67" orientation="portrait" verticalDpi="300" r:id="rId1"/>
  <rowBreaks count="2" manualBreakCount="2">
    <brk id="69" max="16383" man="1"/>
    <brk id="93" max="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9"/>
  <sheetViews>
    <sheetView view="pageBreakPreview" zoomScaleSheetLayoutView="100" workbookViewId="0">
      <selection activeCell="I11" sqref="I11"/>
    </sheetView>
  </sheetViews>
  <sheetFormatPr defaultRowHeight="15"/>
  <cols>
    <col min="1" max="1" width="10.28515625" customWidth="1"/>
    <col min="2" max="2" width="62" customWidth="1"/>
    <col min="3" max="3" width="9.85546875" customWidth="1"/>
    <col min="4" max="5" width="10.85546875" style="368" customWidth="1"/>
    <col min="6" max="6" width="8.5703125" customWidth="1"/>
  </cols>
  <sheetData>
    <row r="2" spans="1:6" ht="27.75" customHeight="1">
      <c r="A2" s="1404" t="s">
        <v>998</v>
      </c>
      <c r="B2" s="1404"/>
      <c r="C2" s="1404"/>
      <c r="D2" s="1404"/>
      <c r="E2" s="1404"/>
      <c r="F2" s="1404"/>
    </row>
    <row r="3" spans="1:6" ht="16.5" thickBot="1">
      <c r="A3" s="24"/>
      <c r="B3" s="24"/>
      <c r="C3" s="418"/>
      <c r="D3" s="418"/>
      <c r="E3" s="418"/>
      <c r="F3" s="418" t="s">
        <v>975</v>
      </c>
    </row>
    <row r="4" spans="1:6" ht="22.5">
      <c r="A4" s="180" t="s">
        <v>152</v>
      </c>
      <c r="B4" s="181" t="s">
        <v>850</v>
      </c>
      <c r="C4" s="709"/>
      <c r="D4" s="779"/>
      <c r="E4" s="779"/>
      <c r="F4" s="429" t="s">
        <v>311</v>
      </c>
    </row>
    <row r="5" spans="1:6" ht="22.5" customHeight="1" thickBot="1">
      <c r="A5" s="195" t="s">
        <v>312</v>
      </c>
      <c r="B5" s="182" t="s">
        <v>553</v>
      </c>
      <c r="C5" s="710"/>
      <c r="D5" s="780"/>
      <c r="E5" s="780"/>
      <c r="F5" s="428">
        <v>4</v>
      </c>
    </row>
    <row r="6" spans="1:6" ht="22.5" customHeight="1" thickBot="1">
      <c r="A6" s="184"/>
      <c r="B6" s="184"/>
      <c r="C6" s="185"/>
      <c r="F6" s="185" t="s">
        <v>314</v>
      </c>
    </row>
    <row r="7" spans="1:6" s="90" customFormat="1" ht="40.5" customHeight="1" thickBot="1">
      <c r="A7" s="176" t="s">
        <v>315</v>
      </c>
      <c r="B7" s="186" t="s">
        <v>316</v>
      </c>
      <c r="C7" s="1274" t="s">
        <v>912</v>
      </c>
      <c r="D7" s="1274" t="s">
        <v>913</v>
      </c>
      <c r="E7" s="1274" t="s">
        <v>914</v>
      </c>
      <c r="F7" s="394" t="s">
        <v>577</v>
      </c>
    </row>
    <row r="8" spans="1:6" s="90" customFormat="1" ht="12.95" customHeight="1" thickBot="1">
      <c r="A8" s="161">
        <v>1</v>
      </c>
      <c r="B8" s="162">
        <v>2</v>
      </c>
      <c r="C8" s="788">
        <v>3</v>
      </c>
      <c r="D8" s="788">
        <v>4</v>
      </c>
      <c r="E8" s="847">
        <v>5</v>
      </c>
      <c r="F8" s="163">
        <v>6</v>
      </c>
    </row>
    <row r="9" spans="1:6" s="90" customFormat="1" ht="14.1" customHeight="1" thickBot="1">
      <c r="A9" s="508" t="s">
        <v>0</v>
      </c>
      <c r="B9" s="509" t="s">
        <v>360</v>
      </c>
      <c r="C9" s="447">
        <f t="shared" ref="C9" si="0">C10+C27+C35+C46</f>
        <v>0</v>
      </c>
      <c r="D9" s="833"/>
      <c r="E9" s="833"/>
      <c r="F9" s="703"/>
    </row>
    <row r="10" spans="1:6" s="90" customFormat="1" ht="14.1" customHeight="1" thickBot="1">
      <c r="A10" s="488" t="s">
        <v>3</v>
      </c>
      <c r="B10" s="487" t="s">
        <v>453</v>
      </c>
      <c r="C10" s="415">
        <f t="shared" ref="C10" si="1">SUM(C11:C19)</f>
        <v>0</v>
      </c>
      <c r="D10" s="816"/>
      <c r="E10" s="816"/>
      <c r="F10" s="712"/>
    </row>
    <row r="11" spans="1:6" s="90" customFormat="1" ht="14.1" customHeight="1">
      <c r="A11" s="292" t="s">
        <v>454</v>
      </c>
      <c r="B11" s="515" t="s">
        <v>233</v>
      </c>
      <c r="C11" s="516"/>
      <c r="D11" s="817"/>
      <c r="E11" s="817"/>
      <c r="F11" s="713"/>
    </row>
    <row r="12" spans="1:6" s="90" customFormat="1" ht="14.1" customHeight="1">
      <c r="A12" s="196" t="s">
        <v>455</v>
      </c>
      <c r="B12" s="517" t="s">
        <v>496</v>
      </c>
      <c r="C12" s="518"/>
      <c r="D12" s="818"/>
      <c r="E12" s="818"/>
      <c r="F12" s="714"/>
    </row>
    <row r="13" spans="1:6" s="90" customFormat="1" ht="14.1" customHeight="1">
      <c r="A13" s="196" t="s">
        <v>456</v>
      </c>
      <c r="B13" s="517" t="s">
        <v>6</v>
      </c>
      <c r="C13" s="518"/>
      <c r="D13" s="818"/>
      <c r="E13" s="818"/>
      <c r="F13" s="714"/>
    </row>
    <row r="14" spans="1:6" s="90" customFormat="1" ht="14.1" customHeight="1">
      <c r="A14" s="196" t="s">
        <v>457</v>
      </c>
      <c r="B14" s="517" t="s">
        <v>46</v>
      </c>
      <c r="C14" s="518"/>
      <c r="D14" s="818"/>
      <c r="E14" s="818"/>
      <c r="F14" s="725"/>
    </row>
    <row r="15" spans="1:6" s="90" customFormat="1" ht="14.1" customHeight="1">
      <c r="A15" s="196" t="s">
        <v>458</v>
      </c>
      <c r="B15" s="517" t="s">
        <v>48</v>
      </c>
      <c r="C15" s="518"/>
      <c r="D15" s="818"/>
      <c r="E15" s="818"/>
      <c r="F15" s="714"/>
    </row>
    <row r="16" spans="1:6" s="90" customFormat="1" ht="14.1" customHeight="1">
      <c r="A16" s="196" t="s">
        <v>486</v>
      </c>
      <c r="B16" s="519" t="s">
        <v>497</v>
      </c>
      <c r="C16" s="518"/>
      <c r="D16" s="818"/>
      <c r="E16" s="818"/>
      <c r="F16" s="714"/>
    </row>
    <row r="17" spans="1:6" s="90" customFormat="1" ht="14.1" customHeight="1">
      <c r="A17" s="292" t="s">
        <v>491</v>
      </c>
      <c r="B17" s="11" t="s">
        <v>51</v>
      </c>
      <c r="C17" s="518"/>
      <c r="D17" s="818"/>
      <c r="E17" s="818"/>
      <c r="F17" s="714"/>
    </row>
    <row r="18" spans="1:6" s="90" customFormat="1" ht="14.1" customHeight="1">
      <c r="A18" s="288" t="s">
        <v>493</v>
      </c>
      <c r="B18" s="13" t="s">
        <v>321</v>
      </c>
      <c r="C18" s="518"/>
      <c r="D18" s="818"/>
      <c r="E18" s="818"/>
      <c r="F18" s="714"/>
    </row>
    <row r="19" spans="1:6" s="90" customFormat="1" ht="14.1" customHeight="1">
      <c r="A19" s="288" t="s">
        <v>498</v>
      </c>
      <c r="B19" s="13" t="s">
        <v>322</v>
      </c>
      <c r="C19" s="518"/>
      <c r="D19" s="818"/>
      <c r="E19" s="818"/>
      <c r="F19" s="714"/>
    </row>
    <row r="20" spans="1:6" s="90" customFormat="1" ht="14.1" customHeight="1">
      <c r="A20" s="196" t="s">
        <v>499</v>
      </c>
      <c r="B20" s="126" t="s">
        <v>323</v>
      </c>
      <c r="C20" s="518"/>
      <c r="D20" s="818"/>
      <c r="E20" s="818"/>
      <c r="F20" s="714"/>
    </row>
    <row r="21" spans="1:6" s="90" customFormat="1" ht="14.1" customHeight="1">
      <c r="A21" s="197" t="s">
        <v>500</v>
      </c>
      <c r="B21" s="489" t="s">
        <v>450</v>
      </c>
      <c r="C21" s="518"/>
      <c r="D21" s="818"/>
      <c r="E21" s="818"/>
      <c r="F21" s="714"/>
    </row>
    <row r="22" spans="1:6" s="90" customFormat="1" ht="14.1" customHeight="1">
      <c r="A22" s="292" t="s">
        <v>501</v>
      </c>
      <c r="B22" s="489" t="s">
        <v>487</v>
      </c>
      <c r="C22" s="518"/>
      <c r="D22" s="818"/>
      <c r="E22" s="818"/>
      <c r="F22" s="714"/>
    </row>
    <row r="23" spans="1:6" s="90" customFormat="1" ht="14.1" customHeight="1">
      <c r="A23" s="288" t="s">
        <v>502</v>
      </c>
      <c r="B23" s="489" t="s">
        <v>492</v>
      </c>
      <c r="C23" s="518"/>
      <c r="D23" s="818"/>
      <c r="E23" s="818"/>
      <c r="F23" s="714"/>
    </row>
    <row r="24" spans="1:6" s="90" customFormat="1" ht="14.1" customHeight="1">
      <c r="A24" s="288" t="s">
        <v>503</v>
      </c>
      <c r="B24" s="489" t="s">
        <v>494</v>
      </c>
      <c r="C24" s="518"/>
      <c r="D24" s="834"/>
      <c r="E24" s="834"/>
      <c r="F24" s="727"/>
    </row>
    <row r="25" spans="1:6" s="90" customFormat="1" ht="14.1" customHeight="1">
      <c r="A25" s="288" t="s">
        <v>504</v>
      </c>
      <c r="B25" s="489" t="s">
        <v>505</v>
      </c>
      <c r="C25" s="518"/>
      <c r="D25" s="834"/>
      <c r="E25" s="834"/>
      <c r="F25" s="727"/>
    </row>
    <row r="26" spans="1:6" s="90" customFormat="1" ht="14.1" customHeight="1" thickBot="1">
      <c r="A26" s="293" t="s">
        <v>506</v>
      </c>
      <c r="B26" s="513" t="s">
        <v>507</v>
      </c>
      <c r="C26" s="518"/>
      <c r="D26" s="834"/>
      <c r="E26" s="834"/>
      <c r="F26" s="728"/>
    </row>
    <row r="27" spans="1:6" s="90" customFormat="1" ht="14.1" customHeight="1" thickBot="1">
      <c r="A27" s="488" t="s">
        <v>4</v>
      </c>
      <c r="B27" s="112" t="s">
        <v>155</v>
      </c>
      <c r="C27" s="402"/>
      <c r="D27" s="820"/>
      <c r="E27" s="820"/>
      <c r="F27" s="729"/>
    </row>
    <row r="28" spans="1:6" s="90" customFormat="1" ht="14.1" customHeight="1">
      <c r="A28" s="177" t="s">
        <v>514</v>
      </c>
      <c r="B28" s="22" t="s">
        <v>60</v>
      </c>
      <c r="C28" s="214"/>
      <c r="D28" s="213"/>
      <c r="E28" s="213"/>
      <c r="F28" s="721"/>
    </row>
    <row r="29" spans="1:6" s="90" customFormat="1" ht="14.1" customHeight="1">
      <c r="A29" s="165" t="s">
        <v>515</v>
      </c>
      <c r="B29" s="13" t="s">
        <v>61</v>
      </c>
      <c r="C29" s="211"/>
      <c r="D29" s="215"/>
      <c r="E29" s="215"/>
      <c r="F29" s="722"/>
    </row>
    <row r="30" spans="1:6" s="90" customFormat="1" ht="14.1" customHeight="1">
      <c r="A30" s="165" t="s">
        <v>516</v>
      </c>
      <c r="B30" s="13" t="s">
        <v>62</v>
      </c>
      <c r="C30" s="211"/>
      <c r="D30" s="215"/>
      <c r="E30" s="215"/>
      <c r="F30" s="722"/>
    </row>
    <row r="31" spans="1:6" s="90" customFormat="1" ht="14.1" customHeight="1">
      <c r="A31" s="165" t="s">
        <v>517</v>
      </c>
      <c r="B31" s="13" t="s">
        <v>63</v>
      </c>
      <c r="C31" s="211"/>
      <c r="D31" s="215"/>
      <c r="E31" s="215"/>
      <c r="F31" s="722"/>
    </row>
    <row r="32" spans="1:6" s="90" customFormat="1" ht="14.1" customHeight="1">
      <c r="A32" s="165" t="s">
        <v>518</v>
      </c>
      <c r="B32" s="13" t="s">
        <v>64</v>
      </c>
      <c r="C32" s="211"/>
      <c r="D32" s="215"/>
      <c r="E32" s="215"/>
      <c r="F32" s="722"/>
    </row>
    <row r="33" spans="1:6" s="90" customFormat="1" ht="14.1" customHeight="1">
      <c r="A33" s="165" t="s">
        <v>519</v>
      </c>
      <c r="B33" s="115" t="s">
        <v>437</v>
      </c>
      <c r="C33" s="211"/>
      <c r="D33" s="215"/>
      <c r="E33" s="215"/>
      <c r="F33" s="475"/>
    </row>
    <row r="34" spans="1:6" s="90" customFormat="1" ht="14.1" customHeight="1" thickBot="1">
      <c r="A34" s="179" t="s">
        <v>520</v>
      </c>
      <c r="B34" s="23" t="s">
        <v>65</v>
      </c>
      <c r="C34" s="211"/>
      <c r="D34" s="215"/>
      <c r="E34" s="215"/>
      <c r="F34" s="475"/>
    </row>
    <row r="35" spans="1:6" s="90" customFormat="1" ht="14.1" customHeight="1" thickBot="1">
      <c r="A35" s="488" t="s">
        <v>5</v>
      </c>
      <c r="B35" s="112" t="s">
        <v>360</v>
      </c>
      <c r="C35" s="402"/>
      <c r="D35" s="820"/>
      <c r="E35" s="820"/>
      <c r="F35" s="729"/>
    </row>
    <row r="36" spans="1:6" s="90" customFormat="1" ht="14.1" customHeight="1">
      <c r="A36" s="197" t="s">
        <v>459</v>
      </c>
      <c r="B36" s="11" t="s">
        <v>66</v>
      </c>
      <c r="C36" s="52"/>
      <c r="D36" s="819"/>
      <c r="E36" s="819"/>
      <c r="F36" s="730"/>
    </row>
    <row r="37" spans="1:6" s="90" customFormat="1" ht="14.1" customHeight="1">
      <c r="A37" s="197" t="s">
        <v>460</v>
      </c>
      <c r="B37" s="13" t="s">
        <v>67</v>
      </c>
      <c r="C37" s="52"/>
      <c r="D37" s="819"/>
      <c r="E37" s="819"/>
      <c r="F37" s="731"/>
    </row>
    <row r="38" spans="1:6" s="90" customFormat="1" ht="14.1" customHeight="1">
      <c r="A38" s="197" t="s">
        <v>461</v>
      </c>
      <c r="B38" s="13" t="s">
        <v>234</v>
      </c>
      <c r="C38" s="52"/>
      <c r="D38" s="819"/>
      <c r="E38" s="819"/>
      <c r="F38" s="731"/>
    </row>
    <row r="39" spans="1:6" s="90" customFormat="1" ht="14.1" customHeight="1">
      <c r="A39" s="197" t="s">
        <v>462</v>
      </c>
      <c r="B39" s="13" t="s">
        <v>69</v>
      </c>
      <c r="C39" s="52"/>
      <c r="D39" s="819"/>
      <c r="E39" s="819"/>
      <c r="F39" s="731"/>
    </row>
    <row r="40" spans="1:6" s="90" customFormat="1" ht="14.1" customHeight="1">
      <c r="A40" s="197" t="s">
        <v>463</v>
      </c>
      <c r="B40" s="13" t="s">
        <v>14</v>
      </c>
      <c r="C40" s="52"/>
      <c r="D40" s="819"/>
      <c r="E40" s="819"/>
      <c r="F40" s="731"/>
    </row>
    <row r="41" spans="1:6" s="90" customFormat="1" ht="14.1" customHeight="1">
      <c r="A41" s="197" t="s">
        <v>464</v>
      </c>
      <c r="B41" s="13" t="s">
        <v>16</v>
      </c>
      <c r="C41" s="52"/>
      <c r="D41" s="819"/>
      <c r="E41" s="819"/>
      <c r="F41" s="731"/>
    </row>
    <row r="42" spans="1:6" s="90" customFormat="1" ht="14.1" customHeight="1">
      <c r="A42" s="197" t="s">
        <v>465</v>
      </c>
      <c r="B42" s="13" t="s">
        <v>320</v>
      </c>
      <c r="C42" s="52"/>
      <c r="D42" s="819"/>
      <c r="E42" s="819"/>
      <c r="F42" s="731"/>
    </row>
    <row r="43" spans="1:6" s="90" customFormat="1" ht="14.1" customHeight="1">
      <c r="A43" s="197" t="s">
        <v>466</v>
      </c>
      <c r="B43" s="13" t="s">
        <v>235</v>
      </c>
      <c r="C43" s="52"/>
      <c r="D43" s="819"/>
      <c r="E43" s="819"/>
      <c r="F43" s="731"/>
    </row>
    <row r="44" spans="1:6" s="90" customFormat="1" ht="14.1" customHeight="1">
      <c r="A44" s="197" t="s">
        <v>467</v>
      </c>
      <c r="B44" s="13" t="s">
        <v>70</v>
      </c>
      <c r="C44" s="52"/>
      <c r="D44" s="819"/>
      <c r="E44" s="819"/>
      <c r="F44" s="731"/>
    </row>
    <row r="45" spans="1:6" s="90" customFormat="1" ht="14.1" customHeight="1" thickBot="1">
      <c r="A45" s="197" t="s">
        <v>468</v>
      </c>
      <c r="B45" s="126" t="s">
        <v>19</v>
      </c>
      <c r="C45" s="52"/>
      <c r="D45" s="819"/>
      <c r="E45" s="819"/>
      <c r="F45" s="731"/>
    </row>
    <row r="46" spans="1:6" s="90" customFormat="1" ht="14.1" customHeight="1" thickBot="1">
      <c r="A46" s="488" t="s">
        <v>45</v>
      </c>
      <c r="B46" s="112" t="s">
        <v>27</v>
      </c>
      <c r="C46" s="402"/>
      <c r="D46" s="820"/>
      <c r="E46" s="820"/>
      <c r="F46" s="729"/>
    </row>
    <row r="47" spans="1:6" s="90" customFormat="1" ht="14.1" customHeight="1">
      <c r="A47" s="521" t="s">
        <v>521</v>
      </c>
      <c r="B47" s="522" t="s">
        <v>52</v>
      </c>
      <c r="C47" s="469"/>
      <c r="D47" s="821"/>
      <c r="E47" s="821"/>
      <c r="F47" s="732"/>
    </row>
    <row r="48" spans="1:6" s="90" customFormat="1" ht="14.1" customHeight="1" thickBot="1">
      <c r="A48" s="293" t="s">
        <v>522</v>
      </c>
      <c r="B48" s="23" t="s">
        <v>78</v>
      </c>
      <c r="C48" s="235"/>
      <c r="D48" s="822"/>
      <c r="E48" s="822"/>
      <c r="F48" s="733"/>
    </row>
    <row r="49" spans="1:6" s="90" customFormat="1" ht="14.1" customHeight="1" thickBot="1">
      <c r="A49" s="296" t="s">
        <v>1</v>
      </c>
      <c r="B49" s="510" t="s">
        <v>452</v>
      </c>
      <c r="C49" s="493"/>
      <c r="D49" s="823"/>
      <c r="E49" s="823"/>
      <c r="F49" s="734"/>
    </row>
    <row r="50" spans="1:6" s="90" customFormat="1" ht="14.1" customHeight="1" thickBot="1">
      <c r="A50" s="488" t="s">
        <v>50</v>
      </c>
      <c r="B50" s="112" t="s">
        <v>482</v>
      </c>
      <c r="C50" s="402"/>
      <c r="D50" s="820"/>
      <c r="E50" s="820"/>
      <c r="F50" s="729"/>
    </row>
    <row r="51" spans="1:6" s="90" customFormat="1" ht="14.1" customHeight="1">
      <c r="A51" s="292" t="s">
        <v>508</v>
      </c>
      <c r="B51" s="130" t="s">
        <v>58</v>
      </c>
      <c r="C51" s="470"/>
      <c r="D51" s="832"/>
      <c r="E51" s="832"/>
      <c r="F51" s="735"/>
    </row>
    <row r="52" spans="1:6" s="90" customFormat="1" ht="14.1" customHeight="1">
      <c r="A52" s="196" t="s">
        <v>470</v>
      </c>
      <c r="B52" s="13" t="s">
        <v>509</v>
      </c>
      <c r="C52" s="53"/>
      <c r="D52" s="56"/>
      <c r="E52" s="56"/>
      <c r="F52" s="731"/>
    </row>
    <row r="53" spans="1:6" s="90" customFormat="1" ht="14.1" customHeight="1">
      <c r="A53" s="196" t="s">
        <v>471</v>
      </c>
      <c r="B53" s="13" t="s">
        <v>59</v>
      </c>
      <c r="C53" s="53"/>
      <c r="D53" s="56"/>
      <c r="E53" s="56"/>
      <c r="F53" s="731"/>
    </row>
    <row r="54" spans="1:6" s="90" customFormat="1" ht="14.1" customHeight="1">
      <c r="A54" s="196" t="s">
        <v>470</v>
      </c>
      <c r="B54" s="13" t="s">
        <v>324</v>
      </c>
      <c r="C54" s="53"/>
      <c r="D54" s="56"/>
      <c r="E54" s="56"/>
      <c r="F54" s="731"/>
    </row>
    <row r="55" spans="1:6" s="90" customFormat="1" ht="14.1" customHeight="1">
      <c r="A55" s="288" t="s">
        <v>471</v>
      </c>
      <c r="B55" s="289" t="s">
        <v>325</v>
      </c>
      <c r="C55" s="53"/>
      <c r="D55" s="56"/>
      <c r="E55" s="56"/>
      <c r="F55" s="731"/>
    </row>
    <row r="56" spans="1:6" s="90" customFormat="1" ht="14.1" customHeight="1">
      <c r="A56" s="288" t="s">
        <v>488</v>
      </c>
      <c r="B56" s="489" t="s">
        <v>487</v>
      </c>
      <c r="C56" s="53"/>
      <c r="D56" s="56"/>
      <c r="E56" s="56"/>
      <c r="F56" s="731"/>
    </row>
    <row r="57" spans="1:6" s="90" customFormat="1" ht="14.1" customHeight="1">
      <c r="A57" s="288" t="s">
        <v>510</v>
      </c>
      <c r="B57" s="489" t="s">
        <v>511</v>
      </c>
      <c r="C57" s="53"/>
      <c r="D57" s="56"/>
      <c r="E57" s="56"/>
      <c r="F57" s="731"/>
    </row>
    <row r="58" spans="1:6" s="90" customFormat="1" ht="14.1" customHeight="1" thickBot="1">
      <c r="A58" s="293" t="s">
        <v>512</v>
      </c>
      <c r="B58" s="513" t="s">
        <v>513</v>
      </c>
      <c r="C58" s="53"/>
      <c r="D58" s="56"/>
      <c r="E58" s="56"/>
      <c r="F58" s="731"/>
    </row>
    <row r="59" spans="1:6" s="90" customFormat="1" ht="14.1" customHeight="1" thickBot="1">
      <c r="A59" s="488" t="s">
        <v>54</v>
      </c>
      <c r="B59" s="490" t="s">
        <v>452</v>
      </c>
      <c r="C59" s="60"/>
      <c r="D59" s="824"/>
      <c r="E59" s="824"/>
      <c r="F59" s="712"/>
    </row>
    <row r="60" spans="1:6" s="90" customFormat="1" ht="14.1" customHeight="1">
      <c r="A60" s="197" t="s">
        <v>472</v>
      </c>
      <c r="B60" s="502" t="s">
        <v>22</v>
      </c>
      <c r="C60" s="52"/>
      <c r="D60" s="819"/>
      <c r="E60" s="819"/>
      <c r="F60" s="736"/>
    </row>
    <row r="61" spans="1:6" s="90" customFormat="1" ht="14.1" customHeight="1">
      <c r="A61" s="196" t="s">
        <v>473</v>
      </c>
      <c r="B61" s="31" t="s">
        <v>24</v>
      </c>
      <c r="C61" s="68"/>
      <c r="D61" s="137"/>
      <c r="E61" s="137"/>
      <c r="F61" s="735"/>
    </row>
    <row r="62" spans="1:6" s="90" customFormat="1" ht="14.1" customHeight="1" thickBot="1">
      <c r="A62" s="288" t="s">
        <v>474</v>
      </c>
      <c r="B62" s="503" t="s">
        <v>236</v>
      </c>
      <c r="C62" s="235"/>
      <c r="D62" s="822"/>
      <c r="E62" s="822"/>
      <c r="F62" s="737"/>
    </row>
    <row r="63" spans="1:6" s="90" customFormat="1" ht="14.1" customHeight="1" thickBot="1">
      <c r="A63" s="488" t="s">
        <v>53</v>
      </c>
      <c r="B63" s="490" t="s">
        <v>326</v>
      </c>
      <c r="C63" s="402"/>
      <c r="D63" s="820"/>
      <c r="E63" s="820"/>
      <c r="F63" s="729"/>
    </row>
    <row r="64" spans="1:6" s="90" customFormat="1" ht="14.1" customHeight="1">
      <c r="A64" s="292" t="s">
        <v>523</v>
      </c>
      <c r="B64" s="524" t="s">
        <v>509</v>
      </c>
      <c r="C64" s="68"/>
      <c r="D64" s="137"/>
      <c r="E64" s="137"/>
      <c r="F64" s="735"/>
    </row>
    <row r="65" spans="1:6" s="90" customFormat="1" ht="14.1" customHeight="1" thickBot="1">
      <c r="A65" s="293" t="s">
        <v>524</v>
      </c>
      <c r="B65" s="525" t="s">
        <v>80</v>
      </c>
      <c r="C65" s="235"/>
      <c r="D65" s="822"/>
      <c r="E65" s="822"/>
      <c r="F65" s="737"/>
    </row>
    <row r="66" spans="1:6" s="90" customFormat="1" ht="14.1" customHeight="1" thickBot="1">
      <c r="A66" s="526" t="s">
        <v>2</v>
      </c>
      <c r="B66" s="527" t="s">
        <v>555</v>
      </c>
      <c r="C66" s="528"/>
      <c r="D66" s="825"/>
      <c r="E66" s="825"/>
      <c r="F66" s="738"/>
    </row>
    <row r="67" spans="1:6" s="90" customFormat="1" ht="14.1" customHeight="1" thickBot="1">
      <c r="A67" s="167" t="s">
        <v>12</v>
      </c>
      <c r="B67" s="116" t="s">
        <v>525</v>
      </c>
      <c r="C67" s="208"/>
      <c r="D67" s="217"/>
      <c r="E67" s="217"/>
      <c r="F67" s="739"/>
    </row>
    <row r="68" spans="1:6" s="90" customFormat="1" ht="14.1" customHeight="1">
      <c r="A68" s="164" t="s">
        <v>13</v>
      </c>
      <c r="B68" s="113" t="s">
        <v>237</v>
      </c>
      <c r="C68" s="211"/>
      <c r="D68" s="215"/>
      <c r="E68" s="215"/>
      <c r="F68" s="740"/>
    </row>
    <row r="69" spans="1:6" s="90" customFormat="1" ht="14.1" customHeight="1">
      <c r="A69" s="164" t="s">
        <v>15</v>
      </c>
      <c r="B69" s="114" t="s">
        <v>238</v>
      </c>
      <c r="C69" s="211"/>
      <c r="D69" s="215"/>
      <c r="E69" s="215"/>
      <c r="F69" s="722"/>
    </row>
    <row r="70" spans="1:6" s="90" customFormat="1" ht="14.1" customHeight="1" thickBot="1">
      <c r="A70" s="164" t="s">
        <v>17</v>
      </c>
      <c r="B70" s="117" t="s">
        <v>239</v>
      </c>
      <c r="C70" s="211"/>
      <c r="D70" s="215"/>
      <c r="E70" s="215"/>
      <c r="F70" s="740"/>
    </row>
    <row r="71" spans="1:6" s="90" customFormat="1" ht="14.1" customHeight="1" thickBot="1">
      <c r="A71" s="167" t="s">
        <v>20</v>
      </c>
      <c r="B71" s="116" t="s">
        <v>526</v>
      </c>
      <c r="C71" s="208"/>
      <c r="D71" s="217"/>
      <c r="E71" s="217"/>
      <c r="F71" s="741"/>
    </row>
    <row r="72" spans="1:6" s="90" customFormat="1" ht="14.1" customHeight="1">
      <c r="A72" s="164" t="s">
        <v>21</v>
      </c>
      <c r="B72" s="113" t="s">
        <v>240</v>
      </c>
      <c r="C72" s="211"/>
      <c r="D72" s="215"/>
      <c r="E72" s="215"/>
      <c r="F72" s="740"/>
    </row>
    <row r="73" spans="1:6" s="90" customFormat="1" ht="14.1" customHeight="1">
      <c r="A73" s="164" t="s">
        <v>23</v>
      </c>
      <c r="B73" s="114" t="s">
        <v>81</v>
      </c>
      <c r="C73" s="211"/>
      <c r="D73" s="215"/>
      <c r="E73" s="215"/>
      <c r="F73" s="740"/>
    </row>
    <row r="74" spans="1:6" s="90" customFormat="1" ht="14.1" customHeight="1">
      <c r="A74" s="164" t="s">
        <v>25</v>
      </c>
      <c r="B74" s="114" t="s">
        <v>241</v>
      </c>
      <c r="C74" s="211"/>
      <c r="D74" s="215"/>
      <c r="E74" s="215"/>
      <c r="F74" s="740"/>
    </row>
    <row r="75" spans="1:6" s="90" customFormat="1" ht="14.1" customHeight="1" thickBot="1">
      <c r="A75" s="164" t="s">
        <v>68</v>
      </c>
      <c r="B75" s="115" t="s">
        <v>82</v>
      </c>
      <c r="C75" s="211"/>
      <c r="D75" s="215"/>
      <c r="E75" s="215"/>
      <c r="F75" s="740"/>
    </row>
    <row r="76" spans="1:6" s="90" customFormat="1" ht="14.1" customHeight="1" thickBot="1">
      <c r="A76" s="167" t="s">
        <v>26</v>
      </c>
      <c r="B76" s="116" t="s">
        <v>559</v>
      </c>
      <c r="C76" s="208"/>
      <c r="D76" s="217"/>
      <c r="E76" s="217"/>
      <c r="F76" s="739"/>
    </row>
    <row r="77" spans="1:6" s="90" customFormat="1" ht="14.1" customHeight="1">
      <c r="A77" s="164" t="s">
        <v>71</v>
      </c>
      <c r="B77" s="113" t="s">
        <v>35</v>
      </c>
      <c r="C77" s="211"/>
      <c r="D77" s="218"/>
      <c r="E77" s="218"/>
      <c r="F77" s="742"/>
    </row>
    <row r="78" spans="1:6" s="90" customFormat="1" ht="14.1" customHeight="1" thickBot="1">
      <c r="A78" s="166" t="s">
        <v>72</v>
      </c>
      <c r="B78" s="115" t="s">
        <v>36</v>
      </c>
      <c r="C78" s="211"/>
      <c r="D78" s="218"/>
      <c r="E78" s="218"/>
      <c r="F78" s="743"/>
    </row>
    <row r="79" spans="1:6" s="90" customFormat="1" ht="14.1" customHeight="1" thickBot="1">
      <c r="A79" s="167" t="s">
        <v>527</v>
      </c>
      <c r="B79" s="116" t="s">
        <v>560</v>
      </c>
      <c r="C79" s="208"/>
      <c r="D79" s="217"/>
      <c r="E79" s="217"/>
      <c r="F79" s="739"/>
    </row>
    <row r="80" spans="1:6" s="90" customFormat="1" ht="14.1" customHeight="1">
      <c r="A80" s="164" t="s">
        <v>75</v>
      </c>
      <c r="B80" s="113" t="s">
        <v>38</v>
      </c>
      <c r="C80" s="211"/>
      <c r="D80" s="215"/>
      <c r="E80" s="215"/>
      <c r="F80" s="740"/>
    </row>
    <row r="81" spans="1:6" s="90" customFormat="1" ht="14.1" customHeight="1">
      <c r="A81" s="165" t="s">
        <v>76</v>
      </c>
      <c r="B81" s="114" t="s">
        <v>39</v>
      </c>
      <c r="C81" s="211"/>
      <c r="D81" s="215"/>
      <c r="E81" s="215"/>
      <c r="F81" s="740"/>
    </row>
    <row r="82" spans="1:6" s="90" customFormat="1" ht="14.1" customHeight="1" thickBot="1">
      <c r="A82" s="166" t="s">
        <v>77</v>
      </c>
      <c r="B82" s="115" t="s">
        <v>40</v>
      </c>
      <c r="C82" s="211"/>
      <c r="D82" s="215"/>
      <c r="E82" s="215"/>
      <c r="F82" s="722"/>
    </row>
    <row r="83" spans="1:6" s="90" customFormat="1" ht="14.1" customHeight="1" thickBot="1">
      <c r="A83" s="167" t="s">
        <v>528</v>
      </c>
      <c r="B83" s="116" t="s">
        <v>561</v>
      </c>
      <c r="C83" s="208"/>
      <c r="D83" s="217"/>
      <c r="E83" s="217"/>
      <c r="F83" s="741"/>
    </row>
    <row r="84" spans="1:6" s="90" customFormat="1" ht="14.1" customHeight="1">
      <c r="A84" s="168" t="s">
        <v>529</v>
      </c>
      <c r="B84" s="113" t="s">
        <v>245</v>
      </c>
      <c r="C84" s="211"/>
      <c r="D84" s="215"/>
      <c r="E84" s="215"/>
      <c r="F84" s="740"/>
    </row>
    <row r="85" spans="1:6" s="90" customFormat="1" ht="14.1" customHeight="1">
      <c r="A85" s="169" t="s">
        <v>530</v>
      </c>
      <c r="B85" s="114" t="s">
        <v>246</v>
      </c>
      <c r="C85" s="211"/>
      <c r="D85" s="215"/>
      <c r="E85" s="215"/>
      <c r="F85" s="740"/>
    </row>
    <row r="86" spans="1:6" s="90" customFormat="1" ht="14.1" customHeight="1">
      <c r="A86" s="169" t="s">
        <v>531</v>
      </c>
      <c r="B86" s="114" t="s">
        <v>247</v>
      </c>
      <c r="C86" s="211"/>
      <c r="D86" s="215"/>
      <c r="E86" s="215"/>
      <c r="F86" s="740"/>
    </row>
    <row r="87" spans="1:6" s="90" customFormat="1" ht="14.1" customHeight="1" thickBot="1">
      <c r="A87" s="170" t="s">
        <v>532</v>
      </c>
      <c r="B87" s="115" t="s">
        <v>248</v>
      </c>
      <c r="C87" s="211"/>
      <c r="D87" s="215"/>
      <c r="E87" s="215"/>
      <c r="F87" s="740"/>
    </row>
    <row r="88" spans="1:6" s="90" customFormat="1" ht="14.1" customHeight="1" thickBot="1">
      <c r="A88" s="167" t="s">
        <v>30</v>
      </c>
      <c r="B88" s="118" t="s">
        <v>533</v>
      </c>
      <c r="C88" s="208">
        <f t="shared" ref="C88" si="2">C67+C71+C76+C79+C83</f>
        <v>0</v>
      </c>
      <c r="D88" s="217"/>
      <c r="E88" s="217"/>
      <c r="F88" s="739"/>
    </row>
    <row r="89" spans="1:6" s="90" customFormat="1" ht="14.1" customHeight="1" thickBot="1">
      <c r="A89" s="533" t="s">
        <v>33</v>
      </c>
      <c r="B89" s="534" t="s">
        <v>534</v>
      </c>
      <c r="C89" s="430">
        <f t="shared" ref="C89" si="3">C88+C66</f>
        <v>0</v>
      </c>
      <c r="D89" s="826"/>
      <c r="E89" s="826"/>
      <c r="F89" s="744"/>
    </row>
    <row r="90" spans="1:6" s="90" customFormat="1" ht="14.1" customHeight="1">
      <c r="A90" s="171"/>
      <c r="B90" s="190"/>
      <c r="C90" s="172"/>
    </row>
    <row r="91" spans="1:6" s="90" customFormat="1" ht="14.1" customHeight="1" thickBot="1">
      <c r="A91" s="173"/>
      <c r="B91" s="174"/>
      <c r="C91" s="175"/>
    </row>
    <row r="92" spans="1:6" s="90" customFormat="1" ht="14.1" customHeight="1" thickBot="1">
      <c r="A92" s="176"/>
      <c r="B92" s="191" t="s">
        <v>151</v>
      </c>
      <c r="C92" s="400"/>
      <c r="D92" s="400"/>
      <c r="E92" s="400"/>
      <c r="F92" s="400"/>
    </row>
    <row r="93" spans="1:6" s="90" customFormat="1" ht="14.1" customHeight="1" thickBot="1">
      <c r="A93" s="565" t="s">
        <v>0</v>
      </c>
      <c r="B93" s="566" t="s">
        <v>548</v>
      </c>
      <c r="C93" s="551"/>
      <c r="D93" s="551"/>
      <c r="E93" s="551"/>
      <c r="F93" s="551"/>
    </row>
    <row r="94" spans="1:6" s="90" customFormat="1" ht="14.1" customHeight="1">
      <c r="A94" s="177" t="s">
        <v>3</v>
      </c>
      <c r="B94" s="22" t="s">
        <v>249</v>
      </c>
      <c r="C94" s="214"/>
      <c r="D94" s="214"/>
      <c r="E94" s="214"/>
      <c r="F94" s="214"/>
    </row>
    <row r="95" spans="1:6" s="90" customFormat="1" ht="14.1" customHeight="1">
      <c r="A95" s="165" t="s">
        <v>4</v>
      </c>
      <c r="B95" s="13" t="s">
        <v>89</v>
      </c>
      <c r="C95" s="211"/>
      <c r="D95" s="211"/>
      <c r="E95" s="211"/>
      <c r="F95" s="211"/>
    </row>
    <row r="96" spans="1:6" s="90" customFormat="1" ht="14.1" customHeight="1">
      <c r="A96" s="165" t="s">
        <v>5</v>
      </c>
      <c r="B96" s="13" t="s">
        <v>250</v>
      </c>
      <c r="C96" s="211"/>
      <c r="D96" s="211"/>
      <c r="E96" s="211"/>
      <c r="F96" s="211"/>
    </row>
    <row r="97" spans="1:6" s="90" customFormat="1" ht="14.1" customHeight="1">
      <c r="A97" s="165" t="s">
        <v>45</v>
      </c>
      <c r="B97" s="31" t="s">
        <v>127</v>
      </c>
      <c r="C97" s="211"/>
      <c r="D97" s="211"/>
      <c r="E97" s="211"/>
      <c r="F97" s="211"/>
    </row>
    <row r="98" spans="1:6" s="90" customFormat="1" ht="14.1" customHeight="1">
      <c r="A98" s="165" t="s">
        <v>251</v>
      </c>
      <c r="B98" s="32" t="s">
        <v>91</v>
      </c>
      <c r="C98" s="211"/>
      <c r="D98" s="211"/>
      <c r="E98" s="211"/>
      <c r="F98" s="211"/>
    </row>
    <row r="99" spans="1:6" s="90" customFormat="1" ht="14.1" customHeight="1">
      <c r="A99" s="165" t="s">
        <v>49</v>
      </c>
      <c r="B99" s="13" t="s">
        <v>252</v>
      </c>
      <c r="C99" s="211"/>
      <c r="D99" s="211"/>
      <c r="E99" s="211"/>
      <c r="F99" s="211"/>
    </row>
    <row r="100" spans="1:6" s="90" customFormat="1" ht="14.1" customHeight="1">
      <c r="A100" s="165" t="s">
        <v>93</v>
      </c>
      <c r="B100" s="122" t="s">
        <v>253</v>
      </c>
      <c r="C100" s="211"/>
      <c r="D100" s="211"/>
      <c r="E100" s="211"/>
      <c r="F100" s="211"/>
    </row>
    <row r="101" spans="1:6" s="90" customFormat="1" ht="14.1" customHeight="1">
      <c r="A101" s="165" t="s">
        <v>95</v>
      </c>
      <c r="B101" s="123" t="s">
        <v>254</v>
      </c>
      <c r="C101" s="211"/>
      <c r="D101" s="211"/>
      <c r="E101" s="211"/>
      <c r="F101" s="211"/>
    </row>
    <row r="102" spans="1:6" s="90" customFormat="1" ht="14.1" customHeight="1">
      <c r="A102" s="165" t="s">
        <v>96</v>
      </c>
      <c r="B102" s="123" t="s">
        <v>255</v>
      </c>
      <c r="C102" s="211"/>
      <c r="D102" s="211"/>
      <c r="E102" s="211"/>
      <c r="F102" s="211"/>
    </row>
    <row r="103" spans="1:6" s="90" customFormat="1" ht="14.1" customHeight="1">
      <c r="A103" s="165" t="s">
        <v>98</v>
      </c>
      <c r="B103" s="122" t="s">
        <v>256</v>
      </c>
      <c r="C103" s="211"/>
      <c r="D103" s="211"/>
      <c r="E103" s="211"/>
      <c r="F103" s="211"/>
    </row>
    <row r="104" spans="1:6" s="90" customFormat="1" ht="14.1" customHeight="1">
      <c r="A104" s="165" t="s">
        <v>100</v>
      </c>
      <c r="B104" s="122" t="s">
        <v>257</v>
      </c>
      <c r="C104" s="211"/>
      <c r="D104" s="211"/>
      <c r="E104" s="211"/>
      <c r="F104" s="211"/>
    </row>
    <row r="105" spans="1:6" s="90" customFormat="1" ht="14.1" customHeight="1">
      <c r="A105" s="165" t="s">
        <v>130</v>
      </c>
      <c r="B105" s="123" t="s">
        <v>258</v>
      </c>
      <c r="C105" s="211"/>
      <c r="D105" s="211"/>
      <c r="E105" s="211"/>
      <c r="F105" s="211"/>
    </row>
    <row r="106" spans="1:6" s="90" customFormat="1" ht="14.1" customHeight="1">
      <c r="A106" s="178" t="s">
        <v>132</v>
      </c>
      <c r="B106" s="124" t="s">
        <v>259</v>
      </c>
      <c r="C106" s="211"/>
      <c r="D106" s="211"/>
      <c r="E106" s="211"/>
      <c r="F106" s="211"/>
    </row>
    <row r="107" spans="1:6" s="90" customFormat="1" ht="14.1" customHeight="1">
      <c r="A107" s="165" t="s">
        <v>135</v>
      </c>
      <c r="B107" s="124" t="s">
        <v>260</v>
      </c>
      <c r="C107" s="211"/>
      <c r="D107" s="211"/>
      <c r="E107" s="211"/>
      <c r="F107" s="211"/>
    </row>
    <row r="108" spans="1:6" s="90" customFormat="1" ht="14.1" customHeight="1">
      <c r="A108" s="166" t="s">
        <v>136</v>
      </c>
      <c r="B108" s="124" t="s">
        <v>261</v>
      </c>
      <c r="C108" s="212"/>
      <c r="D108" s="212"/>
      <c r="E108" s="212"/>
      <c r="F108" s="212"/>
    </row>
    <row r="109" spans="1:6" s="90" customFormat="1" ht="14.1" customHeight="1" thickBot="1">
      <c r="A109" s="179" t="s">
        <v>385</v>
      </c>
      <c r="B109" s="538" t="s">
        <v>544</v>
      </c>
      <c r="C109" s="216"/>
      <c r="D109" s="216"/>
      <c r="E109" s="216"/>
      <c r="F109" s="216"/>
    </row>
    <row r="110" spans="1:6" s="90" customFormat="1" ht="14.1" customHeight="1" thickBot="1">
      <c r="A110" s="530" t="s">
        <v>1</v>
      </c>
      <c r="B110" s="567" t="s">
        <v>550</v>
      </c>
      <c r="C110" s="531"/>
      <c r="D110" s="531"/>
      <c r="E110" s="531"/>
      <c r="F110" s="531"/>
    </row>
    <row r="111" spans="1:6" s="90" customFormat="1" ht="14.1" customHeight="1">
      <c r="A111" s="164" t="s">
        <v>50</v>
      </c>
      <c r="B111" s="13" t="s">
        <v>177</v>
      </c>
      <c r="C111" s="210"/>
      <c r="D111" s="210"/>
      <c r="E111" s="210"/>
      <c r="F111" s="210"/>
    </row>
    <row r="112" spans="1:6" s="90" customFormat="1" ht="14.1" customHeight="1">
      <c r="A112" s="164" t="s">
        <v>54</v>
      </c>
      <c r="B112" s="126" t="s">
        <v>262</v>
      </c>
      <c r="C112" s="210"/>
      <c r="D112" s="210"/>
      <c r="E112" s="210"/>
      <c r="F112" s="210"/>
    </row>
    <row r="113" spans="1:6" s="90" customFormat="1" ht="14.1" customHeight="1">
      <c r="A113" s="164" t="s">
        <v>53</v>
      </c>
      <c r="B113" s="126" t="s">
        <v>104</v>
      </c>
      <c r="C113" s="210"/>
      <c r="D113" s="210"/>
      <c r="E113" s="210"/>
      <c r="F113" s="210"/>
    </row>
    <row r="114" spans="1:6" s="90" customFormat="1" ht="14.1" customHeight="1">
      <c r="A114" s="164" t="s">
        <v>55</v>
      </c>
      <c r="B114" s="126" t="s">
        <v>105</v>
      </c>
      <c r="C114" s="210"/>
      <c r="D114" s="210"/>
      <c r="E114" s="210"/>
      <c r="F114" s="210"/>
    </row>
    <row r="115" spans="1:6" s="90" customFormat="1" ht="14.1" customHeight="1">
      <c r="A115" s="164" t="s">
        <v>56</v>
      </c>
      <c r="B115" s="127" t="s">
        <v>183</v>
      </c>
      <c r="C115" s="210"/>
      <c r="D115" s="210"/>
      <c r="E115" s="210"/>
      <c r="F115" s="210"/>
    </row>
    <row r="116" spans="1:6" s="90" customFormat="1" ht="14.1" customHeight="1">
      <c r="A116" s="164" t="s">
        <v>57</v>
      </c>
      <c r="B116" s="128" t="s">
        <v>263</v>
      </c>
      <c r="C116" s="210"/>
      <c r="D116" s="210"/>
      <c r="E116" s="210"/>
      <c r="F116" s="210"/>
    </row>
    <row r="117" spans="1:6" s="90" customFormat="1" ht="14.1" customHeight="1">
      <c r="A117" s="164" t="s">
        <v>107</v>
      </c>
      <c r="B117" s="129" t="s">
        <v>264</v>
      </c>
      <c r="C117" s="210"/>
      <c r="D117" s="210"/>
      <c r="E117" s="210"/>
      <c r="F117" s="210"/>
    </row>
    <row r="118" spans="1:6" s="90" customFormat="1" ht="14.1" customHeight="1">
      <c r="A118" s="164" t="s">
        <v>109</v>
      </c>
      <c r="B118" s="123" t="s">
        <v>255</v>
      </c>
      <c r="C118" s="210"/>
      <c r="D118" s="210"/>
      <c r="E118" s="210"/>
      <c r="F118" s="210"/>
    </row>
    <row r="119" spans="1:6" s="90" customFormat="1" ht="14.1" customHeight="1">
      <c r="A119" s="164" t="s">
        <v>110</v>
      </c>
      <c r="B119" s="123" t="s">
        <v>265</v>
      </c>
      <c r="C119" s="211"/>
      <c r="D119" s="211"/>
      <c r="E119" s="211"/>
      <c r="F119" s="211"/>
    </row>
    <row r="120" spans="1:6" s="90" customFormat="1" ht="14.1" customHeight="1">
      <c r="A120" s="164" t="s">
        <v>112</v>
      </c>
      <c r="B120" s="123" t="s">
        <v>266</v>
      </c>
      <c r="C120" s="210"/>
      <c r="D120" s="210"/>
      <c r="E120" s="210"/>
      <c r="F120" s="210"/>
    </row>
    <row r="121" spans="1:6" s="90" customFormat="1" ht="14.1" customHeight="1">
      <c r="A121" s="164" t="s">
        <v>138</v>
      </c>
      <c r="B121" s="123" t="s">
        <v>258</v>
      </c>
      <c r="C121" s="210"/>
      <c r="D121" s="210"/>
      <c r="E121" s="210"/>
      <c r="F121" s="210"/>
    </row>
    <row r="122" spans="1:6" s="90" customFormat="1" ht="14.1" customHeight="1">
      <c r="A122" s="164" t="s">
        <v>141</v>
      </c>
      <c r="B122" s="123" t="s">
        <v>267</v>
      </c>
      <c r="C122" s="210"/>
      <c r="D122" s="210"/>
      <c r="E122" s="210"/>
      <c r="F122" s="210"/>
    </row>
    <row r="123" spans="1:6" s="90" customFormat="1" ht="14.1" customHeight="1">
      <c r="A123" s="178" t="s">
        <v>142</v>
      </c>
      <c r="B123" s="123" t="s">
        <v>268</v>
      </c>
      <c r="C123" s="437"/>
      <c r="D123" s="437"/>
      <c r="E123" s="437"/>
      <c r="F123" s="437"/>
    </row>
    <row r="124" spans="1:6" s="90" customFormat="1" ht="14.1" customHeight="1" thickBot="1">
      <c r="A124" s="179" t="s">
        <v>386</v>
      </c>
      <c r="B124" s="539" t="s">
        <v>545</v>
      </c>
      <c r="C124" s="216"/>
      <c r="D124" s="216"/>
      <c r="E124" s="216"/>
      <c r="F124" s="216"/>
    </row>
    <row r="125" spans="1:6" s="90" customFormat="1" ht="14.1" customHeight="1" thickBot="1">
      <c r="A125" s="530" t="s">
        <v>2</v>
      </c>
      <c r="B125" s="510" t="s">
        <v>546</v>
      </c>
      <c r="C125" s="568"/>
      <c r="D125" s="568"/>
      <c r="E125" s="568"/>
      <c r="F125" s="568"/>
    </row>
    <row r="126" spans="1:6" s="90" customFormat="1" ht="14.1" customHeight="1" thickBot="1">
      <c r="A126" s="6" t="s">
        <v>12</v>
      </c>
      <c r="B126" s="112" t="s">
        <v>558</v>
      </c>
      <c r="C126" s="208"/>
      <c r="D126" s="208"/>
      <c r="E126" s="208"/>
      <c r="F126" s="208"/>
    </row>
    <row r="127" spans="1:6" s="90" customFormat="1" ht="14.1" customHeight="1">
      <c r="A127" s="164" t="s">
        <v>13</v>
      </c>
      <c r="B127" s="11" t="s">
        <v>270</v>
      </c>
      <c r="C127" s="211"/>
      <c r="D127" s="211"/>
      <c r="E127" s="211"/>
      <c r="F127" s="211"/>
    </row>
    <row r="128" spans="1:6" s="90" customFormat="1" ht="14.1" customHeight="1">
      <c r="A128" s="164" t="s">
        <v>15</v>
      </c>
      <c r="B128" s="11" t="s">
        <v>271</v>
      </c>
      <c r="C128" s="211"/>
      <c r="D128" s="211"/>
      <c r="E128" s="211"/>
      <c r="F128" s="211"/>
    </row>
    <row r="129" spans="1:6" s="90" customFormat="1" ht="14.1" customHeight="1" thickBot="1">
      <c r="A129" s="178" t="s">
        <v>17</v>
      </c>
      <c r="B129" s="130" t="s">
        <v>272</v>
      </c>
      <c r="C129" s="211"/>
      <c r="D129" s="211"/>
      <c r="E129" s="211"/>
      <c r="F129" s="211"/>
    </row>
    <row r="130" spans="1:6" s="90" customFormat="1" ht="14.1" customHeight="1" thickBot="1">
      <c r="A130" s="6" t="s">
        <v>20</v>
      </c>
      <c r="B130" s="112" t="s">
        <v>562</v>
      </c>
      <c r="C130" s="208"/>
      <c r="D130" s="208"/>
      <c r="E130" s="208"/>
      <c r="F130" s="208"/>
    </row>
    <row r="131" spans="1:6" s="90" customFormat="1" ht="14.1" customHeight="1">
      <c r="A131" s="164" t="s">
        <v>21</v>
      </c>
      <c r="B131" s="11" t="s">
        <v>273</v>
      </c>
      <c r="C131" s="211"/>
      <c r="D131" s="211"/>
      <c r="E131" s="211"/>
      <c r="F131" s="211"/>
    </row>
    <row r="132" spans="1:6" s="90" customFormat="1" ht="14.1" customHeight="1">
      <c r="A132" s="164" t="s">
        <v>23</v>
      </c>
      <c r="B132" s="11" t="s">
        <v>274</v>
      </c>
      <c r="C132" s="211"/>
      <c r="D132" s="211"/>
      <c r="E132" s="211"/>
      <c r="F132" s="211"/>
    </row>
    <row r="133" spans="1:6" s="90" customFormat="1" ht="14.1" customHeight="1">
      <c r="A133" s="164" t="s">
        <v>25</v>
      </c>
      <c r="B133" s="11" t="s">
        <v>275</v>
      </c>
      <c r="C133" s="211"/>
      <c r="D133" s="211"/>
      <c r="E133" s="211"/>
      <c r="F133" s="211"/>
    </row>
    <row r="134" spans="1:6" s="90" customFormat="1" ht="14.1" customHeight="1" thickBot="1">
      <c r="A134" s="178" t="s">
        <v>68</v>
      </c>
      <c r="B134" s="130" t="s">
        <v>276</v>
      </c>
      <c r="C134" s="211"/>
      <c r="D134" s="211"/>
      <c r="E134" s="211"/>
      <c r="F134" s="211"/>
    </row>
    <row r="135" spans="1:6" s="90" customFormat="1" ht="14.1" customHeight="1" thickBot="1">
      <c r="A135" s="6" t="s">
        <v>26</v>
      </c>
      <c r="B135" s="112" t="s">
        <v>563</v>
      </c>
      <c r="C135" s="208"/>
      <c r="D135" s="208"/>
      <c r="E135" s="208"/>
      <c r="F135" s="208"/>
    </row>
    <row r="136" spans="1:6" s="90" customFormat="1" ht="14.1" customHeight="1">
      <c r="A136" s="164" t="s">
        <v>71</v>
      </c>
      <c r="B136" s="11" t="s">
        <v>122</v>
      </c>
      <c r="C136" s="211"/>
      <c r="D136" s="211"/>
      <c r="E136" s="211"/>
      <c r="F136" s="211"/>
    </row>
    <row r="137" spans="1:6" s="90" customFormat="1" ht="14.1" customHeight="1">
      <c r="A137" s="164" t="s">
        <v>72</v>
      </c>
      <c r="B137" s="11" t="s">
        <v>123</v>
      </c>
      <c r="C137" s="211"/>
      <c r="D137" s="211"/>
      <c r="E137" s="211"/>
      <c r="F137" s="211"/>
    </row>
    <row r="138" spans="1:6" s="90" customFormat="1" ht="14.1" customHeight="1">
      <c r="A138" s="164" t="s">
        <v>73</v>
      </c>
      <c r="B138" s="11" t="s">
        <v>277</v>
      </c>
      <c r="C138" s="211">
        <f>'9.1'!C142</f>
        <v>0</v>
      </c>
      <c r="D138" s="211"/>
      <c r="E138" s="211"/>
      <c r="F138" s="211"/>
    </row>
    <row r="139" spans="1:6" s="90" customFormat="1" ht="14.1" customHeight="1" thickBot="1">
      <c r="A139" s="178" t="s">
        <v>74</v>
      </c>
      <c r="B139" s="130" t="s">
        <v>278</v>
      </c>
      <c r="C139" s="211"/>
      <c r="D139" s="211"/>
      <c r="E139" s="211"/>
      <c r="F139" s="211"/>
    </row>
    <row r="140" spans="1:6" s="90" customFormat="1" ht="14.1" customHeight="1" thickBot="1">
      <c r="A140" s="6" t="s">
        <v>28</v>
      </c>
      <c r="B140" s="112" t="s">
        <v>564</v>
      </c>
      <c r="C140" s="220">
        <f>+C141+C142+C143+C144</f>
        <v>0</v>
      </c>
      <c r="D140" s="220"/>
      <c r="E140" s="220"/>
      <c r="F140" s="220">
        <f>+F141+F142+F143+F144</f>
        <v>0</v>
      </c>
    </row>
    <row r="141" spans="1:6" s="90" customFormat="1" ht="14.1" customHeight="1">
      <c r="A141" s="164" t="s">
        <v>75</v>
      </c>
      <c r="B141" s="11" t="s">
        <v>279</v>
      </c>
      <c r="C141" s="211"/>
      <c r="D141" s="211"/>
      <c r="E141" s="211"/>
      <c r="F141" s="211"/>
    </row>
    <row r="142" spans="1:6" s="90" customFormat="1" ht="14.1" customHeight="1">
      <c r="A142" s="164" t="s">
        <v>76</v>
      </c>
      <c r="B142" s="11" t="s">
        <v>280</v>
      </c>
      <c r="C142" s="211"/>
      <c r="D142" s="211"/>
      <c r="E142" s="211"/>
      <c r="F142" s="211"/>
    </row>
    <row r="143" spans="1:6" s="90" customFormat="1" ht="14.1" customHeight="1">
      <c r="A143" s="164" t="s">
        <v>77</v>
      </c>
      <c r="B143" s="11" t="s">
        <v>281</v>
      </c>
      <c r="C143" s="211"/>
      <c r="D143" s="211"/>
      <c r="E143" s="211"/>
      <c r="F143" s="211"/>
    </row>
    <row r="144" spans="1:6" s="90" customFormat="1" ht="14.1" customHeight="1" thickBot="1">
      <c r="A144" s="164" t="s">
        <v>79</v>
      </c>
      <c r="B144" s="11" t="s">
        <v>282</v>
      </c>
      <c r="C144" s="211"/>
      <c r="D144" s="211"/>
      <c r="E144" s="211"/>
      <c r="F144" s="211"/>
    </row>
    <row r="145" spans="1:6" s="90" customFormat="1" ht="14.1" customHeight="1" thickBot="1">
      <c r="A145" s="6" t="s">
        <v>29</v>
      </c>
      <c r="B145" s="112" t="s">
        <v>557</v>
      </c>
      <c r="C145" s="224">
        <f t="shared" ref="C145" si="4">+C126+C130+C135+C140</f>
        <v>0</v>
      </c>
      <c r="D145" s="224"/>
      <c r="E145" s="224"/>
      <c r="F145" s="224">
        <f t="shared" ref="F145" si="5">+F126+F130+F135+F140</f>
        <v>0</v>
      </c>
    </row>
    <row r="146" spans="1:6" s="90" customFormat="1" ht="14.1" customHeight="1" thickBot="1">
      <c r="A146" s="379" t="s">
        <v>30</v>
      </c>
      <c r="B146" s="380" t="s">
        <v>565</v>
      </c>
      <c r="C146" s="431">
        <f t="shared" ref="C146" si="6">+C125+C145</f>
        <v>0</v>
      </c>
      <c r="D146" s="431"/>
      <c r="E146" s="431"/>
      <c r="F146" s="431">
        <f t="shared" ref="F146" si="7">+F125+F145</f>
        <v>0</v>
      </c>
    </row>
    <row r="147" spans="1:6" s="90" customFormat="1" ht="14.1" customHeight="1" thickBot="1">
      <c r="A147" s="192"/>
      <c r="B147" s="174"/>
      <c r="C147" s="175"/>
    </row>
    <row r="148" spans="1:6" s="90" customFormat="1" ht="14.1" customHeight="1" thickBot="1">
      <c r="A148" s="193" t="s">
        <v>230</v>
      </c>
      <c r="B148" s="194"/>
      <c r="C148" s="310"/>
    </row>
    <row r="149" spans="1:6" s="90" customFormat="1" ht="14.1" customHeight="1" thickBot="1">
      <c r="A149" s="193" t="s">
        <v>231</v>
      </c>
      <c r="B149" s="194"/>
      <c r="C149" s="310"/>
    </row>
  </sheetData>
  <mergeCells count="1">
    <mergeCell ref="A2:F2"/>
  </mergeCells>
  <pageMargins left="0.7" right="0.7" top="0.75" bottom="0.75" header="0.3" footer="0.3"/>
  <pageSetup paperSize="256" scale="76" orientation="portrait" r:id="rId1"/>
  <headerFooter>
    <oddHeader xml:space="preserve">&amp;R
</oddHeader>
  </headerFooter>
  <rowBreaks count="2" manualBreakCount="2">
    <brk id="66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6"/>
  <sheetViews>
    <sheetView zoomScale="130" zoomScaleNormal="130" workbookViewId="0">
      <selection activeCell="I139" sqref="I139"/>
    </sheetView>
  </sheetViews>
  <sheetFormatPr defaultRowHeight="15"/>
  <cols>
    <col min="1" max="1" width="9.7109375" customWidth="1"/>
    <col min="2" max="2" width="64.5703125" customWidth="1"/>
    <col min="3" max="3" width="11.140625" style="368" customWidth="1"/>
    <col min="4" max="5" width="13.7109375" style="368" customWidth="1"/>
    <col min="6" max="6" width="7.28515625" customWidth="1"/>
  </cols>
  <sheetData>
    <row r="2" spans="1:7" ht="15" customHeight="1">
      <c r="A2" s="1405" t="s">
        <v>911</v>
      </c>
      <c r="B2" s="1405"/>
      <c r="C2" s="1405"/>
      <c r="D2" s="1405"/>
      <c r="E2" s="1405"/>
      <c r="F2" s="1405"/>
    </row>
    <row r="3" spans="1:7" ht="16.5" thickBot="1">
      <c r="A3" s="24"/>
      <c r="B3" s="24"/>
      <c r="C3" s="284"/>
      <c r="D3" s="284"/>
      <c r="E3" s="284"/>
      <c r="F3" s="284" t="s">
        <v>902</v>
      </c>
    </row>
    <row r="4" spans="1:7" ht="32.25" customHeight="1">
      <c r="A4" s="419" t="s">
        <v>318</v>
      </c>
      <c r="B4" s="181" t="s">
        <v>851</v>
      </c>
      <c r="C4" s="421"/>
      <c r="D4" s="421"/>
      <c r="E4" s="421"/>
      <c r="F4" s="393" t="s">
        <v>319</v>
      </c>
    </row>
    <row r="5" spans="1:7" ht="18.75" thickBot="1">
      <c r="A5" s="420" t="s">
        <v>312</v>
      </c>
      <c r="B5" s="182" t="s">
        <v>313</v>
      </c>
      <c r="C5" s="422"/>
      <c r="D5" s="422"/>
      <c r="E5" s="422"/>
      <c r="F5" s="200" t="s">
        <v>311</v>
      </c>
    </row>
    <row r="6" spans="1:7" ht="23.25" customHeight="1" thickBot="1">
      <c r="A6" s="184"/>
      <c r="B6" s="184"/>
      <c r="C6" s="185"/>
      <c r="D6" s="185"/>
      <c r="E6" s="185"/>
      <c r="F6" s="185" t="s">
        <v>314</v>
      </c>
    </row>
    <row r="7" spans="1:7" ht="24.75" customHeight="1" thickBot="1">
      <c r="A7" s="176" t="s">
        <v>315</v>
      </c>
      <c r="B7" s="186" t="s">
        <v>316</v>
      </c>
      <c r="C7" s="186" t="s">
        <v>912</v>
      </c>
      <c r="D7" s="186" t="s">
        <v>913</v>
      </c>
      <c r="E7" s="186" t="s">
        <v>914</v>
      </c>
      <c r="F7" s="394" t="s">
        <v>577</v>
      </c>
    </row>
    <row r="8" spans="1:7" ht="15.75" customHeight="1" thickBot="1">
      <c r="A8" s="161">
        <v>1</v>
      </c>
      <c r="B8" s="162">
        <v>2</v>
      </c>
      <c r="C8" s="162">
        <v>3</v>
      </c>
      <c r="D8" s="162">
        <v>4</v>
      </c>
      <c r="E8" s="162">
        <v>5</v>
      </c>
      <c r="F8" s="395">
        <v>6</v>
      </c>
    </row>
    <row r="9" spans="1:7" ht="15.75" customHeight="1" thickBot="1">
      <c r="A9" s="508" t="s">
        <v>0</v>
      </c>
      <c r="B9" s="509" t="s">
        <v>360</v>
      </c>
      <c r="C9" s="447">
        <f t="shared" ref="C9" si="0">C10+C19+C20+C32</f>
        <v>0</v>
      </c>
      <c r="D9" s="447">
        <f t="shared" ref="D9" si="1">D10+D19+D20+D32</f>
        <v>1048</v>
      </c>
      <c r="E9" s="447">
        <f t="shared" ref="E9" si="2">E10+E19+E20+E32</f>
        <v>1054</v>
      </c>
      <c r="F9" s="701">
        <f>E9/D9*100</f>
        <v>100.57251908396947</v>
      </c>
      <c r="G9" s="303"/>
    </row>
    <row r="10" spans="1:7" ht="15.75" customHeight="1" thickBot="1">
      <c r="A10" s="488" t="s">
        <v>3</v>
      </c>
      <c r="B10" s="487" t="s">
        <v>453</v>
      </c>
      <c r="C10" s="415">
        <f t="shared" ref="C10" si="3">SUM(C11:C13)</f>
        <v>0</v>
      </c>
      <c r="D10" s="415">
        <f t="shared" ref="D10" si="4">SUM(D11:D13)</f>
        <v>486</v>
      </c>
      <c r="E10" s="415">
        <f t="shared" ref="E10" si="5">SUM(E11:E13)</f>
        <v>486</v>
      </c>
      <c r="F10" s="704">
        <v>100</v>
      </c>
      <c r="G10" s="303"/>
    </row>
    <row r="11" spans="1:7" ht="15.75" customHeight="1">
      <c r="A11" s="197" t="s">
        <v>454</v>
      </c>
      <c r="B11" s="11" t="s">
        <v>51</v>
      </c>
      <c r="C11" s="53"/>
      <c r="D11" s="53"/>
      <c r="E11" s="53"/>
      <c r="F11" s="801"/>
      <c r="G11" s="303"/>
    </row>
    <row r="12" spans="1:7" ht="15.75" customHeight="1">
      <c r="A12" s="197" t="s">
        <v>455</v>
      </c>
      <c r="B12" s="13" t="s">
        <v>321</v>
      </c>
      <c r="C12" s="53"/>
      <c r="D12" s="53"/>
      <c r="E12" s="53"/>
      <c r="F12" s="801"/>
      <c r="G12" s="303"/>
    </row>
    <row r="13" spans="1:7" ht="15.75" customHeight="1">
      <c r="A13" s="197" t="s">
        <v>456</v>
      </c>
      <c r="B13" s="13" t="s">
        <v>322</v>
      </c>
      <c r="C13" s="53">
        <v>0</v>
      </c>
      <c r="D13" s="53">
        <v>486</v>
      </c>
      <c r="E13" s="53">
        <v>486</v>
      </c>
      <c r="F13" s="793">
        <v>100</v>
      </c>
      <c r="G13" s="303"/>
    </row>
    <row r="14" spans="1:7" ht="15.75" customHeight="1">
      <c r="A14" s="197" t="s">
        <v>457</v>
      </c>
      <c r="B14" s="126" t="s">
        <v>323</v>
      </c>
      <c r="C14" s="53"/>
      <c r="D14" s="53"/>
      <c r="E14" s="53"/>
      <c r="F14" s="793"/>
      <c r="G14" s="303"/>
    </row>
    <row r="15" spans="1:7" ht="15.75" customHeight="1">
      <c r="A15" s="197" t="s">
        <v>458</v>
      </c>
      <c r="B15" s="489" t="s">
        <v>450</v>
      </c>
      <c r="C15" s="53"/>
      <c r="D15" s="53"/>
      <c r="E15" s="53"/>
      <c r="F15" s="793"/>
      <c r="G15" s="303"/>
    </row>
    <row r="16" spans="1:7" ht="15.75" customHeight="1">
      <c r="A16" s="292" t="s">
        <v>486</v>
      </c>
      <c r="B16" s="489" t="s">
        <v>487</v>
      </c>
      <c r="C16" s="59"/>
      <c r="D16" s="59"/>
      <c r="E16" s="59"/>
      <c r="F16" s="793"/>
      <c r="G16" s="303"/>
    </row>
    <row r="17" spans="1:7" ht="15.75" customHeight="1">
      <c r="A17" s="288" t="s">
        <v>491</v>
      </c>
      <c r="B17" s="489" t="s">
        <v>492</v>
      </c>
      <c r="C17" s="59"/>
      <c r="D17" s="59"/>
      <c r="E17" s="59"/>
      <c r="F17" s="793"/>
      <c r="G17" s="303"/>
    </row>
    <row r="18" spans="1:7" s="368" customFormat="1" ht="15.75" customHeight="1" thickBot="1">
      <c r="A18" s="293" t="s">
        <v>493</v>
      </c>
      <c r="B18" s="513" t="s">
        <v>494</v>
      </c>
      <c r="C18" s="235">
        <v>0</v>
      </c>
      <c r="D18" s="235">
        <v>0</v>
      </c>
      <c r="E18" s="235">
        <v>0</v>
      </c>
      <c r="F18" s="793">
        <v>0</v>
      </c>
      <c r="G18" s="303"/>
    </row>
    <row r="19" spans="1:7" ht="15.75" customHeight="1" thickBot="1">
      <c r="A19" s="488" t="s">
        <v>4</v>
      </c>
      <c r="B19" s="112" t="s">
        <v>155</v>
      </c>
      <c r="C19" s="402">
        <v>0</v>
      </c>
      <c r="D19" s="402">
        <v>18</v>
      </c>
      <c r="E19" s="402">
        <v>18</v>
      </c>
      <c r="F19" s="792">
        <f>E19/D19*100</f>
        <v>100</v>
      </c>
      <c r="G19" s="303"/>
    </row>
    <row r="20" spans="1:7" ht="15.75" customHeight="1" thickBot="1">
      <c r="A20" s="488" t="s">
        <v>5</v>
      </c>
      <c r="B20" s="112" t="s">
        <v>360</v>
      </c>
      <c r="C20" s="402">
        <f t="shared" ref="C20" si="6">SUM(C21:C31)</f>
        <v>0</v>
      </c>
      <c r="D20" s="402">
        <f t="shared" ref="D20" si="7">SUM(D21:D31)</f>
        <v>544</v>
      </c>
      <c r="E20" s="402">
        <f t="shared" ref="E20" si="8">SUM(E21:E31)</f>
        <v>550</v>
      </c>
      <c r="F20" s="792">
        <f>E20/D20*100</f>
        <v>101.10294117647058</v>
      </c>
      <c r="G20" s="303"/>
    </row>
    <row r="21" spans="1:7" ht="15.75" customHeight="1">
      <c r="A21" s="197" t="s">
        <v>459</v>
      </c>
      <c r="B21" s="11" t="s">
        <v>66</v>
      </c>
      <c r="C21" s="52">
        <v>0</v>
      </c>
      <c r="D21" s="52">
        <v>0</v>
      </c>
      <c r="E21" s="52">
        <v>0</v>
      </c>
      <c r="F21" s="705"/>
      <c r="G21" s="303"/>
    </row>
    <row r="22" spans="1:7" ht="15.75" customHeight="1">
      <c r="A22" s="197" t="s">
        <v>460</v>
      </c>
      <c r="B22" s="13" t="s">
        <v>67</v>
      </c>
      <c r="C22" s="52">
        <v>0</v>
      </c>
      <c r="D22" s="52">
        <v>544</v>
      </c>
      <c r="E22" s="52">
        <v>498</v>
      </c>
      <c r="F22" s="793">
        <f>E22/D22*100</f>
        <v>91.544117647058826</v>
      </c>
      <c r="G22" s="303"/>
    </row>
    <row r="23" spans="1:7" ht="15.75" customHeight="1">
      <c r="A23" s="197" t="s">
        <v>461</v>
      </c>
      <c r="B23" s="13" t="s">
        <v>234</v>
      </c>
      <c r="C23" s="52">
        <v>0</v>
      </c>
      <c r="D23" s="52">
        <v>0</v>
      </c>
      <c r="E23" s="52">
        <v>0</v>
      </c>
      <c r="F23" s="793">
        <v>0</v>
      </c>
      <c r="G23" s="303"/>
    </row>
    <row r="24" spans="1:7" ht="15.75" customHeight="1">
      <c r="A24" s="197" t="s">
        <v>462</v>
      </c>
      <c r="B24" s="13" t="s">
        <v>69</v>
      </c>
      <c r="C24" s="52">
        <v>0</v>
      </c>
      <c r="D24" s="52">
        <v>0</v>
      </c>
      <c r="E24" s="52">
        <v>0</v>
      </c>
      <c r="F24" s="793"/>
      <c r="G24" s="303"/>
    </row>
    <row r="25" spans="1:7" ht="15.75" customHeight="1">
      <c r="A25" s="197" t="s">
        <v>463</v>
      </c>
      <c r="B25" s="13" t="s">
        <v>14</v>
      </c>
      <c r="C25" s="52">
        <v>0</v>
      </c>
      <c r="D25" s="52">
        <v>0</v>
      </c>
      <c r="E25" s="52">
        <v>0</v>
      </c>
      <c r="F25" s="793"/>
      <c r="G25" s="303"/>
    </row>
    <row r="26" spans="1:7" ht="15.75" customHeight="1">
      <c r="A26" s="197" t="s">
        <v>464</v>
      </c>
      <c r="B26" s="13" t="s">
        <v>16</v>
      </c>
      <c r="C26" s="52">
        <v>0</v>
      </c>
      <c r="D26" s="52">
        <v>0</v>
      </c>
      <c r="E26" s="52">
        <v>0</v>
      </c>
      <c r="F26" s="793">
        <v>0</v>
      </c>
      <c r="G26" s="303"/>
    </row>
    <row r="27" spans="1:7" s="368" customFormat="1" ht="15.75" customHeight="1">
      <c r="A27" s="197" t="s">
        <v>465</v>
      </c>
      <c r="B27" s="13" t="s">
        <v>320</v>
      </c>
      <c r="C27" s="52">
        <v>0</v>
      </c>
      <c r="D27" s="52">
        <v>0</v>
      </c>
      <c r="E27" s="52">
        <v>0</v>
      </c>
      <c r="F27" s="793">
        <v>0</v>
      </c>
      <c r="G27" s="303"/>
    </row>
    <row r="28" spans="1:7" s="368" customFormat="1" ht="15.75" customHeight="1">
      <c r="A28" s="197" t="s">
        <v>466</v>
      </c>
      <c r="B28" s="13" t="s">
        <v>235</v>
      </c>
      <c r="C28" s="52">
        <v>0</v>
      </c>
      <c r="D28" s="52">
        <v>0</v>
      </c>
      <c r="E28" s="52">
        <v>0</v>
      </c>
      <c r="F28" s="793">
        <v>0</v>
      </c>
      <c r="G28" s="303"/>
    </row>
    <row r="29" spans="1:7" ht="15.75" customHeight="1">
      <c r="A29" s="197" t="s">
        <v>467</v>
      </c>
      <c r="B29" s="13" t="s">
        <v>70</v>
      </c>
      <c r="C29" s="52">
        <v>0</v>
      </c>
      <c r="D29" s="52">
        <v>0</v>
      </c>
      <c r="E29" s="52">
        <v>0</v>
      </c>
      <c r="F29" s="793"/>
      <c r="G29" s="303"/>
    </row>
    <row r="30" spans="1:7" s="368" customFormat="1" ht="15.75" customHeight="1">
      <c r="A30" s="197" t="s">
        <v>468</v>
      </c>
      <c r="B30" s="126" t="s">
        <v>573</v>
      </c>
      <c r="C30" s="52">
        <v>0</v>
      </c>
      <c r="D30" s="52"/>
      <c r="E30" s="52">
        <v>0</v>
      </c>
      <c r="F30" s="793"/>
      <c r="G30" s="303"/>
    </row>
    <row r="31" spans="1:7" ht="15.75" customHeight="1" thickBot="1">
      <c r="A31" s="197" t="s">
        <v>574</v>
      </c>
      <c r="B31" s="126" t="s">
        <v>19</v>
      </c>
      <c r="C31" s="52">
        <v>0</v>
      </c>
      <c r="D31" s="52">
        <v>0</v>
      </c>
      <c r="E31" s="52">
        <v>52</v>
      </c>
      <c r="F31" s="793">
        <v>0</v>
      </c>
      <c r="G31" s="303"/>
    </row>
    <row r="32" spans="1:7" ht="15.75" customHeight="1" thickBot="1">
      <c r="A32" s="488" t="s">
        <v>45</v>
      </c>
      <c r="B32" s="112" t="s">
        <v>27</v>
      </c>
      <c r="C32" s="494"/>
      <c r="D32" s="494"/>
      <c r="E32" s="494"/>
      <c r="F32" s="794"/>
      <c r="G32" s="303"/>
    </row>
    <row r="33" spans="1:7" ht="15.75" customHeight="1" thickBot="1">
      <c r="A33" s="296" t="s">
        <v>1</v>
      </c>
      <c r="B33" s="510" t="s">
        <v>452</v>
      </c>
      <c r="C33" s="493">
        <f t="shared" ref="C33" si="9">C34+C39+C43</f>
        <v>0</v>
      </c>
      <c r="D33" s="493">
        <f t="shared" ref="D33" si="10">D34+D39+D43</f>
        <v>0</v>
      </c>
      <c r="E33" s="493">
        <f t="shared" ref="E33" si="11">E34+E39+E43</f>
        <v>0</v>
      </c>
      <c r="F33" s="804">
        <v>0</v>
      </c>
      <c r="G33" s="303"/>
    </row>
    <row r="34" spans="1:7" ht="15.75" customHeight="1" thickBot="1">
      <c r="A34" s="488" t="s">
        <v>50</v>
      </c>
      <c r="B34" s="112" t="s">
        <v>482</v>
      </c>
      <c r="C34" s="402">
        <f t="shared" ref="C34" si="12">SUM(C35:C36)</f>
        <v>0</v>
      </c>
      <c r="D34" s="402">
        <f t="shared" ref="D34" si="13">SUM(D35:D36)</f>
        <v>0</v>
      </c>
      <c r="E34" s="402">
        <f t="shared" ref="E34" si="14">SUM(E35:E36)</f>
        <v>0</v>
      </c>
      <c r="F34" s="795"/>
      <c r="G34" s="303"/>
    </row>
    <row r="35" spans="1:7" ht="15.75" customHeight="1">
      <c r="A35" s="197" t="s">
        <v>469</v>
      </c>
      <c r="B35" s="11" t="s">
        <v>321</v>
      </c>
      <c r="C35" s="52"/>
      <c r="D35" s="52"/>
      <c r="E35" s="52"/>
      <c r="F35" s="705"/>
      <c r="G35" s="303"/>
    </row>
    <row r="36" spans="1:7" ht="15.75" customHeight="1">
      <c r="A36" s="196" t="s">
        <v>470</v>
      </c>
      <c r="B36" s="13" t="s">
        <v>324</v>
      </c>
      <c r="C36" s="68"/>
      <c r="D36" s="68"/>
      <c r="E36" s="68"/>
      <c r="F36" s="775"/>
      <c r="G36" s="303"/>
    </row>
    <row r="37" spans="1:7" ht="15.75" customHeight="1">
      <c r="A37" s="288" t="s">
        <v>471</v>
      </c>
      <c r="B37" s="289" t="s">
        <v>325</v>
      </c>
      <c r="C37" s="59"/>
      <c r="D37" s="59"/>
      <c r="E37" s="59"/>
      <c r="F37" s="775"/>
      <c r="G37" s="303"/>
    </row>
    <row r="38" spans="1:7" ht="15.75" customHeight="1" thickBot="1">
      <c r="A38" s="293" t="s">
        <v>488</v>
      </c>
      <c r="B38" s="489" t="s">
        <v>487</v>
      </c>
      <c r="C38" s="498"/>
      <c r="D38" s="498"/>
      <c r="E38" s="498"/>
      <c r="F38" s="796"/>
      <c r="G38" s="303"/>
    </row>
    <row r="39" spans="1:7" ht="15.75" customHeight="1" thickBot="1">
      <c r="A39" s="488" t="s">
        <v>54</v>
      </c>
      <c r="B39" s="490" t="s">
        <v>452</v>
      </c>
      <c r="C39" s="60">
        <v>0</v>
      </c>
      <c r="D39" s="60">
        <v>0</v>
      </c>
      <c r="E39" s="60">
        <v>0</v>
      </c>
      <c r="F39" s="704">
        <v>0</v>
      </c>
      <c r="G39" s="303"/>
    </row>
    <row r="40" spans="1:7" ht="15.75" customHeight="1">
      <c r="A40" s="197" t="s">
        <v>472</v>
      </c>
      <c r="B40" s="502" t="s">
        <v>22</v>
      </c>
      <c r="C40" s="52"/>
      <c r="D40" s="52"/>
      <c r="E40" s="52"/>
      <c r="F40" s="706"/>
      <c r="G40" s="303"/>
    </row>
    <row r="41" spans="1:7" ht="15.75" customHeight="1">
      <c r="A41" s="196" t="s">
        <v>473</v>
      </c>
      <c r="B41" s="31" t="s">
        <v>24</v>
      </c>
      <c r="C41" s="470"/>
      <c r="D41" s="470"/>
      <c r="E41" s="470"/>
      <c r="F41" s="797"/>
      <c r="G41" s="303"/>
    </row>
    <row r="42" spans="1:7" ht="15.75" customHeight="1" thickBot="1">
      <c r="A42" s="288" t="s">
        <v>474</v>
      </c>
      <c r="B42" s="503" t="s">
        <v>236</v>
      </c>
      <c r="C42" s="473">
        <v>0</v>
      </c>
      <c r="D42" s="473">
        <v>0</v>
      </c>
      <c r="E42" s="473">
        <v>0</v>
      </c>
      <c r="F42" s="763">
        <v>0</v>
      </c>
      <c r="G42" s="303"/>
    </row>
    <row r="43" spans="1:7" ht="15.75" customHeight="1" thickBot="1">
      <c r="A43" s="488" t="s">
        <v>53</v>
      </c>
      <c r="B43" s="490" t="s">
        <v>326</v>
      </c>
      <c r="C43" s="402"/>
      <c r="D43" s="402"/>
      <c r="E43" s="402"/>
      <c r="F43" s="760"/>
      <c r="G43" s="303"/>
    </row>
    <row r="44" spans="1:7" ht="15.75" customHeight="1" thickBot="1">
      <c r="A44" s="504" t="s">
        <v>2</v>
      </c>
      <c r="B44" s="505" t="s">
        <v>483</v>
      </c>
      <c r="C44" s="506">
        <f t="shared" ref="C44" si="15">C33+C9</f>
        <v>0</v>
      </c>
      <c r="D44" s="506">
        <f t="shared" ref="D44" si="16">D33+D9</f>
        <v>1048</v>
      </c>
      <c r="E44" s="506">
        <f t="shared" ref="E44" si="17">E33+E9</f>
        <v>1054</v>
      </c>
      <c r="F44" s="798">
        <f>E44/D44*100</f>
        <v>100.57251908396947</v>
      </c>
      <c r="G44" s="303"/>
    </row>
    <row r="45" spans="1:7" ht="15.75" customHeight="1" thickBot="1">
      <c r="A45" s="161" t="s">
        <v>12</v>
      </c>
      <c r="B45" s="490" t="s">
        <v>383</v>
      </c>
      <c r="C45" s="60">
        <f>SUM(C46:C48)</f>
        <v>59751</v>
      </c>
      <c r="D45" s="60">
        <f>SUM(D46:D48)</f>
        <v>53286</v>
      </c>
      <c r="E45" s="60">
        <f>SUM(E46:E48)</f>
        <v>53286</v>
      </c>
      <c r="F45" s="704">
        <f>E45/D45*100</f>
        <v>100</v>
      </c>
      <c r="G45" s="303"/>
    </row>
    <row r="46" spans="1:7" ht="15.75" customHeight="1">
      <c r="A46" s="197" t="s">
        <v>475</v>
      </c>
      <c r="B46" s="502" t="s">
        <v>158</v>
      </c>
      <c r="C46" s="52"/>
      <c r="D46" s="52">
        <v>309</v>
      </c>
      <c r="E46" s="52">
        <v>309</v>
      </c>
      <c r="F46" s="705">
        <f>E46/D46*100</f>
        <v>100</v>
      </c>
      <c r="G46" s="303"/>
    </row>
    <row r="47" spans="1:7" ht="15.75" customHeight="1">
      <c r="A47" s="196" t="s">
        <v>15</v>
      </c>
      <c r="B47" s="31" t="s">
        <v>160</v>
      </c>
      <c r="C47" s="68"/>
      <c r="D47" s="68"/>
      <c r="E47" s="68"/>
      <c r="F47" s="799"/>
      <c r="G47" s="303"/>
    </row>
    <row r="48" spans="1:7" s="368" customFormat="1" ht="15.75" customHeight="1" thickBot="1">
      <c r="A48" s="288" t="s">
        <v>17</v>
      </c>
      <c r="B48" s="126" t="s">
        <v>378</v>
      </c>
      <c r="C48" s="53">
        <v>59751</v>
      </c>
      <c r="D48" s="53">
        <v>52977</v>
      </c>
      <c r="E48" s="53">
        <v>52977</v>
      </c>
      <c r="F48" s="775">
        <f>E48/D48*100</f>
        <v>100</v>
      </c>
      <c r="G48" s="303"/>
    </row>
    <row r="49" spans="1:7" s="368" customFormat="1" ht="15.75" customHeight="1" thickBot="1">
      <c r="A49" s="296" t="s">
        <v>20</v>
      </c>
      <c r="B49" s="491" t="s">
        <v>380</v>
      </c>
      <c r="C49" s="492">
        <f t="shared" ref="C49" si="18">C44+C45</f>
        <v>59751</v>
      </c>
      <c r="D49" s="492">
        <f t="shared" ref="D49" si="19">D44+D45</f>
        <v>54334</v>
      </c>
      <c r="E49" s="492">
        <f t="shared" ref="E49" si="20">E44+E45</f>
        <v>54340</v>
      </c>
      <c r="F49" s="800">
        <f>E49/D49*100</f>
        <v>100.01104280929067</v>
      </c>
      <c r="G49" s="303"/>
    </row>
    <row r="50" spans="1:7" ht="15.75" customHeight="1">
      <c r="A50" s="171"/>
      <c r="B50" s="190"/>
      <c r="D50" s="294"/>
      <c r="E50" s="294"/>
      <c r="F50" s="368"/>
      <c r="G50" s="303"/>
    </row>
    <row r="51" spans="1:7" ht="15.75" customHeight="1" thickBot="1">
      <c r="A51" s="192"/>
      <c r="B51" s="174"/>
      <c r="F51" s="368"/>
    </row>
    <row r="52" spans="1:7" ht="15.75" customHeight="1" thickBot="1">
      <c r="A52" s="176"/>
      <c r="B52" s="191" t="s">
        <v>151</v>
      </c>
      <c r="C52" s="400"/>
      <c r="D52" s="400"/>
      <c r="E52" s="400"/>
      <c r="F52" s="135"/>
    </row>
    <row r="53" spans="1:7" ht="15.75" customHeight="1" thickBot="1">
      <c r="A53" s="161" t="s">
        <v>0</v>
      </c>
      <c r="B53" s="112" t="s">
        <v>489</v>
      </c>
      <c r="C53" s="60">
        <f t="shared" ref="C53" si="21">SUM(C54:C58)</f>
        <v>59751</v>
      </c>
      <c r="D53" s="60">
        <f t="shared" ref="D53" si="22">SUM(D54:D58)</f>
        <v>54247</v>
      </c>
      <c r="E53" s="60">
        <f t="shared" ref="E53" si="23">SUM(E54:E58)</f>
        <v>53242</v>
      </c>
      <c r="F53" s="704">
        <f>E53/D53*100</f>
        <v>98.147362987814986</v>
      </c>
    </row>
    <row r="54" spans="1:7" ht="15.75" customHeight="1">
      <c r="A54" s="196" t="s">
        <v>3</v>
      </c>
      <c r="B54" s="11" t="s">
        <v>249</v>
      </c>
      <c r="C54" s="52">
        <v>40135</v>
      </c>
      <c r="D54" s="52">
        <v>38079</v>
      </c>
      <c r="E54" s="52">
        <v>37576</v>
      </c>
      <c r="F54" s="705">
        <f>E54/D54*100</f>
        <v>98.679061950156253</v>
      </c>
    </row>
    <row r="55" spans="1:7" ht="15.75" customHeight="1">
      <c r="A55" s="196" t="s">
        <v>4</v>
      </c>
      <c r="B55" s="13" t="s">
        <v>89</v>
      </c>
      <c r="C55" s="52">
        <v>12174</v>
      </c>
      <c r="D55" s="52">
        <v>10216</v>
      </c>
      <c r="E55" s="52">
        <v>10215</v>
      </c>
      <c r="F55" s="705">
        <f>E55/D55*100</f>
        <v>99.990211433046198</v>
      </c>
    </row>
    <row r="56" spans="1:7" ht="15.75" customHeight="1">
      <c r="A56" s="196" t="s">
        <v>5</v>
      </c>
      <c r="B56" s="13" t="s">
        <v>250</v>
      </c>
      <c r="C56" s="52">
        <v>7442</v>
      </c>
      <c r="D56" s="52">
        <v>5842</v>
      </c>
      <c r="E56" s="52">
        <v>5359</v>
      </c>
      <c r="F56" s="705">
        <f t="shared" ref="F56:F57" si="24">E56/D56*100</f>
        <v>91.732283464566933</v>
      </c>
    </row>
    <row r="57" spans="1:7" ht="15.75" customHeight="1">
      <c r="A57" s="196" t="s">
        <v>45</v>
      </c>
      <c r="B57" s="13" t="s">
        <v>127</v>
      </c>
      <c r="C57" s="52">
        <v>0</v>
      </c>
      <c r="D57" s="52">
        <v>110</v>
      </c>
      <c r="E57" s="52">
        <v>92</v>
      </c>
      <c r="F57" s="705">
        <f t="shared" si="24"/>
        <v>83.636363636363626</v>
      </c>
    </row>
    <row r="58" spans="1:7" ht="15.75" customHeight="1">
      <c r="A58" s="196" t="s">
        <v>47</v>
      </c>
      <c r="B58" s="13" t="s">
        <v>91</v>
      </c>
      <c r="C58" s="52"/>
      <c r="D58" s="52"/>
      <c r="E58" s="52"/>
      <c r="F58" s="705"/>
    </row>
    <row r="59" spans="1:7" s="368" customFormat="1" ht="15.75" customHeight="1" thickBot="1">
      <c r="A59" s="292"/>
      <c r="B59" s="23" t="s">
        <v>128</v>
      </c>
      <c r="C59" s="52"/>
      <c r="D59" s="52"/>
      <c r="E59" s="52"/>
      <c r="F59" s="705"/>
    </row>
    <row r="60" spans="1:7" ht="15.75" customHeight="1" thickBot="1">
      <c r="A60" s="161" t="s">
        <v>1</v>
      </c>
      <c r="B60" s="112" t="s">
        <v>490</v>
      </c>
      <c r="C60" s="60">
        <f t="shared" ref="C60" si="25">SUM(C61:C63)</f>
        <v>0</v>
      </c>
      <c r="D60" s="60">
        <f t="shared" ref="D60" si="26">SUM(D61:D63)</f>
        <v>87</v>
      </c>
      <c r="E60" s="60">
        <f t="shared" ref="E60" si="27">SUM(E61:E63)</f>
        <v>87</v>
      </c>
      <c r="F60" s="704">
        <f>E60/D60*100</f>
        <v>100</v>
      </c>
      <c r="G60" s="294"/>
    </row>
    <row r="61" spans="1:7" ht="15.75" customHeight="1">
      <c r="A61" s="196" t="s">
        <v>50</v>
      </c>
      <c r="B61" s="11" t="s">
        <v>177</v>
      </c>
      <c r="C61" s="52">
        <v>0</v>
      </c>
      <c r="D61" s="52">
        <v>87</v>
      </c>
      <c r="E61" s="52">
        <v>87</v>
      </c>
      <c r="F61" s="705">
        <f>E61/D61*100</f>
        <v>100</v>
      </c>
      <c r="G61" s="294"/>
    </row>
    <row r="62" spans="1:7" ht="15.75" customHeight="1">
      <c r="A62" s="196" t="s">
        <v>54</v>
      </c>
      <c r="B62" s="13" t="s">
        <v>104</v>
      </c>
      <c r="C62" s="52">
        <v>0</v>
      </c>
      <c r="D62" s="52">
        <v>0</v>
      </c>
      <c r="E62" s="52">
        <v>0</v>
      </c>
      <c r="F62" s="705">
        <v>0</v>
      </c>
      <c r="G62" s="294"/>
    </row>
    <row r="63" spans="1:7" ht="15.75" customHeight="1">
      <c r="A63" s="196" t="s">
        <v>53</v>
      </c>
      <c r="B63" s="13" t="s">
        <v>327</v>
      </c>
      <c r="C63" s="52">
        <v>0</v>
      </c>
      <c r="D63" s="52">
        <v>0</v>
      </c>
      <c r="E63" s="52">
        <v>0</v>
      </c>
      <c r="F63" s="706"/>
    </row>
    <row r="64" spans="1:7" ht="15.75" customHeight="1" thickBot="1">
      <c r="A64" s="196" t="s">
        <v>55</v>
      </c>
      <c r="B64" s="13" t="s">
        <v>328</v>
      </c>
      <c r="C64" s="53"/>
      <c r="D64" s="53"/>
      <c r="E64" s="53"/>
      <c r="F64" s="801"/>
    </row>
    <row r="65" spans="1:6" ht="15.75" customHeight="1" thickBot="1">
      <c r="A65" s="290" t="s">
        <v>2</v>
      </c>
      <c r="B65" s="291" t="s">
        <v>329</v>
      </c>
      <c r="C65" s="416">
        <f t="shared" ref="C65" si="28">+C53+C60</f>
        <v>59751</v>
      </c>
      <c r="D65" s="416">
        <f t="shared" ref="D65" si="29">+D53+D60</f>
        <v>54334</v>
      </c>
      <c r="E65" s="416">
        <f t="shared" ref="E65" si="30">+E53+E60</f>
        <v>53329</v>
      </c>
      <c r="F65" s="806">
        <f>E65/D65*100</f>
        <v>98.150329443810506</v>
      </c>
    </row>
    <row r="66" spans="1:6" ht="15.75" customHeight="1" thickBot="1">
      <c r="A66" s="202"/>
      <c r="B66" s="203"/>
      <c r="C66" s="204"/>
      <c r="D66" s="789"/>
      <c r="E66" s="789"/>
    </row>
    <row r="67" spans="1:6" ht="15.75" customHeight="1" thickBot="1">
      <c r="A67" s="193" t="s">
        <v>582</v>
      </c>
      <c r="B67" s="194"/>
      <c r="C67" s="1275">
        <v>10</v>
      </c>
      <c r="D67" s="1526">
        <v>10</v>
      </c>
      <c r="E67" s="1526">
        <v>10</v>
      </c>
    </row>
    <row r="68" spans="1:6" ht="15.75" customHeight="1" thickBot="1">
      <c r="A68" s="193" t="s">
        <v>231</v>
      </c>
      <c r="B68" s="194"/>
      <c r="C68" s="1275">
        <v>0</v>
      </c>
      <c r="D68" s="1526">
        <v>0</v>
      </c>
      <c r="E68" s="1526">
        <v>0</v>
      </c>
    </row>
    <row r="69" spans="1:6" ht="15.75" customHeight="1"/>
    <row r="70" spans="1:6" ht="30.75" customHeight="1">
      <c r="A70" s="1406" t="s">
        <v>910</v>
      </c>
      <c r="B70" s="1406"/>
      <c r="C70" s="1406"/>
      <c r="D70" s="1406"/>
      <c r="E70" s="1406"/>
      <c r="F70" s="1406"/>
    </row>
    <row r="71" spans="1:6" ht="16.5" thickBot="1">
      <c r="A71" s="304"/>
      <c r="B71" s="304"/>
      <c r="C71" s="370"/>
      <c r="D71" s="370"/>
      <c r="E71" s="370"/>
      <c r="F71" s="418" t="s">
        <v>976</v>
      </c>
    </row>
    <row r="72" spans="1:6" ht="27">
      <c r="A72" s="419" t="s">
        <v>318</v>
      </c>
      <c r="B72" s="181" t="s">
        <v>851</v>
      </c>
      <c r="C72" s="421"/>
      <c r="D72" s="421"/>
      <c r="E72" s="421"/>
      <c r="F72" s="393" t="s">
        <v>319</v>
      </c>
    </row>
    <row r="73" spans="1:6" ht="18.75" thickBot="1">
      <c r="A73" s="420" t="s">
        <v>312</v>
      </c>
      <c r="B73" s="182" t="s">
        <v>330</v>
      </c>
      <c r="C73" s="422"/>
      <c r="D73" s="422"/>
      <c r="E73" s="422"/>
      <c r="F73" s="200" t="s">
        <v>319</v>
      </c>
    </row>
    <row r="74" spans="1:6" ht="15.75" thickBot="1">
      <c r="A74" s="184"/>
      <c r="B74" s="184"/>
      <c r="C74" s="185"/>
      <c r="D74" s="185"/>
      <c r="E74" s="185"/>
      <c r="F74" s="185" t="s">
        <v>314</v>
      </c>
    </row>
    <row r="75" spans="1:6" ht="34.5" customHeight="1" thickBot="1">
      <c r="A75" s="176" t="s">
        <v>315</v>
      </c>
      <c r="B75" s="1274" t="s">
        <v>316</v>
      </c>
      <c r="C75" s="1274" t="s">
        <v>912</v>
      </c>
      <c r="D75" s="1274" t="s">
        <v>913</v>
      </c>
      <c r="E75" s="1274" t="s">
        <v>914</v>
      </c>
      <c r="F75" s="394" t="s">
        <v>577</v>
      </c>
    </row>
    <row r="76" spans="1:6" ht="15.75" customHeight="1" thickBot="1">
      <c r="A76" s="161">
        <v>1</v>
      </c>
      <c r="B76" s="162">
        <v>2</v>
      </c>
      <c r="C76" s="162">
        <v>3</v>
      </c>
      <c r="D76" s="162">
        <v>4</v>
      </c>
      <c r="E76" s="162">
        <v>5</v>
      </c>
      <c r="F76" s="395">
        <v>6</v>
      </c>
    </row>
    <row r="77" spans="1:6" ht="15.75" customHeight="1" thickBot="1">
      <c r="A77" s="508" t="s">
        <v>0</v>
      </c>
      <c r="B77" s="509" t="s">
        <v>360</v>
      </c>
      <c r="C77" s="447">
        <f t="shared" ref="C77:E77" si="31">C78+C87+C88+C100</f>
        <v>0</v>
      </c>
      <c r="D77" s="447">
        <f t="shared" si="31"/>
        <v>1048</v>
      </c>
      <c r="E77" s="447">
        <f t="shared" si="31"/>
        <v>1054</v>
      </c>
      <c r="F77" s="701">
        <f>E77/D77*100</f>
        <v>100.57251908396947</v>
      </c>
    </row>
    <row r="78" spans="1:6" ht="15.75" customHeight="1" thickBot="1">
      <c r="A78" s="488" t="s">
        <v>3</v>
      </c>
      <c r="B78" s="487" t="s">
        <v>453</v>
      </c>
      <c r="C78" s="415">
        <f t="shared" ref="C78" si="32">SUM(C79:C81)</f>
        <v>0</v>
      </c>
      <c r="D78" s="415">
        <f t="shared" ref="D78:E78" si="33">SUM(D79:D81)</f>
        <v>486</v>
      </c>
      <c r="E78" s="415">
        <f t="shared" si="33"/>
        <v>486</v>
      </c>
      <c r="F78" s="704">
        <v>100</v>
      </c>
    </row>
    <row r="79" spans="1:6" ht="15.75" customHeight="1">
      <c r="A79" s="197" t="s">
        <v>454</v>
      </c>
      <c r="B79" s="11" t="s">
        <v>51</v>
      </c>
      <c r="C79" s="53"/>
      <c r="D79" s="53"/>
      <c r="E79" s="53"/>
      <c r="F79" s="801"/>
    </row>
    <row r="80" spans="1:6" ht="15.75" customHeight="1">
      <c r="A80" s="197" t="s">
        <v>455</v>
      </c>
      <c r="B80" s="13" t="s">
        <v>321</v>
      </c>
      <c r="C80" s="53"/>
      <c r="D80" s="53"/>
      <c r="E80" s="53"/>
      <c r="F80" s="801"/>
    </row>
    <row r="81" spans="1:6" ht="15.75" customHeight="1">
      <c r="A81" s="197" t="s">
        <v>456</v>
      </c>
      <c r="B81" s="13" t="s">
        <v>322</v>
      </c>
      <c r="C81" s="53">
        <v>0</v>
      </c>
      <c r="D81" s="53">
        <v>486</v>
      </c>
      <c r="E81" s="53">
        <v>486</v>
      </c>
      <c r="F81" s="793">
        <v>100</v>
      </c>
    </row>
    <row r="82" spans="1:6" ht="15.75" customHeight="1">
      <c r="A82" s="197" t="s">
        <v>457</v>
      </c>
      <c r="B82" s="126" t="s">
        <v>323</v>
      </c>
      <c r="C82" s="53"/>
      <c r="D82" s="53"/>
      <c r="E82" s="53"/>
      <c r="F82" s="793"/>
    </row>
    <row r="83" spans="1:6" ht="15.75" customHeight="1">
      <c r="A83" s="197" t="s">
        <v>458</v>
      </c>
      <c r="B83" s="489" t="s">
        <v>450</v>
      </c>
      <c r="C83" s="53"/>
      <c r="D83" s="53"/>
      <c r="E83" s="53"/>
      <c r="F83" s="793"/>
    </row>
    <row r="84" spans="1:6" ht="15.75" customHeight="1">
      <c r="A84" s="292" t="s">
        <v>486</v>
      </c>
      <c r="B84" s="489" t="s">
        <v>487</v>
      </c>
      <c r="C84" s="59"/>
      <c r="D84" s="59"/>
      <c r="E84" s="59"/>
      <c r="F84" s="793"/>
    </row>
    <row r="85" spans="1:6" ht="15.75" customHeight="1">
      <c r="A85" s="288" t="s">
        <v>491</v>
      </c>
      <c r="B85" s="489" t="s">
        <v>492</v>
      </c>
      <c r="C85" s="59"/>
      <c r="D85" s="59"/>
      <c r="E85" s="59"/>
      <c r="F85" s="793"/>
    </row>
    <row r="86" spans="1:6" ht="15.75" customHeight="1" thickBot="1">
      <c r="A86" s="293" t="s">
        <v>493</v>
      </c>
      <c r="B86" s="513" t="s">
        <v>494</v>
      </c>
      <c r="C86" s="235">
        <v>0</v>
      </c>
      <c r="D86" s="235">
        <v>0</v>
      </c>
      <c r="E86" s="235">
        <v>0</v>
      </c>
      <c r="F86" s="793">
        <v>0</v>
      </c>
    </row>
    <row r="87" spans="1:6" ht="15.75" customHeight="1" thickBot="1">
      <c r="A87" s="488" t="s">
        <v>4</v>
      </c>
      <c r="B87" s="112" t="s">
        <v>155</v>
      </c>
      <c r="C87" s="402">
        <v>0</v>
      </c>
      <c r="D87" s="402">
        <v>18</v>
      </c>
      <c r="E87" s="402">
        <v>18</v>
      </c>
      <c r="F87" s="792">
        <f>E87/D87*100</f>
        <v>100</v>
      </c>
    </row>
    <row r="88" spans="1:6" ht="15.75" customHeight="1" thickBot="1">
      <c r="A88" s="488" t="s">
        <v>5</v>
      </c>
      <c r="B88" s="112" t="s">
        <v>360</v>
      </c>
      <c r="C88" s="402">
        <f t="shared" ref="C88" si="34">SUM(C89:C99)</f>
        <v>0</v>
      </c>
      <c r="D88" s="402">
        <f t="shared" ref="D88:E88" si="35">SUM(D89:D99)</f>
        <v>544</v>
      </c>
      <c r="E88" s="402">
        <f t="shared" si="35"/>
        <v>550</v>
      </c>
      <c r="F88" s="792">
        <f>E88/D88*100</f>
        <v>101.10294117647058</v>
      </c>
    </row>
    <row r="89" spans="1:6" ht="15.75" customHeight="1">
      <c r="A89" s="197" t="s">
        <v>459</v>
      </c>
      <c r="B89" s="11" t="s">
        <v>66</v>
      </c>
      <c r="C89" s="52">
        <v>0</v>
      </c>
      <c r="D89" s="52">
        <v>0</v>
      </c>
      <c r="E89" s="52">
        <v>0</v>
      </c>
      <c r="F89" s="705"/>
    </row>
    <row r="90" spans="1:6" ht="15.75" customHeight="1">
      <c r="A90" s="197" t="s">
        <v>460</v>
      </c>
      <c r="B90" s="13" t="s">
        <v>67</v>
      </c>
      <c r="C90" s="52">
        <v>0</v>
      </c>
      <c r="D90" s="52">
        <v>544</v>
      </c>
      <c r="E90" s="52">
        <v>498</v>
      </c>
      <c r="F90" s="793">
        <f>E90/D90*100</f>
        <v>91.544117647058826</v>
      </c>
    </row>
    <row r="91" spans="1:6" ht="15.75" customHeight="1">
      <c r="A91" s="197" t="s">
        <v>461</v>
      </c>
      <c r="B91" s="13" t="s">
        <v>234</v>
      </c>
      <c r="C91" s="52">
        <v>0</v>
      </c>
      <c r="D91" s="52">
        <v>0</v>
      </c>
      <c r="E91" s="52">
        <v>0</v>
      </c>
      <c r="F91" s="793">
        <v>0</v>
      </c>
    </row>
    <row r="92" spans="1:6" ht="15.75" customHeight="1">
      <c r="A92" s="197" t="s">
        <v>462</v>
      </c>
      <c r="B92" s="13" t="s">
        <v>69</v>
      </c>
      <c r="C92" s="52">
        <v>0</v>
      </c>
      <c r="D92" s="52">
        <v>0</v>
      </c>
      <c r="E92" s="52">
        <v>0</v>
      </c>
      <c r="F92" s="793"/>
    </row>
    <row r="93" spans="1:6" ht="15.75" customHeight="1">
      <c r="A93" s="197" t="s">
        <v>463</v>
      </c>
      <c r="B93" s="13" t="s">
        <v>14</v>
      </c>
      <c r="C93" s="52">
        <v>0</v>
      </c>
      <c r="D93" s="52">
        <v>0</v>
      </c>
      <c r="E93" s="52">
        <v>0</v>
      </c>
      <c r="F93" s="793"/>
    </row>
    <row r="94" spans="1:6" ht="15.75" customHeight="1">
      <c r="A94" s="197" t="s">
        <v>464</v>
      </c>
      <c r="B94" s="13" t="s">
        <v>16</v>
      </c>
      <c r="C94" s="52">
        <v>0</v>
      </c>
      <c r="D94" s="52">
        <v>0</v>
      </c>
      <c r="E94" s="52">
        <v>0</v>
      </c>
      <c r="F94" s="793">
        <v>0</v>
      </c>
    </row>
    <row r="95" spans="1:6" ht="15.75" customHeight="1">
      <c r="A95" s="197" t="s">
        <v>465</v>
      </c>
      <c r="B95" s="13" t="s">
        <v>320</v>
      </c>
      <c r="C95" s="52">
        <v>0</v>
      </c>
      <c r="D95" s="52">
        <v>0</v>
      </c>
      <c r="E95" s="52">
        <v>0</v>
      </c>
      <c r="F95" s="793">
        <v>0</v>
      </c>
    </row>
    <row r="96" spans="1:6" ht="15.75" customHeight="1">
      <c r="A96" s="197" t="s">
        <v>466</v>
      </c>
      <c r="B96" s="13" t="s">
        <v>235</v>
      </c>
      <c r="C96" s="52">
        <v>0</v>
      </c>
      <c r="D96" s="52">
        <v>0</v>
      </c>
      <c r="E96" s="52">
        <v>0</v>
      </c>
      <c r="F96" s="793">
        <v>0</v>
      </c>
    </row>
    <row r="97" spans="1:6" ht="15.75" customHeight="1">
      <c r="A97" s="197" t="s">
        <v>467</v>
      </c>
      <c r="B97" s="13" t="s">
        <v>70</v>
      </c>
      <c r="C97" s="52">
        <v>0</v>
      </c>
      <c r="D97" s="52">
        <v>0</v>
      </c>
      <c r="E97" s="52">
        <v>0</v>
      </c>
      <c r="F97" s="793"/>
    </row>
    <row r="98" spans="1:6" s="368" customFormat="1" ht="15.75" customHeight="1">
      <c r="A98" s="197" t="s">
        <v>468</v>
      </c>
      <c r="B98" s="126" t="s">
        <v>573</v>
      </c>
      <c r="C98" s="52">
        <v>0</v>
      </c>
      <c r="D98" s="52"/>
      <c r="E98" s="52">
        <v>0</v>
      </c>
      <c r="F98" s="793"/>
    </row>
    <row r="99" spans="1:6" ht="15.75" customHeight="1" thickBot="1">
      <c r="A99" s="197" t="s">
        <v>574</v>
      </c>
      <c r="B99" s="126" t="s">
        <v>19</v>
      </c>
      <c r="C99" s="52">
        <v>0</v>
      </c>
      <c r="D99" s="52">
        <v>0</v>
      </c>
      <c r="E99" s="52">
        <v>52</v>
      </c>
      <c r="F99" s="793">
        <v>0</v>
      </c>
    </row>
    <row r="100" spans="1:6" ht="15.75" customHeight="1" thickBot="1">
      <c r="A100" s="488" t="s">
        <v>45</v>
      </c>
      <c r="B100" s="112" t="s">
        <v>27</v>
      </c>
      <c r="C100" s="494"/>
      <c r="D100" s="494"/>
      <c r="E100" s="494"/>
      <c r="F100" s="794"/>
    </row>
    <row r="101" spans="1:6" ht="15.75" customHeight="1" thickBot="1">
      <c r="A101" s="296" t="s">
        <v>1</v>
      </c>
      <c r="B101" s="510" t="s">
        <v>452</v>
      </c>
      <c r="C101" s="493">
        <f t="shared" ref="C101:E101" si="36">C102+C107+C111</f>
        <v>0</v>
      </c>
      <c r="D101" s="493">
        <f t="shared" si="36"/>
        <v>0</v>
      </c>
      <c r="E101" s="493">
        <f t="shared" si="36"/>
        <v>0</v>
      </c>
      <c r="F101" s="804">
        <v>0</v>
      </c>
    </row>
    <row r="102" spans="1:6" ht="15.75" customHeight="1" thickBot="1">
      <c r="A102" s="488" t="s">
        <v>50</v>
      </c>
      <c r="B102" s="112" t="s">
        <v>482</v>
      </c>
      <c r="C102" s="402">
        <f t="shared" ref="C102" si="37">SUM(C103:C104)</f>
        <v>0</v>
      </c>
      <c r="D102" s="402">
        <f t="shared" ref="D102:E102" si="38">SUM(D103:D104)</f>
        <v>0</v>
      </c>
      <c r="E102" s="402">
        <f t="shared" si="38"/>
        <v>0</v>
      </c>
      <c r="F102" s="795"/>
    </row>
    <row r="103" spans="1:6" ht="15.75" customHeight="1">
      <c r="A103" s="197" t="s">
        <v>469</v>
      </c>
      <c r="B103" s="11" t="s">
        <v>321</v>
      </c>
      <c r="C103" s="52"/>
      <c r="D103" s="52"/>
      <c r="E103" s="52"/>
      <c r="F103" s="705"/>
    </row>
    <row r="104" spans="1:6" ht="15.75" customHeight="1">
      <c r="A104" s="196" t="s">
        <v>470</v>
      </c>
      <c r="B104" s="13" t="s">
        <v>324</v>
      </c>
      <c r="C104" s="68"/>
      <c r="D104" s="68"/>
      <c r="E104" s="68"/>
      <c r="F104" s="775"/>
    </row>
    <row r="105" spans="1:6" ht="15.75" customHeight="1">
      <c r="A105" s="288" t="s">
        <v>471</v>
      </c>
      <c r="B105" s="289" t="s">
        <v>325</v>
      </c>
      <c r="C105" s="59"/>
      <c r="D105" s="59"/>
      <c r="E105" s="59"/>
      <c r="F105" s="775"/>
    </row>
    <row r="106" spans="1:6" ht="15.75" customHeight="1" thickBot="1">
      <c r="A106" s="293" t="s">
        <v>488</v>
      </c>
      <c r="B106" s="489" t="s">
        <v>487</v>
      </c>
      <c r="C106" s="498"/>
      <c r="D106" s="498"/>
      <c r="E106" s="498"/>
      <c r="F106" s="796"/>
    </row>
    <row r="107" spans="1:6" ht="15.75" customHeight="1" thickBot="1">
      <c r="A107" s="488" t="s">
        <v>54</v>
      </c>
      <c r="B107" s="490" t="s">
        <v>452</v>
      </c>
      <c r="C107" s="60">
        <v>0</v>
      </c>
      <c r="D107" s="60">
        <v>0</v>
      </c>
      <c r="E107" s="60">
        <v>0</v>
      </c>
      <c r="F107" s="704">
        <v>0</v>
      </c>
    </row>
    <row r="108" spans="1:6" ht="15.75" customHeight="1">
      <c r="A108" s="197" t="s">
        <v>472</v>
      </c>
      <c r="B108" s="502" t="s">
        <v>22</v>
      </c>
      <c r="C108" s="52"/>
      <c r="D108" s="52"/>
      <c r="E108" s="52"/>
      <c r="F108" s="706"/>
    </row>
    <row r="109" spans="1:6" ht="15.75" customHeight="1">
      <c r="A109" s="196" t="s">
        <v>473</v>
      </c>
      <c r="B109" s="31" t="s">
        <v>24</v>
      </c>
      <c r="C109" s="470"/>
      <c r="D109" s="470"/>
      <c r="E109" s="470"/>
      <c r="F109" s="797"/>
    </row>
    <row r="110" spans="1:6" ht="15.75" customHeight="1" thickBot="1">
      <c r="A110" s="288" t="s">
        <v>474</v>
      </c>
      <c r="B110" s="503" t="s">
        <v>236</v>
      </c>
      <c r="C110" s="473">
        <v>0</v>
      </c>
      <c r="D110" s="473">
        <v>0</v>
      </c>
      <c r="E110" s="473">
        <v>0</v>
      </c>
      <c r="F110" s="763">
        <v>0</v>
      </c>
    </row>
    <row r="111" spans="1:6" ht="15.75" customHeight="1" thickBot="1">
      <c r="A111" s="488" t="s">
        <v>53</v>
      </c>
      <c r="B111" s="490" t="s">
        <v>326</v>
      </c>
      <c r="C111" s="402"/>
      <c r="D111" s="402"/>
      <c r="E111" s="402"/>
      <c r="F111" s="760"/>
    </row>
    <row r="112" spans="1:6" ht="15.75" customHeight="1" thickBot="1">
      <c r="A112" s="504" t="s">
        <v>2</v>
      </c>
      <c r="B112" s="505" t="s">
        <v>483</v>
      </c>
      <c r="C112" s="506">
        <f t="shared" ref="C112:E112" si="39">C101+C77</f>
        <v>0</v>
      </c>
      <c r="D112" s="506">
        <f t="shared" si="39"/>
        <v>1048</v>
      </c>
      <c r="E112" s="506">
        <f t="shared" si="39"/>
        <v>1054</v>
      </c>
      <c r="F112" s="798">
        <f>E112/D112*100</f>
        <v>100.57251908396947</v>
      </c>
    </row>
    <row r="113" spans="1:7" s="368" customFormat="1" ht="15.75" customHeight="1" thickBot="1">
      <c r="A113" s="161" t="s">
        <v>12</v>
      </c>
      <c r="B113" s="490" t="s">
        <v>383</v>
      </c>
      <c r="C113" s="60">
        <f>SUM(C114:C116)</f>
        <v>59751</v>
      </c>
      <c r="D113" s="60">
        <f>SUM(D114:D116)</f>
        <v>53286</v>
      </c>
      <c r="E113" s="60">
        <f>SUM(E114:E116)</f>
        <v>53286</v>
      </c>
      <c r="F113" s="704">
        <f>E113/D113*100</f>
        <v>100</v>
      </c>
    </row>
    <row r="114" spans="1:7" s="368" customFormat="1" ht="15.75" customHeight="1">
      <c r="A114" s="197" t="s">
        <v>475</v>
      </c>
      <c r="B114" s="502" t="s">
        <v>158</v>
      </c>
      <c r="C114" s="52"/>
      <c r="D114" s="52">
        <v>309</v>
      </c>
      <c r="E114" s="52">
        <v>309</v>
      </c>
      <c r="F114" s="705">
        <f>E114/D114*100</f>
        <v>100</v>
      </c>
    </row>
    <row r="115" spans="1:7" s="368" customFormat="1" ht="15.75" customHeight="1">
      <c r="A115" s="196" t="s">
        <v>15</v>
      </c>
      <c r="B115" s="31" t="s">
        <v>160</v>
      </c>
      <c r="C115" s="68"/>
      <c r="D115" s="68"/>
      <c r="E115" s="68"/>
      <c r="F115" s="799"/>
    </row>
    <row r="116" spans="1:7" s="368" customFormat="1" ht="15.75" customHeight="1" thickBot="1">
      <c r="A116" s="288" t="s">
        <v>17</v>
      </c>
      <c r="B116" s="126" t="s">
        <v>378</v>
      </c>
      <c r="C116" s="53">
        <v>59751</v>
      </c>
      <c r="D116" s="53">
        <v>52977</v>
      </c>
      <c r="E116" s="53">
        <v>52977</v>
      </c>
      <c r="F116" s="775">
        <f>E116/D116*100</f>
        <v>100</v>
      </c>
    </row>
    <row r="117" spans="1:7" ht="15.75" customHeight="1" thickBot="1">
      <c r="A117" s="296" t="s">
        <v>20</v>
      </c>
      <c r="B117" s="491" t="s">
        <v>380</v>
      </c>
      <c r="C117" s="492">
        <f t="shared" ref="C117:E117" si="40">C112+C113</f>
        <v>59751</v>
      </c>
      <c r="D117" s="492">
        <f t="shared" si="40"/>
        <v>54334</v>
      </c>
      <c r="E117" s="492">
        <f t="shared" si="40"/>
        <v>54340</v>
      </c>
      <c r="F117" s="800">
        <f>E117/D117*100</f>
        <v>100.01104280929067</v>
      </c>
    </row>
    <row r="118" spans="1:7" ht="15.75" customHeight="1">
      <c r="A118" s="171"/>
      <c r="B118" s="190"/>
      <c r="D118" s="294"/>
      <c r="E118" s="294"/>
      <c r="F118" s="368"/>
    </row>
    <row r="119" spans="1:7" ht="15.75" customHeight="1" thickBot="1">
      <c r="A119" s="192"/>
      <c r="B119" s="174"/>
      <c r="F119" s="368"/>
    </row>
    <row r="120" spans="1:7" ht="15.75" customHeight="1" thickBot="1">
      <c r="A120" s="176"/>
      <c r="B120" s="191" t="s">
        <v>151</v>
      </c>
      <c r="C120" s="400"/>
      <c r="D120" s="400"/>
      <c r="E120" s="400"/>
      <c r="F120" s="135"/>
      <c r="G120" s="294"/>
    </row>
    <row r="121" spans="1:7" ht="15.75" customHeight="1" thickBot="1">
      <c r="A121" s="161" t="s">
        <v>0</v>
      </c>
      <c r="B121" s="112" t="s">
        <v>489</v>
      </c>
      <c r="C121" s="60">
        <f t="shared" ref="C121" si="41">SUM(C122:C126)</f>
        <v>59751</v>
      </c>
      <c r="D121" s="60">
        <f t="shared" ref="D121:E121" si="42">SUM(D122:D126)</f>
        <v>54247</v>
      </c>
      <c r="E121" s="60">
        <f t="shared" si="42"/>
        <v>53242</v>
      </c>
      <c r="F121" s="704">
        <f>E121/D121*100</f>
        <v>98.147362987814986</v>
      </c>
    </row>
    <row r="122" spans="1:7" ht="15.75" customHeight="1">
      <c r="A122" s="196" t="s">
        <v>3</v>
      </c>
      <c r="B122" s="11" t="s">
        <v>249</v>
      </c>
      <c r="C122" s="52">
        <v>40135</v>
      </c>
      <c r="D122" s="52">
        <v>38079</v>
      </c>
      <c r="E122" s="52">
        <v>37576</v>
      </c>
      <c r="F122" s="705">
        <f>E122/D122*100</f>
        <v>98.679061950156253</v>
      </c>
    </row>
    <row r="123" spans="1:7" ht="15.75" customHeight="1">
      <c r="A123" s="196" t="s">
        <v>4</v>
      </c>
      <c r="B123" s="13" t="s">
        <v>89</v>
      </c>
      <c r="C123" s="52">
        <v>12174</v>
      </c>
      <c r="D123" s="52">
        <v>10216</v>
      </c>
      <c r="E123" s="52">
        <v>10215</v>
      </c>
      <c r="F123" s="705">
        <f>E123/D123*100</f>
        <v>99.990211433046198</v>
      </c>
    </row>
    <row r="124" spans="1:7" ht="15.75" customHeight="1">
      <c r="A124" s="196" t="s">
        <v>5</v>
      </c>
      <c r="B124" s="13" t="s">
        <v>250</v>
      </c>
      <c r="C124" s="52">
        <v>7442</v>
      </c>
      <c r="D124" s="52">
        <v>5842</v>
      </c>
      <c r="E124" s="52">
        <v>5359</v>
      </c>
      <c r="F124" s="705">
        <f t="shared" ref="F124:F125" si="43">E124/D124*100</f>
        <v>91.732283464566933</v>
      </c>
    </row>
    <row r="125" spans="1:7" ht="15.75" customHeight="1">
      <c r="A125" s="196" t="s">
        <v>45</v>
      </c>
      <c r="B125" s="13" t="s">
        <v>127</v>
      </c>
      <c r="C125" s="52">
        <v>0</v>
      </c>
      <c r="D125" s="52">
        <v>110</v>
      </c>
      <c r="E125" s="52">
        <v>92</v>
      </c>
      <c r="F125" s="705">
        <f t="shared" si="43"/>
        <v>83.636363636363626</v>
      </c>
    </row>
    <row r="126" spans="1:7" s="368" customFormat="1" ht="15.75" customHeight="1">
      <c r="A126" s="196" t="s">
        <v>47</v>
      </c>
      <c r="B126" s="13" t="s">
        <v>91</v>
      </c>
      <c r="C126" s="52"/>
      <c r="D126" s="52"/>
      <c r="E126" s="52"/>
      <c r="F126" s="705"/>
    </row>
    <row r="127" spans="1:7" ht="15.75" customHeight="1" thickBot="1">
      <c r="A127" s="292"/>
      <c r="B127" s="23" t="s">
        <v>128</v>
      </c>
      <c r="C127" s="52"/>
      <c r="D127" s="52"/>
      <c r="E127" s="52"/>
      <c r="F127" s="705"/>
    </row>
    <row r="128" spans="1:7" ht="15.75" customHeight="1" thickBot="1">
      <c r="A128" s="161" t="s">
        <v>1</v>
      </c>
      <c r="B128" s="112" t="s">
        <v>490</v>
      </c>
      <c r="C128" s="60">
        <f t="shared" ref="C128" si="44">SUM(C129:C131)</f>
        <v>0</v>
      </c>
      <c r="D128" s="60">
        <f t="shared" ref="D128:E128" si="45">SUM(D129:D131)</f>
        <v>87</v>
      </c>
      <c r="E128" s="60">
        <f t="shared" si="45"/>
        <v>87</v>
      </c>
      <c r="F128" s="704">
        <f>E128/D128*100</f>
        <v>100</v>
      </c>
    </row>
    <row r="129" spans="1:6" ht="15.75" customHeight="1">
      <c r="A129" s="196" t="s">
        <v>50</v>
      </c>
      <c r="B129" s="11" t="s">
        <v>177</v>
      </c>
      <c r="C129" s="52">
        <v>0</v>
      </c>
      <c r="D129" s="52">
        <v>87</v>
      </c>
      <c r="E129" s="52">
        <v>87</v>
      </c>
      <c r="F129" s="705">
        <f>E129/D129*100</f>
        <v>100</v>
      </c>
    </row>
    <row r="130" spans="1:6" ht="15.75" customHeight="1">
      <c r="A130" s="196" t="s">
        <v>54</v>
      </c>
      <c r="B130" s="13" t="s">
        <v>104</v>
      </c>
      <c r="C130" s="52">
        <v>0</v>
      </c>
      <c r="D130" s="52">
        <v>0</v>
      </c>
      <c r="E130" s="52">
        <v>0</v>
      </c>
      <c r="F130" s="705">
        <v>0</v>
      </c>
    </row>
    <row r="131" spans="1:6" ht="15.75" customHeight="1">
      <c r="A131" s="196" t="s">
        <v>53</v>
      </c>
      <c r="B131" s="13" t="s">
        <v>327</v>
      </c>
      <c r="C131" s="52">
        <v>0</v>
      </c>
      <c r="D131" s="52">
        <v>0</v>
      </c>
      <c r="E131" s="52">
        <v>0</v>
      </c>
      <c r="F131" s="706"/>
    </row>
    <row r="132" spans="1:6" ht="15.75" customHeight="1" thickBot="1">
      <c r="A132" s="196" t="s">
        <v>55</v>
      </c>
      <c r="B132" s="13" t="s">
        <v>328</v>
      </c>
      <c r="C132" s="53"/>
      <c r="D132" s="53"/>
      <c r="E132" s="53"/>
      <c r="F132" s="801"/>
    </row>
    <row r="133" spans="1:6" ht="15.75" customHeight="1" thickBot="1">
      <c r="A133" s="290" t="s">
        <v>2</v>
      </c>
      <c r="B133" s="291" t="s">
        <v>329</v>
      </c>
      <c r="C133" s="416">
        <f t="shared" ref="C133:E133" si="46">+C121+C128</f>
        <v>59751</v>
      </c>
      <c r="D133" s="416">
        <f t="shared" si="46"/>
        <v>54334</v>
      </c>
      <c r="E133" s="416">
        <f t="shared" si="46"/>
        <v>53329</v>
      </c>
      <c r="F133" s="806">
        <f>E133/D133*100</f>
        <v>98.150329443810506</v>
      </c>
    </row>
    <row r="134" spans="1:6" ht="15.75" customHeight="1" thickBot="1">
      <c r="A134" s="202"/>
      <c r="B134" s="203"/>
      <c r="C134" s="204"/>
      <c r="D134" s="789"/>
      <c r="E134" s="789"/>
      <c r="F134" s="368"/>
    </row>
    <row r="135" spans="1:6" ht="15.75" customHeight="1" thickBot="1">
      <c r="A135" s="193" t="s">
        <v>582</v>
      </c>
      <c r="B135" s="194"/>
      <c r="C135" s="1275">
        <v>10</v>
      </c>
      <c r="D135" s="1526">
        <v>10</v>
      </c>
      <c r="E135" s="1526">
        <v>10</v>
      </c>
      <c r="F135" s="368"/>
    </row>
    <row r="136" spans="1:6" ht="13.7" customHeight="1" thickBot="1">
      <c r="A136" s="193" t="s">
        <v>231</v>
      </c>
      <c r="B136" s="194"/>
      <c r="C136" s="1275">
        <v>0</v>
      </c>
      <c r="D136" s="1526">
        <v>0</v>
      </c>
      <c r="E136" s="1526">
        <v>0</v>
      </c>
      <c r="F136" s="368"/>
    </row>
    <row r="137" spans="1:6" ht="24" customHeight="1">
      <c r="A137" s="1406" t="s">
        <v>915</v>
      </c>
      <c r="B137" s="1406"/>
      <c r="C137" s="1406"/>
      <c r="D137" s="1406"/>
      <c r="E137" s="1406"/>
      <c r="F137" s="1406"/>
    </row>
    <row r="138" spans="1:6" ht="19.5" customHeight="1" thickBot="1">
      <c r="A138" s="304"/>
      <c r="B138" s="304"/>
      <c r="C138" s="370"/>
      <c r="D138" s="370"/>
      <c r="E138" s="370"/>
      <c r="F138" s="418" t="s">
        <v>977</v>
      </c>
    </row>
    <row r="139" spans="1:6" ht="33" customHeight="1">
      <c r="A139" s="419" t="s">
        <v>318</v>
      </c>
      <c r="B139" s="181" t="s">
        <v>851</v>
      </c>
      <c r="C139" s="421"/>
      <c r="D139" s="421"/>
      <c r="E139" s="421"/>
      <c r="F139" s="393" t="s">
        <v>319</v>
      </c>
    </row>
    <row r="140" spans="1:6" ht="22.5" customHeight="1" thickBot="1">
      <c r="A140" s="420" t="s">
        <v>312</v>
      </c>
      <c r="B140" s="182" t="s">
        <v>331</v>
      </c>
      <c r="C140" s="422"/>
      <c r="D140" s="422"/>
      <c r="E140" s="422"/>
      <c r="F140" s="200" t="s">
        <v>332</v>
      </c>
    </row>
    <row r="141" spans="1:6" ht="13.7" customHeight="1" thickBot="1">
      <c r="A141" s="184"/>
      <c r="B141" s="184"/>
      <c r="C141" s="185"/>
      <c r="D141" s="185"/>
      <c r="E141" s="185"/>
      <c r="F141" s="185" t="s">
        <v>314</v>
      </c>
    </row>
    <row r="142" spans="1:6" ht="24.75" customHeight="1" thickBot="1">
      <c r="A142" s="176" t="s">
        <v>315</v>
      </c>
      <c r="B142" s="186" t="s">
        <v>316</v>
      </c>
      <c r="C142" s="1274" t="s">
        <v>912</v>
      </c>
      <c r="D142" s="1274" t="s">
        <v>913</v>
      </c>
      <c r="E142" s="1274" t="s">
        <v>914</v>
      </c>
      <c r="F142" s="708" t="s">
        <v>577</v>
      </c>
    </row>
    <row r="143" spans="1:6" ht="15.75" customHeight="1" thickBot="1">
      <c r="A143" s="161">
        <v>1</v>
      </c>
      <c r="B143" s="162">
        <v>2</v>
      </c>
      <c r="C143" s="162">
        <v>3</v>
      </c>
      <c r="D143" s="162">
        <v>4</v>
      </c>
      <c r="E143" s="162">
        <v>5</v>
      </c>
      <c r="F143" s="163">
        <v>6</v>
      </c>
    </row>
    <row r="144" spans="1:6" ht="15.75" customHeight="1" thickBot="1">
      <c r="A144" s="508" t="s">
        <v>0</v>
      </c>
      <c r="B144" s="509" t="s">
        <v>360</v>
      </c>
      <c r="C144" s="447"/>
      <c r="D144" s="447"/>
      <c r="E144" s="447"/>
      <c r="F144" s="701"/>
    </row>
    <row r="145" spans="1:6" ht="15.75" customHeight="1" thickBot="1">
      <c r="A145" s="488" t="s">
        <v>3</v>
      </c>
      <c r="B145" s="487" t="s">
        <v>453</v>
      </c>
      <c r="C145" s="415"/>
      <c r="D145" s="415"/>
      <c r="E145" s="415"/>
      <c r="F145" s="704"/>
    </row>
    <row r="146" spans="1:6" ht="15.75" customHeight="1">
      <c r="A146" s="197" t="s">
        <v>454</v>
      </c>
      <c r="B146" s="11" t="s">
        <v>51</v>
      </c>
      <c r="C146" s="53"/>
      <c r="D146" s="53"/>
      <c r="E146" s="53"/>
      <c r="F146" s="801"/>
    </row>
    <row r="147" spans="1:6" ht="15.75" customHeight="1">
      <c r="A147" s="197" t="s">
        <v>455</v>
      </c>
      <c r="B147" s="13" t="s">
        <v>321</v>
      </c>
      <c r="C147" s="53"/>
      <c r="D147" s="53"/>
      <c r="E147" s="53"/>
      <c r="F147" s="801"/>
    </row>
    <row r="148" spans="1:6" ht="15.75" customHeight="1">
      <c r="A148" s="197" t="s">
        <v>456</v>
      </c>
      <c r="B148" s="13" t="s">
        <v>322</v>
      </c>
      <c r="C148" s="53"/>
      <c r="D148" s="53"/>
      <c r="E148" s="53"/>
      <c r="F148" s="793"/>
    </row>
    <row r="149" spans="1:6" ht="15.75" customHeight="1">
      <c r="A149" s="197" t="s">
        <v>457</v>
      </c>
      <c r="B149" s="126" t="s">
        <v>323</v>
      </c>
      <c r="C149" s="53"/>
      <c r="D149" s="53"/>
      <c r="E149" s="53"/>
      <c r="F149" s="793"/>
    </row>
    <row r="150" spans="1:6" ht="15.75" customHeight="1">
      <c r="A150" s="197" t="s">
        <v>458</v>
      </c>
      <c r="B150" s="489" t="s">
        <v>450</v>
      </c>
      <c r="C150" s="53"/>
      <c r="D150" s="53"/>
      <c r="E150" s="53"/>
      <c r="F150" s="793"/>
    </row>
    <row r="151" spans="1:6" ht="15.75" customHeight="1">
      <c r="A151" s="292" t="s">
        <v>486</v>
      </c>
      <c r="B151" s="489" t="s">
        <v>495</v>
      </c>
      <c r="C151" s="59"/>
      <c r="D151" s="59"/>
      <c r="E151" s="59"/>
      <c r="F151" s="793"/>
    </row>
    <row r="152" spans="1:6" ht="15.75" customHeight="1">
      <c r="A152" s="288" t="s">
        <v>491</v>
      </c>
      <c r="B152" s="489" t="s">
        <v>492</v>
      </c>
      <c r="C152" s="59"/>
      <c r="D152" s="59"/>
      <c r="E152" s="59"/>
      <c r="F152" s="793"/>
    </row>
    <row r="153" spans="1:6" ht="15.75" customHeight="1" thickBot="1">
      <c r="A153" s="293" t="s">
        <v>493</v>
      </c>
      <c r="B153" s="513" t="s">
        <v>494</v>
      </c>
      <c r="C153" s="235"/>
      <c r="D153" s="235"/>
      <c r="E153" s="235"/>
      <c r="F153" s="793"/>
    </row>
    <row r="154" spans="1:6" ht="15.75" customHeight="1" thickBot="1">
      <c r="A154" s="488" t="s">
        <v>4</v>
      </c>
      <c r="B154" s="112" t="s">
        <v>155</v>
      </c>
      <c r="C154" s="402"/>
      <c r="D154" s="402"/>
      <c r="E154" s="402"/>
      <c r="F154" s="792"/>
    </row>
    <row r="155" spans="1:6" ht="15.75" customHeight="1" thickBot="1">
      <c r="A155" s="488" t="s">
        <v>5</v>
      </c>
      <c r="B155" s="112" t="s">
        <v>360</v>
      </c>
      <c r="C155" s="402"/>
      <c r="D155" s="402"/>
      <c r="E155" s="402"/>
      <c r="F155" s="792"/>
    </row>
    <row r="156" spans="1:6" ht="15.75" customHeight="1">
      <c r="A156" s="197" t="s">
        <v>459</v>
      </c>
      <c r="B156" s="11" t="s">
        <v>66</v>
      </c>
      <c r="C156" s="52"/>
      <c r="D156" s="52"/>
      <c r="E156" s="52"/>
      <c r="F156" s="705"/>
    </row>
    <row r="157" spans="1:6" ht="15.75" customHeight="1">
      <c r="A157" s="197" t="s">
        <v>460</v>
      </c>
      <c r="B157" s="13" t="s">
        <v>67</v>
      </c>
      <c r="C157" s="52"/>
      <c r="D157" s="52"/>
      <c r="E157" s="52"/>
      <c r="F157" s="793"/>
    </row>
    <row r="158" spans="1:6" ht="15.75" customHeight="1">
      <c r="A158" s="197" t="s">
        <v>461</v>
      </c>
      <c r="B158" s="13" t="s">
        <v>234</v>
      </c>
      <c r="C158" s="52"/>
      <c r="D158" s="52"/>
      <c r="E158" s="52"/>
      <c r="F158" s="793"/>
    </row>
    <row r="159" spans="1:6" ht="15.75" customHeight="1">
      <c r="A159" s="197" t="s">
        <v>462</v>
      </c>
      <c r="B159" s="13" t="s">
        <v>69</v>
      </c>
      <c r="C159" s="52"/>
      <c r="D159" s="52"/>
      <c r="E159" s="52"/>
      <c r="F159" s="793"/>
    </row>
    <row r="160" spans="1:6" ht="15.75" customHeight="1">
      <c r="A160" s="197" t="s">
        <v>463</v>
      </c>
      <c r="B160" s="13" t="s">
        <v>14</v>
      </c>
      <c r="C160" s="52"/>
      <c r="D160" s="52"/>
      <c r="E160" s="52"/>
      <c r="F160" s="793"/>
    </row>
    <row r="161" spans="1:6" ht="15.75" customHeight="1">
      <c r="A161" s="197" t="s">
        <v>464</v>
      </c>
      <c r="B161" s="13" t="s">
        <v>16</v>
      </c>
      <c r="C161" s="52"/>
      <c r="D161" s="52"/>
      <c r="E161" s="52"/>
      <c r="F161" s="793"/>
    </row>
    <row r="162" spans="1:6" ht="15.75" customHeight="1">
      <c r="A162" s="197" t="s">
        <v>465</v>
      </c>
      <c r="B162" s="13" t="s">
        <v>320</v>
      </c>
      <c r="C162" s="52"/>
      <c r="D162" s="52"/>
      <c r="E162" s="52"/>
      <c r="F162" s="793"/>
    </row>
    <row r="163" spans="1:6" ht="15.75" customHeight="1">
      <c r="A163" s="197" t="s">
        <v>466</v>
      </c>
      <c r="B163" s="13" t="s">
        <v>235</v>
      </c>
      <c r="C163" s="52"/>
      <c r="D163" s="52"/>
      <c r="E163" s="52"/>
      <c r="F163" s="793"/>
    </row>
    <row r="164" spans="1:6" ht="15.75" customHeight="1">
      <c r="A164" s="197" t="s">
        <v>467</v>
      </c>
      <c r="B164" s="13" t="s">
        <v>70</v>
      </c>
      <c r="C164" s="52"/>
      <c r="D164" s="52"/>
      <c r="E164" s="52"/>
      <c r="F164" s="793"/>
    </row>
    <row r="165" spans="1:6" s="368" customFormat="1" ht="15.75" customHeight="1">
      <c r="A165" s="197" t="s">
        <v>468</v>
      </c>
      <c r="B165" s="13" t="s">
        <v>578</v>
      </c>
      <c r="C165" s="52"/>
      <c r="D165" s="52"/>
      <c r="E165" s="52"/>
      <c r="F165" s="793"/>
    </row>
    <row r="166" spans="1:6" ht="15.75" customHeight="1" thickBot="1">
      <c r="A166" s="197" t="s">
        <v>574</v>
      </c>
      <c r="B166" s="126" t="s">
        <v>19</v>
      </c>
      <c r="C166" s="52"/>
      <c r="D166" s="52"/>
      <c r="E166" s="52"/>
      <c r="F166" s="793"/>
    </row>
    <row r="167" spans="1:6" ht="15.75" customHeight="1" thickBot="1">
      <c r="A167" s="488" t="s">
        <v>45</v>
      </c>
      <c r="B167" s="112" t="s">
        <v>27</v>
      </c>
      <c r="C167" s="494"/>
      <c r="D167" s="494"/>
      <c r="E167" s="494"/>
      <c r="F167" s="794"/>
    </row>
    <row r="168" spans="1:6" ht="15.75" customHeight="1" thickBot="1">
      <c r="A168" s="296" t="s">
        <v>1</v>
      </c>
      <c r="B168" s="510" t="s">
        <v>452</v>
      </c>
      <c r="C168" s="493"/>
      <c r="D168" s="493"/>
      <c r="E168" s="493"/>
      <c r="F168" s="804"/>
    </row>
    <row r="169" spans="1:6" ht="15.75" customHeight="1" thickBot="1">
      <c r="A169" s="488" t="s">
        <v>50</v>
      </c>
      <c r="B169" s="112" t="s">
        <v>482</v>
      </c>
      <c r="C169" s="402"/>
      <c r="D169" s="402"/>
      <c r="E169" s="402"/>
      <c r="F169" s="795"/>
    </row>
    <row r="170" spans="1:6" ht="15.75" customHeight="1">
      <c r="A170" s="197" t="s">
        <v>469</v>
      </c>
      <c r="B170" s="11" t="s">
        <v>321</v>
      </c>
      <c r="C170" s="52"/>
      <c r="D170" s="52"/>
      <c r="E170" s="52"/>
      <c r="F170" s="705"/>
    </row>
    <row r="171" spans="1:6" ht="15.75" customHeight="1">
      <c r="A171" s="196" t="s">
        <v>470</v>
      </c>
      <c r="B171" s="13" t="s">
        <v>324</v>
      </c>
      <c r="C171" s="68"/>
      <c r="D171" s="68"/>
      <c r="E171" s="68"/>
      <c r="F171" s="775"/>
    </row>
    <row r="172" spans="1:6" ht="15.75" customHeight="1">
      <c r="A172" s="288" t="s">
        <v>471</v>
      </c>
      <c r="B172" s="289" t="s">
        <v>325</v>
      </c>
      <c r="C172" s="59"/>
      <c r="D172" s="59"/>
      <c r="E172" s="59"/>
      <c r="F172" s="775"/>
    </row>
    <row r="173" spans="1:6" ht="15.75" customHeight="1" thickBot="1">
      <c r="A173" s="293" t="s">
        <v>488</v>
      </c>
      <c r="B173" s="489" t="s">
        <v>487</v>
      </c>
      <c r="C173" s="498"/>
      <c r="D173" s="498"/>
      <c r="E173" s="498"/>
      <c r="F173" s="796"/>
    </row>
    <row r="174" spans="1:6" ht="15.75" customHeight="1" thickBot="1">
      <c r="A174" s="488" t="s">
        <v>54</v>
      </c>
      <c r="B174" s="490" t="s">
        <v>452</v>
      </c>
      <c r="C174" s="60"/>
      <c r="D174" s="60"/>
      <c r="E174" s="60"/>
      <c r="F174" s="704"/>
    </row>
    <row r="175" spans="1:6" ht="15.75" customHeight="1">
      <c r="A175" s="197" t="s">
        <v>472</v>
      </c>
      <c r="B175" s="502" t="s">
        <v>22</v>
      </c>
      <c r="C175" s="52"/>
      <c r="D175" s="52"/>
      <c r="E175" s="52"/>
      <c r="F175" s="706"/>
    </row>
    <row r="176" spans="1:6" ht="15.75" customHeight="1">
      <c r="A176" s="196" t="s">
        <v>473</v>
      </c>
      <c r="B176" s="31" t="s">
        <v>24</v>
      </c>
      <c r="C176" s="470"/>
      <c r="D176" s="470"/>
      <c r="E176" s="470"/>
      <c r="F176" s="797"/>
    </row>
    <row r="177" spans="1:6" ht="15.75" customHeight="1" thickBot="1">
      <c r="A177" s="288" t="s">
        <v>474</v>
      </c>
      <c r="B177" s="503" t="s">
        <v>236</v>
      </c>
      <c r="C177" s="473"/>
      <c r="D177" s="473"/>
      <c r="E177" s="473"/>
      <c r="F177" s="763"/>
    </row>
    <row r="178" spans="1:6" ht="15.75" customHeight="1" thickBot="1">
      <c r="A178" s="488" t="s">
        <v>53</v>
      </c>
      <c r="B178" s="490" t="s">
        <v>326</v>
      </c>
      <c r="C178" s="402"/>
      <c r="D178" s="402"/>
      <c r="E178" s="402"/>
      <c r="F178" s="760"/>
    </row>
    <row r="179" spans="1:6" ht="15.75" customHeight="1" thickBot="1">
      <c r="A179" s="504" t="s">
        <v>2</v>
      </c>
      <c r="B179" s="505" t="s">
        <v>483</v>
      </c>
      <c r="C179" s="506"/>
      <c r="D179" s="506"/>
      <c r="E179" s="506"/>
      <c r="F179" s="798"/>
    </row>
    <row r="180" spans="1:6" s="368" customFormat="1" ht="15.75" customHeight="1" thickBot="1">
      <c r="A180" s="161" t="s">
        <v>12</v>
      </c>
      <c r="B180" s="490" t="s">
        <v>383</v>
      </c>
      <c r="C180" s="60"/>
      <c r="D180" s="60"/>
      <c r="E180" s="60"/>
      <c r="F180" s="704"/>
    </row>
    <row r="181" spans="1:6" s="368" customFormat="1" ht="15.75" customHeight="1">
      <c r="A181" s="197" t="s">
        <v>475</v>
      </c>
      <c r="B181" s="502" t="s">
        <v>158</v>
      </c>
      <c r="C181" s="52"/>
      <c r="D181" s="52"/>
      <c r="E181" s="52"/>
      <c r="F181" s="705"/>
    </row>
    <row r="182" spans="1:6" s="368" customFormat="1" ht="15.75" customHeight="1">
      <c r="A182" s="196" t="s">
        <v>15</v>
      </c>
      <c r="B182" s="31" t="s">
        <v>160</v>
      </c>
      <c r="C182" s="68"/>
      <c r="D182" s="68"/>
      <c r="E182" s="68"/>
      <c r="F182" s="799"/>
    </row>
    <row r="183" spans="1:6" s="368" customFormat="1" ht="15.75" customHeight="1" thickBot="1">
      <c r="A183" s="288" t="s">
        <v>17</v>
      </c>
      <c r="B183" s="126" t="s">
        <v>378</v>
      </c>
      <c r="C183" s="53"/>
      <c r="D183" s="53"/>
      <c r="E183" s="53"/>
      <c r="F183" s="775"/>
    </row>
    <row r="184" spans="1:6" ht="15.75" customHeight="1" thickBot="1">
      <c r="A184" s="296" t="s">
        <v>20</v>
      </c>
      <c r="B184" s="491" t="s">
        <v>380</v>
      </c>
      <c r="C184" s="492"/>
      <c r="D184" s="492"/>
      <c r="E184" s="492"/>
      <c r="F184" s="800"/>
    </row>
    <row r="185" spans="1:6" ht="15.75" customHeight="1" thickBot="1">
      <c r="A185" s="192"/>
      <c r="B185" s="174"/>
      <c r="F185" s="368"/>
    </row>
    <row r="186" spans="1:6" ht="15.75" customHeight="1" thickBot="1">
      <c r="A186" s="176"/>
      <c r="B186" s="191" t="s">
        <v>151</v>
      </c>
      <c r="C186" s="400"/>
      <c r="D186" s="400"/>
      <c r="E186" s="400"/>
      <c r="F186" s="135"/>
    </row>
    <row r="187" spans="1:6" ht="15.75" customHeight="1" thickBot="1">
      <c r="A187" s="161" t="s">
        <v>0</v>
      </c>
      <c r="B187" s="112" t="s">
        <v>489</v>
      </c>
      <c r="C187" s="60"/>
      <c r="D187" s="60"/>
      <c r="E187" s="60"/>
      <c r="F187" s="704"/>
    </row>
    <row r="188" spans="1:6" ht="15.75" customHeight="1">
      <c r="A188" s="196" t="s">
        <v>3</v>
      </c>
      <c r="B188" s="11" t="s">
        <v>249</v>
      </c>
      <c r="C188" s="52"/>
      <c r="D188" s="52"/>
      <c r="E188" s="52"/>
      <c r="F188" s="705"/>
    </row>
    <row r="189" spans="1:6" ht="15.75" customHeight="1">
      <c r="A189" s="196" t="s">
        <v>4</v>
      </c>
      <c r="B189" s="13" t="s">
        <v>89</v>
      </c>
      <c r="C189" s="52"/>
      <c r="D189" s="52"/>
      <c r="E189" s="52"/>
      <c r="F189" s="705"/>
    </row>
    <row r="190" spans="1:6" ht="15.75" customHeight="1">
      <c r="A190" s="196" t="s">
        <v>5</v>
      </c>
      <c r="B190" s="13" t="s">
        <v>250</v>
      </c>
      <c r="C190" s="52"/>
      <c r="D190" s="52"/>
      <c r="E190" s="52"/>
      <c r="F190" s="705"/>
    </row>
    <row r="191" spans="1:6" ht="15.75" customHeight="1">
      <c r="A191" s="196" t="s">
        <v>45</v>
      </c>
      <c r="B191" s="13" t="s">
        <v>127</v>
      </c>
      <c r="C191" s="52"/>
      <c r="D191" s="52"/>
      <c r="E191" s="52"/>
      <c r="F191" s="705"/>
    </row>
    <row r="192" spans="1:6" ht="15.75" customHeight="1" thickBot="1">
      <c r="A192" s="196" t="s">
        <v>47</v>
      </c>
      <c r="B192" s="13" t="s">
        <v>91</v>
      </c>
      <c r="C192" s="52"/>
      <c r="D192" s="52"/>
      <c r="E192" s="52"/>
      <c r="F192" s="705"/>
    </row>
    <row r="193" spans="1:6" ht="15.75" customHeight="1" thickBot="1">
      <c r="A193" s="161" t="s">
        <v>1</v>
      </c>
      <c r="B193" s="112" t="s">
        <v>490</v>
      </c>
      <c r="C193" s="60"/>
      <c r="D193" s="60"/>
      <c r="E193" s="60"/>
      <c r="F193" s="704"/>
    </row>
    <row r="194" spans="1:6" ht="15.75" customHeight="1">
      <c r="A194" s="196" t="s">
        <v>50</v>
      </c>
      <c r="B194" s="11" t="s">
        <v>177</v>
      </c>
      <c r="C194" s="52"/>
      <c r="D194" s="52"/>
      <c r="E194" s="52"/>
      <c r="F194" s="705"/>
    </row>
    <row r="195" spans="1:6" ht="15.75" customHeight="1">
      <c r="A195" s="196" t="s">
        <v>54</v>
      </c>
      <c r="B195" s="13" t="s">
        <v>104</v>
      </c>
      <c r="C195" s="52"/>
      <c r="D195" s="52"/>
      <c r="E195" s="52"/>
      <c r="F195" s="705"/>
    </row>
    <row r="196" spans="1:6" ht="15.75" customHeight="1">
      <c r="A196" s="196" t="s">
        <v>53</v>
      </c>
      <c r="B196" s="13" t="s">
        <v>327</v>
      </c>
      <c r="C196" s="52"/>
      <c r="D196" s="52"/>
      <c r="E196" s="52"/>
      <c r="F196" s="706"/>
    </row>
    <row r="197" spans="1:6" ht="15.75" customHeight="1" thickBot="1">
      <c r="A197" s="196" t="s">
        <v>55</v>
      </c>
      <c r="B197" s="13" t="s">
        <v>328</v>
      </c>
      <c r="C197" s="53"/>
      <c r="D197" s="53"/>
      <c r="E197" s="53"/>
      <c r="F197" s="801"/>
    </row>
    <row r="198" spans="1:6" ht="15.75" customHeight="1" thickBot="1">
      <c r="A198" s="290" t="s">
        <v>2</v>
      </c>
      <c r="B198" s="291" t="s">
        <v>329</v>
      </c>
      <c r="C198" s="416"/>
      <c r="D198" s="416"/>
      <c r="E198" s="416"/>
      <c r="F198" s="806"/>
    </row>
    <row r="199" spans="1:6" ht="15.75" customHeight="1" thickBot="1">
      <c r="A199" s="202"/>
      <c r="B199" s="203"/>
    </row>
    <row r="200" spans="1:6" ht="15.75" customHeight="1" thickBot="1">
      <c r="A200" s="193" t="s">
        <v>579</v>
      </c>
      <c r="B200" s="194"/>
      <c r="C200" s="399"/>
      <c r="D200" s="310"/>
      <c r="E200" s="310"/>
    </row>
    <row r="201" spans="1:6" ht="15.75" customHeight="1" thickBot="1">
      <c r="A201" s="193" t="s">
        <v>231</v>
      </c>
      <c r="B201" s="194"/>
      <c r="C201" s="399"/>
      <c r="D201" s="310"/>
      <c r="E201" s="310"/>
    </row>
    <row r="202" spans="1:6" ht="15.75" customHeight="1"/>
    <row r="203" spans="1:6" ht="30" customHeight="1">
      <c r="A203" s="1406" t="s">
        <v>916</v>
      </c>
      <c r="B203" s="1406"/>
      <c r="C203" s="1406"/>
      <c r="D203" s="1406"/>
      <c r="E203" s="1406"/>
      <c r="F203" s="1406"/>
    </row>
    <row r="204" spans="1:6" ht="13.7" customHeight="1" thickBot="1">
      <c r="A204" s="315"/>
      <c r="B204" s="315"/>
      <c r="C204" s="370"/>
      <c r="D204" s="370"/>
      <c r="E204" s="370"/>
      <c r="F204" s="418" t="s">
        <v>903</v>
      </c>
    </row>
    <row r="205" spans="1:6" ht="32.25" customHeight="1">
      <c r="A205" s="419" t="s">
        <v>318</v>
      </c>
      <c r="B205" s="181" t="s">
        <v>851</v>
      </c>
      <c r="C205" s="421"/>
      <c r="D205" s="421"/>
      <c r="E205" s="421"/>
      <c r="F205" s="393" t="s">
        <v>319</v>
      </c>
    </row>
    <row r="206" spans="1:6" ht="21" customHeight="1" thickBot="1">
      <c r="A206" s="420" t="s">
        <v>312</v>
      </c>
      <c r="B206" s="182" t="s">
        <v>554</v>
      </c>
      <c r="C206" s="422"/>
      <c r="D206" s="422"/>
      <c r="E206" s="422"/>
      <c r="F206" s="200" t="s">
        <v>333</v>
      </c>
    </row>
    <row r="207" spans="1:6" ht="13.7" customHeight="1" thickBot="1">
      <c r="A207" s="184"/>
      <c r="B207" s="184"/>
      <c r="C207" s="185"/>
      <c r="D207" s="185"/>
      <c r="E207" s="185"/>
      <c r="F207" s="185" t="s">
        <v>314</v>
      </c>
    </row>
    <row r="208" spans="1:6" ht="23.25" customHeight="1" thickBot="1">
      <c r="A208" s="176" t="s">
        <v>315</v>
      </c>
      <c r="B208" s="186" t="s">
        <v>316</v>
      </c>
      <c r="C208" s="1274" t="s">
        <v>912</v>
      </c>
      <c r="D208" s="1274" t="s">
        <v>913</v>
      </c>
      <c r="E208" s="1274" t="s">
        <v>914</v>
      </c>
      <c r="F208" s="708" t="s">
        <v>577</v>
      </c>
    </row>
    <row r="209" spans="1:6" ht="15.75" customHeight="1" thickBot="1">
      <c r="A209" s="161">
        <v>1</v>
      </c>
      <c r="B209" s="162">
        <v>2</v>
      </c>
      <c r="C209" s="162">
        <v>3</v>
      </c>
      <c r="D209" s="162">
        <v>4</v>
      </c>
      <c r="E209" s="162">
        <v>5</v>
      </c>
      <c r="F209" s="163">
        <v>6</v>
      </c>
    </row>
    <row r="210" spans="1:6" ht="15.75" customHeight="1" thickBot="1">
      <c r="A210" s="508" t="s">
        <v>0</v>
      </c>
      <c r="B210" s="509" t="s">
        <v>360</v>
      </c>
      <c r="C210" s="447"/>
      <c r="D210" s="447"/>
      <c r="E210" s="447"/>
      <c r="F210" s="715"/>
    </row>
    <row r="211" spans="1:6" ht="15.75" customHeight="1" thickBot="1">
      <c r="A211" s="488" t="s">
        <v>3</v>
      </c>
      <c r="B211" s="487" t="s">
        <v>453</v>
      </c>
      <c r="C211" s="415"/>
      <c r="D211" s="415"/>
      <c r="E211" s="415"/>
      <c r="F211" s="716"/>
    </row>
    <row r="212" spans="1:6" ht="15.75" customHeight="1">
      <c r="A212" s="197" t="s">
        <v>454</v>
      </c>
      <c r="B212" s="11" t="s">
        <v>51</v>
      </c>
      <c r="C212" s="53"/>
      <c r="D212" s="53"/>
      <c r="E212" s="53"/>
      <c r="F212" s="807"/>
    </row>
    <row r="213" spans="1:6" ht="15.75" customHeight="1">
      <c r="A213" s="197" t="s">
        <v>455</v>
      </c>
      <c r="B213" s="13" t="s">
        <v>321</v>
      </c>
      <c r="C213" s="53"/>
      <c r="D213" s="53"/>
      <c r="E213" s="53"/>
      <c r="F213" s="807"/>
    </row>
    <row r="214" spans="1:6" ht="15.75" customHeight="1">
      <c r="A214" s="197" t="s">
        <v>456</v>
      </c>
      <c r="B214" s="13" t="s">
        <v>322</v>
      </c>
      <c r="C214" s="53"/>
      <c r="D214" s="53"/>
      <c r="E214" s="53"/>
      <c r="F214" s="757"/>
    </row>
    <row r="215" spans="1:6" ht="15.75" customHeight="1">
      <c r="A215" s="197" t="s">
        <v>457</v>
      </c>
      <c r="B215" s="126" t="s">
        <v>323</v>
      </c>
      <c r="C215" s="53"/>
      <c r="D215" s="53"/>
      <c r="E215" s="53"/>
      <c r="F215" s="793"/>
    </row>
    <row r="216" spans="1:6" ht="15.75" customHeight="1">
      <c r="A216" s="197" t="s">
        <v>458</v>
      </c>
      <c r="B216" s="489" t="s">
        <v>450</v>
      </c>
      <c r="C216" s="53"/>
      <c r="D216" s="53"/>
      <c r="E216" s="53"/>
      <c r="F216" s="793"/>
    </row>
    <row r="217" spans="1:6" ht="15.75" customHeight="1">
      <c r="A217" s="292" t="s">
        <v>486</v>
      </c>
      <c r="B217" s="489" t="s">
        <v>495</v>
      </c>
      <c r="C217" s="59"/>
      <c r="D217" s="59"/>
      <c r="E217" s="59"/>
      <c r="F217" s="793"/>
    </row>
    <row r="218" spans="1:6" ht="15.75" customHeight="1">
      <c r="A218" s="288" t="s">
        <v>491</v>
      </c>
      <c r="B218" s="489" t="s">
        <v>492</v>
      </c>
      <c r="C218" s="59"/>
      <c r="D218" s="59"/>
      <c r="E218" s="59"/>
      <c r="F218" s="793"/>
    </row>
    <row r="219" spans="1:6" ht="15.75" customHeight="1" thickBot="1">
      <c r="A219" s="293" t="s">
        <v>493</v>
      </c>
      <c r="B219" s="513" t="s">
        <v>494</v>
      </c>
      <c r="C219" s="235"/>
      <c r="D219" s="235"/>
      <c r="E219" s="235"/>
      <c r="F219" s="793"/>
    </row>
    <row r="220" spans="1:6" ht="15.75" customHeight="1" thickBot="1">
      <c r="A220" s="488" t="s">
        <v>4</v>
      </c>
      <c r="B220" s="112" t="s">
        <v>155</v>
      </c>
      <c r="C220" s="402"/>
      <c r="D220" s="402"/>
      <c r="E220" s="402"/>
      <c r="F220" s="792"/>
    </row>
    <row r="221" spans="1:6" ht="15.75" customHeight="1" thickBot="1">
      <c r="A221" s="488" t="s">
        <v>5</v>
      </c>
      <c r="B221" s="112" t="s">
        <v>360</v>
      </c>
      <c r="C221" s="402"/>
      <c r="D221" s="402"/>
      <c r="E221" s="402"/>
      <c r="F221" s="792"/>
    </row>
    <row r="222" spans="1:6" ht="15.75" customHeight="1">
      <c r="A222" s="197" t="s">
        <v>459</v>
      </c>
      <c r="B222" s="11" t="s">
        <v>66</v>
      </c>
      <c r="C222" s="52"/>
      <c r="D222" s="52"/>
      <c r="E222" s="52"/>
      <c r="F222" s="705"/>
    </row>
    <row r="223" spans="1:6" ht="15.75" customHeight="1">
      <c r="A223" s="197" t="s">
        <v>460</v>
      </c>
      <c r="B223" s="13" t="s">
        <v>67</v>
      </c>
      <c r="C223" s="52"/>
      <c r="D223" s="52"/>
      <c r="E223" s="52"/>
      <c r="F223" s="793"/>
    </row>
    <row r="224" spans="1:6" ht="15.75" customHeight="1">
      <c r="A224" s="197" t="s">
        <v>461</v>
      </c>
      <c r="B224" s="13" t="s">
        <v>234</v>
      </c>
      <c r="C224" s="52"/>
      <c r="D224" s="52"/>
      <c r="E224" s="52"/>
      <c r="F224" s="793"/>
    </row>
    <row r="225" spans="1:6" ht="15.75" customHeight="1">
      <c r="A225" s="197" t="s">
        <v>462</v>
      </c>
      <c r="B225" s="13" t="s">
        <v>69</v>
      </c>
      <c r="C225" s="52"/>
      <c r="D225" s="52"/>
      <c r="E225" s="52"/>
      <c r="F225" s="757"/>
    </row>
    <row r="226" spans="1:6" ht="15.75" customHeight="1">
      <c r="A226" s="197" t="s">
        <v>463</v>
      </c>
      <c r="B226" s="13" t="s">
        <v>14</v>
      </c>
      <c r="C226" s="52"/>
      <c r="D226" s="52"/>
      <c r="E226" s="52"/>
      <c r="F226" s="757"/>
    </row>
    <row r="227" spans="1:6" ht="15.75" customHeight="1">
      <c r="A227" s="197" t="s">
        <v>464</v>
      </c>
      <c r="B227" s="13" t="s">
        <v>16</v>
      </c>
      <c r="C227" s="52"/>
      <c r="D227" s="52"/>
      <c r="E227" s="52"/>
      <c r="F227" s="757"/>
    </row>
    <row r="228" spans="1:6" ht="15.75" customHeight="1">
      <c r="A228" s="197" t="s">
        <v>465</v>
      </c>
      <c r="B228" s="13" t="s">
        <v>320</v>
      </c>
      <c r="C228" s="52"/>
      <c r="D228" s="52"/>
      <c r="E228" s="52"/>
      <c r="F228" s="757"/>
    </row>
    <row r="229" spans="1:6" ht="15.75" customHeight="1">
      <c r="A229" s="197" t="s">
        <v>466</v>
      </c>
      <c r="B229" s="13" t="s">
        <v>235</v>
      </c>
      <c r="C229" s="52"/>
      <c r="D229" s="52"/>
      <c r="E229" s="52"/>
      <c r="F229" s="757"/>
    </row>
    <row r="230" spans="1:6" ht="15.75" customHeight="1">
      <c r="A230" s="197" t="s">
        <v>467</v>
      </c>
      <c r="B230" s="13" t="s">
        <v>70</v>
      </c>
      <c r="C230" s="52"/>
      <c r="D230" s="52"/>
      <c r="E230" s="52"/>
      <c r="F230" s="757"/>
    </row>
    <row r="231" spans="1:6" ht="15.75" customHeight="1" thickBot="1">
      <c r="A231" s="197" t="s">
        <v>468</v>
      </c>
      <c r="B231" s="126" t="s">
        <v>19</v>
      </c>
      <c r="C231" s="52"/>
      <c r="D231" s="52"/>
      <c r="E231" s="52"/>
      <c r="F231" s="757"/>
    </row>
    <row r="232" spans="1:6" ht="15.75" customHeight="1" thickBot="1">
      <c r="A232" s="488" t="s">
        <v>45</v>
      </c>
      <c r="B232" s="112" t="s">
        <v>27</v>
      </c>
      <c r="C232" s="494"/>
      <c r="D232" s="494"/>
      <c r="E232" s="494"/>
      <c r="F232" s="785"/>
    </row>
    <row r="233" spans="1:6" ht="15.75" customHeight="1" thickBot="1">
      <c r="A233" s="296" t="s">
        <v>1</v>
      </c>
      <c r="B233" s="510" t="s">
        <v>452</v>
      </c>
      <c r="C233" s="493"/>
      <c r="D233" s="493"/>
      <c r="E233" s="493"/>
      <c r="F233" s="759"/>
    </row>
    <row r="234" spans="1:6" ht="15.75" customHeight="1" thickBot="1">
      <c r="A234" s="488" t="s">
        <v>50</v>
      </c>
      <c r="B234" s="112" t="s">
        <v>482</v>
      </c>
      <c r="C234" s="402"/>
      <c r="D234" s="402"/>
      <c r="E234" s="402"/>
      <c r="F234" s="760"/>
    </row>
    <row r="235" spans="1:6" ht="15.75" customHeight="1">
      <c r="A235" s="197" t="s">
        <v>469</v>
      </c>
      <c r="B235" s="11" t="s">
        <v>321</v>
      </c>
      <c r="C235" s="52"/>
      <c r="D235" s="52"/>
      <c r="E235" s="52"/>
      <c r="F235" s="756"/>
    </row>
    <row r="236" spans="1:6" ht="15.75" customHeight="1">
      <c r="A236" s="196" t="s">
        <v>470</v>
      </c>
      <c r="B236" s="13" t="s">
        <v>324</v>
      </c>
      <c r="C236" s="68"/>
      <c r="D236" s="68"/>
      <c r="E236" s="68"/>
      <c r="F236" s="763"/>
    </row>
    <row r="237" spans="1:6" ht="15.75" customHeight="1">
      <c r="A237" s="288" t="s">
        <v>471</v>
      </c>
      <c r="B237" s="289" t="s">
        <v>325</v>
      </c>
      <c r="C237" s="59"/>
      <c r="D237" s="59"/>
      <c r="E237" s="59"/>
      <c r="F237" s="763"/>
    </row>
    <row r="238" spans="1:6" ht="15.75" customHeight="1" thickBot="1">
      <c r="A238" s="293" t="s">
        <v>488</v>
      </c>
      <c r="B238" s="489" t="s">
        <v>487</v>
      </c>
      <c r="C238" s="498"/>
      <c r="D238" s="498"/>
      <c r="E238" s="498"/>
      <c r="F238" s="808"/>
    </row>
    <row r="239" spans="1:6" ht="15.75" customHeight="1" thickBot="1">
      <c r="A239" s="488" t="s">
        <v>54</v>
      </c>
      <c r="B239" s="490" t="s">
        <v>452</v>
      </c>
      <c r="C239" s="60"/>
      <c r="D239" s="60"/>
      <c r="E239" s="60"/>
      <c r="F239" s="716"/>
    </row>
    <row r="240" spans="1:6" ht="15.75" customHeight="1">
      <c r="A240" s="197" t="s">
        <v>472</v>
      </c>
      <c r="B240" s="502" t="s">
        <v>22</v>
      </c>
      <c r="C240" s="52"/>
      <c r="D240" s="52"/>
      <c r="E240" s="52"/>
      <c r="F240" s="706"/>
    </row>
    <row r="241" spans="1:6" ht="15.75" customHeight="1">
      <c r="A241" s="196" t="s">
        <v>473</v>
      </c>
      <c r="B241" s="31" t="s">
        <v>24</v>
      </c>
      <c r="C241" s="470"/>
      <c r="D241" s="470"/>
      <c r="E241" s="470"/>
      <c r="F241" s="797"/>
    </row>
    <row r="242" spans="1:6" ht="15.75" customHeight="1" thickBot="1">
      <c r="A242" s="288" t="s">
        <v>474</v>
      </c>
      <c r="B242" s="503" t="s">
        <v>236</v>
      </c>
      <c r="C242" s="473"/>
      <c r="D242" s="473"/>
      <c r="E242" s="473"/>
      <c r="F242" s="763"/>
    </row>
    <row r="243" spans="1:6" ht="15.75" customHeight="1" thickBot="1">
      <c r="A243" s="488" t="s">
        <v>53</v>
      </c>
      <c r="B243" s="490" t="s">
        <v>326</v>
      </c>
      <c r="C243" s="402"/>
      <c r="D243" s="402"/>
      <c r="E243" s="402"/>
      <c r="F243" s="760"/>
    </row>
    <row r="244" spans="1:6" ht="15.75" customHeight="1" thickBot="1">
      <c r="A244" s="504" t="s">
        <v>2</v>
      </c>
      <c r="B244" s="505" t="s">
        <v>483</v>
      </c>
      <c r="C244" s="506"/>
      <c r="D244" s="506"/>
      <c r="E244" s="506"/>
      <c r="F244" s="798"/>
    </row>
    <row r="245" spans="1:6" s="368" customFormat="1" ht="15.75" customHeight="1" thickBot="1">
      <c r="A245" s="161" t="s">
        <v>12</v>
      </c>
      <c r="B245" s="490" t="s">
        <v>383</v>
      </c>
      <c r="C245" s="60"/>
      <c r="D245" s="60"/>
      <c r="E245" s="60"/>
      <c r="F245" s="704"/>
    </row>
    <row r="246" spans="1:6" s="368" customFormat="1" ht="15.75" customHeight="1">
      <c r="A246" s="197" t="s">
        <v>475</v>
      </c>
      <c r="B246" s="502" t="s">
        <v>158</v>
      </c>
      <c r="C246" s="52"/>
      <c r="D246" s="52"/>
      <c r="E246" s="52"/>
      <c r="F246" s="706"/>
    </row>
    <row r="247" spans="1:6" s="368" customFormat="1" ht="15.75" customHeight="1">
      <c r="A247" s="196" t="s">
        <v>15</v>
      </c>
      <c r="B247" s="31" t="s">
        <v>160</v>
      </c>
      <c r="C247" s="68"/>
      <c r="D247" s="68"/>
      <c r="E247" s="68"/>
      <c r="F247" s="799"/>
    </row>
    <row r="248" spans="1:6" s="368" customFormat="1" ht="15.75" customHeight="1">
      <c r="A248" s="288" t="s">
        <v>17</v>
      </c>
      <c r="B248" s="126" t="s">
        <v>378</v>
      </c>
      <c r="C248" s="59"/>
      <c r="D248" s="59"/>
      <c r="E248" s="59"/>
      <c r="F248" s="775"/>
    </row>
    <row r="249" spans="1:6" ht="15.75" customHeight="1" thickBot="1">
      <c r="A249" s="293" t="s">
        <v>18</v>
      </c>
      <c r="B249" s="126" t="s">
        <v>379</v>
      </c>
      <c r="C249" s="59"/>
      <c r="D249" s="59"/>
      <c r="E249" s="59"/>
      <c r="F249" s="775"/>
    </row>
    <row r="250" spans="1:6" ht="15.75" customHeight="1" thickBot="1">
      <c r="A250" s="296" t="s">
        <v>20</v>
      </c>
      <c r="B250" s="491" t="s">
        <v>380</v>
      </c>
      <c r="C250" s="492"/>
      <c r="D250" s="492"/>
      <c r="E250" s="492"/>
      <c r="F250" s="759"/>
    </row>
    <row r="251" spans="1:6" ht="15.75" customHeight="1" thickBot="1">
      <c r="A251" s="176"/>
      <c r="B251" s="191" t="s">
        <v>151</v>
      </c>
      <c r="C251" s="400"/>
      <c r="D251" s="400"/>
      <c r="E251" s="400"/>
      <c r="F251" s="773"/>
    </row>
    <row r="252" spans="1:6" ht="15.75" customHeight="1" thickBot="1">
      <c r="A252" s="161" t="s">
        <v>0</v>
      </c>
      <c r="B252" s="112" t="s">
        <v>489</v>
      </c>
      <c r="C252" s="60"/>
      <c r="D252" s="60"/>
      <c r="E252" s="60"/>
      <c r="F252" s="704"/>
    </row>
    <row r="253" spans="1:6" ht="15.75" customHeight="1">
      <c r="A253" s="196" t="s">
        <v>3</v>
      </c>
      <c r="B253" s="11" t="s">
        <v>249</v>
      </c>
      <c r="C253" s="52"/>
      <c r="D253" s="52"/>
      <c r="E253" s="52"/>
      <c r="F253" s="705"/>
    </row>
    <row r="254" spans="1:6" ht="15.75" customHeight="1">
      <c r="A254" s="196" t="s">
        <v>4</v>
      </c>
      <c r="B254" s="13" t="s">
        <v>89</v>
      </c>
      <c r="C254" s="52"/>
      <c r="D254" s="52"/>
      <c r="E254" s="52"/>
      <c r="F254" s="705"/>
    </row>
    <row r="255" spans="1:6" ht="15.75" customHeight="1">
      <c r="A255" s="196" t="s">
        <v>5</v>
      </c>
      <c r="B255" s="13" t="s">
        <v>250</v>
      </c>
      <c r="C255" s="52"/>
      <c r="D255" s="52"/>
      <c r="E255" s="52"/>
      <c r="F255" s="705"/>
    </row>
    <row r="256" spans="1:6" ht="15.75" customHeight="1">
      <c r="A256" s="196" t="s">
        <v>45</v>
      </c>
      <c r="B256" s="13" t="s">
        <v>127</v>
      </c>
      <c r="C256" s="52"/>
      <c r="D256" s="52"/>
      <c r="E256" s="52"/>
      <c r="F256" s="705"/>
    </row>
    <row r="257" spans="1:7" ht="15.75" customHeight="1" thickBot="1">
      <c r="A257" s="196" t="s">
        <v>47</v>
      </c>
      <c r="B257" s="13" t="s">
        <v>91</v>
      </c>
      <c r="C257" s="52"/>
      <c r="D257" s="52"/>
      <c r="E257" s="52"/>
      <c r="F257" s="706"/>
    </row>
    <row r="258" spans="1:7" ht="15.75" customHeight="1" thickBot="1">
      <c r="A258" s="161" t="s">
        <v>1</v>
      </c>
      <c r="B258" s="112" t="s">
        <v>490</v>
      </c>
      <c r="C258" s="60"/>
      <c r="D258" s="60"/>
      <c r="E258" s="60"/>
      <c r="F258" s="704"/>
    </row>
    <row r="259" spans="1:7" ht="15.75" customHeight="1">
      <c r="A259" s="196" t="s">
        <v>50</v>
      </c>
      <c r="B259" s="11" t="s">
        <v>177</v>
      </c>
      <c r="C259" s="52"/>
      <c r="D259" s="52"/>
      <c r="E259" s="52"/>
      <c r="F259" s="705"/>
    </row>
    <row r="260" spans="1:7" ht="15.75" customHeight="1">
      <c r="A260" s="196" t="s">
        <v>54</v>
      </c>
      <c r="B260" s="13" t="s">
        <v>104</v>
      </c>
      <c r="C260" s="52"/>
      <c r="D260" s="52"/>
      <c r="E260" s="52"/>
      <c r="F260" s="705"/>
    </row>
    <row r="261" spans="1:7" ht="15.75" customHeight="1">
      <c r="A261" s="196" t="s">
        <v>53</v>
      </c>
      <c r="B261" s="13" t="s">
        <v>327</v>
      </c>
      <c r="C261" s="52"/>
      <c r="D261" s="52"/>
      <c r="E261" s="52"/>
      <c r="F261" s="706"/>
    </row>
    <row r="262" spans="1:7" ht="15.75" customHeight="1" thickBot="1">
      <c r="A262" s="196" t="s">
        <v>55</v>
      </c>
      <c r="B262" s="13" t="s">
        <v>328</v>
      </c>
      <c r="C262" s="53"/>
      <c r="D262" s="53"/>
      <c r="E262" s="53"/>
      <c r="F262" s="801"/>
    </row>
    <row r="263" spans="1:7" ht="15.75" customHeight="1" thickBot="1">
      <c r="A263" s="290" t="s">
        <v>2</v>
      </c>
      <c r="B263" s="291" t="s">
        <v>329</v>
      </c>
      <c r="C263" s="416"/>
      <c r="D263" s="416"/>
      <c r="E263" s="416"/>
      <c r="F263" s="806"/>
    </row>
    <row r="264" spans="1:7" ht="15.75" customHeight="1" thickBot="1">
      <c r="A264" s="202"/>
      <c r="B264" s="203"/>
      <c r="G264" s="294"/>
    </row>
    <row r="265" spans="1:7" ht="15.75" customHeight="1" thickBot="1">
      <c r="A265" s="193" t="s">
        <v>579</v>
      </c>
      <c r="B265" s="194"/>
      <c r="C265" s="399"/>
      <c r="D265" s="310"/>
      <c r="E265" s="310"/>
    </row>
    <row r="266" spans="1:7" ht="15.75" customHeight="1" thickBot="1">
      <c r="A266" s="193" t="s">
        <v>231</v>
      </c>
      <c r="B266" s="194"/>
      <c r="C266" s="399"/>
      <c r="D266" s="310"/>
      <c r="E266" s="310"/>
    </row>
  </sheetData>
  <mergeCells count="4">
    <mergeCell ref="A2:F2"/>
    <mergeCell ref="A70:F70"/>
    <mergeCell ref="A137:F137"/>
    <mergeCell ref="A203:F203"/>
  </mergeCells>
  <pageMargins left="0.7" right="0.7" top="0.75" bottom="0.75" header="0.3" footer="0.3"/>
  <pageSetup paperSize="9" scale="68" orientation="portrait" verticalDpi="300" r:id="rId1"/>
  <rowBreaks count="3" manualBreakCount="3">
    <brk id="68" max="4" man="1"/>
    <brk id="135" max="5" man="1"/>
    <brk id="20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view="pageBreakPreview" zoomScaleSheetLayoutView="100" workbookViewId="0">
      <selection activeCell="C17" sqref="C17"/>
    </sheetView>
  </sheetViews>
  <sheetFormatPr defaultRowHeight="15"/>
  <cols>
    <col min="1" max="1" width="10.7109375" customWidth="1"/>
    <col min="2" max="2" width="71" customWidth="1"/>
    <col min="3" max="3" width="18.28515625" style="368" customWidth="1"/>
    <col min="4" max="5" width="15.42578125" style="368" customWidth="1"/>
    <col min="6" max="6" width="10.28515625" customWidth="1"/>
  </cols>
  <sheetData>
    <row r="1" spans="1:6" ht="15.75">
      <c r="A1" s="570"/>
      <c r="B1" s="570"/>
      <c r="C1" s="570"/>
      <c r="D1" s="570"/>
      <c r="E1" s="570"/>
      <c r="F1" s="570"/>
    </row>
    <row r="2" spans="1:6" ht="15.75" customHeight="1">
      <c r="A2" s="1279" t="s">
        <v>924</v>
      </c>
      <c r="B2" s="1279"/>
      <c r="C2" s="1279"/>
      <c r="D2" s="1279"/>
      <c r="E2" s="1279"/>
      <c r="F2" s="1279"/>
    </row>
    <row r="3" spans="1:6" ht="15.75">
      <c r="A3" s="570"/>
      <c r="B3" s="570"/>
      <c r="C3" s="570"/>
      <c r="D3" s="570"/>
      <c r="E3" s="570"/>
      <c r="F3" s="570"/>
    </row>
    <row r="4" spans="1:6" ht="15.75">
      <c r="A4" s="1280" t="s">
        <v>84</v>
      </c>
      <c r="B4" s="1280"/>
      <c r="C4" s="1280"/>
      <c r="D4" s="1280"/>
      <c r="E4" s="1280"/>
      <c r="F4" s="1280"/>
    </row>
    <row r="5" spans="1:6" ht="15.75">
      <c r="A5" s="571" t="s">
        <v>85</v>
      </c>
      <c r="B5" s="571"/>
      <c r="C5" s="572"/>
      <c r="D5" s="572"/>
      <c r="E5" s="572"/>
      <c r="F5" s="572" t="s">
        <v>959</v>
      </c>
    </row>
    <row r="6" spans="1:6" ht="16.5" thickBot="1">
      <c r="A6" s="573"/>
      <c r="B6" s="573"/>
      <c r="C6" s="572"/>
      <c r="D6" s="572"/>
      <c r="E6" s="572"/>
      <c r="F6" s="574" t="s">
        <v>375</v>
      </c>
    </row>
    <row r="7" spans="1:6" ht="30" customHeight="1" thickBot="1">
      <c r="A7" s="575" t="s">
        <v>86</v>
      </c>
      <c r="B7" s="576" t="s">
        <v>87</v>
      </c>
      <c r="C7" s="1274" t="s">
        <v>912</v>
      </c>
      <c r="D7" s="1274" t="s">
        <v>913</v>
      </c>
      <c r="E7" s="1274" t="s">
        <v>914</v>
      </c>
      <c r="F7" s="577" t="s">
        <v>577</v>
      </c>
    </row>
    <row r="8" spans="1:6" ht="15.75" customHeight="1" thickBot="1">
      <c r="A8" s="575">
        <v>1</v>
      </c>
      <c r="B8" s="576">
        <v>2</v>
      </c>
      <c r="C8" s="576">
        <v>3</v>
      </c>
      <c r="D8" s="576">
        <v>4</v>
      </c>
      <c r="E8" s="576">
        <v>5</v>
      </c>
      <c r="F8" s="577">
        <v>6</v>
      </c>
    </row>
    <row r="9" spans="1:6" ht="15.75" customHeight="1" thickBot="1">
      <c r="A9" s="578" t="s">
        <v>0</v>
      </c>
      <c r="B9" s="579" t="s">
        <v>478</v>
      </c>
      <c r="C9" s="580">
        <f t="shared" ref="C9" si="0">C10+C11+C12+C13+C14+C25</f>
        <v>263233</v>
      </c>
      <c r="D9" s="580">
        <f>D10+D11+D12+D13+D14+D25</f>
        <v>280023</v>
      </c>
      <c r="E9" s="580">
        <f>E10+E11+E12+E13+E14+E25</f>
        <v>249091</v>
      </c>
      <c r="F9" s="581">
        <f>E9/D9*100</f>
        <v>88.953764512200777</v>
      </c>
    </row>
    <row r="10" spans="1:6" ht="15.75" customHeight="1">
      <c r="A10" s="582" t="s">
        <v>3</v>
      </c>
      <c r="B10" s="583" t="s">
        <v>88</v>
      </c>
      <c r="C10" s="584">
        <v>124544</v>
      </c>
      <c r="D10" s="584">
        <v>119925</v>
      </c>
      <c r="E10" s="584">
        <v>117343</v>
      </c>
      <c r="F10" s="585">
        <f>E10/D10*100</f>
        <v>97.846987700646238</v>
      </c>
    </row>
    <row r="11" spans="1:6" ht="15.75" customHeight="1">
      <c r="A11" s="586" t="s">
        <v>4</v>
      </c>
      <c r="B11" s="587" t="s">
        <v>89</v>
      </c>
      <c r="C11" s="588">
        <v>34313</v>
      </c>
      <c r="D11" s="588">
        <v>32283</v>
      </c>
      <c r="E11" s="588">
        <v>31276</v>
      </c>
      <c r="F11" s="589">
        <f>E11/D11*100</f>
        <v>96.880711210234495</v>
      </c>
    </row>
    <row r="12" spans="1:6" ht="15.75" customHeight="1">
      <c r="A12" s="586" t="s">
        <v>5</v>
      </c>
      <c r="B12" s="587" t="s">
        <v>90</v>
      </c>
      <c r="C12" s="590">
        <v>93866</v>
      </c>
      <c r="D12" s="590">
        <v>106882</v>
      </c>
      <c r="E12" s="588">
        <v>85951</v>
      </c>
      <c r="F12" s="589">
        <f t="shared" ref="F12:F24" si="1">E12/D12*100</f>
        <v>80.416721243988704</v>
      </c>
    </row>
    <row r="13" spans="1:6" ht="15.75" customHeight="1">
      <c r="A13" s="586" t="s">
        <v>45</v>
      </c>
      <c r="B13" s="587" t="s">
        <v>127</v>
      </c>
      <c r="C13" s="590">
        <v>7510</v>
      </c>
      <c r="D13" s="590">
        <v>10964</v>
      </c>
      <c r="E13" s="588">
        <v>10846</v>
      </c>
      <c r="F13" s="589">
        <f t="shared" si="1"/>
        <v>98.923750456037936</v>
      </c>
    </row>
    <row r="14" spans="1:6" ht="15.75" customHeight="1">
      <c r="A14" s="586" t="s">
        <v>47</v>
      </c>
      <c r="B14" s="587" t="s">
        <v>91</v>
      </c>
      <c r="C14" s="588">
        <v>2000</v>
      </c>
      <c r="D14" s="588">
        <v>4180</v>
      </c>
      <c r="E14" s="588">
        <v>3675</v>
      </c>
      <c r="F14" s="589">
        <f t="shared" si="1"/>
        <v>87.918660287081337</v>
      </c>
    </row>
    <row r="15" spans="1:6" ht="15.75" customHeight="1">
      <c r="A15" s="586" t="s">
        <v>49</v>
      </c>
      <c r="B15" s="591" t="s">
        <v>128</v>
      </c>
      <c r="C15" s="608">
        <v>0</v>
      </c>
      <c r="D15" s="608">
        <v>0</v>
      </c>
      <c r="E15" s="608">
        <v>315</v>
      </c>
      <c r="F15" s="589">
        <v>0</v>
      </c>
    </row>
    <row r="16" spans="1:6" ht="15.75" customHeight="1">
      <c r="A16" s="586" t="s">
        <v>93</v>
      </c>
      <c r="B16" s="592" t="s">
        <v>129</v>
      </c>
      <c r="C16" s="608"/>
      <c r="D16" s="608"/>
      <c r="E16" s="608"/>
      <c r="F16" s="589"/>
    </row>
    <row r="17" spans="1:6" ht="31.5" customHeight="1">
      <c r="A17" s="586" t="s">
        <v>95</v>
      </c>
      <c r="B17" s="592" t="s">
        <v>92</v>
      </c>
      <c r="C17" s="608"/>
      <c r="D17" s="608"/>
      <c r="E17" s="608"/>
      <c r="F17" s="589"/>
    </row>
    <row r="18" spans="1:6" ht="36.75" customHeight="1">
      <c r="A18" s="586" t="s">
        <v>96</v>
      </c>
      <c r="B18" s="592" t="s">
        <v>94</v>
      </c>
      <c r="C18" s="608"/>
      <c r="D18" s="608"/>
      <c r="E18" s="608"/>
      <c r="F18" s="589"/>
    </row>
    <row r="19" spans="1:6" ht="15.75" customHeight="1">
      <c r="A19" s="593" t="s">
        <v>98</v>
      </c>
      <c r="B19" s="592" t="s">
        <v>101</v>
      </c>
      <c r="C19" s="608">
        <v>0</v>
      </c>
      <c r="D19" s="608">
        <v>0</v>
      </c>
      <c r="E19" s="608">
        <v>650</v>
      </c>
      <c r="F19" s="589"/>
    </row>
    <row r="20" spans="1:6" ht="15.75" customHeight="1">
      <c r="A20" s="593" t="s">
        <v>100</v>
      </c>
      <c r="B20" s="592" t="s">
        <v>97</v>
      </c>
      <c r="C20" s="608"/>
      <c r="D20" s="608"/>
      <c r="E20" s="608"/>
      <c r="F20" s="589"/>
    </row>
    <row r="21" spans="1:6" ht="30" customHeight="1">
      <c r="A21" s="593" t="s">
        <v>130</v>
      </c>
      <c r="B21" s="592" t="s">
        <v>131</v>
      </c>
      <c r="C21" s="608">
        <v>0</v>
      </c>
      <c r="D21" s="608">
        <v>0</v>
      </c>
      <c r="E21" s="608">
        <v>0</v>
      </c>
      <c r="F21" s="589"/>
    </row>
    <row r="22" spans="1:6" ht="15.75" customHeight="1">
      <c r="A22" s="593" t="s">
        <v>132</v>
      </c>
      <c r="B22" s="592" t="s">
        <v>133</v>
      </c>
      <c r="C22" s="608"/>
      <c r="D22" s="608"/>
      <c r="E22" s="608"/>
      <c r="F22" s="589"/>
    </row>
    <row r="23" spans="1:6" ht="15.75" customHeight="1">
      <c r="A23" s="593" t="s">
        <v>135</v>
      </c>
      <c r="B23" s="592" t="s">
        <v>99</v>
      </c>
      <c r="C23" s="608">
        <v>0</v>
      </c>
      <c r="D23" s="608">
        <v>0</v>
      </c>
      <c r="E23" s="608">
        <v>0</v>
      </c>
      <c r="F23" s="589"/>
    </row>
    <row r="24" spans="1:6" ht="15.75" customHeight="1">
      <c r="A24" s="594" t="s">
        <v>136</v>
      </c>
      <c r="B24" s="595" t="s">
        <v>134</v>
      </c>
      <c r="C24" s="608">
        <v>2000</v>
      </c>
      <c r="D24" s="608">
        <v>4180</v>
      </c>
      <c r="E24" s="608">
        <v>2710</v>
      </c>
      <c r="F24" s="589">
        <f t="shared" si="1"/>
        <v>64.832535885167459</v>
      </c>
    </row>
    <row r="25" spans="1:6" s="368" customFormat="1" ht="15.75" customHeight="1" thickBot="1">
      <c r="A25" s="596" t="s">
        <v>385</v>
      </c>
      <c r="B25" s="597" t="s">
        <v>113</v>
      </c>
      <c r="C25" s="650">
        <v>1000</v>
      </c>
      <c r="D25" s="650">
        <v>5789</v>
      </c>
      <c r="E25" s="650">
        <v>0</v>
      </c>
      <c r="F25" s="589">
        <v>0</v>
      </c>
    </row>
    <row r="26" spans="1:6" ht="15.75" customHeight="1" thickBot="1">
      <c r="A26" s="26" t="s">
        <v>1</v>
      </c>
      <c r="B26" s="27" t="s">
        <v>536</v>
      </c>
      <c r="C26" s="438">
        <f t="shared" ref="C26" si="2">C27+C30+C32+C41</f>
        <v>0</v>
      </c>
      <c r="D26" s="438">
        <f t="shared" ref="D26" si="3">D27+D30+D32+D41</f>
        <v>22706</v>
      </c>
      <c r="E26" s="438">
        <f t="shared" ref="E26" si="4">E27+E30+E32+E41</f>
        <v>16698</v>
      </c>
      <c r="F26" s="581">
        <f>E26/D26*100</f>
        <v>73.540033471329167</v>
      </c>
    </row>
    <row r="27" spans="1:6" ht="15.75" customHeight="1">
      <c r="A27" s="599" t="s">
        <v>50</v>
      </c>
      <c r="B27" s="600" t="s">
        <v>102</v>
      </c>
      <c r="C27" s="601">
        <v>0</v>
      </c>
      <c r="D27" s="601">
        <v>22706</v>
      </c>
      <c r="E27" s="601">
        <v>16698</v>
      </c>
      <c r="F27" s="585">
        <f>E27/D27*100</f>
        <v>73.540033471329167</v>
      </c>
    </row>
    <row r="28" spans="1:6" ht="15.75" customHeight="1">
      <c r="A28" s="599" t="s">
        <v>54</v>
      </c>
      <c r="B28" s="600" t="s">
        <v>103</v>
      </c>
      <c r="C28" s="601">
        <f>'9.1'!C115+'9.2'!C62</f>
        <v>0</v>
      </c>
      <c r="D28" s="601">
        <v>0</v>
      </c>
      <c r="E28" s="601">
        <v>0</v>
      </c>
      <c r="F28" s="589">
        <v>0</v>
      </c>
    </row>
    <row r="29" spans="1:6" s="368" customFormat="1" ht="15.75" customHeight="1">
      <c r="A29" s="599" t="s">
        <v>232</v>
      </c>
      <c r="B29" s="600" t="s">
        <v>434</v>
      </c>
      <c r="C29" s="601">
        <f>'9.1'!C116</f>
        <v>0</v>
      </c>
      <c r="D29" s="601">
        <f>'9.1'!D116</f>
        <v>0</v>
      </c>
      <c r="E29" s="601">
        <f>'9.1'!E116</f>
        <v>0</v>
      </c>
      <c r="F29" s="589">
        <v>0</v>
      </c>
    </row>
    <row r="30" spans="1:6" ht="15.75" customHeight="1">
      <c r="A30" s="599" t="s">
        <v>55</v>
      </c>
      <c r="B30" s="587" t="s">
        <v>104</v>
      </c>
      <c r="C30" s="590">
        <f>'9.2'!C62+'9.1'!C117</f>
        <v>0</v>
      </c>
      <c r="D30" s="590">
        <f>'9.2'!D62+'9.1'!D117</f>
        <v>0</v>
      </c>
      <c r="E30" s="590">
        <f>'9.2'!E62+'9.1'!E117</f>
        <v>0</v>
      </c>
      <c r="F30" s="589">
        <v>0</v>
      </c>
    </row>
    <row r="31" spans="1:6" ht="15.75" customHeight="1">
      <c r="A31" s="599" t="s">
        <v>56</v>
      </c>
      <c r="B31" s="587" t="s">
        <v>479</v>
      </c>
      <c r="C31" s="590"/>
      <c r="D31" s="590">
        <v>0</v>
      </c>
      <c r="E31" s="590">
        <v>0</v>
      </c>
      <c r="F31" s="589">
        <v>100</v>
      </c>
    </row>
    <row r="32" spans="1:6" ht="15.75" customHeight="1">
      <c r="A32" s="599" t="s">
        <v>57</v>
      </c>
      <c r="B32" s="587" t="s">
        <v>106</v>
      </c>
      <c r="C32" s="590">
        <f>'9.1'!C119</f>
        <v>0</v>
      </c>
      <c r="D32" s="590">
        <f>'9.1'!D119</f>
        <v>0</v>
      </c>
      <c r="E32" s="590">
        <f>'9.1'!E119</f>
        <v>0</v>
      </c>
      <c r="F32" s="589">
        <v>0</v>
      </c>
    </row>
    <row r="33" spans="1:6" ht="15.75" customHeight="1">
      <c r="A33" s="599" t="s">
        <v>107</v>
      </c>
      <c r="B33" s="587" t="s">
        <v>480</v>
      </c>
      <c r="C33" s="590">
        <f>'9.1'!C120</f>
        <v>0</v>
      </c>
      <c r="D33" s="590">
        <f>'9.1'!D120</f>
        <v>0</v>
      </c>
      <c r="E33" s="590">
        <f>'9.1'!E120</f>
        <v>0</v>
      </c>
      <c r="F33" s="589"/>
    </row>
    <row r="34" spans="1:6" ht="30">
      <c r="A34" s="599" t="s">
        <v>109</v>
      </c>
      <c r="B34" s="587" t="s">
        <v>137</v>
      </c>
      <c r="C34" s="590">
        <f>'9.1'!C121</f>
        <v>0</v>
      </c>
      <c r="D34" s="590">
        <f>'9.1'!D121</f>
        <v>0</v>
      </c>
      <c r="E34" s="590">
        <f>'9.1'!E121</f>
        <v>0</v>
      </c>
      <c r="F34" s="589"/>
    </row>
    <row r="35" spans="1:6" ht="30">
      <c r="A35" s="599" t="s">
        <v>110</v>
      </c>
      <c r="B35" s="592" t="s">
        <v>108</v>
      </c>
      <c r="C35" s="590">
        <f>'9.1'!C122</f>
        <v>0</v>
      </c>
      <c r="D35" s="590">
        <f>'9.1'!D122</f>
        <v>0</v>
      </c>
      <c r="E35" s="590">
        <f>'9.1'!E122</f>
        <v>0</v>
      </c>
      <c r="F35" s="589"/>
    </row>
    <row r="36" spans="1:6">
      <c r="A36" s="602" t="s">
        <v>112</v>
      </c>
      <c r="B36" s="592" t="s">
        <v>140</v>
      </c>
      <c r="C36" s="590">
        <f>'9.1'!C123</f>
        <v>0</v>
      </c>
      <c r="D36" s="590">
        <f>'9.1'!D123</f>
        <v>0</v>
      </c>
      <c r="E36" s="590">
        <f>'9.1'!E123</f>
        <v>0</v>
      </c>
      <c r="F36" s="589">
        <v>0</v>
      </c>
    </row>
    <row r="37" spans="1:6" ht="30">
      <c r="A37" s="602" t="s">
        <v>138</v>
      </c>
      <c r="B37" s="592" t="s">
        <v>111</v>
      </c>
      <c r="C37" s="590">
        <f>'9.1'!C124</f>
        <v>0</v>
      </c>
      <c r="D37" s="590">
        <f>'9.1'!D124</f>
        <v>0</v>
      </c>
      <c r="E37" s="590">
        <f>'9.1'!E124</f>
        <v>0</v>
      </c>
      <c r="F37" s="589">
        <v>0</v>
      </c>
    </row>
    <row r="38" spans="1:6" ht="30">
      <c r="A38" s="602" t="s">
        <v>141</v>
      </c>
      <c r="B38" s="587" t="s">
        <v>139</v>
      </c>
      <c r="C38" s="590">
        <f>'9.1'!C125</f>
        <v>0</v>
      </c>
      <c r="D38" s="590">
        <f>'9.1'!D125</f>
        <v>0</v>
      </c>
      <c r="E38" s="590">
        <f>'9.1'!E125</f>
        <v>0</v>
      </c>
      <c r="F38" s="589">
        <v>0</v>
      </c>
    </row>
    <row r="39" spans="1:6" ht="15.75" customHeight="1">
      <c r="A39" s="602" t="s">
        <v>142</v>
      </c>
      <c r="B39" s="592" t="s">
        <v>436</v>
      </c>
      <c r="C39" s="590">
        <f>'9.1'!C126</f>
        <v>0</v>
      </c>
      <c r="D39" s="590">
        <f>'9.1'!D126</f>
        <v>0</v>
      </c>
      <c r="E39" s="590">
        <f>'9.1'!E126</f>
        <v>0</v>
      </c>
      <c r="F39" s="589">
        <v>0</v>
      </c>
    </row>
    <row r="40" spans="1:6" ht="30">
      <c r="A40" s="602" t="s">
        <v>386</v>
      </c>
      <c r="B40" s="592" t="s">
        <v>569</v>
      </c>
      <c r="C40" s="590">
        <f>'9.1'!C127</f>
        <v>0</v>
      </c>
      <c r="D40" s="590">
        <f>'9.1'!D127</f>
        <v>0</v>
      </c>
      <c r="E40" s="590">
        <f>'9.1'!E127</f>
        <v>0</v>
      </c>
      <c r="F40" s="589">
        <v>0</v>
      </c>
    </row>
    <row r="41" spans="1:6" s="368" customFormat="1" ht="15.75" customHeight="1" thickBot="1">
      <c r="A41" s="602" t="s">
        <v>481</v>
      </c>
      <c r="B41" s="587" t="s">
        <v>114</v>
      </c>
      <c r="C41" s="601">
        <v>0</v>
      </c>
      <c r="D41" s="601">
        <v>0</v>
      </c>
      <c r="E41" s="601">
        <v>0</v>
      </c>
      <c r="F41" s="589">
        <v>0</v>
      </c>
    </row>
    <row r="42" spans="1:6" ht="15.75" customHeight="1" thickBot="1">
      <c r="A42" s="554" t="s">
        <v>2</v>
      </c>
      <c r="B42" s="562" t="s">
        <v>477</v>
      </c>
      <c r="C42" s="563">
        <f t="shared" ref="C42" si="5">+C9+C26</f>
        <v>263233</v>
      </c>
      <c r="D42" s="563">
        <f t="shared" ref="D42" si="6">+D9+D26</f>
        <v>302729</v>
      </c>
      <c r="E42" s="563">
        <f t="shared" ref="E42" si="7">+E9+E26</f>
        <v>265789</v>
      </c>
      <c r="F42" s="603">
        <f>E42/D42*100</f>
        <v>87.797667220517354</v>
      </c>
    </row>
    <row r="43" spans="1:6" ht="15.75" customHeight="1" thickBot="1">
      <c r="A43" s="26" t="s">
        <v>12</v>
      </c>
      <c r="B43" s="604" t="s">
        <v>537</v>
      </c>
      <c r="C43" s="439">
        <f t="shared" ref="C43" si="8">SUM(C44:C46)</f>
        <v>0</v>
      </c>
      <c r="D43" s="439">
        <f t="shared" ref="D43" si="9">SUM(D44:D46)</f>
        <v>0</v>
      </c>
      <c r="E43" s="439">
        <f t="shared" ref="E43" si="10">SUM(E44:E46)</f>
        <v>0</v>
      </c>
      <c r="F43" s="581"/>
    </row>
    <row r="44" spans="1:6" ht="15.75" customHeight="1">
      <c r="A44" s="586" t="s">
        <v>13</v>
      </c>
      <c r="B44" s="605" t="s">
        <v>115</v>
      </c>
      <c r="C44" s="606">
        <f>'9.1'!C132</f>
        <v>0</v>
      </c>
      <c r="D44" s="606">
        <f>'9.1'!D132</f>
        <v>0</v>
      </c>
      <c r="E44" s="606">
        <f>'9.1'!E132</f>
        <v>0</v>
      </c>
      <c r="F44" s="585"/>
    </row>
    <row r="45" spans="1:6" ht="15.75" customHeight="1">
      <c r="A45" s="586" t="s">
        <v>15</v>
      </c>
      <c r="B45" s="607" t="s">
        <v>116</v>
      </c>
      <c r="C45" s="608">
        <f>'9.1'!C131</f>
        <v>0</v>
      </c>
      <c r="D45" s="608">
        <f>'9.1'!D131</f>
        <v>0</v>
      </c>
      <c r="E45" s="608">
        <f>'9.1'!E131</f>
        <v>0</v>
      </c>
      <c r="F45" s="589"/>
    </row>
    <row r="46" spans="1:6" ht="15.75" customHeight="1" thickBot="1">
      <c r="A46" s="586" t="s">
        <v>17</v>
      </c>
      <c r="B46" s="607" t="s">
        <v>117</v>
      </c>
      <c r="C46" s="608"/>
      <c r="D46" s="608"/>
      <c r="E46" s="608"/>
      <c r="F46" s="598"/>
    </row>
    <row r="47" spans="1:6" ht="15.75" customHeight="1" thickBot="1">
      <c r="A47" s="26" t="s">
        <v>20</v>
      </c>
      <c r="B47" s="27" t="s">
        <v>538</v>
      </c>
      <c r="C47" s="439">
        <f t="shared" ref="C47" si="11">SUM(C48:C51)</f>
        <v>0</v>
      </c>
      <c r="D47" s="439">
        <f t="shared" ref="D47" si="12">SUM(D48:D51)</f>
        <v>0</v>
      </c>
      <c r="E47" s="439">
        <f t="shared" ref="E47" si="13">SUM(E48:E51)</f>
        <v>0</v>
      </c>
      <c r="F47" s="581"/>
    </row>
    <row r="48" spans="1:6" ht="15.75" customHeight="1">
      <c r="A48" s="586" t="s">
        <v>21</v>
      </c>
      <c r="B48" s="607" t="s">
        <v>118</v>
      </c>
      <c r="C48" s="608"/>
      <c r="D48" s="608"/>
      <c r="E48" s="608"/>
      <c r="F48" s="585"/>
    </row>
    <row r="49" spans="1:6" ht="15.75" customHeight="1">
      <c r="A49" s="586" t="s">
        <v>23</v>
      </c>
      <c r="B49" s="607" t="s">
        <v>119</v>
      </c>
      <c r="C49" s="608"/>
      <c r="D49" s="608"/>
      <c r="E49" s="608"/>
      <c r="F49" s="589"/>
    </row>
    <row r="50" spans="1:6" ht="15.75" customHeight="1">
      <c r="A50" s="586" t="s">
        <v>25</v>
      </c>
      <c r="B50" s="607" t="s">
        <v>120</v>
      </c>
      <c r="C50" s="608"/>
      <c r="D50" s="608"/>
      <c r="E50" s="608"/>
      <c r="F50" s="589"/>
    </row>
    <row r="51" spans="1:6" ht="15.75" customHeight="1" thickBot="1">
      <c r="A51" s="586" t="s">
        <v>68</v>
      </c>
      <c r="B51" s="607" t="s">
        <v>121</v>
      </c>
      <c r="C51" s="608"/>
      <c r="D51" s="608"/>
      <c r="E51" s="608"/>
      <c r="F51" s="598"/>
    </row>
    <row r="52" spans="1:6" ht="15.75" customHeight="1" thickBot="1">
      <c r="A52" s="26" t="s">
        <v>26</v>
      </c>
      <c r="B52" s="27" t="s">
        <v>539</v>
      </c>
      <c r="C52" s="439">
        <f t="shared" ref="C52" si="14">SUM(C53:C56)</f>
        <v>0</v>
      </c>
      <c r="D52" s="439">
        <f t="shared" ref="D52" si="15">SUM(D53:D56)</f>
        <v>5597</v>
      </c>
      <c r="E52" s="439">
        <f t="shared" ref="E52" si="16">SUM(E53:E56)</f>
        <v>5597</v>
      </c>
      <c r="F52" s="581">
        <f>E52/D52*100</f>
        <v>100</v>
      </c>
    </row>
    <row r="53" spans="1:6" ht="15.75" customHeight="1">
      <c r="A53" s="586" t="s">
        <v>71</v>
      </c>
      <c r="B53" s="607" t="s">
        <v>122</v>
      </c>
      <c r="C53" s="608"/>
      <c r="D53" s="608"/>
      <c r="E53" s="608"/>
      <c r="F53" s="609"/>
    </row>
    <row r="54" spans="1:6" ht="15.75" customHeight="1">
      <c r="A54" s="586" t="s">
        <v>72</v>
      </c>
      <c r="B54" s="607" t="s">
        <v>123</v>
      </c>
      <c r="C54" s="608"/>
      <c r="D54" s="608">
        <v>5597</v>
      </c>
      <c r="E54" s="608">
        <f>'9.1'!E141</f>
        <v>5597</v>
      </c>
      <c r="F54" s="589">
        <f>E54/D54*100</f>
        <v>100</v>
      </c>
    </row>
    <row r="55" spans="1:6" ht="15.75" customHeight="1">
      <c r="A55" s="586" t="s">
        <v>73</v>
      </c>
      <c r="B55" s="607" t="s">
        <v>124</v>
      </c>
      <c r="C55" s="608">
        <f>'9.1'!C142</f>
        <v>0</v>
      </c>
      <c r="D55" s="608">
        <f>'9.1'!D142</f>
        <v>0</v>
      </c>
      <c r="E55" s="608">
        <f>'9.1'!E142</f>
        <v>0</v>
      </c>
      <c r="F55" s="589">
        <v>0</v>
      </c>
    </row>
    <row r="56" spans="1:6" ht="15.75" customHeight="1" thickBot="1">
      <c r="A56" s="586" t="s">
        <v>74</v>
      </c>
      <c r="B56" s="607" t="s">
        <v>125</v>
      </c>
      <c r="C56" s="608"/>
      <c r="D56" s="608"/>
      <c r="E56" s="608"/>
      <c r="F56" s="610"/>
    </row>
    <row r="57" spans="1:6" ht="15.75" customHeight="1" thickBot="1">
      <c r="A57" s="26" t="s">
        <v>28</v>
      </c>
      <c r="B57" s="27" t="s">
        <v>126</v>
      </c>
      <c r="C57" s="611"/>
      <c r="D57" s="611"/>
      <c r="E57" s="611"/>
      <c r="F57" s="581"/>
    </row>
    <row r="58" spans="1:6" ht="15.75" customHeight="1" thickBot="1">
      <c r="A58" s="26" t="s">
        <v>29</v>
      </c>
      <c r="B58" s="27" t="s">
        <v>540</v>
      </c>
      <c r="C58" s="439">
        <f t="shared" ref="C58" si="17">+C43+C47+C52+C57</f>
        <v>0</v>
      </c>
      <c r="D58" s="439">
        <f t="shared" ref="D58" si="18">+D43+D47+D52+D57</f>
        <v>5597</v>
      </c>
      <c r="E58" s="439">
        <f t="shared" ref="E58" si="19">+E43+E47+E52+E57</f>
        <v>5597</v>
      </c>
      <c r="F58" s="581">
        <f>E58/D58*100</f>
        <v>100</v>
      </c>
    </row>
    <row r="59" spans="1:6" ht="15.75" customHeight="1" thickBot="1">
      <c r="A59" s="554" t="s">
        <v>30</v>
      </c>
      <c r="B59" s="555" t="s">
        <v>541</v>
      </c>
      <c r="C59" s="564">
        <f t="shared" ref="C59" si="20">+C42+C58</f>
        <v>263233</v>
      </c>
      <c r="D59" s="564">
        <f t="shared" ref="D59" si="21">+D42+D58</f>
        <v>308326</v>
      </c>
      <c r="E59" s="564">
        <f t="shared" ref="E59" si="22">+E42+E58</f>
        <v>271386</v>
      </c>
      <c r="F59" s="603">
        <f>E59/D59*100</f>
        <v>88.019174510096448</v>
      </c>
    </row>
    <row r="60" spans="1:6" ht="15.75" customHeight="1">
      <c r="A60" s="570"/>
      <c r="B60" s="570"/>
      <c r="C60" s="612"/>
      <c r="D60" s="612">
        <v>0</v>
      </c>
      <c r="E60" s="612">
        <v>0</v>
      </c>
      <c r="F60" s="613"/>
    </row>
    <row r="61" spans="1:6" ht="15.75" customHeight="1">
      <c r="A61" s="570"/>
      <c r="B61" s="570"/>
      <c r="C61" s="612"/>
      <c r="D61" s="612"/>
      <c r="E61" s="612"/>
      <c r="F61" s="570"/>
    </row>
    <row r="62" spans="1:6" ht="33" customHeight="1">
      <c r="A62" s="1282" t="s">
        <v>143</v>
      </c>
      <c r="B62" s="1282"/>
      <c r="C62" s="1282"/>
      <c r="D62" s="1282"/>
      <c r="E62" s="1282"/>
      <c r="F62" s="1282"/>
    </row>
    <row r="63" spans="1:6" ht="15.75" customHeight="1" thickBot="1">
      <c r="A63" s="1281" t="s">
        <v>144</v>
      </c>
      <c r="B63" s="1281"/>
      <c r="C63" s="614"/>
      <c r="D63" s="614"/>
      <c r="E63" s="614"/>
      <c r="F63" s="614" t="s">
        <v>145</v>
      </c>
    </row>
    <row r="64" spans="1:6" ht="35.25" customHeight="1" thickBot="1">
      <c r="A64" s="26" t="s">
        <v>0</v>
      </c>
      <c r="B64" s="615" t="s">
        <v>542</v>
      </c>
      <c r="C64" s="616">
        <f>'1.1.b'!C68-'1.1.k'!C42</f>
        <v>-36000</v>
      </c>
      <c r="D64" s="616">
        <v>-39447</v>
      </c>
      <c r="E64" s="616">
        <v>387</v>
      </c>
      <c r="F64" s="617">
        <f>E64/D64*100</f>
        <v>-0.98106319872233627</v>
      </c>
    </row>
    <row r="65" spans="1:6" ht="28.5" customHeight="1" thickBot="1">
      <c r="A65" s="26" t="s">
        <v>1</v>
      </c>
      <c r="B65" s="615" t="s">
        <v>543</v>
      </c>
      <c r="C65" s="618">
        <f>'1.1.b'!C90-'1.1.k'!C58</f>
        <v>36000</v>
      </c>
      <c r="D65" s="618">
        <v>39447</v>
      </c>
      <c r="E65" s="618">
        <v>39447</v>
      </c>
      <c r="F65" s="617">
        <f>E65/D65*100</f>
        <v>100</v>
      </c>
    </row>
  </sheetData>
  <mergeCells count="4">
    <mergeCell ref="A63:B63"/>
    <mergeCell ref="A2:F2"/>
    <mergeCell ref="A62:F62"/>
    <mergeCell ref="A4:F4"/>
  </mergeCells>
  <pageMargins left="0.7" right="0.7" top="0.75" bottom="0.75" header="0.3" footer="0.3"/>
  <pageSetup paperSize="9" scale="57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zoomScaleNormal="100" workbookViewId="0">
      <selection activeCell="L75" sqref="L75"/>
    </sheetView>
  </sheetViews>
  <sheetFormatPr defaultRowHeight="15"/>
  <cols>
    <col min="1" max="1" width="10" customWidth="1"/>
    <col min="2" max="2" width="51.85546875" customWidth="1"/>
    <col min="3" max="3" width="10.28515625" style="368" customWidth="1"/>
    <col min="4" max="5" width="11.140625" style="368" customWidth="1"/>
    <col min="6" max="6" width="8.5703125" customWidth="1"/>
  </cols>
  <sheetData>
    <row r="1" spans="1:6" s="368" customFormat="1"/>
    <row r="2" spans="1:6" s="368" customFormat="1" ht="26.25" customHeight="1">
      <c r="A2" s="1407" t="s">
        <v>917</v>
      </c>
      <c r="B2" s="1407"/>
      <c r="C2" s="1407"/>
      <c r="D2" s="1407"/>
      <c r="E2" s="1407"/>
      <c r="F2" s="1407"/>
    </row>
    <row r="3" spans="1:6" ht="15.75" thickBot="1">
      <c r="C3" s="369"/>
      <c r="D3" s="369"/>
      <c r="E3" s="369"/>
      <c r="F3" s="284" t="s">
        <v>978</v>
      </c>
    </row>
    <row r="4" spans="1:6" ht="31.5" customHeight="1">
      <c r="A4" s="419" t="s">
        <v>318</v>
      </c>
      <c r="B4" s="181" t="s">
        <v>852</v>
      </c>
      <c r="C4" s="421"/>
      <c r="D4" s="421"/>
      <c r="E4" s="421"/>
      <c r="F4" s="393" t="s">
        <v>332</v>
      </c>
    </row>
    <row r="5" spans="1:6" ht="26.25" customHeight="1" thickBot="1">
      <c r="A5" s="420" t="s">
        <v>312</v>
      </c>
      <c r="B5" s="182" t="s">
        <v>313</v>
      </c>
      <c r="C5" s="422"/>
      <c r="D5" s="422"/>
      <c r="E5" s="422"/>
      <c r="F5" s="200" t="s">
        <v>311</v>
      </c>
    </row>
    <row r="6" spans="1:6" ht="15.75" thickBot="1">
      <c r="A6" s="184"/>
      <c r="B6" s="184"/>
      <c r="C6" s="185"/>
      <c r="D6" s="185"/>
      <c r="E6" s="185"/>
      <c r="F6" s="185" t="s">
        <v>314</v>
      </c>
    </row>
    <row r="7" spans="1:6" ht="34.5" thickBot="1">
      <c r="A7" s="176" t="s">
        <v>315</v>
      </c>
      <c r="B7" s="186" t="s">
        <v>316</v>
      </c>
      <c r="C7" s="1274" t="s">
        <v>912</v>
      </c>
      <c r="D7" s="1274" t="s">
        <v>913</v>
      </c>
      <c r="E7" s="1274" t="s">
        <v>914</v>
      </c>
      <c r="F7" s="394" t="s">
        <v>577</v>
      </c>
    </row>
    <row r="8" spans="1:6" ht="15.75" customHeight="1" thickBot="1">
      <c r="A8" s="161">
        <v>1</v>
      </c>
      <c r="B8" s="162">
        <v>2</v>
      </c>
      <c r="C8" s="162">
        <v>3</v>
      </c>
      <c r="D8" s="162">
        <v>4</v>
      </c>
      <c r="E8" s="191">
        <v>5</v>
      </c>
      <c r="F8" s="395">
        <v>6</v>
      </c>
    </row>
    <row r="9" spans="1:6" ht="15.75" customHeight="1" thickBot="1">
      <c r="A9" s="508" t="s">
        <v>0</v>
      </c>
      <c r="B9" s="509" t="s">
        <v>360</v>
      </c>
      <c r="C9" s="447">
        <f t="shared" ref="C9" si="0">C10+C18+C19+C31</f>
        <v>2150</v>
      </c>
      <c r="D9" s="447">
        <f>D10+D18+D19+D31</f>
        <v>2357</v>
      </c>
      <c r="E9" s="447">
        <f>E10+E18+E19+E31</f>
        <v>686</v>
      </c>
      <c r="F9" s="701">
        <f>E9/D9*100</f>
        <v>29.104794229953328</v>
      </c>
    </row>
    <row r="10" spans="1:6" ht="15.75" customHeight="1" thickBot="1">
      <c r="A10" s="488" t="s">
        <v>3</v>
      </c>
      <c r="B10" s="487" t="s">
        <v>453</v>
      </c>
      <c r="C10" s="415">
        <f t="shared" ref="C10" si="1">SUM(C11:C13)</f>
        <v>0</v>
      </c>
      <c r="D10" s="415">
        <f t="shared" ref="D10:E10" si="2">SUM(D11:D13)</f>
        <v>0</v>
      </c>
      <c r="E10" s="415">
        <f t="shared" si="2"/>
        <v>0</v>
      </c>
      <c r="F10" s="704">
        <v>0</v>
      </c>
    </row>
    <row r="11" spans="1:6" ht="15.75" customHeight="1">
      <c r="A11" s="197" t="s">
        <v>454</v>
      </c>
      <c r="B11" s="11" t="s">
        <v>51</v>
      </c>
      <c r="C11" s="53"/>
      <c r="D11" s="53"/>
      <c r="E11" s="53"/>
      <c r="F11" s="801"/>
    </row>
    <row r="12" spans="1:6" ht="15.75" customHeight="1">
      <c r="A12" s="197" t="s">
        <v>455</v>
      </c>
      <c r="B12" s="13" t="s">
        <v>321</v>
      </c>
      <c r="C12" s="53"/>
      <c r="D12" s="53"/>
      <c r="E12" s="53"/>
      <c r="F12" s="801"/>
    </row>
    <row r="13" spans="1:6" ht="15.75" customHeight="1">
      <c r="A13" s="197" t="s">
        <v>456</v>
      </c>
      <c r="B13" s="13" t="s">
        <v>322</v>
      </c>
      <c r="C13" s="53"/>
      <c r="D13" s="53"/>
      <c r="E13" s="53"/>
      <c r="F13" s="793"/>
    </row>
    <row r="14" spans="1:6" ht="15.75" customHeight="1">
      <c r="A14" s="197" t="s">
        <v>457</v>
      </c>
      <c r="B14" s="126" t="s">
        <v>323</v>
      </c>
      <c r="C14" s="53"/>
      <c r="D14" s="53"/>
      <c r="E14" s="53"/>
      <c r="F14" s="793"/>
    </row>
    <row r="15" spans="1:6" ht="15.75" customHeight="1">
      <c r="A15" s="197" t="s">
        <v>458</v>
      </c>
      <c r="B15" s="489" t="s">
        <v>450</v>
      </c>
      <c r="C15" s="53"/>
      <c r="D15" s="53"/>
      <c r="E15" s="53"/>
      <c r="F15" s="793"/>
    </row>
    <row r="16" spans="1:6" ht="15.75" customHeight="1">
      <c r="A16" s="292" t="s">
        <v>486</v>
      </c>
      <c r="B16" s="489" t="s">
        <v>487</v>
      </c>
      <c r="C16" s="59"/>
      <c r="D16" s="59"/>
      <c r="E16" s="59"/>
      <c r="F16" s="775"/>
    </row>
    <row r="17" spans="1:7" ht="15.75" customHeight="1" thickBot="1">
      <c r="A17" s="293" t="s">
        <v>491</v>
      </c>
      <c r="B17" s="513" t="s">
        <v>492</v>
      </c>
      <c r="C17" s="235"/>
      <c r="D17" s="235"/>
      <c r="E17" s="235"/>
      <c r="F17" s="802"/>
    </row>
    <row r="18" spans="1:7" ht="15.75" customHeight="1" thickBot="1">
      <c r="A18" s="488" t="s">
        <v>4</v>
      </c>
      <c r="B18" s="112" t="s">
        <v>155</v>
      </c>
      <c r="C18" s="402"/>
      <c r="D18" s="402"/>
      <c r="E18" s="402"/>
      <c r="F18" s="803"/>
    </row>
    <row r="19" spans="1:7" ht="15.75" customHeight="1" thickBot="1">
      <c r="A19" s="488" t="s">
        <v>5</v>
      </c>
      <c r="B19" s="112" t="s">
        <v>360</v>
      </c>
      <c r="C19" s="402">
        <f t="shared" ref="C19" si="3">SUM(C20:C30)</f>
        <v>2150</v>
      </c>
      <c r="D19" s="402">
        <f>SUM(D20:D30)</f>
        <v>2357</v>
      </c>
      <c r="E19" s="402">
        <f>SUM(E20:E30)</f>
        <v>686</v>
      </c>
      <c r="F19" s="792">
        <f>E19/D19*100</f>
        <v>29.104794229953328</v>
      </c>
    </row>
    <row r="20" spans="1:7" ht="15.75" customHeight="1">
      <c r="A20" s="197" t="s">
        <v>459</v>
      </c>
      <c r="B20" s="11" t="s">
        <v>66</v>
      </c>
      <c r="C20" s="52">
        <v>0</v>
      </c>
      <c r="D20" s="52">
        <v>0</v>
      </c>
      <c r="E20" s="52">
        <v>0</v>
      </c>
      <c r="F20" s="705">
        <v>0</v>
      </c>
    </row>
    <row r="21" spans="1:7" ht="15.75" customHeight="1">
      <c r="A21" s="197" t="s">
        <v>460</v>
      </c>
      <c r="B21" s="13" t="s">
        <v>67</v>
      </c>
      <c r="C21" s="52">
        <v>75</v>
      </c>
      <c r="D21" s="52">
        <v>75</v>
      </c>
      <c r="E21" s="52">
        <v>68</v>
      </c>
      <c r="F21" s="793">
        <v>0</v>
      </c>
    </row>
    <row r="22" spans="1:7" ht="15.75" customHeight="1">
      <c r="A22" s="197" t="s">
        <v>461</v>
      </c>
      <c r="B22" s="13" t="s">
        <v>234</v>
      </c>
      <c r="C22" s="52">
        <v>0</v>
      </c>
      <c r="D22" s="52">
        <v>0</v>
      </c>
      <c r="E22" s="52">
        <v>0</v>
      </c>
      <c r="F22" s="793">
        <v>0</v>
      </c>
    </row>
    <row r="23" spans="1:7" ht="15.75" customHeight="1">
      <c r="A23" s="197" t="s">
        <v>462</v>
      </c>
      <c r="B23" s="13" t="s">
        <v>69</v>
      </c>
      <c r="C23" s="52">
        <v>0</v>
      </c>
      <c r="D23" s="52">
        <v>0</v>
      </c>
      <c r="E23" s="52">
        <v>0</v>
      </c>
      <c r="F23" s="793">
        <v>0</v>
      </c>
    </row>
    <row r="24" spans="1:7" ht="15.75" customHeight="1">
      <c r="A24" s="197" t="s">
        <v>463</v>
      </c>
      <c r="B24" s="13" t="s">
        <v>14</v>
      </c>
      <c r="C24" s="52">
        <v>1634</v>
      </c>
      <c r="D24" s="52">
        <v>1654</v>
      </c>
      <c r="E24" s="52">
        <v>374</v>
      </c>
      <c r="F24" s="793">
        <f>E24/D24*100</f>
        <v>22.611850060459492</v>
      </c>
      <c r="G24" s="368"/>
    </row>
    <row r="25" spans="1:7" ht="15.75" customHeight="1">
      <c r="A25" s="197" t="s">
        <v>464</v>
      </c>
      <c r="B25" s="13" t="s">
        <v>16</v>
      </c>
      <c r="C25" s="52">
        <v>441</v>
      </c>
      <c r="D25" s="52">
        <v>451</v>
      </c>
      <c r="E25" s="52">
        <v>102</v>
      </c>
      <c r="F25" s="793">
        <f t="shared" ref="F25" si="4">E25/D25*100</f>
        <v>22.616407982261642</v>
      </c>
    </row>
    <row r="26" spans="1:7" s="368" customFormat="1" ht="15.75" customHeight="1">
      <c r="A26" s="197" t="s">
        <v>465</v>
      </c>
      <c r="B26" s="13" t="s">
        <v>320</v>
      </c>
      <c r="C26" s="52">
        <v>0</v>
      </c>
      <c r="D26" s="52">
        <v>0</v>
      </c>
      <c r="E26" s="52">
        <v>0</v>
      </c>
      <c r="F26" s="793">
        <v>0</v>
      </c>
    </row>
    <row r="27" spans="1:7" ht="15.75" customHeight="1">
      <c r="A27" s="197" t="s">
        <v>466</v>
      </c>
      <c r="B27" s="13" t="s">
        <v>235</v>
      </c>
      <c r="C27" s="52">
        <v>0</v>
      </c>
      <c r="D27" s="52">
        <v>0</v>
      </c>
      <c r="E27" s="52">
        <v>0</v>
      </c>
      <c r="F27" s="793">
        <v>0</v>
      </c>
    </row>
    <row r="28" spans="1:7" ht="15.75" customHeight="1">
      <c r="A28" s="197" t="s">
        <v>467</v>
      </c>
      <c r="B28" s="13" t="s">
        <v>70</v>
      </c>
      <c r="C28" s="52">
        <v>0</v>
      </c>
      <c r="D28" s="52">
        <v>0</v>
      </c>
      <c r="E28" s="52">
        <v>0</v>
      </c>
      <c r="F28" s="793"/>
    </row>
    <row r="29" spans="1:7" s="368" customFormat="1" ht="15.75" customHeight="1">
      <c r="A29" s="197" t="s">
        <v>468</v>
      </c>
      <c r="B29" s="126" t="s">
        <v>573</v>
      </c>
      <c r="C29" s="52">
        <v>0</v>
      </c>
      <c r="D29" s="52">
        <v>0</v>
      </c>
      <c r="E29" s="52">
        <v>0</v>
      </c>
      <c r="F29" s="793">
        <v>0</v>
      </c>
    </row>
    <row r="30" spans="1:7" ht="15.75" customHeight="1" thickBot="1">
      <c r="A30" s="197" t="s">
        <v>574</v>
      </c>
      <c r="B30" s="126" t="s">
        <v>19</v>
      </c>
      <c r="C30" s="52">
        <v>0</v>
      </c>
      <c r="D30" s="52">
        <v>177</v>
      </c>
      <c r="E30" s="52">
        <v>142</v>
      </c>
      <c r="F30" s="793">
        <v>0</v>
      </c>
    </row>
    <row r="31" spans="1:7" ht="15.75" customHeight="1" thickBot="1">
      <c r="A31" s="488" t="s">
        <v>45</v>
      </c>
      <c r="B31" s="112" t="s">
        <v>27</v>
      </c>
      <c r="C31" s="494"/>
      <c r="D31" s="494"/>
      <c r="E31" s="494"/>
      <c r="F31" s="794"/>
    </row>
    <row r="32" spans="1:7" ht="15.75" customHeight="1" thickBot="1">
      <c r="A32" s="296" t="s">
        <v>1</v>
      </c>
      <c r="B32" s="510" t="s">
        <v>452</v>
      </c>
      <c r="C32" s="493">
        <f t="shared" ref="C32" si="5">C33</f>
        <v>0</v>
      </c>
      <c r="D32" s="493">
        <v>0</v>
      </c>
      <c r="E32" s="493">
        <v>0</v>
      </c>
      <c r="F32" s="804">
        <v>0</v>
      </c>
    </row>
    <row r="33" spans="1:7" ht="15.75" customHeight="1" thickBot="1">
      <c r="A33" s="488" t="s">
        <v>50</v>
      </c>
      <c r="B33" s="112" t="s">
        <v>482</v>
      </c>
      <c r="C33" s="402">
        <f t="shared" ref="C33" si="6">SUM(C34:C35)</f>
        <v>0</v>
      </c>
      <c r="D33" s="402">
        <f t="shared" ref="D33:E33" si="7">SUM(D34:D35)</f>
        <v>0</v>
      </c>
      <c r="E33" s="402">
        <f t="shared" si="7"/>
        <v>0</v>
      </c>
      <c r="F33" s="795"/>
    </row>
    <row r="34" spans="1:7" ht="15.75" customHeight="1">
      <c r="A34" s="197" t="s">
        <v>469</v>
      </c>
      <c r="B34" s="11" t="s">
        <v>321</v>
      </c>
      <c r="C34" s="52"/>
      <c r="D34" s="52"/>
      <c r="E34" s="52"/>
      <c r="F34" s="705"/>
    </row>
    <row r="35" spans="1:7" ht="15.75" customHeight="1">
      <c r="A35" s="196" t="s">
        <v>470</v>
      </c>
      <c r="B35" s="13" t="s">
        <v>324</v>
      </c>
      <c r="C35" s="68"/>
      <c r="D35" s="68"/>
      <c r="E35" s="68"/>
      <c r="F35" s="775"/>
    </row>
    <row r="36" spans="1:7" ht="15.75" customHeight="1">
      <c r="A36" s="288" t="s">
        <v>471</v>
      </c>
      <c r="B36" s="289" t="s">
        <v>325</v>
      </c>
      <c r="C36" s="59"/>
      <c r="D36" s="59"/>
      <c r="E36" s="59"/>
      <c r="F36" s="775"/>
    </row>
    <row r="37" spans="1:7" ht="15.75" customHeight="1" thickBot="1">
      <c r="A37" s="293" t="s">
        <v>488</v>
      </c>
      <c r="B37" s="489" t="s">
        <v>487</v>
      </c>
      <c r="C37" s="498"/>
      <c r="D37" s="498"/>
      <c r="E37" s="498"/>
      <c r="F37" s="796"/>
    </row>
    <row r="38" spans="1:7" ht="15.75" customHeight="1" thickBot="1">
      <c r="A38" s="488" t="s">
        <v>54</v>
      </c>
      <c r="B38" s="490" t="s">
        <v>452</v>
      </c>
      <c r="C38" s="60">
        <f t="shared" ref="C38" si="8">+C39+C40</f>
        <v>0</v>
      </c>
      <c r="D38" s="60">
        <v>0</v>
      </c>
      <c r="E38" s="60">
        <v>0</v>
      </c>
      <c r="F38" s="704">
        <v>0</v>
      </c>
    </row>
    <row r="39" spans="1:7" ht="15.75" customHeight="1">
      <c r="A39" s="197" t="s">
        <v>472</v>
      </c>
      <c r="B39" s="502" t="s">
        <v>22</v>
      </c>
      <c r="C39" s="52"/>
      <c r="D39" s="52"/>
      <c r="E39" s="52"/>
      <c r="F39" s="706"/>
    </row>
    <row r="40" spans="1:7" ht="15.75" customHeight="1">
      <c r="A40" s="196" t="s">
        <v>473</v>
      </c>
      <c r="B40" s="31" t="s">
        <v>24</v>
      </c>
      <c r="C40" s="470"/>
      <c r="D40" s="470"/>
      <c r="E40" s="470"/>
      <c r="F40" s="797"/>
    </row>
    <row r="41" spans="1:7" ht="15.75" customHeight="1" thickBot="1">
      <c r="A41" s="288" t="s">
        <v>474</v>
      </c>
      <c r="B41" s="503" t="s">
        <v>236</v>
      </c>
      <c r="C41" s="59"/>
      <c r="D41" s="59">
        <v>0</v>
      </c>
      <c r="E41" s="59">
        <v>0</v>
      </c>
      <c r="F41" s="763">
        <v>0</v>
      </c>
    </row>
    <row r="42" spans="1:7" ht="15.75" customHeight="1" thickBot="1">
      <c r="A42" s="488" t="s">
        <v>53</v>
      </c>
      <c r="B42" s="490" t="s">
        <v>326</v>
      </c>
      <c r="C42" s="402"/>
      <c r="D42" s="402">
        <v>0</v>
      </c>
      <c r="E42" s="402">
        <v>0</v>
      </c>
      <c r="F42" s="798">
        <v>0</v>
      </c>
      <c r="G42" s="368"/>
    </row>
    <row r="43" spans="1:7" ht="15.75" customHeight="1" thickBot="1">
      <c r="A43" s="504" t="s">
        <v>2</v>
      </c>
      <c r="B43" s="505" t="s">
        <v>483</v>
      </c>
      <c r="C43" s="506">
        <f t="shared" ref="C43" si="9">C32+C9</f>
        <v>2150</v>
      </c>
      <c r="D43" s="506">
        <f>SUM(D9,D42)</f>
        <v>2357</v>
      </c>
      <c r="E43" s="506">
        <f>(E32+E9+E42)</f>
        <v>686</v>
      </c>
      <c r="F43" s="798">
        <f>E43/D43*100</f>
        <v>29.104794229953328</v>
      </c>
    </row>
    <row r="44" spans="1:7" ht="15.75" customHeight="1" thickBot="1">
      <c r="A44" s="161" t="s">
        <v>12</v>
      </c>
      <c r="B44" s="490" t="s">
        <v>383</v>
      </c>
      <c r="C44" s="60">
        <f>SUM(C45:C47)</f>
        <v>55461</v>
      </c>
      <c r="D44" s="60">
        <f>SUM(D45:D47)</f>
        <v>53908</v>
      </c>
      <c r="E44" s="60">
        <f>SUM(E45:E47)</f>
        <v>53908</v>
      </c>
      <c r="F44" s="704">
        <f>E44/D44*100</f>
        <v>100</v>
      </c>
    </row>
    <row r="45" spans="1:7" ht="15.75" customHeight="1">
      <c r="A45" s="197" t="s">
        <v>475</v>
      </c>
      <c r="B45" s="502" t="s">
        <v>158</v>
      </c>
      <c r="C45" s="52"/>
      <c r="D45" s="52">
        <v>112</v>
      </c>
      <c r="E45" s="52">
        <v>112</v>
      </c>
      <c r="F45" s="705">
        <f>E45/D45*100</f>
        <v>100</v>
      </c>
    </row>
    <row r="46" spans="1:7" s="368" customFormat="1" ht="15.75" customHeight="1">
      <c r="A46" s="196" t="s">
        <v>15</v>
      </c>
      <c r="B46" s="31" t="s">
        <v>160</v>
      </c>
      <c r="C46" s="68"/>
      <c r="D46" s="68"/>
      <c r="E46" s="68"/>
      <c r="F46" s="799"/>
    </row>
    <row r="47" spans="1:7" s="368" customFormat="1" ht="15.75" customHeight="1" thickBot="1">
      <c r="A47" s="288" t="s">
        <v>17</v>
      </c>
      <c r="B47" s="126" t="s">
        <v>863</v>
      </c>
      <c r="C47" s="59">
        <v>55461</v>
      </c>
      <c r="D47" s="59">
        <v>53796</v>
      </c>
      <c r="E47" s="59">
        <v>53796</v>
      </c>
      <c r="F47" s="775">
        <f>E47/D47*100</f>
        <v>100</v>
      </c>
    </row>
    <row r="48" spans="1:7" ht="15.75" customHeight="1" thickBot="1">
      <c r="A48" s="296" t="s">
        <v>20</v>
      </c>
      <c r="B48" s="491" t="s">
        <v>380</v>
      </c>
      <c r="C48" s="492">
        <f t="shared" ref="C48" si="10">C43+C44</f>
        <v>57611</v>
      </c>
      <c r="D48" s="492">
        <f t="shared" ref="D48:E48" si="11">D43+D44</f>
        <v>56265</v>
      </c>
      <c r="E48" s="492">
        <f t="shared" si="11"/>
        <v>54594</v>
      </c>
      <c r="F48" s="800">
        <f>E48/D48*100</f>
        <v>97.030125299920016</v>
      </c>
      <c r="G48" s="294"/>
    </row>
    <row r="49" spans="1:6" ht="15.75" customHeight="1" thickBot="1">
      <c r="A49" s="192"/>
      <c r="B49" s="174"/>
      <c r="C49" s="175"/>
      <c r="D49" s="175"/>
      <c r="E49" s="175"/>
      <c r="F49" s="805"/>
    </row>
    <row r="50" spans="1:6" ht="15.75" customHeight="1" thickBot="1">
      <c r="A50" s="176"/>
      <c r="B50" s="191" t="s">
        <v>151</v>
      </c>
      <c r="C50" s="400"/>
      <c r="D50" s="400"/>
      <c r="E50" s="400"/>
      <c r="F50" s="773"/>
    </row>
    <row r="51" spans="1:6" ht="15.75" customHeight="1" thickBot="1">
      <c r="A51" s="161" t="s">
        <v>0</v>
      </c>
      <c r="B51" s="112" t="s">
        <v>489</v>
      </c>
      <c r="C51" s="60">
        <f t="shared" ref="C51" si="12">C52+C54+C56+C59</f>
        <v>57611</v>
      </c>
      <c r="D51" s="60">
        <f>D52+D54+D56+D59</f>
        <v>56163</v>
      </c>
      <c r="E51" s="60">
        <f>E52+E54+E56+E59</f>
        <v>54037</v>
      </c>
      <c r="F51" s="704">
        <f>E51/D51*100</f>
        <v>96.214589676477388</v>
      </c>
    </row>
    <row r="52" spans="1:6" ht="15.75" customHeight="1">
      <c r="A52" s="196" t="s">
        <v>3</v>
      </c>
      <c r="B52" s="11" t="s">
        <v>249</v>
      </c>
      <c r="C52" s="401">
        <v>33601</v>
      </c>
      <c r="D52" s="401">
        <v>32054</v>
      </c>
      <c r="E52" s="401">
        <v>31674</v>
      </c>
      <c r="F52" s="705">
        <f>E52/D52*100</f>
        <v>98.814500530355019</v>
      </c>
    </row>
    <row r="53" spans="1:6" s="368" customFormat="1" ht="15.75" customHeight="1">
      <c r="A53" s="196"/>
      <c r="B53" s="13" t="s">
        <v>328</v>
      </c>
      <c r="C53" s="52"/>
      <c r="D53" s="52"/>
      <c r="E53" s="52"/>
      <c r="F53" s="705"/>
    </row>
    <row r="54" spans="1:6" ht="15.75" customHeight="1">
      <c r="A54" s="196" t="s">
        <v>4</v>
      </c>
      <c r="B54" s="13" t="s">
        <v>89</v>
      </c>
      <c r="C54" s="52">
        <v>8735</v>
      </c>
      <c r="D54" s="52">
        <v>8776</v>
      </c>
      <c r="E54" s="52">
        <v>8776</v>
      </c>
      <c r="F54" s="705">
        <f>E54/D54*100</f>
        <v>100</v>
      </c>
    </row>
    <row r="55" spans="1:6" s="368" customFormat="1" ht="15.75" customHeight="1">
      <c r="A55" s="196"/>
      <c r="B55" s="13" t="s">
        <v>328</v>
      </c>
      <c r="C55" s="52"/>
      <c r="D55" s="52"/>
      <c r="E55" s="52"/>
      <c r="F55" s="705"/>
    </row>
    <row r="56" spans="1:6" ht="15.75" customHeight="1">
      <c r="A56" s="196" t="s">
        <v>5</v>
      </c>
      <c r="B56" s="13" t="s">
        <v>250</v>
      </c>
      <c r="C56" s="52">
        <v>15275</v>
      </c>
      <c r="D56" s="52">
        <v>15333</v>
      </c>
      <c r="E56" s="52">
        <v>13587</v>
      </c>
      <c r="F56" s="705">
        <f t="shared" ref="F56" si="13">E56/D56*100</f>
        <v>88.612795930346309</v>
      </c>
    </row>
    <row r="57" spans="1:6" s="368" customFormat="1" ht="15.75" customHeight="1">
      <c r="A57" s="196"/>
      <c r="B57" s="13" t="s">
        <v>328</v>
      </c>
      <c r="C57" s="52"/>
      <c r="D57" s="52"/>
      <c r="E57" s="52"/>
      <c r="F57" s="705"/>
    </row>
    <row r="58" spans="1:6" ht="15.75" customHeight="1">
      <c r="A58" s="196" t="s">
        <v>45</v>
      </c>
      <c r="B58" s="13" t="s">
        <v>127</v>
      </c>
      <c r="C58" s="52"/>
      <c r="D58" s="52"/>
      <c r="E58" s="52"/>
      <c r="F58" s="705"/>
    </row>
    <row r="59" spans="1:6" ht="15.75" customHeight="1">
      <c r="A59" s="196" t="s">
        <v>47</v>
      </c>
      <c r="B59" s="13" t="s">
        <v>91</v>
      </c>
      <c r="C59" s="52"/>
      <c r="D59" s="52"/>
      <c r="E59" s="52"/>
      <c r="F59" s="705"/>
    </row>
    <row r="60" spans="1:6" s="368" customFormat="1" ht="15.75" customHeight="1" thickBot="1">
      <c r="A60" s="292"/>
      <c r="B60" s="23" t="s">
        <v>128</v>
      </c>
      <c r="C60" s="52"/>
      <c r="D60" s="52"/>
      <c r="E60" s="52"/>
      <c r="F60" s="705"/>
    </row>
    <row r="61" spans="1:6" ht="15.75" customHeight="1" thickBot="1">
      <c r="A61" s="161" t="s">
        <v>1</v>
      </c>
      <c r="B61" s="112" t="s">
        <v>490</v>
      </c>
      <c r="C61" s="60">
        <f t="shared" ref="C61" si="14">SUM(C62:C64)</f>
        <v>0</v>
      </c>
      <c r="D61" s="60">
        <f>SUM(D62:D64)</f>
        <v>102</v>
      </c>
      <c r="E61" s="60">
        <f>SUM(E62:E64)</f>
        <v>102</v>
      </c>
      <c r="F61" s="704">
        <f>E61/D61*100</f>
        <v>100</v>
      </c>
    </row>
    <row r="62" spans="1:6" ht="15.75" customHeight="1">
      <c r="A62" s="196" t="s">
        <v>50</v>
      </c>
      <c r="B62" s="11" t="s">
        <v>177</v>
      </c>
      <c r="C62" s="52">
        <v>0</v>
      </c>
      <c r="D62" s="52">
        <v>102</v>
      </c>
      <c r="E62" s="52">
        <v>102</v>
      </c>
      <c r="F62" s="705">
        <f>E62/D62*100</f>
        <v>100</v>
      </c>
    </row>
    <row r="63" spans="1:6" ht="15.75" customHeight="1">
      <c r="A63" s="196" t="s">
        <v>54</v>
      </c>
      <c r="B63" s="13" t="s">
        <v>104</v>
      </c>
      <c r="C63" s="52">
        <v>0</v>
      </c>
      <c r="D63" s="52">
        <v>0</v>
      </c>
      <c r="E63" s="52">
        <v>0</v>
      </c>
      <c r="F63" s="793"/>
    </row>
    <row r="64" spans="1:6" ht="15.75" customHeight="1">
      <c r="A64" s="196" t="s">
        <v>53</v>
      </c>
      <c r="B64" s="13" t="s">
        <v>327</v>
      </c>
      <c r="C64" s="53"/>
      <c r="D64" s="53"/>
      <c r="E64" s="53"/>
      <c r="F64" s="801"/>
    </row>
    <row r="65" spans="1:7" ht="15.75" customHeight="1" thickBot="1">
      <c r="A65" s="196" t="s">
        <v>55</v>
      </c>
      <c r="B65" s="13" t="s">
        <v>328</v>
      </c>
      <c r="C65" s="53"/>
      <c r="D65" s="53"/>
      <c r="E65" s="53"/>
      <c r="F65" s="801"/>
    </row>
    <row r="66" spans="1:7" ht="15.75" customHeight="1" thickBot="1">
      <c r="A66" s="295" t="s">
        <v>2</v>
      </c>
      <c r="B66" s="298" t="s">
        <v>329</v>
      </c>
      <c r="C66" s="405">
        <f t="shared" ref="C66" si="15">+C51+C61</f>
        <v>57611</v>
      </c>
      <c r="D66" s="405">
        <f>+D51+D61</f>
        <v>56265</v>
      </c>
      <c r="E66" s="405">
        <f>+E51+E61</f>
        <v>54139</v>
      </c>
      <c r="F66" s="707">
        <f>E66/D66*100</f>
        <v>96.221452057229186</v>
      </c>
      <c r="G66" s="294"/>
    </row>
    <row r="67" spans="1:7" ht="15.75" customHeight="1" thickBot="1">
      <c r="A67" s="202"/>
      <c r="B67" s="203"/>
      <c r="C67" s="204"/>
      <c r="D67" s="789">
        <v>0</v>
      </c>
      <c r="E67" s="789">
        <v>0</v>
      </c>
    </row>
    <row r="68" spans="1:7" ht="15.75" customHeight="1" thickBot="1">
      <c r="A68" s="193" t="s">
        <v>579</v>
      </c>
      <c r="B68" s="194"/>
      <c r="C68" s="472">
        <v>11</v>
      </c>
      <c r="D68" s="472">
        <v>11</v>
      </c>
      <c r="E68" s="472">
        <v>11</v>
      </c>
    </row>
    <row r="69" spans="1:7" ht="15.75" customHeight="1" thickBot="1">
      <c r="A69" s="193" t="s">
        <v>231</v>
      </c>
      <c r="B69" s="194"/>
      <c r="C69" s="471">
        <v>0</v>
      </c>
      <c r="D69" s="471">
        <v>0</v>
      </c>
      <c r="E69" s="471">
        <v>0</v>
      </c>
    </row>
    <row r="71" spans="1:7" s="301" customFormat="1">
      <c r="A71" s="390" t="s">
        <v>552</v>
      </c>
      <c r="B71" s="390"/>
      <c r="C71" s="368"/>
      <c r="D71" s="368"/>
      <c r="E71" s="368"/>
    </row>
    <row r="72" spans="1:7" s="368" customFormat="1" ht="27.75" customHeight="1">
      <c r="A72" s="1406" t="s">
        <v>918</v>
      </c>
      <c r="B72" s="1406"/>
      <c r="C72" s="1406"/>
      <c r="D72" s="1406"/>
      <c r="E72" s="1406"/>
      <c r="F72" s="1406"/>
    </row>
    <row r="73" spans="1:7" ht="16.5" thickBot="1">
      <c r="A73" s="315"/>
      <c r="B73" s="315"/>
      <c r="C73" s="1408" t="s">
        <v>979</v>
      </c>
      <c r="D73" s="1408"/>
      <c r="E73" s="1408"/>
      <c r="F73" s="1408"/>
    </row>
    <row r="74" spans="1:7" ht="27">
      <c r="A74" s="419" t="s">
        <v>318</v>
      </c>
      <c r="B74" s="181" t="s">
        <v>852</v>
      </c>
      <c r="C74" s="421"/>
      <c r="D74" s="421"/>
      <c r="E74" s="421"/>
      <c r="F74" s="393" t="s">
        <v>332</v>
      </c>
    </row>
    <row r="75" spans="1:7" ht="18.75" thickBot="1">
      <c r="A75" s="420" t="s">
        <v>312</v>
      </c>
      <c r="B75" s="182" t="s">
        <v>330</v>
      </c>
      <c r="C75" s="422"/>
      <c r="D75" s="422"/>
      <c r="E75" s="422"/>
      <c r="F75" s="200" t="s">
        <v>319</v>
      </c>
    </row>
    <row r="76" spans="1:7" ht="15.75" thickBot="1">
      <c r="A76" s="184"/>
      <c r="B76" s="184"/>
      <c r="C76" s="185"/>
      <c r="D76" s="185"/>
      <c r="E76" s="185"/>
      <c r="F76" s="185" t="s">
        <v>314</v>
      </c>
    </row>
    <row r="77" spans="1:7" ht="23.25" customHeight="1" thickBot="1">
      <c r="A77" s="176" t="s">
        <v>315</v>
      </c>
      <c r="B77" s="1274" t="s">
        <v>316</v>
      </c>
      <c r="C77" s="1274" t="s">
        <v>912</v>
      </c>
      <c r="D77" s="1274" t="s">
        <v>913</v>
      </c>
      <c r="E77" s="1274" t="s">
        <v>914</v>
      </c>
      <c r="F77" s="394" t="s">
        <v>577</v>
      </c>
    </row>
    <row r="78" spans="1:7" ht="15.75" customHeight="1" thickBot="1">
      <c r="A78" s="161">
        <v>1</v>
      </c>
      <c r="B78" s="162">
        <v>2</v>
      </c>
      <c r="C78" s="162">
        <v>3</v>
      </c>
      <c r="D78" s="162">
        <v>4</v>
      </c>
      <c r="E78" s="191">
        <v>5</v>
      </c>
      <c r="F78" s="395">
        <v>6</v>
      </c>
    </row>
    <row r="79" spans="1:7" ht="15.75" customHeight="1" thickBot="1">
      <c r="A79" s="508" t="s">
        <v>0</v>
      </c>
      <c r="B79" s="509" t="s">
        <v>360</v>
      </c>
      <c r="C79" s="447">
        <f t="shared" ref="C79" si="16">C80+C88+C89+C101</f>
        <v>2150</v>
      </c>
      <c r="D79" s="447">
        <f>D80+D88+D89+D101</f>
        <v>2357</v>
      </c>
      <c r="E79" s="447">
        <f>E80+E88+E89+E101</f>
        <v>686</v>
      </c>
      <c r="F79" s="701">
        <f>E79/D79*100</f>
        <v>29.104794229953328</v>
      </c>
    </row>
    <row r="80" spans="1:7" ht="15.75" customHeight="1" thickBot="1">
      <c r="A80" s="488" t="s">
        <v>3</v>
      </c>
      <c r="B80" s="487" t="s">
        <v>453</v>
      </c>
      <c r="C80" s="415">
        <f t="shared" ref="C80" si="17">SUM(C81:C83)</f>
        <v>0</v>
      </c>
      <c r="D80" s="415">
        <f t="shared" ref="D80:E80" si="18">SUM(D81:D83)</f>
        <v>0</v>
      </c>
      <c r="E80" s="415">
        <f t="shared" si="18"/>
        <v>0</v>
      </c>
      <c r="F80" s="704">
        <v>0</v>
      </c>
    </row>
    <row r="81" spans="1:6" ht="15.75" customHeight="1">
      <c r="A81" s="197" t="s">
        <v>454</v>
      </c>
      <c r="B81" s="11" t="s">
        <v>51</v>
      </c>
      <c r="C81" s="53"/>
      <c r="D81" s="53"/>
      <c r="E81" s="53"/>
      <c r="F81" s="801"/>
    </row>
    <row r="82" spans="1:6" ht="15.75" customHeight="1">
      <c r="A82" s="197" t="s">
        <v>455</v>
      </c>
      <c r="B82" s="13" t="s">
        <v>321</v>
      </c>
      <c r="C82" s="53"/>
      <c r="D82" s="53"/>
      <c r="E82" s="53"/>
      <c r="F82" s="801"/>
    </row>
    <row r="83" spans="1:6" ht="15.75" customHeight="1">
      <c r="A83" s="197" t="s">
        <v>456</v>
      </c>
      <c r="B83" s="13" t="s">
        <v>322</v>
      </c>
      <c r="C83" s="53"/>
      <c r="D83" s="53"/>
      <c r="E83" s="53"/>
      <c r="F83" s="793"/>
    </row>
    <row r="84" spans="1:6" ht="15.75" customHeight="1">
      <c r="A84" s="197" t="s">
        <v>457</v>
      </c>
      <c r="B84" s="126" t="s">
        <v>323</v>
      </c>
      <c r="C84" s="53"/>
      <c r="D84" s="53"/>
      <c r="E84" s="53"/>
      <c r="F84" s="793"/>
    </row>
    <row r="85" spans="1:6" ht="15.75" customHeight="1">
      <c r="A85" s="197" t="s">
        <v>458</v>
      </c>
      <c r="B85" s="489" t="s">
        <v>450</v>
      </c>
      <c r="C85" s="53"/>
      <c r="D85" s="53"/>
      <c r="E85" s="53"/>
      <c r="F85" s="793"/>
    </row>
    <row r="86" spans="1:6" ht="15.75" customHeight="1">
      <c r="A86" s="292" t="s">
        <v>486</v>
      </c>
      <c r="B86" s="489" t="s">
        <v>487</v>
      </c>
      <c r="C86" s="59"/>
      <c r="D86" s="59"/>
      <c r="E86" s="59"/>
      <c r="F86" s="775"/>
    </row>
    <row r="87" spans="1:6" ht="15.75" customHeight="1" thickBot="1">
      <c r="A87" s="293" t="s">
        <v>491</v>
      </c>
      <c r="B87" s="513" t="s">
        <v>492</v>
      </c>
      <c r="C87" s="235"/>
      <c r="D87" s="235"/>
      <c r="E87" s="235"/>
      <c r="F87" s="802"/>
    </row>
    <row r="88" spans="1:6" ht="15.75" customHeight="1" thickBot="1">
      <c r="A88" s="488" t="s">
        <v>4</v>
      </c>
      <c r="B88" s="112" t="s">
        <v>155</v>
      </c>
      <c r="C88" s="402"/>
      <c r="D88" s="402"/>
      <c r="E88" s="402"/>
      <c r="F88" s="803"/>
    </row>
    <row r="89" spans="1:6" ht="15.75" customHeight="1" thickBot="1">
      <c r="A89" s="488" t="s">
        <v>5</v>
      </c>
      <c r="B89" s="112" t="s">
        <v>360</v>
      </c>
      <c r="C89" s="402">
        <f t="shared" ref="C89" si="19">SUM(C90:C100)</f>
        <v>2150</v>
      </c>
      <c r="D89" s="402">
        <f>SUM(D90:D100)</f>
        <v>2357</v>
      </c>
      <c r="E89" s="402">
        <f>SUM(E90:E100)</f>
        <v>686</v>
      </c>
      <c r="F89" s="792">
        <f>E89/D89*100</f>
        <v>29.104794229953328</v>
      </c>
    </row>
    <row r="90" spans="1:6" ht="15.75" customHeight="1">
      <c r="A90" s="197" t="s">
        <v>459</v>
      </c>
      <c r="B90" s="11" t="s">
        <v>66</v>
      </c>
      <c r="C90" s="52">
        <v>0</v>
      </c>
      <c r="D90" s="52">
        <v>0</v>
      </c>
      <c r="E90" s="52">
        <v>0</v>
      </c>
      <c r="F90" s="705">
        <v>0</v>
      </c>
    </row>
    <row r="91" spans="1:6" ht="15.75" customHeight="1">
      <c r="A91" s="197" t="s">
        <v>460</v>
      </c>
      <c r="B91" s="13" t="s">
        <v>67</v>
      </c>
      <c r="C91" s="52">
        <v>75</v>
      </c>
      <c r="D91" s="52">
        <v>75</v>
      </c>
      <c r="E91" s="52">
        <v>68</v>
      </c>
      <c r="F91" s="793">
        <v>0</v>
      </c>
    </row>
    <row r="92" spans="1:6" ht="15.75" customHeight="1">
      <c r="A92" s="197" t="s">
        <v>461</v>
      </c>
      <c r="B92" s="13" t="s">
        <v>234</v>
      </c>
      <c r="C92" s="52">
        <v>0</v>
      </c>
      <c r="D92" s="52">
        <v>0</v>
      </c>
      <c r="E92" s="52">
        <v>0</v>
      </c>
      <c r="F92" s="793">
        <v>0</v>
      </c>
    </row>
    <row r="93" spans="1:6" ht="15.75" customHeight="1">
      <c r="A93" s="197" t="s">
        <v>462</v>
      </c>
      <c r="B93" s="13" t="s">
        <v>69</v>
      </c>
      <c r="C93" s="52">
        <v>0</v>
      </c>
      <c r="D93" s="52">
        <v>0</v>
      </c>
      <c r="E93" s="52">
        <v>0</v>
      </c>
      <c r="F93" s="793">
        <v>0</v>
      </c>
    </row>
    <row r="94" spans="1:6" ht="15.75" customHeight="1">
      <c r="A94" s="197" t="s">
        <v>463</v>
      </c>
      <c r="B94" s="13" t="s">
        <v>14</v>
      </c>
      <c r="C94" s="52">
        <v>1634</v>
      </c>
      <c r="D94" s="52">
        <v>1654</v>
      </c>
      <c r="E94" s="52">
        <v>374</v>
      </c>
      <c r="F94" s="793">
        <f>E94/D94*100</f>
        <v>22.611850060459492</v>
      </c>
    </row>
    <row r="95" spans="1:6" ht="15.75" customHeight="1">
      <c r="A95" s="197" t="s">
        <v>464</v>
      </c>
      <c r="B95" s="13" t="s">
        <v>16</v>
      </c>
      <c r="C95" s="52">
        <v>441</v>
      </c>
      <c r="D95" s="52">
        <v>451</v>
      </c>
      <c r="E95" s="52">
        <v>102</v>
      </c>
      <c r="F95" s="793">
        <f t="shared" ref="F95" si="20">E95/D95*100</f>
        <v>22.616407982261642</v>
      </c>
    </row>
    <row r="96" spans="1:6" ht="15.75" customHeight="1">
      <c r="A96" s="197" t="s">
        <v>465</v>
      </c>
      <c r="B96" s="13" t="s">
        <v>320</v>
      </c>
      <c r="C96" s="52">
        <v>0</v>
      </c>
      <c r="D96" s="52">
        <v>0</v>
      </c>
      <c r="E96" s="52">
        <v>0</v>
      </c>
      <c r="F96" s="793">
        <v>0</v>
      </c>
    </row>
    <row r="97" spans="1:6" ht="15.75" customHeight="1">
      <c r="A97" s="197" t="s">
        <v>466</v>
      </c>
      <c r="B97" s="13" t="s">
        <v>235</v>
      </c>
      <c r="C97" s="52">
        <v>0</v>
      </c>
      <c r="D97" s="52">
        <v>0</v>
      </c>
      <c r="E97" s="52">
        <v>0</v>
      </c>
      <c r="F97" s="793">
        <v>0</v>
      </c>
    </row>
    <row r="98" spans="1:6" ht="15.75" customHeight="1">
      <c r="A98" s="197" t="s">
        <v>467</v>
      </c>
      <c r="B98" s="13" t="s">
        <v>70</v>
      </c>
      <c r="C98" s="52">
        <v>0</v>
      </c>
      <c r="D98" s="52">
        <v>0</v>
      </c>
      <c r="E98" s="52">
        <v>0</v>
      </c>
      <c r="F98" s="793"/>
    </row>
    <row r="99" spans="1:6" ht="15.75" customHeight="1">
      <c r="A99" s="197" t="s">
        <v>468</v>
      </c>
      <c r="B99" s="126" t="s">
        <v>573</v>
      </c>
      <c r="C99" s="52">
        <v>0</v>
      </c>
      <c r="D99" s="52">
        <v>0</v>
      </c>
      <c r="E99" s="52">
        <v>0</v>
      </c>
      <c r="F99" s="793">
        <v>0</v>
      </c>
    </row>
    <row r="100" spans="1:6" ht="15.75" customHeight="1" thickBot="1">
      <c r="A100" s="197" t="s">
        <v>574</v>
      </c>
      <c r="B100" s="126" t="s">
        <v>19</v>
      </c>
      <c r="C100" s="52">
        <v>0</v>
      </c>
      <c r="D100" s="52">
        <v>177</v>
      </c>
      <c r="E100" s="52">
        <v>142</v>
      </c>
      <c r="F100" s="793">
        <v>0</v>
      </c>
    </row>
    <row r="101" spans="1:6" ht="15.75" customHeight="1" thickBot="1">
      <c r="A101" s="488" t="s">
        <v>45</v>
      </c>
      <c r="B101" s="112" t="s">
        <v>27</v>
      </c>
      <c r="C101" s="494"/>
      <c r="D101" s="494"/>
      <c r="E101" s="494"/>
      <c r="F101" s="794"/>
    </row>
    <row r="102" spans="1:6" ht="15.75" customHeight="1" thickBot="1">
      <c r="A102" s="296" t="s">
        <v>1</v>
      </c>
      <c r="B102" s="510" t="s">
        <v>452</v>
      </c>
      <c r="C102" s="493">
        <f t="shared" ref="C102" si="21">C103</f>
        <v>0</v>
      </c>
      <c r="D102" s="493">
        <v>0</v>
      </c>
      <c r="E102" s="493">
        <v>0</v>
      </c>
      <c r="F102" s="804">
        <v>0</v>
      </c>
    </row>
    <row r="103" spans="1:6" ht="15.75" customHeight="1" thickBot="1">
      <c r="A103" s="488" t="s">
        <v>50</v>
      </c>
      <c r="B103" s="112" t="s">
        <v>482</v>
      </c>
      <c r="C103" s="402">
        <f t="shared" ref="C103" si="22">SUM(C104:C105)</f>
        <v>0</v>
      </c>
      <c r="D103" s="402">
        <f t="shared" ref="D103:E103" si="23">SUM(D104:D105)</f>
        <v>0</v>
      </c>
      <c r="E103" s="402">
        <f t="shared" si="23"/>
        <v>0</v>
      </c>
      <c r="F103" s="795"/>
    </row>
    <row r="104" spans="1:6" ht="15.75" customHeight="1">
      <c r="A104" s="197" t="s">
        <v>469</v>
      </c>
      <c r="B104" s="11" t="s">
        <v>321</v>
      </c>
      <c r="C104" s="52"/>
      <c r="D104" s="52"/>
      <c r="E104" s="52"/>
      <c r="F104" s="705"/>
    </row>
    <row r="105" spans="1:6" ht="15.75" customHeight="1">
      <c r="A105" s="196" t="s">
        <v>470</v>
      </c>
      <c r="B105" s="13" t="s">
        <v>324</v>
      </c>
      <c r="C105" s="68"/>
      <c r="D105" s="68"/>
      <c r="E105" s="68"/>
      <c r="F105" s="775"/>
    </row>
    <row r="106" spans="1:6" ht="15.75" customHeight="1">
      <c r="A106" s="288" t="s">
        <v>471</v>
      </c>
      <c r="B106" s="289" t="s">
        <v>325</v>
      </c>
      <c r="C106" s="59"/>
      <c r="D106" s="59"/>
      <c r="E106" s="59"/>
      <c r="F106" s="775"/>
    </row>
    <row r="107" spans="1:6" ht="15.75" customHeight="1" thickBot="1">
      <c r="A107" s="293" t="s">
        <v>488</v>
      </c>
      <c r="B107" s="489" t="s">
        <v>487</v>
      </c>
      <c r="C107" s="498"/>
      <c r="D107" s="498"/>
      <c r="E107" s="498"/>
      <c r="F107" s="796"/>
    </row>
    <row r="108" spans="1:6" ht="15.75" customHeight="1" thickBot="1">
      <c r="A108" s="488" t="s">
        <v>54</v>
      </c>
      <c r="B108" s="490" t="s">
        <v>452</v>
      </c>
      <c r="C108" s="60">
        <f t="shared" ref="C108" si="24">+C109+C110</f>
        <v>0</v>
      </c>
      <c r="D108" s="60">
        <v>0</v>
      </c>
      <c r="E108" s="60">
        <v>0</v>
      </c>
      <c r="F108" s="704">
        <v>0</v>
      </c>
    </row>
    <row r="109" spans="1:6" ht="15.75" customHeight="1">
      <c r="A109" s="197" t="s">
        <v>472</v>
      </c>
      <c r="B109" s="502" t="s">
        <v>22</v>
      </c>
      <c r="C109" s="52"/>
      <c r="D109" s="52"/>
      <c r="E109" s="52"/>
      <c r="F109" s="706"/>
    </row>
    <row r="110" spans="1:6" ht="15.75" customHeight="1">
      <c r="A110" s="196" t="s">
        <v>473</v>
      </c>
      <c r="B110" s="31" t="s">
        <v>24</v>
      </c>
      <c r="C110" s="470"/>
      <c r="D110" s="470"/>
      <c r="E110" s="470"/>
      <c r="F110" s="797"/>
    </row>
    <row r="111" spans="1:6" ht="15.75" customHeight="1" thickBot="1">
      <c r="A111" s="288" t="s">
        <v>474</v>
      </c>
      <c r="B111" s="503" t="s">
        <v>236</v>
      </c>
      <c r="C111" s="59"/>
      <c r="D111" s="59">
        <v>0</v>
      </c>
      <c r="E111" s="59">
        <v>0</v>
      </c>
      <c r="F111" s="763">
        <v>0</v>
      </c>
    </row>
    <row r="112" spans="1:6" s="368" customFormat="1" ht="15.75" customHeight="1" thickBot="1">
      <c r="A112" s="488" t="s">
        <v>53</v>
      </c>
      <c r="B112" s="490" t="s">
        <v>326</v>
      </c>
      <c r="C112" s="402"/>
      <c r="D112" s="402">
        <v>0</v>
      </c>
      <c r="E112" s="402">
        <v>0</v>
      </c>
      <c r="F112" s="798">
        <v>0</v>
      </c>
    </row>
    <row r="113" spans="1:6" ht="15.75" customHeight="1" thickBot="1">
      <c r="A113" s="504" t="s">
        <v>2</v>
      </c>
      <c r="B113" s="505" t="s">
        <v>483</v>
      </c>
      <c r="C113" s="506">
        <f t="shared" ref="C113" si="25">C102+C79</f>
        <v>2150</v>
      </c>
      <c r="D113" s="506">
        <f>SUM(D79,D112)</f>
        <v>2357</v>
      </c>
      <c r="E113" s="506">
        <f>(E102+E79+E112)</f>
        <v>686</v>
      </c>
      <c r="F113" s="798">
        <f>E113/D113*100</f>
        <v>29.104794229953328</v>
      </c>
    </row>
    <row r="114" spans="1:6" s="368" customFormat="1" ht="15.75" customHeight="1" thickBot="1">
      <c r="A114" s="161" t="s">
        <v>12</v>
      </c>
      <c r="B114" s="490" t="s">
        <v>383</v>
      </c>
      <c r="C114" s="60">
        <f>SUM(C115:C117)</f>
        <v>55461</v>
      </c>
      <c r="D114" s="60">
        <f>SUM(D115:D117)</f>
        <v>53908</v>
      </c>
      <c r="E114" s="60">
        <f>SUM(E115:E117)</f>
        <v>53908</v>
      </c>
      <c r="F114" s="704">
        <f>E114/D114*100</f>
        <v>100</v>
      </c>
    </row>
    <row r="115" spans="1:6" s="368" customFormat="1" ht="15.75" customHeight="1">
      <c r="A115" s="197" t="s">
        <v>475</v>
      </c>
      <c r="B115" s="502" t="s">
        <v>158</v>
      </c>
      <c r="C115" s="52"/>
      <c r="D115" s="52">
        <v>112</v>
      </c>
      <c r="E115" s="52">
        <v>112</v>
      </c>
      <c r="F115" s="705">
        <f>E115/D115*100</f>
        <v>100</v>
      </c>
    </row>
    <row r="116" spans="1:6" s="368" customFormat="1" ht="15.75" customHeight="1">
      <c r="A116" s="196" t="s">
        <v>15</v>
      </c>
      <c r="B116" s="31" t="s">
        <v>160</v>
      </c>
      <c r="C116" s="68"/>
      <c r="D116" s="68"/>
      <c r="E116" s="68"/>
      <c r="F116" s="799"/>
    </row>
    <row r="117" spans="1:6" ht="15.75" customHeight="1" thickBot="1">
      <c r="A117" s="288" t="s">
        <v>17</v>
      </c>
      <c r="B117" s="126" t="s">
        <v>863</v>
      </c>
      <c r="C117" s="59">
        <v>55461</v>
      </c>
      <c r="D117" s="59">
        <v>53796</v>
      </c>
      <c r="E117" s="59">
        <v>53796</v>
      </c>
      <c r="F117" s="775">
        <f>E117/D117*100</f>
        <v>100</v>
      </c>
    </row>
    <row r="118" spans="1:6" ht="15.75" customHeight="1" thickBot="1">
      <c r="A118" s="296" t="s">
        <v>20</v>
      </c>
      <c r="B118" s="491" t="s">
        <v>380</v>
      </c>
      <c r="C118" s="492">
        <f t="shared" ref="C118:E118" si="26">C113+C114</f>
        <v>57611</v>
      </c>
      <c r="D118" s="492">
        <f t="shared" si="26"/>
        <v>56265</v>
      </c>
      <c r="E118" s="492">
        <f t="shared" si="26"/>
        <v>54594</v>
      </c>
      <c r="F118" s="800">
        <f>E118/D118*100</f>
        <v>97.030125299920016</v>
      </c>
    </row>
    <row r="119" spans="1:6" ht="15.75" customHeight="1" thickBot="1">
      <c r="A119" s="192"/>
      <c r="B119" s="174"/>
      <c r="C119" s="175"/>
      <c r="D119" s="175"/>
      <c r="E119" s="175"/>
      <c r="F119" s="805"/>
    </row>
    <row r="120" spans="1:6" ht="15.75" customHeight="1" thickBot="1">
      <c r="A120" s="176"/>
      <c r="B120" s="191" t="s">
        <v>151</v>
      </c>
      <c r="C120" s="400"/>
      <c r="D120" s="400"/>
      <c r="E120" s="400"/>
      <c r="F120" s="773"/>
    </row>
    <row r="121" spans="1:6" ht="15.75" customHeight="1" thickBot="1">
      <c r="A121" s="161" t="s">
        <v>0</v>
      </c>
      <c r="B121" s="112" t="s">
        <v>489</v>
      </c>
      <c r="C121" s="60">
        <f t="shared" ref="C121" si="27">C122+C124+C126+C129</f>
        <v>57611</v>
      </c>
      <c r="D121" s="60">
        <f>D122+D124+D126+D129</f>
        <v>56163</v>
      </c>
      <c r="E121" s="60">
        <f>E122+E124+E126+E129</f>
        <v>54037</v>
      </c>
      <c r="F121" s="704">
        <f>E121/D121*100</f>
        <v>96.214589676477388</v>
      </c>
    </row>
    <row r="122" spans="1:6" ht="15.75" customHeight="1">
      <c r="A122" s="196" t="s">
        <v>3</v>
      </c>
      <c r="B122" s="11" t="s">
        <v>249</v>
      </c>
      <c r="C122" s="401">
        <v>33601</v>
      </c>
      <c r="D122" s="401">
        <v>32054</v>
      </c>
      <c r="E122" s="401">
        <v>31674</v>
      </c>
      <c r="F122" s="705">
        <f>E122/D122*100</f>
        <v>98.814500530355019</v>
      </c>
    </row>
    <row r="123" spans="1:6" ht="15.75" customHeight="1">
      <c r="A123" s="196"/>
      <c r="B123" s="13" t="s">
        <v>328</v>
      </c>
      <c r="C123" s="52"/>
      <c r="D123" s="52"/>
      <c r="E123" s="52"/>
      <c r="F123" s="705"/>
    </row>
    <row r="124" spans="1:6" ht="15.75" customHeight="1">
      <c r="A124" s="196" t="s">
        <v>4</v>
      </c>
      <c r="B124" s="13" t="s">
        <v>89</v>
      </c>
      <c r="C124" s="52">
        <v>8735</v>
      </c>
      <c r="D124" s="52">
        <v>8776</v>
      </c>
      <c r="E124" s="52">
        <v>8776</v>
      </c>
      <c r="F124" s="705">
        <f>E124/D124*100</f>
        <v>100</v>
      </c>
    </row>
    <row r="125" spans="1:6" ht="15.75" customHeight="1">
      <c r="A125" s="196"/>
      <c r="B125" s="13" t="s">
        <v>328</v>
      </c>
      <c r="C125" s="52"/>
      <c r="D125" s="52"/>
      <c r="E125" s="52"/>
      <c r="F125" s="705"/>
    </row>
    <row r="126" spans="1:6" ht="15.75" customHeight="1">
      <c r="A126" s="196" t="s">
        <v>5</v>
      </c>
      <c r="B126" s="13" t="s">
        <v>250</v>
      </c>
      <c r="C126" s="52">
        <v>15275</v>
      </c>
      <c r="D126" s="52">
        <v>15333</v>
      </c>
      <c r="E126" s="52">
        <v>13587</v>
      </c>
      <c r="F126" s="705">
        <f t="shared" ref="F126" si="28">E126/D126*100</f>
        <v>88.612795930346309</v>
      </c>
    </row>
    <row r="127" spans="1:6" ht="15.75" customHeight="1">
      <c r="A127" s="196"/>
      <c r="B127" s="13" t="s">
        <v>328</v>
      </c>
      <c r="C127" s="52"/>
      <c r="D127" s="52"/>
      <c r="E127" s="52"/>
      <c r="F127" s="705"/>
    </row>
    <row r="128" spans="1:6" ht="15.75" customHeight="1">
      <c r="A128" s="196" t="s">
        <v>45</v>
      </c>
      <c r="B128" s="13" t="s">
        <v>127</v>
      </c>
      <c r="C128" s="52"/>
      <c r="D128" s="52"/>
      <c r="E128" s="52"/>
      <c r="F128" s="705"/>
    </row>
    <row r="129" spans="1:7" ht="15.75" customHeight="1">
      <c r="A129" s="196" t="s">
        <v>47</v>
      </c>
      <c r="B129" s="13" t="s">
        <v>91</v>
      </c>
      <c r="C129" s="52"/>
      <c r="D129" s="52"/>
      <c r="E129" s="52"/>
      <c r="F129" s="705"/>
    </row>
    <row r="130" spans="1:7" ht="15.75" customHeight="1" thickBot="1">
      <c r="A130" s="292"/>
      <c r="B130" s="23" t="s">
        <v>128</v>
      </c>
      <c r="C130" s="52"/>
      <c r="D130" s="52"/>
      <c r="E130" s="52"/>
      <c r="F130" s="705"/>
    </row>
    <row r="131" spans="1:7" ht="15.75" customHeight="1" thickBot="1">
      <c r="A131" s="161" t="s">
        <v>1</v>
      </c>
      <c r="B131" s="112" t="s">
        <v>490</v>
      </c>
      <c r="C131" s="60">
        <f t="shared" ref="C131" si="29">SUM(C132:C134)</f>
        <v>0</v>
      </c>
      <c r="D131" s="60">
        <f>SUM(D132:D134)</f>
        <v>102</v>
      </c>
      <c r="E131" s="60">
        <f>SUM(E132:E134)</f>
        <v>102</v>
      </c>
      <c r="F131" s="704">
        <f>E131/D131*100</f>
        <v>100</v>
      </c>
    </row>
    <row r="132" spans="1:7" ht="15.75" customHeight="1">
      <c r="A132" s="196" t="s">
        <v>50</v>
      </c>
      <c r="B132" s="11" t="s">
        <v>177</v>
      </c>
      <c r="C132" s="52">
        <v>0</v>
      </c>
      <c r="D132" s="52">
        <v>102</v>
      </c>
      <c r="E132" s="52">
        <v>102</v>
      </c>
      <c r="F132" s="705">
        <f>E132/D132*100</f>
        <v>100</v>
      </c>
    </row>
    <row r="133" spans="1:7" ht="15.75" customHeight="1">
      <c r="A133" s="196" t="s">
        <v>54</v>
      </c>
      <c r="B133" s="13" t="s">
        <v>104</v>
      </c>
      <c r="C133" s="52">
        <v>0</v>
      </c>
      <c r="D133" s="52">
        <v>0</v>
      </c>
      <c r="E133" s="52">
        <v>0</v>
      </c>
      <c r="F133" s="793"/>
    </row>
    <row r="134" spans="1:7" s="368" customFormat="1" ht="28.5" customHeight="1">
      <c r="A134" s="196" t="s">
        <v>53</v>
      </c>
      <c r="B134" s="13" t="s">
        <v>327</v>
      </c>
      <c r="C134" s="53"/>
      <c r="D134" s="53"/>
      <c r="E134" s="53"/>
      <c r="F134" s="801"/>
    </row>
    <row r="135" spans="1:7" ht="24" customHeight="1" thickBot="1">
      <c r="A135" s="196" t="s">
        <v>55</v>
      </c>
      <c r="B135" s="13" t="s">
        <v>328</v>
      </c>
      <c r="C135" s="53"/>
      <c r="D135" s="53"/>
      <c r="E135" s="53"/>
      <c r="F135" s="801"/>
      <c r="G135" s="1267"/>
    </row>
    <row r="136" spans="1:7" ht="15.75" thickBot="1">
      <c r="A136" s="295" t="s">
        <v>2</v>
      </c>
      <c r="B136" s="298" t="s">
        <v>329</v>
      </c>
      <c r="C136" s="405">
        <f t="shared" ref="C136" si="30">+C121+C131</f>
        <v>57611</v>
      </c>
      <c r="D136" s="405">
        <f>+D121+D131</f>
        <v>56265</v>
      </c>
      <c r="E136" s="405">
        <f>+E121+E131</f>
        <v>54139</v>
      </c>
      <c r="F136" s="707">
        <f>E136/D136*100</f>
        <v>96.221452057229186</v>
      </c>
    </row>
    <row r="137" spans="1:7">
      <c r="A137" s="202"/>
      <c r="B137" s="203"/>
      <c r="C137" s="204"/>
      <c r="D137" s="789">
        <v>0</v>
      </c>
      <c r="E137" s="789">
        <v>0</v>
      </c>
      <c r="F137" s="368"/>
    </row>
    <row r="138" spans="1:7" ht="30" customHeight="1">
      <c r="A138" s="1406" t="s">
        <v>919</v>
      </c>
      <c r="B138" s="1406"/>
      <c r="C138" s="1406"/>
      <c r="D138" s="1406"/>
      <c r="E138" s="1406"/>
      <c r="F138" s="1406"/>
    </row>
    <row r="139" spans="1:7" ht="41.25" customHeight="1" thickBot="1">
      <c r="A139" s="1269"/>
      <c r="B139" s="1269"/>
      <c r="C139" s="1408" t="s">
        <v>904</v>
      </c>
      <c r="D139" s="1408"/>
      <c r="E139" s="1408"/>
      <c r="F139" s="1408"/>
    </row>
    <row r="140" spans="1:7" ht="15.75" customHeight="1">
      <c r="A140" s="419" t="s">
        <v>318</v>
      </c>
      <c r="B140" s="181" t="s">
        <v>852</v>
      </c>
      <c r="C140" s="421"/>
      <c r="D140" s="421"/>
      <c r="E140" s="421"/>
      <c r="F140" s="393" t="s">
        <v>332</v>
      </c>
    </row>
    <row r="141" spans="1:7" ht="15.75" customHeight="1" thickBot="1">
      <c r="A141" s="420" t="s">
        <v>312</v>
      </c>
      <c r="B141" s="182" t="s">
        <v>330</v>
      </c>
      <c r="C141" s="422"/>
      <c r="D141" s="422"/>
      <c r="E141" s="422"/>
      <c r="F141" s="200" t="s">
        <v>319</v>
      </c>
    </row>
    <row r="142" spans="1:7" ht="15.75" customHeight="1" thickBot="1">
      <c r="A142" s="184"/>
      <c r="B142" s="184"/>
      <c r="C142" s="185"/>
      <c r="D142" s="185"/>
      <c r="E142" s="185"/>
      <c r="F142" s="185" t="s">
        <v>314</v>
      </c>
      <c r="G142" s="303"/>
    </row>
    <row r="143" spans="1:7" ht="34.5" thickBot="1">
      <c r="A143" s="176" t="s">
        <v>315</v>
      </c>
      <c r="B143" s="1274" t="s">
        <v>316</v>
      </c>
      <c r="C143" s="1274" t="s">
        <v>912</v>
      </c>
      <c r="D143" s="1274" t="s">
        <v>913</v>
      </c>
      <c r="E143" s="1274" t="s">
        <v>914</v>
      </c>
      <c r="F143" s="394" t="s">
        <v>577</v>
      </c>
    </row>
    <row r="144" spans="1:7" ht="15.75" customHeight="1" thickBot="1">
      <c r="A144" s="161">
        <v>1</v>
      </c>
      <c r="B144" s="162">
        <v>2</v>
      </c>
      <c r="C144" s="162">
        <v>3</v>
      </c>
      <c r="D144" s="162">
        <v>4</v>
      </c>
      <c r="E144" s="162">
        <v>5</v>
      </c>
      <c r="F144" s="395">
        <v>6</v>
      </c>
    </row>
    <row r="145" spans="1:7" ht="15.75" customHeight="1" thickBot="1">
      <c r="A145" s="508" t="s">
        <v>0</v>
      </c>
      <c r="B145" s="509" t="s">
        <v>360</v>
      </c>
      <c r="C145" s="447"/>
      <c r="D145" s="447"/>
      <c r="E145" s="447"/>
      <c r="F145" s="701"/>
    </row>
    <row r="146" spans="1:7" ht="15.75" customHeight="1" thickBot="1">
      <c r="A146" s="488" t="s">
        <v>3</v>
      </c>
      <c r="B146" s="487" t="s">
        <v>453</v>
      </c>
      <c r="C146" s="415"/>
      <c r="D146" s="415"/>
      <c r="E146" s="415"/>
      <c r="F146" s="704"/>
    </row>
    <row r="147" spans="1:7" ht="15.75" customHeight="1">
      <c r="A147" s="197" t="s">
        <v>454</v>
      </c>
      <c r="B147" s="11" t="s">
        <v>51</v>
      </c>
      <c r="C147" s="53"/>
      <c r="D147" s="53"/>
      <c r="E147" s="53"/>
      <c r="F147" s="801"/>
    </row>
    <row r="148" spans="1:7" ht="15.75" customHeight="1">
      <c r="A148" s="197" t="s">
        <v>455</v>
      </c>
      <c r="B148" s="13" t="s">
        <v>321</v>
      </c>
      <c r="C148" s="53"/>
      <c r="D148" s="53"/>
      <c r="E148" s="53"/>
      <c r="F148" s="801"/>
      <c r="G148" s="294"/>
    </row>
    <row r="149" spans="1:7" ht="15.75" customHeight="1">
      <c r="A149" s="197" t="s">
        <v>456</v>
      </c>
      <c r="B149" s="13" t="s">
        <v>322</v>
      </c>
      <c r="C149" s="53"/>
      <c r="D149" s="53"/>
      <c r="E149" s="53"/>
      <c r="F149" s="793"/>
    </row>
    <row r="150" spans="1:7" ht="15.75" customHeight="1">
      <c r="A150" s="197" t="s">
        <v>457</v>
      </c>
      <c r="B150" s="126" t="s">
        <v>323</v>
      </c>
      <c r="C150" s="53"/>
      <c r="D150" s="53"/>
      <c r="E150" s="53"/>
      <c r="F150" s="793"/>
    </row>
    <row r="151" spans="1:7" ht="15.75" customHeight="1">
      <c r="A151" s="197" t="s">
        <v>458</v>
      </c>
      <c r="B151" s="489" t="s">
        <v>450</v>
      </c>
      <c r="C151" s="53"/>
      <c r="D151" s="53"/>
      <c r="E151" s="53"/>
      <c r="F151" s="793"/>
    </row>
    <row r="152" spans="1:7" ht="15.75" customHeight="1">
      <c r="A152" s="292" t="s">
        <v>486</v>
      </c>
      <c r="B152" s="489" t="s">
        <v>487</v>
      </c>
      <c r="C152" s="59"/>
      <c r="D152" s="59"/>
      <c r="E152" s="59"/>
      <c r="F152" s="775"/>
    </row>
    <row r="153" spans="1:7" ht="15.75" customHeight="1" thickBot="1">
      <c r="A153" s="293" t="s">
        <v>491</v>
      </c>
      <c r="B153" s="513" t="s">
        <v>492</v>
      </c>
      <c r="C153" s="235"/>
      <c r="D153" s="235"/>
      <c r="E153" s="235"/>
      <c r="F153" s="802"/>
    </row>
    <row r="154" spans="1:7" ht="15.75" customHeight="1" thickBot="1">
      <c r="A154" s="488" t="s">
        <v>4</v>
      </c>
      <c r="B154" s="112" t="s">
        <v>155</v>
      </c>
      <c r="C154" s="402"/>
      <c r="D154" s="402"/>
      <c r="E154" s="402"/>
      <c r="F154" s="803"/>
    </row>
    <row r="155" spans="1:7" ht="15.75" customHeight="1" thickBot="1">
      <c r="A155" s="488" t="s">
        <v>5</v>
      </c>
      <c r="B155" s="112" t="s">
        <v>360</v>
      </c>
      <c r="C155" s="402"/>
      <c r="D155" s="402"/>
      <c r="E155" s="402"/>
      <c r="F155" s="792"/>
    </row>
    <row r="156" spans="1:7" ht="15.75" customHeight="1">
      <c r="A156" s="197" t="s">
        <v>459</v>
      </c>
      <c r="B156" s="11" t="s">
        <v>66</v>
      </c>
      <c r="C156" s="52"/>
      <c r="D156" s="52"/>
      <c r="E156" s="52"/>
      <c r="F156" s="705"/>
    </row>
    <row r="157" spans="1:7" ht="15.75" customHeight="1">
      <c r="A157" s="197" t="s">
        <v>460</v>
      </c>
      <c r="B157" s="13" t="s">
        <v>67</v>
      </c>
      <c r="C157" s="52"/>
      <c r="D157" s="52"/>
      <c r="E157" s="52"/>
      <c r="F157" s="793"/>
    </row>
    <row r="158" spans="1:7" s="368" customFormat="1" ht="15.75" customHeight="1">
      <c r="A158" s="197" t="s">
        <v>461</v>
      </c>
      <c r="B158" s="13" t="s">
        <v>234</v>
      </c>
      <c r="C158" s="52"/>
      <c r="D158" s="52"/>
      <c r="E158" s="52"/>
      <c r="F158" s="793"/>
    </row>
    <row r="159" spans="1:7" ht="15.75" customHeight="1">
      <c r="A159" s="197" t="s">
        <v>462</v>
      </c>
      <c r="B159" s="13" t="s">
        <v>69</v>
      </c>
      <c r="C159" s="52"/>
      <c r="D159" s="52"/>
      <c r="E159" s="52"/>
      <c r="F159" s="793"/>
    </row>
    <row r="160" spans="1:7" ht="15.75" customHeight="1">
      <c r="A160" s="197" t="s">
        <v>463</v>
      </c>
      <c r="B160" s="13" t="s">
        <v>14</v>
      </c>
      <c r="C160" s="52"/>
      <c r="D160" s="52"/>
      <c r="E160" s="52"/>
      <c r="F160" s="793"/>
    </row>
    <row r="161" spans="1:7" ht="15.75" customHeight="1">
      <c r="A161" s="197" t="s">
        <v>464</v>
      </c>
      <c r="B161" s="13" t="s">
        <v>16</v>
      </c>
      <c r="C161" s="52"/>
      <c r="D161" s="52"/>
      <c r="E161" s="52"/>
      <c r="F161" s="793"/>
    </row>
    <row r="162" spans="1:7" ht="15.75" customHeight="1">
      <c r="A162" s="197" t="s">
        <v>465</v>
      </c>
      <c r="B162" s="13" t="s">
        <v>320</v>
      </c>
      <c r="C162" s="52"/>
      <c r="D162" s="52"/>
      <c r="E162" s="52"/>
      <c r="F162" s="793"/>
    </row>
    <row r="163" spans="1:7" ht="15.75" customHeight="1">
      <c r="A163" s="197" t="s">
        <v>466</v>
      </c>
      <c r="B163" s="13" t="s">
        <v>235</v>
      </c>
      <c r="C163" s="52"/>
      <c r="D163" s="52"/>
      <c r="E163" s="52"/>
      <c r="F163" s="793"/>
    </row>
    <row r="164" spans="1:7" ht="15.75" customHeight="1">
      <c r="A164" s="197" t="s">
        <v>467</v>
      </c>
      <c r="B164" s="13" t="s">
        <v>70</v>
      </c>
      <c r="C164" s="52"/>
      <c r="D164" s="52"/>
      <c r="E164" s="52"/>
      <c r="F164" s="793"/>
    </row>
    <row r="165" spans="1:7" ht="15.75" customHeight="1">
      <c r="A165" s="197" t="s">
        <v>468</v>
      </c>
      <c r="B165" s="126" t="s">
        <v>573</v>
      </c>
      <c r="C165" s="52"/>
      <c r="D165" s="52"/>
      <c r="E165" s="52"/>
      <c r="F165" s="793"/>
    </row>
    <row r="166" spans="1:7" ht="15.75" customHeight="1" thickBot="1">
      <c r="A166" s="197" t="s">
        <v>574</v>
      </c>
      <c r="B166" s="126" t="s">
        <v>19</v>
      </c>
      <c r="C166" s="52"/>
      <c r="D166" s="52"/>
      <c r="E166" s="52"/>
      <c r="F166" s="793"/>
    </row>
    <row r="167" spans="1:7" ht="15.75" customHeight="1" thickBot="1">
      <c r="A167" s="488" t="s">
        <v>45</v>
      </c>
      <c r="B167" s="112" t="s">
        <v>27</v>
      </c>
      <c r="C167" s="494"/>
      <c r="D167" s="494"/>
      <c r="E167" s="494"/>
      <c r="F167" s="794"/>
    </row>
    <row r="168" spans="1:7" ht="15.75" customHeight="1" thickBot="1">
      <c r="A168" s="296" t="s">
        <v>1</v>
      </c>
      <c r="B168" s="510" t="s">
        <v>452</v>
      </c>
      <c r="C168" s="493"/>
      <c r="D168" s="493"/>
      <c r="E168" s="493"/>
      <c r="F168" s="804"/>
    </row>
    <row r="169" spans="1:7" ht="15.75" customHeight="1" thickBot="1">
      <c r="A169" s="488" t="s">
        <v>50</v>
      </c>
      <c r="B169" s="112" t="s">
        <v>482</v>
      </c>
      <c r="C169" s="402"/>
      <c r="D169" s="402"/>
      <c r="E169" s="402"/>
      <c r="F169" s="795"/>
    </row>
    <row r="170" spans="1:7" ht="15.75" customHeight="1">
      <c r="A170" s="197" t="s">
        <v>469</v>
      </c>
      <c r="B170" s="11" t="s">
        <v>321</v>
      </c>
      <c r="C170" s="52"/>
      <c r="D170" s="52"/>
      <c r="E170" s="52"/>
      <c r="F170" s="705"/>
    </row>
    <row r="171" spans="1:7" ht="15.75" customHeight="1">
      <c r="A171" s="196" t="s">
        <v>470</v>
      </c>
      <c r="B171" s="13" t="s">
        <v>324</v>
      </c>
      <c r="C171" s="68"/>
      <c r="D171" s="68"/>
      <c r="E171" s="68"/>
      <c r="F171" s="775"/>
    </row>
    <row r="172" spans="1:7" ht="15.75" customHeight="1">
      <c r="A172" s="288" t="s">
        <v>471</v>
      </c>
      <c r="B172" s="289" t="s">
        <v>325</v>
      </c>
      <c r="C172" s="59"/>
      <c r="D172" s="59"/>
      <c r="E172" s="59"/>
      <c r="F172" s="775"/>
      <c r="G172" s="294"/>
    </row>
    <row r="173" spans="1:7" ht="15.75" customHeight="1" thickBot="1">
      <c r="A173" s="293" t="s">
        <v>488</v>
      </c>
      <c r="B173" s="489" t="s">
        <v>487</v>
      </c>
      <c r="C173" s="498"/>
      <c r="D173" s="498"/>
      <c r="E173" s="498"/>
      <c r="F173" s="796"/>
      <c r="G173" s="294"/>
    </row>
    <row r="174" spans="1:7" s="368" customFormat="1" ht="15.75" customHeight="1" thickBot="1">
      <c r="A174" s="488" t="s">
        <v>54</v>
      </c>
      <c r="B174" s="490" t="s">
        <v>452</v>
      </c>
      <c r="C174" s="60"/>
      <c r="D174" s="60"/>
      <c r="E174" s="60"/>
      <c r="F174" s="704"/>
      <c r="G174" s="294"/>
    </row>
    <row r="175" spans="1:7" s="368" customFormat="1" ht="15.75" customHeight="1">
      <c r="A175" s="197" t="s">
        <v>472</v>
      </c>
      <c r="B175" s="502" t="s">
        <v>22</v>
      </c>
      <c r="C175" s="52"/>
      <c r="D175" s="52"/>
      <c r="E175" s="52"/>
      <c r="F175" s="706"/>
      <c r="G175" s="294"/>
    </row>
    <row r="176" spans="1:7" s="368" customFormat="1" ht="15.75" customHeight="1">
      <c r="A176" s="196" t="s">
        <v>473</v>
      </c>
      <c r="B176" s="31" t="s">
        <v>24</v>
      </c>
      <c r="C176" s="470"/>
      <c r="D176" s="470"/>
      <c r="E176" s="470"/>
      <c r="F176" s="797"/>
      <c r="G176" s="294"/>
    </row>
    <row r="177" spans="1:7" ht="15.75" customHeight="1" thickBot="1">
      <c r="A177" s="288" t="s">
        <v>474</v>
      </c>
      <c r="B177" s="503" t="s">
        <v>236</v>
      </c>
      <c r="C177" s="59"/>
      <c r="D177" s="59"/>
      <c r="E177" s="59"/>
      <c r="F177" s="763"/>
      <c r="G177" s="294"/>
    </row>
    <row r="178" spans="1:7" ht="15.75" customHeight="1" thickBot="1">
      <c r="A178" s="488" t="s">
        <v>53</v>
      </c>
      <c r="B178" s="490" t="s">
        <v>326</v>
      </c>
      <c r="C178" s="402"/>
      <c r="D178" s="402"/>
      <c r="E178" s="402"/>
      <c r="F178" s="798"/>
      <c r="G178" s="294"/>
    </row>
    <row r="179" spans="1:7" ht="15.75" customHeight="1" thickBot="1">
      <c r="A179" s="504" t="s">
        <v>2</v>
      </c>
      <c r="B179" s="505" t="s">
        <v>483</v>
      </c>
      <c r="C179" s="506"/>
      <c r="D179" s="506"/>
      <c r="E179" s="506"/>
      <c r="F179" s="798"/>
    </row>
    <row r="180" spans="1:7" ht="15.75" customHeight="1" thickBot="1">
      <c r="A180" s="161" t="s">
        <v>12</v>
      </c>
      <c r="B180" s="490" t="s">
        <v>383</v>
      </c>
      <c r="C180" s="60"/>
      <c r="D180" s="60"/>
      <c r="E180" s="60"/>
      <c r="F180" s="704"/>
    </row>
    <row r="181" spans="1:7" ht="15.75" customHeight="1">
      <c r="A181" s="197" t="s">
        <v>475</v>
      </c>
      <c r="B181" s="502" t="s">
        <v>158</v>
      </c>
      <c r="C181" s="52"/>
      <c r="D181" s="52"/>
      <c r="E181" s="52"/>
      <c r="F181" s="705"/>
    </row>
    <row r="182" spans="1:7" ht="15.75" customHeight="1">
      <c r="A182" s="196" t="s">
        <v>15</v>
      </c>
      <c r="B182" s="31" t="s">
        <v>160</v>
      </c>
      <c r="C182" s="68"/>
      <c r="D182" s="68"/>
      <c r="E182" s="68"/>
      <c r="F182" s="799"/>
    </row>
    <row r="183" spans="1:7" ht="15.75" customHeight="1" thickBot="1">
      <c r="A183" s="288" t="s">
        <v>17</v>
      </c>
      <c r="B183" s="126" t="s">
        <v>863</v>
      </c>
      <c r="C183" s="59"/>
      <c r="D183" s="59"/>
      <c r="E183" s="59"/>
      <c r="F183" s="775"/>
    </row>
    <row r="184" spans="1:7" ht="15.75" customHeight="1" thickBot="1">
      <c r="A184" s="296" t="s">
        <v>20</v>
      </c>
      <c r="B184" s="491" t="s">
        <v>380</v>
      </c>
      <c r="C184" s="492"/>
      <c r="D184" s="492"/>
      <c r="E184" s="492"/>
      <c r="F184" s="800"/>
    </row>
    <row r="185" spans="1:7" ht="15.75" customHeight="1" thickBot="1">
      <c r="A185" s="192"/>
      <c r="B185" s="174"/>
      <c r="C185" s="175"/>
      <c r="D185" s="175"/>
      <c r="E185" s="175"/>
      <c r="F185" s="805"/>
    </row>
    <row r="186" spans="1:7" s="368" customFormat="1" ht="15.75" customHeight="1" thickBot="1">
      <c r="A186" s="176"/>
      <c r="B186" s="191" t="s">
        <v>151</v>
      </c>
      <c r="C186" s="400"/>
      <c r="D186" s="400"/>
      <c r="E186" s="400"/>
      <c r="F186" s="773"/>
    </row>
    <row r="187" spans="1:7" ht="15.75" customHeight="1" thickBot="1">
      <c r="A187" s="161" t="s">
        <v>0</v>
      </c>
      <c r="B187" s="112" t="s">
        <v>489</v>
      </c>
      <c r="C187" s="60"/>
      <c r="D187" s="60"/>
      <c r="E187" s="60"/>
      <c r="F187" s="704"/>
    </row>
    <row r="188" spans="1:7" ht="15.75" customHeight="1">
      <c r="A188" s="196" t="s">
        <v>3</v>
      </c>
      <c r="B188" s="11" t="s">
        <v>249</v>
      </c>
      <c r="C188" s="401"/>
      <c r="D188" s="401"/>
      <c r="E188" s="401"/>
      <c r="F188" s="705"/>
    </row>
    <row r="189" spans="1:7" ht="15.75" customHeight="1">
      <c r="A189" s="196"/>
      <c r="B189" s="13" t="s">
        <v>328</v>
      </c>
      <c r="C189" s="52"/>
      <c r="D189" s="52"/>
      <c r="E189" s="52"/>
      <c r="F189" s="705"/>
    </row>
    <row r="190" spans="1:7" ht="15.75" customHeight="1">
      <c r="A190" s="196" t="s">
        <v>4</v>
      </c>
      <c r="B190" s="13" t="s">
        <v>89</v>
      </c>
      <c r="C190" s="52"/>
      <c r="D190" s="52"/>
      <c r="E190" s="52"/>
      <c r="F190" s="705"/>
    </row>
    <row r="191" spans="1:7" ht="15.75" customHeight="1">
      <c r="A191" s="196"/>
      <c r="B191" s="13" t="s">
        <v>328</v>
      </c>
      <c r="C191" s="52"/>
      <c r="D191" s="52"/>
      <c r="E191" s="52"/>
      <c r="F191" s="705"/>
    </row>
    <row r="192" spans="1:7" ht="15.75" customHeight="1">
      <c r="A192" s="196" t="s">
        <v>5</v>
      </c>
      <c r="B192" s="13" t="s">
        <v>250</v>
      </c>
      <c r="C192" s="52"/>
      <c r="D192" s="52"/>
      <c r="E192" s="52"/>
      <c r="F192" s="705"/>
      <c r="G192" s="294"/>
    </row>
    <row r="193" spans="1:6" ht="15.75" customHeight="1">
      <c r="A193" s="196"/>
      <c r="B193" s="13" t="s">
        <v>328</v>
      </c>
      <c r="C193" s="52"/>
      <c r="D193" s="52"/>
      <c r="E193" s="52"/>
      <c r="F193" s="705"/>
    </row>
    <row r="194" spans="1:6" ht="15.75" customHeight="1">
      <c r="A194" s="196" t="s">
        <v>45</v>
      </c>
      <c r="B194" s="13" t="s">
        <v>127</v>
      </c>
      <c r="C194" s="52"/>
      <c r="D194" s="52"/>
      <c r="E194" s="52"/>
      <c r="F194" s="705"/>
    </row>
    <row r="195" spans="1:6" ht="15.75" customHeight="1">
      <c r="A195" s="196" t="s">
        <v>47</v>
      </c>
      <c r="B195" s="13" t="s">
        <v>91</v>
      </c>
      <c r="C195" s="52"/>
      <c r="D195" s="52"/>
      <c r="E195" s="52"/>
      <c r="F195" s="705"/>
    </row>
    <row r="196" spans="1:6" ht="15.75" thickBot="1">
      <c r="A196" s="292"/>
      <c r="B196" s="23" t="s">
        <v>128</v>
      </c>
      <c r="C196" s="52"/>
      <c r="D196" s="52"/>
      <c r="E196" s="52"/>
      <c r="F196" s="705"/>
    </row>
    <row r="197" spans="1:6" ht="15.75" thickBot="1">
      <c r="A197" s="161" t="s">
        <v>1</v>
      </c>
      <c r="B197" s="112" t="s">
        <v>490</v>
      </c>
      <c r="C197" s="60"/>
      <c r="D197" s="60"/>
      <c r="E197" s="60"/>
      <c r="F197" s="704"/>
    </row>
    <row r="198" spans="1:6">
      <c r="A198" s="196" t="s">
        <v>50</v>
      </c>
      <c r="B198" s="11" t="s">
        <v>177</v>
      </c>
      <c r="C198" s="52"/>
      <c r="D198" s="52"/>
      <c r="E198" s="52"/>
      <c r="F198" s="705"/>
    </row>
    <row r="199" spans="1:6">
      <c r="A199" s="196" t="s">
        <v>54</v>
      </c>
      <c r="B199" s="13" t="s">
        <v>104</v>
      </c>
      <c r="C199" s="52"/>
      <c r="D199" s="52"/>
      <c r="E199" s="52"/>
      <c r="F199" s="793"/>
    </row>
    <row r="200" spans="1:6">
      <c r="A200" s="196" t="s">
        <v>53</v>
      </c>
      <c r="B200" s="13" t="s">
        <v>327</v>
      </c>
      <c r="C200" s="53"/>
      <c r="D200" s="53"/>
      <c r="E200" s="53"/>
      <c r="F200" s="801"/>
    </row>
    <row r="201" spans="1:6" ht="23.25" thickBot="1">
      <c r="A201" s="196" t="s">
        <v>55</v>
      </c>
      <c r="B201" s="13" t="s">
        <v>328</v>
      </c>
      <c r="C201" s="53"/>
      <c r="D201" s="53"/>
      <c r="E201" s="53"/>
      <c r="F201" s="801"/>
    </row>
    <row r="202" spans="1:6" ht="15.75" thickBot="1">
      <c r="A202" s="295" t="s">
        <v>2</v>
      </c>
      <c r="B202" s="298" t="s">
        <v>329</v>
      </c>
      <c r="C202" s="405"/>
      <c r="D202" s="405"/>
      <c r="E202" s="405"/>
      <c r="F202" s="707"/>
    </row>
  </sheetData>
  <mergeCells count="5">
    <mergeCell ref="C139:F139"/>
    <mergeCell ref="A2:F2"/>
    <mergeCell ref="A72:F72"/>
    <mergeCell ref="C73:F73"/>
    <mergeCell ref="A138:F138"/>
  </mergeCells>
  <pageMargins left="0.7" right="0.7" top="0.75" bottom="0.75" header="0.3" footer="0.3"/>
  <pageSetup paperSize="9" scale="64" orientation="portrait" verticalDpi="300" r:id="rId1"/>
  <rowBreaks count="2" manualBreakCount="2">
    <brk id="71" max="16383" man="1"/>
    <brk id="134" max="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7"/>
  <sheetViews>
    <sheetView zoomScaleNormal="100" workbookViewId="0">
      <selection activeCell="K70" sqref="K70"/>
    </sheetView>
  </sheetViews>
  <sheetFormatPr defaultRowHeight="15"/>
  <cols>
    <col min="1" max="1" width="10.42578125" customWidth="1"/>
    <col min="2" max="2" width="54.85546875" customWidth="1"/>
    <col min="3" max="3" width="11.28515625" style="368" customWidth="1"/>
    <col min="4" max="5" width="12" style="368" customWidth="1"/>
    <col min="6" max="6" width="7.7109375" customWidth="1"/>
  </cols>
  <sheetData>
    <row r="2" spans="1:6" s="368" customFormat="1">
      <c r="A2" s="1405" t="s">
        <v>920</v>
      </c>
      <c r="B2" s="1405"/>
      <c r="C2" s="1405"/>
      <c r="D2" s="1405"/>
      <c r="E2" s="1405"/>
      <c r="F2" s="1405"/>
    </row>
    <row r="3" spans="1:6" s="368" customFormat="1" ht="15.75" thickBot="1">
      <c r="C3" s="369"/>
      <c r="D3" s="369"/>
      <c r="E3" s="369"/>
      <c r="F3" s="284" t="s">
        <v>980</v>
      </c>
    </row>
    <row r="4" spans="1:6" ht="33" customHeight="1">
      <c r="A4" s="419" t="s">
        <v>318</v>
      </c>
      <c r="B4" s="181" t="s">
        <v>853</v>
      </c>
      <c r="C4" s="421"/>
      <c r="D4" s="421"/>
      <c r="E4" s="421"/>
      <c r="F4" s="393" t="s">
        <v>333</v>
      </c>
    </row>
    <row r="5" spans="1:6" ht="25.5" customHeight="1" thickBot="1">
      <c r="A5" s="420" t="s">
        <v>312</v>
      </c>
      <c r="B5" s="182" t="s">
        <v>313</v>
      </c>
      <c r="C5" s="422"/>
      <c r="D5" s="422"/>
      <c r="E5" s="422"/>
      <c r="F5" s="200" t="s">
        <v>311</v>
      </c>
    </row>
    <row r="6" spans="1:6" ht="15.75" customHeight="1" thickBot="1">
      <c r="A6" s="184"/>
      <c r="B6" s="184"/>
      <c r="C6" s="185"/>
      <c r="D6" s="185"/>
      <c r="E6" s="185"/>
      <c r="F6" s="185" t="s">
        <v>314</v>
      </c>
    </row>
    <row r="7" spans="1:6" ht="29.25" customHeight="1" thickBot="1">
      <c r="A7" s="176" t="s">
        <v>315</v>
      </c>
      <c r="B7" s="162" t="s">
        <v>316</v>
      </c>
      <c r="C7" s="1274" t="s">
        <v>912</v>
      </c>
      <c r="D7" s="1274" t="s">
        <v>913</v>
      </c>
      <c r="E7" s="1274" t="s">
        <v>914</v>
      </c>
      <c r="F7" s="407" t="s">
        <v>577</v>
      </c>
    </row>
    <row r="8" spans="1:6" ht="15.75" customHeight="1" thickBot="1">
      <c r="A8" s="161">
        <v>1</v>
      </c>
      <c r="B8" s="162">
        <v>2</v>
      </c>
      <c r="C8" s="162">
        <v>3</v>
      </c>
      <c r="D8" s="423">
        <v>4</v>
      </c>
      <c r="E8" s="423">
        <v>5</v>
      </c>
      <c r="F8" s="395">
        <v>6</v>
      </c>
    </row>
    <row r="9" spans="1:6" ht="15.75" customHeight="1" thickBot="1">
      <c r="A9" s="508" t="s">
        <v>0</v>
      </c>
      <c r="B9" s="509" t="s">
        <v>360</v>
      </c>
      <c r="C9" s="447">
        <f t="shared" ref="C9" si="0">C10+C18+C19+C30</f>
        <v>3524</v>
      </c>
      <c r="D9" s="447">
        <f t="shared" ref="D9:E9" si="1">D10+D18+D19+D30</f>
        <v>3652</v>
      </c>
      <c r="E9" s="447">
        <f t="shared" si="1"/>
        <v>2271</v>
      </c>
      <c r="F9" s="701">
        <f>E9/D9*100</f>
        <v>62.185104052573934</v>
      </c>
    </row>
    <row r="10" spans="1:6" ht="15.75" customHeight="1" thickBot="1">
      <c r="A10" s="488" t="s">
        <v>3</v>
      </c>
      <c r="B10" s="487" t="s">
        <v>453</v>
      </c>
      <c r="C10" s="415">
        <f t="shared" ref="C10" si="2">SUM(C11:C13)</f>
        <v>0</v>
      </c>
      <c r="D10" s="415">
        <f t="shared" ref="D10:E10" si="3">SUM(D11:D13)</f>
        <v>0</v>
      </c>
      <c r="E10" s="415">
        <f t="shared" si="3"/>
        <v>0</v>
      </c>
      <c r="F10" s="704"/>
    </row>
    <row r="11" spans="1:6" ht="15.75" customHeight="1">
      <c r="A11" s="197" t="s">
        <v>454</v>
      </c>
      <c r="B11" s="11" t="s">
        <v>51</v>
      </c>
      <c r="C11" s="53"/>
      <c r="D11" s="53"/>
      <c r="E11" s="53"/>
      <c r="F11" s="801"/>
    </row>
    <row r="12" spans="1:6" ht="15.75" customHeight="1">
      <c r="A12" s="197" t="s">
        <v>455</v>
      </c>
      <c r="B12" s="13" t="s">
        <v>321</v>
      </c>
      <c r="C12" s="53"/>
      <c r="D12" s="53"/>
      <c r="E12" s="53"/>
      <c r="F12" s="801"/>
    </row>
    <row r="13" spans="1:6" ht="15.75" customHeight="1">
      <c r="A13" s="197" t="s">
        <v>456</v>
      </c>
      <c r="B13" s="13" t="s">
        <v>322</v>
      </c>
      <c r="C13" s="53"/>
      <c r="D13" s="53"/>
      <c r="E13" s="53"/>
      <c r="F13" s="793"/>
    </row>
    <row r="14" spans="1:6" ht="15.75" customHeight="1">
      <c r="A14" s="197" t="s">
        <v>457</v>
      </c>
      <c r="B14" s="126" t="s">
        <v>323</v>
      </c>
      <c r="C14" s="53"/>
      <c r="D14" s="53"/>
      <c r="E14" s="53"/>
      <c r="F14" s="793"/>
    </row>
    <row r="15" spans="1:6" ht="15.75" customHeight="1">
      <c r="A15" s="197" t="s">
        <v>458</v>
      </c>
      <c r="B15" s="489" t="s">
        <v>450</v>
      </c>
      <c r="C15" s="59"/>
      <c r="D15" s="59"/>
      <c r="E15" s="59"/>
      <c r="F15" s="775"/>
    </row>
    <row r="16" spans="1:6" ht="15.75" customHeight="1">
      <c r="A16" s="292" t="s">
        <v>486</v>
      </c>
      <c r="B16" s="489" t="s">
        <v>487</v>
      </c>
      <c r="C16" s="59"/>
      <c r="D16" s="59"/>
      <c r="E16" s="59"/>
      <c r="F16" s="775"/>
    </row>
    <row r="17" spans="1:6" ht="15.75" customHeight="1" thickBot="1">
      <c r="A17" s="293" t="s">
        <v>491</v>
      </c>
      <c r="B17" s="513" t="s">
        <v>492</v>
      </c>
      <c r="C17" s="235"/>
      <c r="D17" s="235"/>
      <c r="E17" s="235"/>
      <c r="F17" s="802"/>
    </row>
    <row r="18" spans="1:6" ht="15.75" customHeight="1" thickBot="1">
      <c r="A18" s="488" t="s">
        <v>4</v>
      </c>
      <c r="B18" s="112" t="s">
        <v>155</v>
      </c>
      <c r="C18" s="402"/>
      <c r="D18" s="402"/>
      <c r="E18" s="402"/>
      <c r="F18" s="803"/>
    </row>
    <row r="19" spans="1:6" ht="15.75" customHeight="1" thickBot="1">
      <c r="A19" s="488" t="s">
        <v>5</v>
      </c>
      <c r="B19" s="112" t="s">
        <v>360</v>
      </c>
      <c r="C19" s="402">
        <f t="shared" ref="C19" si="4">SUM(C20:C29)</f>
        <v>3524</v>
      </c>
      <c r="D19" s="402">
        <f t="shared" ref="D19:E19" si="5">SUM(D20:D29)</f>
        <v>3652</v>
      </c>
      <c r="E19" s="402">
        <f t="shared" si="5"/>
        <v>2271</v>
      </c>
      <c r="F19" s="792">
        <f>E19/D19*100</f>
        <v>62.185104052573934</v>
      </c>
    </row>
    <row r="20" spans="1:6" ht="15.75" customHeight="1">
      <c r="A20" s="197" t="s">
        <v>459</v>
      </c>
      <c r="B20" s="11" t="s">
        <v>66</v>
      </c>
      <c r="C20" s="52">
        <v>0</v>
      </c>
      <c r="D20" s="52">
        <v>0</v>
      </c>
      <c r="E20" s="52">
        <v>0</v>
      </c>
      <c r="F20" s="705">
        <v>0</v>
      </c>
    </row>
    <row r="21" spans="1:6" ht="15.75" customHeight="1">
      <c r="A21" s="197" t="s">
        <v>460</v>
      </c>
      <c r="B21" s="13" t="s">
        <v>67</v>
      </c>
      <c r="C21" s="52">
        <v>3100</v>
      </c>
      <c r="D21" s="52">
        <v>3100</v>
      </c>
      <c r="E21" s="52">
        <v>1866</v>
      </c>
      <c r="F21" s="793">
        <f>E21/D21*100</f>
        <v>60.193548387096776</v>
      </c>
    </row>
    <row r="22" spans="1:6" ht="15.75" customHeight="1">
      <c r="A22" s="197" t="s">
        <v>461</v>
      </c>
      <c r="B22" s="13" t="s">
        <v>234</v>
      </c>
      <c r="C22" s="52">
        <v>0</v>
      </c>
      <c r="D22" s="52">
        <v>0</v>
      </c>
      <c r="E22" s="52">
        <v>0</v>
      </c>
      <c r="F22" s="793">
        <v>0</v>
      </c>
    </row>
    <row r="23" spans="1:6" ht="15.75" customHeight="1">
      <c r="A23" s="197" t="s">
        <v>462</v>
      </c>
      <c r="B23" s="13" t="s">
        <v>69</v>
      </c>
      <c r="C23" s="52">
        <v>0</v>
      </c>
      <c r="D23" s="52">
        <v>0</v>
      </c>
      <c r="E23" s="52">
        <v>0</v>
      </c>
      <c r="F23" s="793">
        <v>0</v>
      </c>
    </row>
    <row r="24" spans="1:6" ht="15.75" customHeight="1">
      <c r="A24" s="197" t="s">
        <v>463</v>
      </c>
      <c r="B24" s="13" t="s">
        <v>14</v>
      </c>
      <c r="C24" s="52">
        <v>0</v>
      </c>
      <c r="D24" s="52">
        <v>0</v>
      </c>
      <c r="E24" s="52">
        <v>0</v>
      </c>
      <c r="F24" s="793">
        <v>0</v>
      </c>
    </row>
    <row r="25" spans="1:6" ht="15.75" customHeight="1">
      <c r="A25" s="197" t="s">
        <v>464</v>
      </c>
      <c r="B25" s="13" t="s">
        <v>16</v>
      </c>
      <c r="C25" s="52">
        <v>424</v>
      </c>
      <c r="D25" s="52">
        <v>424</v>
      </c>
      <c r="E25" s="52">
        <v>277</v>
      </c>
      <c r="F25" s="793">
        <f t="shared" ref="F25:F27" si="6">E25/D25*100</f>
        <v>65.330188679245282</v>
      </c>
    </row>
    <row r="26" spans="1:6" ht="15.75" customHeight="1">
      <c r="A26" s="197" t="s">
        <v>465</v>
      </c>
      <c r="B26" s="13" t="s">
        <v>320</v>
      </c>
      <c r="C26" s="52">
        <v>0</v>
      </c>
      <c r="D26" s="52">
        <v>0</v>
      </c>
      <c r="E26" s="52">
        <v>0</v>
      </c>
      <c r="F26" s="793"/>
    </row>
    <row r="27" spans="1:6" ht="15.75" customHeight="1">
      <c r="A27" s="197" t="s">
        <v>466</v>
      </c>
      <c r="B27" s="13" t="s">
        <v>235</v>
      </c>
      <c r="C27" s="52">
        <v>0</v>
      </c>
      <c r="D27" s="52">
        <v>0</v>
      </c>
      <c r="E27" s="52">
        <v>0</v>
      </c>
      <c r="F27" s="793">
        <v>0</v>
      </c>
    </row>
    <row r="28" spans="1:6" ht="15.75" customHeight="1">
      <c r="A28" s="197" t="s">
        <v>467</v>
      </c>
      <c r="B28" s="13" t="s">
        <v>921</v>
      </c>
      <c r="C28" s="52">
        <v>0</v>
      </c>
      <c r="D28" s="52">
        <v>128</v>
      </c>
      <c r="E28" s="52">
        <v>128</v>
      </c>
      <c r="F28" s="793"/>
    </row>
    <row r="29" spans="1:6" ht="15.75" customHeight="1" thickBot="1">
      <c r="A29" s="197" t="s">
        <v>468</v>
      </c>
      <c r="B29" s="126" t="s">
        <v>19</v>
      </c>
      <c r="C29" s="52">
        <v>0</v>
      </c>
      <c r="D29" s="52">
        <v>0</v>
      </c>
      <c r="E29" s="52">
        <v>0</v>
      </c>
      <c r="F29" s="793"/>
    </row>
    <row r="30" spans="1:6" ht="15.75" customHeight="1" thickBot="1">
      <c r="A30" s="488" t="s">
        <v>45</v>
      </c>
      <c r="B30" s="112" t="s">
        <v>27</v>
      </c>
      <c r="C30" s="494"/>
      <c r="D30" s="494"/>
      <c r="E30" s="494"/>
      <c r="F30" s="794"/>
    </row>
    <row r="31" spans="1:6" ht="15.75" customHeight="1" thickBot="1">
      <c r="A31" s="296" t="s">
        <v>1</v>
      </c>
      <c r="B31" s="510" t="s">
        <v>452</v>
      </c>
      <c r="C31" s="493">
        <f t="shared" ref="C31:E31" si="7">C32</f>
        <v>0</v>
      </c>
      <c r="D31" s="493">
        <f t="shared" si="7"/>
        <v>0</v>
      </c>
      <c r="E31" s="493">
        <f t="shared" si="7"/>
        <v>0</v>
      </c>
      <c r="F31" s="804"/>
    </row>
    <row r="32" spans="1:6" ht="15.75" customHeight="1" thickBot="1">
      <c r="A32" s="488" t="s">
        <v>50</v>
      </c>
      <c r="B32" s="112" t="s">
        <v>482</v>
      </c>
      <c r="C32" s="402">
        <f t="shared" ref="C32" si="8">SUM(C33:C34)</f>
        <v>0</v>
      </c>
      <c r="D32" s="402">
        <f t="shared" ref="D32:E32" si="9">SUM(D33:D34)</f>
        <v>0</v>
      </c>
      <c r="E32" s="402">
        <f t="shared" si="9"/>
        <v>0</v>
      </c>
      <c r="F32" s="795"/>
    </row>
    <row r="33" spans="1:8" ht="15.75" customHeight="1">
      <c r="A33" s="197" t="s">
        <v>469</v>
      </c>
      <c r="B33" s="11" t="s">
        <v>321</v>
      </c>
      <c r="C33" s="52"/>
      <c r="D33" s="52"/>
      <c r="E33" s="52"/>
      <c r="F33" s="705"/>
    </row>
    <row r="34" spans="1:8" ht="15.75" customHeight="1">
      <c r="A34" s="196" t="s">
        <v>470</v>
      </c>
      <c r="B34" s="13" t="s">
        <v>324</v>
      </c>
      <c r="C34" s="68">
        <f t="shared" ref="C34" si="10">SUM(C35:C36)</f>
        <v>0</v>
      </c>
      <c r="D34" s="68">
        <f t="shared" ref="D34:E34" si="11">SUM(D35:D36)</f>
        <v>0</v>
      </c>
      <c r="E34" s="68">
        <f t="shared" si="11"/>
        <v>0</v>
      </c>
      <c r="F34" s="775"/>
    </row>
    <row r="35" spans="1:8" ht="15.75" customHeight="1">
      <c r="A35" s="288" t="s">
        <v>471</v>
      </c>
      <c r="B35" s="289" t="s">
        <v>325</v>
      </c>
      <c r="C35" s="59"/>
      <c r="D35" s="59"/>
      <c r="E35" s="59"/>
      <c r="F35" s="775"/>
    </row>
    <row r="36" spans="1:8" ht="15.75" customHeight="1" thickBot="1">
      <c r="A36" s="293" t="s">
        <v>488</v>
      </c>
      <c r="B36" s="489" t="s">
        <v>487</v>
      </c>
      <c r="C36" s="498"/>
      <c r="D36" s="498"/>
      <c r="E36" s="498"/>
      <c r="F36" s="796"/>
    </row>
    <row r="37" spans="1:8" ht="15.75" customHeight="1" thickBot="1">
      <c r="A37" s="488" t="s">
        <v>54</v>
      </c>
      <c r="B37" s="490" t="s">
        <v>452</v>
      </c>
      <c r="C37" s="60">
        <f t="shared" ref="C37" si="12">+C38+C39</f>
        <v>0</v>
      </c>
      <c r="D37" s="60">
        <f t="shared" ref="D37:E37" si="13">+D38+D39</f>
        <v>0</v>
      </c>
      <c r="E37" s="60">
        <f t="shared" si="13"/>
        <v>0</v>
      </c>
      <c r="F37" s="704"/>
    </row>
    <row r="38" spans="1:8" ht="15.75" customHeight="1">
      <c r="A38" s="197" t="s">
        <v>472</v>
      </c>
      <c r="B38" s="502" t="s">
        <v>22</v>
      </c>
      <c r="C38" s="52"/>
      <c r="D38" s="52"/>
      <c r="E38" s="52"/>
      <c r="F38" s="706"/>
    </row>
    <row r="39" spans="1:8" ht="15.75" customHeight="1">
      <c r="A39" s="196" t="s">
        <v>473</v>
      </c>
      <c r="B39" s="31" t="s">
        <v>24</v>
      </c>
      <c r="C39" s="470"/>
      <c r="D39" s="470"/>
      <c r="E39" s="470"/>
      <c r="F39" s="797"/>
    </row>
    <row r="40" spans="1:8" ht="15.75" customHeight="1" thickBot="1">
      <c r="A40" s="288" t="s">
        <v>474</v>
      </c>
      <c r="B40" s="503" t="s">
        <v>236</v>
      </c>
      <c r="C40" s="59"/>
      <c r="D40" s="59"/>
      <c r="E40" s="59"/>
      <c r="F40" s="763"/>
    </row>
    <row r="41" spans="1:8" ht="15.75" customHeight="1" thickBot="1">
      <c r="A41" s="488" t="s">
        <v>53</v>
      </c>
      <c r="B41" s="490" t="s">
        <v>326</v>
      </c>
      <c r="C41" s="402"/>
      <c r="D41" s="402"/>
      <c r="E41" s="402"/>
      <c r="F41" s="760"/>
      <c r="G41" s="294"/>
    </row>
    <row r="42" spans="1:8" ht="15.75" customHeight="1" thickBot="1">
      <c r="A42" s="504" t="s">
        <v>2</v>
      </c>
      <c r="B42" s="505" t="s">
        <v>483</v>
      </c>
      <c r="C42" s="506">
        <f t="shared" ref="C42" si="14">C31+C9</f>
        <v>3524</v>
      </c>
      <c r="D42" s="506">
        <f t="shared" ref="D42:E42" si="15">D31+D9</f>
        <v>3652</v>
      </c>
      <c r="E42" s="506">
        <f t="shared" si="15"/>
        <v>2271</v>
      </c>
      <c r="F42" s="798">
        <f>E42/D42*100</f>
        <v>62.185104052573934</v>
      </c>
    </row>
    <row r="43" spans="1:8" ht="15.75" customHeight="1" thickBot="1">
      <c r="A43" s="161" t="s">
        <v>12</v>
      </c>
      <c r="B43" s="490" t="s">
        <v>383</v>
      </c>
      <c r="C43" s="60">
        <f>SUM(C44:C46)</f>
        <v>25148</v>
      </c>
      <c r="D43" s="60">
        <f>SUM(D44:D46)</f>
        <v>23570</v>
      </c>
      <c r="E43" s="60">
        <f>SUM(E44:E46)</f>
        <v>23570</v>
      </c>
      <c r="F43" s="704">
        <f>E43/D43*100</f>
        <v>100</v>
      </c>
    </row>
    <row r="44" spans="1:8" s="368" customFormat="1" ht="15.75" customHeight="1">
      <c r="A44" s="197" t="s">
        <v>475</v>
      </c>
      <c r="B44" s="502" t="s">
        <v>158</v>
      </c>
      <c r="C44" s="52"/>
      <c r="D44" s="52">
        <v>735</v>
      </c>
      <c r="E44" s="52">
        <v>735</v>
      </c>
      <c r="F44" s="705">
        <f>E44/D44*100</f>
        <v>100</v>
      </c>
    </row>
    <row r="45" spans="1:8" s="368" customFormat="1" ht="15.75" customHeight="1">
      <c r="A45" s="196" t="s">
        <v>15</v>
      </c>
      <c r="B45" s="31" t="s">
        <v>160</v>
      </c>
      <c r="C45" s="68"/>
      <c r="D45" s="68"/>
      <c r="E45" s="68"/>
      <c r="F45" s="799"/>
    </row>
    <row r="46" spans="1:8" s="368" customFormat="1" ht="15.75" customHeight="1" thickBot="1">
      <c r="A46" s="288" t="s">
        <v>17</v>
      </c>
      <c r="B46" s="126" t="s">
        <v>863</v>
      </c>
      <c r="C46" s="59">
        <v>25148</v>
      </c>
      <c r="D46" s="59">
        <v>22835</v>
      </c>
      <c r="E46" s="59">
        <v>22835</v>
      </c>
      <c r="F46" s="775">
        <f>E46/D46*100</f>
        <v>100</v>
      </c>
    </row>
    <row r="47" spans="1:8" ht="15.75" customHeight="1" thickBot="1">
      <c r="A47" s="296" t="s">
        <v>20</v>
      </c>
      <c r="B47" s="491" t="s">
        <v>380</v>
      </c>
      <c r="C47" s="492">
        <f t="shared" ref="C47" si="16">C42+C43</f>
        <v>28672</v>
      </c>
      <c r="D47" s="492">
        <f>(D42+D43)</f>
        <v>27222</v>
      </c>
      <c r="E47" s="492">
        <f>E42+E43</f>
        <v>25841</v>
      </c>
      <c r="F47" s="800">
        <f>E47/D47*100</f>
        <v>94.926897362427454</v>
      </c>
      <c r="G47" s="294"/>
      <c r="H47" s="294"/>
    </row>
    <row r="48" spans="1:8" ht="15.75" customHeight="1" thickBot="1">
      <c r="A48" s="192"/>
      <c r="B48" s="174"/>
      <c r="C48" s="174"/>
      <c r="D48" s="174"/>
      <c r="E48" s="174"/>
      <c r="F48" s="174"/>
    </row>
    <row r="49" spans="1:7" ht="15.75" customHeight="1" thickBot="1">
      <c r="A49" s="176"/>
      <c r="B49" s="191" t="s">
        <v>151</v>
      </c>
      <c r="C49" s="411"/>
      <c r="D49" s="411"/>
      <c r="E49" s="411"/>
      <c r="F49" s="305"/>
    </row>
    <row r="50" spans="1:7" ht="15.75" customHeight="1" thickBot="1">
      <c r="A50" s="161" t="s">
        <v>0</v>
      </c>
      <c r="B50" s="112" t="s">
        <v>476</v>
      </c>
      <c r="C50" s="409">
        <f t="shared" ref="C50" si="17">SUM(C51:C55)</f>
        <v>28672</v>
      </c>
      <c r="D50" s="409">
        <f>SUM(D51:D55)</f>
        <v>26524</v>
      </c>
      <c r="E50" s="409">
        <f>SUM(E51:E55)</f>
        <v>24897</v>
      </c>
      <c r="F50" s="444">
        <f>E50/D50*100</f>
        <v>93.865932740159849</v>
      </c>
    </row>
    <row r="51" spans="1:7" ht="15.75" customHeight="1">
      <c r="A51" s="196" t="s">
        <v>3</v>
      </c>
      <c r="B51" s="11" t="s">
        <v>249</v>
      </c>
      <c r="C51" s="410">
        <v>15281</v>
      </c>
      <c r="D51" s="410">
        <v>12843</v>
      </c>
      <c r="E51" s="410">
        <v>12411</v>
      </c>
      <c r="F51" s="445">
        <f>E51/D51*100</f>
        <v>96.636299929922913</v>
      </c>
    </row>
    <row r="52" spans="1:7" ht="15.75" customHeight="1">
      <c r="A52" s="196" t="s">
        <v>4</v>
      </c>
      <c r="B52" s="13" t="s">
        <v>89</v>
      </c>
      <c r="C52" s="410">
        <v>4317</v>
      </c>
      <c r="D52" s="410">
        <v>4204</v>
      </c>
      <c r="E52" s="410">
        <v>3368</v>
      </c>
      <c r="F52" s="445">
        <f>E52/D52*100</f>
        <v>80.114176974310183</v>
      </c>
    </row>
    <row r="53" spans="1:7" ht="15.75" customHeight="1">
      <c r="A53" s="196" t="s">
        <v>5</v>
      </c>
      <c r="B53" s="13" t="s">
        <v>250</v>
      </c>
      <c r="C53" s="410">
        <v>9074</v>
      </c>
      <c r="D53" s="410">
        <v>9477</v>
      </c>
      <c r="E53" s="410">
        <v>9118</v>
      </c>
      <c r="F53" s="445">
        <f t="shared" ref="F53" si="18">E53/D53*100</f>
        <v>96.211881397066577</v>
      </c>
    </row>
    <row r="54" spans="1:7" ht="15.75" customHeight="1">
      <c r="A54" s="196" t="s">
        <v>45</v>
      </c>
      <c r="B54" s="13" t="s">
        <v>127</v>
      </c>
      <c r="C54" s="410">
        <v>0</v>
      </c>
      <c r="D54" s="410">
        <v>0</v>
      </c>
      <c r="E54" s="410">
        <v>0</v>
      </c>
      <c r="F54" s="445"/>
    </row>
    <row r="55" spans="1:7" ht="15.75" customHeight="1">
      <c r="A55" s="196" t="s">
        <v>47</v>
      </c>
      <c r="B55" s="13" t="s">
        <v>91</v>
      </c>
      <c r="C55" s="410">
        <v>0</v>
      </c>
      <c r="D55" s="410">
        <v>0</v>
      </c>
      <c r="E55" s="410">
        <v>0</v>
      </c>
      <c r="F55" s="445">
        <v>0</v>
      </c>
    </row>
    <row r="56" spans="1:7" s="368" customFormat="1" ht="15.75" customHeight="1" thickBot="1">
      <c r="A56" s="292"/>
      <c r="B56" s="23" t="s">
        <v>128</v>
      </c>
      <c r="C56" s="410">
        <v>0</v>
      </c>
      <c r="D56" s="410">
        <v>0</v>
      </c>
      <c r="E56" s="410">
        <v>0</v>
      </c>
      <c r="F56" s="445">
        <v>0</v>
      </c>
    </row>
    <row r="57" spans="1:7" ht="15.75" customHeight="1" thickBot="1">
      <c r="A57" s="161" t="s">
        <v>1</v>
      </c>
      <c r="B57" s="112" t="s">
        <v>490</v>
      </c>
      <c r="C57" s="409">
        <f t="shared" ref="C57" si="19">C58+C60+C61</f>
        <v>0</v>
      </c>
      <c r="D57" s="409">
        <f t="shared" ref="D57:E57" si="20">D58+D60+D61</f>
        <v>698</v>
      </c>
      <c r="E57" s="409">
        <f t="shared" si="20"/>
        <v>698</v>
      </c>
      <c r="F57" s="444">
        <f>E57/D57*100</f>
        <v>100</v>
      </c>
    </row>
    <row r="58" spans="1:7" ht="15.75" customHeight="1">
      <c r="A58" s="196" t="s">
        <v>50</v>
      </c>
      <c r="B58" s="11" t="s">
        <v>177</v>
      </c>
      <c r="C58" s="410">
        <v>0</v>
      </c>
      <c r="D58" s="410">
        <v>698</v>
      </c>
      <c r="E58" s="410">
        <v>698</v>
      </c>
      <c r="F58" s="445">
        <f>E58/D58*100</f>
        <v>100</v>
      </c>
    </row>
    <row r="59" spans="1:7" s="301" customFormat="1" ht="15.75" customHeight="1">
      <c r="A59" s="196"/>
      <c r="B59" s="13" t="s">
        <v>328</v>
      </c>
      <c r="C59" s="410">
        <v>0</v>
      </c>
      <c r="D59" s="410">
        <v>0</v>
      </c>
      <c r="E59" s="410">
        <v>0</v>
      </c>
      <c r="F59" s="445"/>
    </row>
    <row r="60" spans="1:7" ht="15.75" customHeight="1">
      <c r="A60" s="196" t="s">
        <v>54</v>
      </c>
      <c r="B60" s="13" t="s">
        <v>104</v>
      </c>
      <c r="C60" s="410"/>
      <c r="D60" s="410"/>
      <c r="E60" s="410"/>
      <c r="F60" s="408"/>
    </row>
    <row r="61" spans="1:7" ht="15.75" customHeight="1">
      <c r="A61" s="196" t="s">
        <v>53</v>
      </c>
      <c r="B61" s="13" t="s">
        <v>327</v>
      </c>
      <c r="C61" s="410"/>
      <c r="D61" s="410"/>
      <c r="E61" s="410"/>
      <c r="F61" s="408"/>
    </row>
    <row r="62" spans="1:7" ht="15.75" customHeight="1" thickBot="1">
      <c r="A62" s="196" t="s">
        <v>55</v>
      </c>
      <c r="B62" s="13" t="s">
        <v>328</v>
      </c>
      <c r="C62" s="410"/>
      <c r="D62" s="410"/>
      <c r="E62" s="410"/>
      <c r="F62" s="408"/>
    </row>
    <row r="63" spans="1:7" ht="15.75" customHeight="1" thickBot="1">
      <c r="A63" s="295" t="s">
        <v>2</v>
      </c>
      <c r="B63" s="298" t="s">
        <v>329</v>
      </c>
      <c r="C63" s="412">
        <f t="shared" ref="C63" si="21">+C50+C57</f>
        <v>28672</v>
      </c>
      <c r="D63" s="412">
        <f t="shared" ref="D63:E63" si="22">+D50+D57</f>
        <v>27222</v>
      </c>
      <c r="E63" s="412">
        <f t="shared" si="22"/>
        <v>25595</v>
      </c>
      <c r="F63" s="446">
        <f>E63/D63*100</f>
        <v>94.023216516053182</v>
      </c>
      <c r="G63" s="294"/>
    </row>
    <row r="64" spans="1:7" ht="15.75" customHeight="1" thickBot="1">
      <c r="A64" s="202"/>
      <c r="B64" s="203"/>
      <c r="C64" s="203"/>
      <c r="D64" s="141">
        <f>D129+D194</f>
        <v>27222</v>
      </c>
      <c r="E64" s="141">
        <f>E129+E194</f>
        <v>25595</v>
      </c>
    </row>
    <row r="65" spans="1:6" ht="15.75" customHeight="1" thickBot="1">
      <c r="A65" s="193" t="s">
        <v>922</v>
      </c>
      <c r="B65" s="194"/>
      <c r="C65" s="1527">
        <v>6</v>
      </c>
      <c r="D65" s="1527">
        <v>6</v>
      </c>
      <c r="E65" s="1527">
        <v>6</v>
      </c>
    </row>
    <row r="66" spans="1:6" ht="15.75" customHeight="1" thickBot="1">
      <c r="A66" s="193" t="s">
        <v>231</v>
      </c>
      <c r="B66" s="194"/>
      <c r="C66" s="1528"/>
      <c r="D66" s="1528"/>
      <c r="E66" s="1528"/>
    </row>
    <row r="67" spans="1:6" s="301" customFormat="1" ht="15.75" customHeight="1">
      <c r="A67" s="306"/>
      <c r="B67" s="307"/>
      <c r="C67" s="368"/>
      <c r="D67" s="368"/>
      <c r="E67" s="368"/>
    </row>
    <row r="68" spans="1:6" s="301" customFormat="1" ht="15.75" customHeight="1">
      <c r="A68" s="390" t="s">
        <v>552</v>
      </c>
      <c r="B68" s="307"/>
      <c r="C68" s="368"/>
      <c r="D68" s="368"/>
      <c r="E68" s="368"/>
    </row>
    <row r="69" spans="1:6" s="301" customFormat="1" ht="15.75" customHeight="1" thickBot="1">
      <c r="A69" s="315"/>
      <c r="B69" s="315"/>
      <c r="C69" s="1410" t="s">
        <v>981</v>
      </c>
      <c r="D69" s="1410"/>
      <c r="E69" s="1410"/>
      <c r="F69" s="1410"/>
    </row>
    <row r="70" spans="1:6" ht="27">
      <c r="A70" s="419" t="s">
        <v>318</v>
      </c>
      <c r="B70" s="181" t="s">
        <v>853</v>
      </c>
      <c r="C70" s="421"/>
      <c r="D70" s="421"/>
      <c r="E70" s="421"/>
      <c r="F70" s="393" t="s">
        <v>333</v>
      </c>
    </row>
    <row r="71" spans="1:6" ht="18.75" thickBot="1">
      <c r="A71" s="420" t="s">
        <v>312</v>
      </c>
      <c r="B71" s="182" t="s">
        <v>387</v>
      </c>
      <c r="C71" s="422"/>
      <c r="D71" s="422"/>
      <c r="E71" s="422"/>
      <c r="F71" s="200" t="s">
        <v>319</v>
      </c>
    </row>
    <row r="72" spans="1:6" ht="15.75" thickBot="1">
      <c r="A72" s="184"/>
      <c r="B72" s="184"/>
      <c r="C72" s="185"/>
      <c r="D72" s="185"/>
      <c r="E72" s="185"/>
      <c r="F72" s="185" t="s">
        <v>314</v>
      </c>
    </row>
    <row r="73" spans="1:6" ht="25.5" customHeight="1" thickBot="1">
      <c r="A73" s="176" t="s">
        <v>315</v>
      </c>
      <c r="B73" s="162" t="s">
        <v>316</v>
      </c>
      <c r="C73" s="1274" t="s">
        <v>912</v>
      </c>
      <c r="D73" s="1274" t="s">
        <v>913</v>
      </c>
      <c r="E73" s="1274" t="s">
        <v>914</v>
      </c>
      <c r="F73" s="407" t="s">
        <v>577</v>
      </c>
    </row>
    <row r="74" spans="1:6" ht="15.75" customHeight="1" thickBot="1">
      <c r="A74" s="161">
        <v>1</v>
      </c>
      <c r="B74" s="162">
        <v>2</v>
      </c>
      <c r="C74" s="162">
        <v>3</v>
      </c>
      <c r="D74" s="423">
        <v>4</v>
      </c>
      <c r="E74" s="423">
        <v>5</v>
      </c>
      <c r="F74" s="395">
        <v>6</v>
      </c>
    </row>
    <row r="75" spans="1:6" ht="15.75" customHeight="1" thickBot="1">
      <c r="A75" s="508" t="s">
        <v>0</v>
      </c>
      <c r="B75" s="509" t="s">
        <v>360</v>
      </c>
      <c r="C75" s="447">
        <f t="shared" ref="C75:E75" si="23">C76+C84+C85+C96</f>
        <v>3524</v>
      </c>
      <c r="D75" s="447">
        <f t="shared" si="23"/>
        <v>3652</v>
      </c>
      <c r="E75" s="447">
        <f t="shared" si="23"/>
        <v>2271</v>
      </c>
      <c r="F75" s="701">
        <f>E75/D75*100</f>
        <v>62.185104052573934</v>
      </c>
    </row>
    <row r="76" spans="1:6" ht="15.75" customHeight="1" thickBot="1">
      <c r="A76" s="488" t="s">
        <v>3</v>
      </c>
      <c r="B76" s="487" t="s">
        <v>453</v>
      </c>
      <c r="C76" s="415">
        <f t="shared" ref="C76" si="24">SUM(C77:C79)</f>
        <v>0</v>
      </c>
      <c r="D76" s="415">
        <f t="shared" ref="D76:E76" si="25">SUM(D77:D79)</f>
        <v>0</v>
      </c>
      <c r="E76" s="415">
        <f t="shared" si="25"/>
        <v>0</v>
      </c>
      <c r="F76" s="704"/>
    </row>
    <row r="77" spans="1:6" ht="15.75" customHeight="1">
      <c r="A77" s="197" t="s">
        <v>454</v>
      </c>
      <c r="B77" s="11" t="s">
        <v>51</v>
      </c>
      <c r="C77" s="53"/>
      <c r="D77" s="53"/>
      <c r="E77" s="53"/>
      <c r="F77" s="801"/>
    </row>
    <row r="78" spans="1:6" ht="15.75" customHeight="1">
      <c r="A78" s="197" t="s">
        <v>455</v>
      </c>
      <c r="B78" s="13" t="s">
        <v>321</v>
      </c>
      <c r="C78" s="53"/>
      <c r="D78" s="53"/>
      <c r="E78" s="53"/>
      <c r="F78" s="801"/>
    </row>
    <row r="79" spans="1:6" ht="15.75" customHeight="1">
      <c r="A79" s="197" t="s">
        <v>456</v>
      </c>
      <c r="B79" s="13" t="s">
        <v>322</v>
      </c>
      <c r="C79" s="53"/>
      <c r="D79" s="53"/>
      <c r="E79" s="53"/>
      <c r="F79" s="793"/>
    </row>
    <row r="80" spans="1:6" ht="15.75" customHeight="1">
      <c r="A80" s="197" t="s">
        <v>457</v>
      </c>
      <c r="B80" s="126" t="s">
        <v>323</v>
      </c>
      <c r="C80" s="53"/>
      <c r="D80" s="53"/>
      <c r="E80" s="53"/>
      <c r="F80" s="793"/>
    </row>
    <row r="81" spans="1:6" ht="15.75" customHeight="1">
      <c r="A81" s="197" t="s">
        <v>458</v>
      </c>
      <c r="B81" s="489" t="s">
        <v>450</v>
      </c>
      <c r="C81" s="59"/>
      <c r="D81" s="59"/>
      <c r="E81" s="59"/>
      <c r="F81" s="775"/>
    </row>
    <row r="82" spans="1:6" ht="15.75" customHeight="1">
      <c r="A82" s="292" t="s">
        <v>486</v>
      </c>
      <c r="B82" s="489" t="s">
        <v>487</v>
      </c>
      <c r="C82" s="59"/>
      <c r="D82" s="59"/>
      <c r="E82" s="59"/>
      <c r="F82" s="775"/>
    </row>
    <row r="83" spans="1:6" ht="15.75" customHeight="1" thickBot="1">
      <c r="A83" s="293" t="s">
        <v>491</v>
      </c>
      <c r="B83" s="513" t="s">
        <v>492</v>
      </c>
      <c r="C83" s="235"/>
      <c r="D83" s="235"/>
      <c r="E83" s="235"/>
      <c r="F83" s="802"/>
    </row>
    <row r="84" spans="1:6" ht="15.75" customHeight="1" thickBot="1">
      <c r="A84" s="488" t="s">
        <v>4</v>
      </c>
      <c r="B84" s="112" t="s">
        <v>155</v>
      </c>
      <c r="C84" s="402"/>
      <c r="D84" s="402"/>
      <c r="E84" s="402"/>
      <c r="F84" s="803"/>
    </row>
    <row r="85" spans="1:6" ht="15.75" customHeight="1" thickBot="1">
      <c r="A85" s="488" t="s">
        <v>5</v>
      </c>
      <c r="B85" s="112" t="s">
        <v>360</v>
      </c>
      <c r="C85" s="402">
        <f t="shared" ref="C85:E85" si="26">SUM(C86:C95)</f>
        <v>3524</v>
      </c>
      <c r="D85" s="402">
        <f t="shared" si="26"/>
        <v>3652</v>
      </c>
      <c r="E85" s="402">
        <f t="shared" si="26"/>
        <v>2271</v>
      </c>
      <c r="F85" s="792">
        <f>E85/D85*100</f>
        <v>62.185104052573934</v>
      </c>
    </row>
    <row r="86" spans="1:6" ht="15.75" customHeight="1">
      <c r="A86" s="197" t="s">
        <v>459</v>
      </c>
      <c r="B86" s="11" t="s">
        <v>66</v>
      </c>
      <c r="C86" s="52">
        <v>0</v>
      </c>
      <c r="D86" s="52">
        <v>0</v>
      </c>
      <c r="E86" s="52">
        <v>0</v>
      </c>
      <c r="F86" s="705">
        <v>0</v>
      </c>
    </row>
    <row r="87" spans="1:6" ht="15.75" customHeight="1">
      <c r="A87" s="197" t="s">
        <v>460</v>
      </c>
      <c r="B87" s="13" t="s">
        <v>67</v>
      </c>
      <c r="C87" s="52">
        <v>3100</v>
      </c>
      <c r="D87" s="52">
        <v>3100</v>
      </c>
      <c r="E87" s="52">
        <v>1866</v>
      </c>
      <c r="F87" s="793">
        <f>E87/D87*100</f>
        <v>60.193548387096776</v>
      </c>
    </row>
    <row r="88" spans="1:6" ht="15.75" customHeight="1">
      <c r="A88" s="197" t="s">
        <v>461</v>
      </c>
      <c r="B88" s="13" t="s">
        <v>234</v>
      </c>
      <c r="C88" s="52">
        <v>0</v>
      </c>
      <c r="D88" s="52">
        <v>0</v>
      </c>
      <c r="E88" s="52">
        <v>0</v>
      </c>
      <c r="F88" s="793">
        <v>0</v>
      </c>
    </row>
    <row r="89" spans="1:6" ht="15.75" customHeight="1">
      <c r="A89" s="197" t="s">
        <v>462</v>
      </c>
      <c r="B89" s="13" t="s">
        <v>69</v>
      </c>
      <c r="C89" s="52">
        <v>0</v>
      </c>
      <c r="D89" s="52">
        <v>0</v>
      </c>
      <c r="E89" s="52">
        <v>0</v>
      </c>
      <c r="F89" s="793">
        <v>0</v>
      </c>
    </row>
    <row r="90" spans="1:6" ht="15.75" customHeight="1">
      <c r="A90" s="197" t="s">
        <v>463</v>
      </c>
      <c r="B90" s="13" t="s">
        <v>14</v>
      </c>
      <c r="C90" s="52">
        <v>0</v>
      </c>
      <c r="D90" s="52">
        <v>0</v>
      </c>
      <c r="E90" s="52">
        <v>0</v>
      </c>
      <c r="F90" s="793">
        <v>0</v>
      </c>
    </row>
    <row r="91" spans="1:6" ht="15.75" customHeight="1">
      <c r="A91" s="197" t="s">
        <v>464</v>
      </c>
      <c r="B91" s="13" t="s">
        <v>16</v>
      </c>
      <c r="C91" s="52">
        <v>424</v>
      </c>
      <c r="D91" s="52">
        <v>424</v>
      </c>
      <c r="E91" s="52">
        <v>277</v>
      </c>
      <c r="F91" s="793">
        <f t="shared" ref="F91:F93" si="27">E91/D91*100</f>
        <v>65.330188679245282</v>
      </c>
    </row>
    <row r="92" spans="1:6" ht="15.75" customHeight="1">
      <c r="A92" s="197" t="s">
        <v>465</v>
      </c>
      <c r="B92" s="13" t="s">
        <v>320</v>
      </c>
      <c r="C92" s="52">
        <v>0</v>
      </c>
      <c r="D92" s="52">
        <v>0</v>
      </c>
      <c r="E92" s="52">
        <v>0</v>
      </c>
      <c r="F92" s="793"/>
    </row>
    <row r="93" spans="1:6" ht="15.75" customHeight="1">
      <c r="A93" s="197" t="s">
        <v>466</v>
      </c>
      <c r="B93" s="13" t="s">
        <v>235</v>
      </c>
      <c r="C93" s="52">
        <v>0</v>
      </c>
      <c r="D93" s="52">
        <v>0</v>
      </c>
      <c r="E93" s="52">
        <v>0</v>
      </c>
      <c r="F93" s="793">
        <v>0</v>
      </c>
    </row>
    <row r="94" spans="1:6" ht="15.75" customHeight="1">
      <c r="A94" s="197" t="s">
        <v>467</v>
      </c>
      <c r="B94" s="13" t="s">
        <v>921</v>
      </c>
      <c r="C94" s="52">
        <v>0</v>
      </c>
      <c r="D94" s="52">
        <v>128</v>
      </c>
      <c r="E94" s="52">
        <v>128</v>
      </c>
      <c r="F94" s="793"/>
    </row>
    <row r="95" spans="1:6" ht="15.75" customHeight="1" thickBot="1">
      <c r="A95" s="197" t="s">
        <v>468</v>
      </c>
      <c r="B95" s="126" t="s">
        <v>19</v>
      </c>
      <c r="C95" s="52">
        <v>0</v>
      </c>
      <c r="D95" s="52">
        <v>0</v>
      </c>
      <c r="E95" s="52">
        <v>0</v>
      </c>
      <c r="F95" s="793"/>
    </row>
    <row r="96" spans="1:6" ht="15.75" customHeight="1" thickBot="1">
      <c r="A96" s="488" t="s">
        <v>45</v>
      </c>
      <c r="B96" s="112" t="s">
        <v>27</v>
      </c>
      <c r="C96" s="494"/>
      <c r="D96" s="494"/>
      <c r="E96" s="494"/>
      <c r="F96" s="794"/>
    </row>
    <row r="97" spans="1:6" ht="15.75" customHeight="1" thickBot="1">
      <c r="A97" s="296" t="s">
        <v>1</v>
      </c>
      <c r="B97" s="510" t="s">
        <v>452</v>
      </c>
      <c r="C97" s="493">
        <f t="shared" ref="C97:E97" si="28">C98</f>
        <v>0</v>
      </c>
      <c r="D97" s="493">
        <f t="shared" si="28"/>
        <v>0</v>
      </c>
      <c r="E97" s="493">
        <f t="shared" si="28"/>
        <v>0</v>
      </c>
      <c r="F97" s="804"/>
    </row>
    <row r="98" spans="1:6" ht="15.75" customHeight="1" thickBot="1">
      <c r="A98" s="488" t="s">
        <v>50</v>
      </c>
      <c r="B98" s="112" t="s">
        <v>482</v>
      </c>
      <c r="C98" s="402">
        <f t="shared" ref="C98" si="29">SUM(C99:C100)</f>
        <v>0</v>
      </c>
      <c r="D98" s="402">
        <f t="shared" ref="D98:E98" si="30">SUM(D99:D100)</f>
        <v>0</v>
      </c>
      <c r="E98" s="402">
        <f t="shared" si="30"/>
        <v>0</v>
      </c>
      <c r="F98" s="795"/>
    </row>
    <row r="99" spans="1:6" ht="15.75" customHeight="1">
      <c r="A99" s="197" t="s">
        <v>469</v>
      </c>
      <c r="B99" s="11" t="s">
        <v>321</v>
      </c>
      <c r="C99" s="52"/>
      <c r="D99" s="52"/>
      <c r="E99" s="52"/>
      <c r="F99" s="705"/>
    </row>
    <row r="100" spans="1:6" ht="15.75" customHeight="1">
      <c r="A100" s="196" t="s">
        <v>470</v>
      </c>
      <c r="B100" s="13" t="s">
        <v>324</v>
      </c>
      <c r="C100" s="68">
        <f t="shared" ref="C100:E100" si="31">SUM(C101:C102)</f>
        <v>0</v>
      </c>
      <c r="D100" s="68">
        <f t="shared" si="31"/>
        <v>0</v>
      </c>
      <c r="E100" s="68">
        <f t="shared" si="31"/>
        <v>0</v>
      </c>
      <c r="F100" s="775"/>
    </row>
    <row r="101" spans="1:6" ht="15.75" customHeight="1">
      <c r="A101" s="288" t="s">
        <v>471</v>
      </c>
      <c r="B101" s="289" t="s">
        <v>325</v>
      </c>
      <c r="C101" s="59"/>
      <c r="D101" s="59"/>
      <c r="E101" s="59"/>
      <c r="F101" s="775"/>
    </row>
    <row r="102" spans="1:6" ht="15.75" customHeight="1" thickBot="1">
      <c r="A102" s="293" t="s">
        <v>488</v>
      </c>
      <c r="B102" s="489" t="s">
        <v>487</v>
      </c>
      <c r="C102" s="498"/>
      <c r="D102" s="498"/>
      <c r="E102" s="498"/>
      <c r="F102" s="796"/>
    </row>
    <row r="103" spans="1:6" ht="15.75" customHeight="1" thickBot="1">
      <c r="A103" s="488" t="s">
        <v>54</v>
      </c>
      <c r="B103" s="490" t="s">
        <v>452</v>
      </c>
      <c r="C103" s="60">
        <f t="shared" ref="C103:E103" si="32">+C104+C105</f>
        <v>0</v>
      </c>
      <c r="D103" s="60">
        <f t="shared" si="32"/>
        <v>0</v>
      </c>
      <c r="E103" s="60">
        <f t="shared" si="32"/>
        <v>0</v>
      </c>
      <c r="F103" s="704"/>
    </row>
    <row r="104" spans="1:6" ht="15.75" customHeight="1">
      <c r="A104" s="197" t="s">
        <v>472</v>
      </c>
      <c r="B104" s="502" t="s">
        <v>22</v>
      </c>
      <c r="C104" s="52"/>
      <c r="D104" s="52"/>
      <c r="E104" s="52"/>
      <c r="F104" s="706"/>
    </row>
    <row r="105" spans="1:6" ht="15.75" customHeight="1">
      <c r="A105" s="196" t="s">
        <v>473</v>
      </c>
      <c r="B105" s="31" t="s">
        <v>24</v>
      </c>
      <c r="C105" s="470"/>
      <c r="D105" s="470"/>
      <c r="E105" s="470"/>
      <c r="F105" s="797"/>
    </row>
    <row r="106" spans="1:6" ht="15.75" customHeight="1" thickBot="1">
      <c r="A106" s="288" t="s">
        <v>474</v>
      </c>
      <c r="B106" s="503" t="s">
        <v>236</v>
      </c>
      <c r="C106" s="59"/>
      <c r="D106" s="59"/>
      <c r="E106" s="59"/>
      <c r="F106" s="763"/>
    </row>
    <row r="107" spans="1:6" ht="15.75" customHeight="1" thickBot="1">
      <c r="A107" s="488" t="s">
        <v>53</v>
      </c>
      <c r="B107" s="490" t="s">
        <v>326</v>
      </c>
      <c r="C107" s="402"/>
      <c r="D107" s="402"/>
      <c r="E107" s="402"/>
      <c r="F107" s="760"/>
    </row>
    <row r="108" spans="1:6" ht="15.75" customHeight="1" thickBot="1">
      <c r="A108" s="504" t="s">
        <v>2</v>
      </c>
      <c r="B108" s="505" t="s">
        <v>483</v>
      </c>
      <c r="C108" s="506">
        <f t="shared" ref="C108:E108" si="33">C97+C75</f>
        <v>3524</v>
      </c>
      <c r="D108" s="506">
        <f t="shared" si="33"/>
        <v>3652</v>
      </c>
      <c r="E108" s="506">
        <f t="shared" si="33"/>
        <v>2271</v>
      </c>
      <c r="F108" s="798">
        <f>E108/D108*100</f>
        <v>62.185104052573934</v>
      </c>
    </row>
    <row r="109" spans="1:6" ht="15.75" customHeight="1" thickBot="1">
      <c r="A109" s="161" t="s">
        <v>12</v>
      </c>
      <c r="B109" s="490" t="s">
        <v>383</v>
      </c>
      <c r="C109" s="60">
        <f>SUM(C110:C112)</f>
        <v>25148</v>
      </c>
      <c r="D109" s="60">
        <f>SUM(D110:D112)</f>
        <v>23570</v>
      </c>
      <c r="E109" s="60">
        <f>SUM(E110:E112)</f>
        <v>23570</v>
      </c>
      <c r="F109" s="704">
        <f>E109/D109*100</f>
        <v>100</v>
      </c>
    </row>
    <row r="110" spans="1:6" s="368" customFormat="1" ht="15.75" customHeight="1">
      <c r="A110" s="197" t="s">
        <v>475</v>
      </c>
      <c r="B110" s="502" t="s">
        <v>158</v>
      </c>
      <c r="C110" s="52"/>
      <c r="D110" s="52">
        <v>735</v>
      </c>
      <c r="E110" s="52">
        <v>735</v>
      </c>
      <c r="F110" s="705">
        <f>E110/D110*100</f>
        <v>100</v>
      </c>
    </row>
    <row r="111" spans="1:6" s="368" customFormat="1" ht="15.75" customHeight="1">
      <c r="A111" s="196" t="s">
        <v>15</v>
      </c>
      <c r="B111" s="31" t="s">
        <v>160</v>
      </c>
      <c r="C111" s="68"/>
      <c r="D111" s="68"/>
      <c r="E111" s="68"/>
      <c r="F111" s="799"/>
    </row>
    <row r="112" spans="1:6" s="368" customFormat="1" ht="15.75" customHeight="1" thickBot="1">
      <c r="A112" s="288" t="s">
        <v>17</v>
      </c>
      <c r="B112" s="126" t="s">
        <v>863</v>
      </c>
      <c r="C112" s="59">
        <v>25148</v>
      </c>
      <c r="D112" s="59">
        <v>22835</v>
      </c>
      <c r="E112" s="59">
        <v>22835</v>
      </c>
      <c r="F112" s="775">
        <f>E112/D112*100</f>
        <v>100</v>
      </c>
    </row>
    <row r="113" spans="1:9" s="368" customFormat="1" ht="15.75" customHeight="1" thickBot="1">
      <c r="A113" s="296" t="s">
        <v>20</v>
      </c>
      <c r="B113" s="491" t="s">
        <v>380</v>
      </c>
      <c r="C113" s="492">
        <f t="shared" ref="C113" si="34">C108+C109</f>
        <v>28672</v>
      </c>
      <c r="D113" s="492">
        <f>(D108+D109)</f>
        <v>27222</v>
      </c>
      <c r="E113" s="492">
        <f>E108+E109</f>
        <v>25841</v>
      </c>
      <c r="F113" s="800">
        <f>E113/D113*100</f>
        <v>94.926897362427454</v>
      </c>
    </row>
    <row r="114" spans="1:9" ht="15.75" customHeight="1" thickBot="1">
      <c r="A114" s="192"/>
      <c r="B114" s="174"/>
      <c r="C114" s="174"/>
      <c r="D114" s="174"/>
      <c r="E114" s="174"/>
      <c r="F114" s="174"/>
    </row>
    <row r="115" spans="1:9" ht="15.75" customHeight="1" thickBot="1">
      <c r="A115" s="176"/>
      <c r="B115" s="191" t="s">
        <v>151</v>
      </c>
      <c r="C115" s="411"/>
      <c r="D115" s="411"/>
      <c r="E115" s="411"/>
      <c r="F115" s="305"/>
      <c r="G115" s="294"/>
      <c r="H115" s="294"/>
      <c r="I115" s="294"/>
    </row>
    <row r="116" spans="1:9" ht="15.75" customHeight="1" thickBot="1">
      <c r="A116" s="161" t="s">
        <v>0</v>
      </c>
      <c r="B116" s="112" t="s">
        <v>476</v>
      </c>
      <c r="C116" s="409">
        <f t="shared" ref="C116" si="35">SUM(C117:C121)</f>
        <v>28672</v>
      </c>
      <c r="D116" s="409">
        <f>SUM(D117:D121)</f>
        <v>26524</v>
      </c>
      <c r="E116" s="409">
        <f>SUM(E117:E121)</f>
        <v>24897</v>
      </c>
      <c r="F116" s="444">
        <f>E116/D116*100</f>
        <v>93.865932740159849</v>
      </c>
      <c r="G116" s="294"/>
      <c r="H116" s="294"/>
      <c r="I116" s="294"/>
    </row>
    <row r="117" spans="1:9" ht="15.75" customHeight="1">
      <c r="A117" s="196" t="s">
        <v>3</v>
      </c>
      <c r="B117" s="11" t="s">
        <v>249</v>
      </c>
      <c r="C117" s="410">
        <v>15281</v>
      </c>
      <c r="D117" s="410">
        <v>12843</v>
      </c>
      <c r="E117" s="410">
        <v>12411</v>
      </c>
      <c r="F117" s="445">
        <f>E117/D117*100</f>
        <v>96.636299929922913</v>
      </c>
    </row>
    <row r="118" spans="1:9" ht="15.75" customHeight="1">
      <c r="A118" s="196" t="s">
        <v>4</v>
      </c>
      <c r="B118" s="13" t="s">
        <v>89</v>
      </c>
      <c r="C118" s="410">
        <v>4317</v>
      </c>
      <c r="D118" s="410">
        <v>4204</v>
      </c>
      <c r="E118" s="410">
        <v>3368</v>
      </c>
      <c r="F118" s="445">
        <f>E118/D118*100</f>
        <v>80.114176974310183</v>
      </c>
    </row>
    <row r="119" spans="1:9" ht="15.75" customHeight="1">
      <c r="A119" s="196" t="s">
        <v>5</v>
      </c>
      <c r="B119" s="13" t="s">
        <v>250</v>
      </c>
      <c r="C119" s="410">
        <v>9074</v>
      </c>
      <c r="D119" s="410">
        <v>9477</v>
      </c>
      <c r="E119" s="410">
        <v>9118</v>
      </c>
      <c r="F119" s="445">
        <f t="shared" ref="F119" si="36">E119/D119*100</f>
        <v>96.211881397066577</v>
      </c>
    </row>
    <row r="120" spans="1:9" ht="15.75" customHeight="1">
      <c r="A120" s="196" t="s">
        <v>45</v>
      </c>
      <c r="B120" s="13" t="s">
        <v>127</v>
      </c>
      <c r="C120" s="410">
        <v>0</v>
      </c>
      <c r="D120" s="410">
        <v>0</v>
      </c>
      <c r="E120" s="410">
        <v>0</v>
      </c>
      <c r="F120" s="445"/>
    </row>
    <row r="121" spans="1:9" ht="15.75" customHeight="1">
      <c r="A121" s="196" t="s">
        <v>47</v>
      </c>
      <c r="B121" s="13" t="s">
        <v>91</v>
      </c>
      <c r="C121" s="410">
        <v>0</v>
      </c>
      <c r="D121" s="410">
        <v>0</v>
      </c>
      <c r="E121" s="410">
        <v>0</v>
      </c>
      <c r="F121" s="445">
        <v>0</v>
      </c>
    </row>
    <row r="122" spans="1:9" ht="15.75" customHeight="1" thickBot="1">
      <c r="A122" s="292"/>
      <c r="B122" s="23" t="s">
        <v>128</v>
      </c>
      <c r="C122" s="410">
        <v>0</v>
      </c>
      <c r="D122" s="410">
        <v>0</v>
      </c>
      <c r="E122" s="410">
        <v>0</v>
      </c>
      <c r="F122" s="445">
        <v>0</v>
      </c>
    </row>
    <row r="123" spans="1:9" s="368" customFormat="1" ht="15.75" customHeight="1" thickBot="1">
      <c r="A123" s="161" t="s">
        <v>1</v>
      </c>
      <c r="B123" s="112" t="s">
        <v>490</v>
      </c>
      <c r="C123" s="409">
        <f t="shared" ref="C123:E123" si="37">C124+C126+C127</f>
        <v>0</v>
      </c>
      <c r="D123" s="409">
        <f t="shared" si="37"/>
        <v>698</v>
      </c>
      <c r="E123" s="409">
        <f t="shared" si="37"/>
        <v>698</v>
      </c>
      <c r="F123" s="444">
        <f>E123/D123*100</f>
        <v>100</v>
      </c>
    </row>
    <row r="124" spans="1:9" ht="15.75" customHeight="1">
      <c r="A124" s="196" t="s">
        <v>50</v>
      </c>
      <c r="B124" s="11" t="s">
        <v>177</v>
      </c>
      <c r="C124" s="410">
        <v>0</v>
      </c>
      <c r="D124" s="410">
        <v>698</v>
      </c>
      <c r="E124" s="410">
        <v>698</v>
      </c>
      <c r="F124" s="445">
        <f>E124/D124*100</f>
        <v>100</v>
      </c>
    </row>
    <row r="125" spans="1:9" ht="15.75" customHeight="1">
      <c r="A125" s="196"/>
      <c r="B125" s="13" t="s">
        <v>328</v>
      </c>
      <c r="C125" s="410">
        <v>0</v>
      </c>
      <c r="D125" s="410">
        <v>0</v>
      </c>
      <c r="E125" s="410">
        <v>0</v>
      </c>
      <c r="F125" s="445"/>
    </row>
    <row r="126" spans="1:9" ht="15.75" customHeight="1">
      <c r="A126" s="196" t="s">
        <v>54</v>
      </c>
      <c r="B126" s="13" t="s">
        <v>104</v>
      </c>
      <c r="C126" s="410"/>
      <c r="D126" s="410"/>
      <c r="E126" s="410"/>
      <c r="F126" s="408"/>
    </row>
    <row r="127" spans="1:9" ht="15.75" customHeight="1">
      <c r="A127" s="196" t="s">
        <v>53</v>
      </c>
      <c r="B127" s="13" t="s">
        <v>327</v>
      </c>
      <c r="C127" s="410"/>
      <c r="D127" s="410"/>
      <c r="E127" s="410"/>
      <c r="F127" s="408"/>
    </row>
    <row r="128" spans="1:9" ht="15.75" customHeight="1" thickBot="1">
      <c r="A128" s="196" t="s">
        <v>55</v>
      </c>
      <c r="B128" s="13" t="s">
        <v>328</v>
      </c>
      <c r="C128" s="410"/>
      <c r="D128" s="410"/>
      <c r="E128" s="410"/>
      <c r="F128" s="408"/>
    </row>
    <row r="129" spans="1:6" ht="15.75" customHeight="1" thickBot="1">
      <c r="A129" s="295" t="s">
        <v>2</v>
      </c>
      <c r="B129" s="298" t="s">
        <v>329</v>
      </c>
      <c r="C129" s="412">
        <f t="shared" ref="C129:E129" si="38">+C116+C123</f>
        <v>28672</v>
      </c>
      <c r="D129" s="412">
        <f t="shared" si="38"/>
        <v>27222</v>
      </c>
      <c r="E129" s="412">
        <f t="shared" si="38"/>
        <v>25595</v>
      </c>
      <c r="F129" s="446">
        <f>E129/D129*100</f>
        <v>94.023216516053182</v>
      </c>
    </row>
    <row r="130" spans="1:6" ht="15.75" customHeight="1" thickBot="1">
      <c r="A130" s="295" t="s">
        <v>2</v>
      </c>
      <c r="B130" s="298" t="s">
        <v>329</v>
      </c>
      <c r="C130" s="412">
        <f t="shared" ref="C130:E130" si="39">+C117+C124</f>
        <v>15281</v>
      </c>
      <c r="D130" s="412">
        <f t="shared" si="39"/>
        <v>13541</v>
      </c>
      <c r="E130" s="412">
        <f t="shared" si="39"/>
        <v>13109</v>
      </c>
      <c r="F130" s="446">
        <f>E130/D130*100</f>
        <v>96.80968909238608</v>
      </c>
    </row>
    <row r="131" spans="1:6" ht="15.75" customHeight="1" thickBot="1">
      <c r="A131" s="202"/>
      <c r="B131" s="203"/>
      <c r="C131" s="203"/>
      <c r="D131" s="141">
        <f>D196+D261</f>
        <v>0</v>
      </c>
      <c r="E131" s="141">
        <f>E196+E261</f>
        <v>0</v>
      </c>
      <c r="F131" s="368"/>
    </row>
    <row r="132" spans="1:6" ht="15.75" customHeight="1" thickBot="1">
      <c r="A132" s="193" t="s">
        <v>579</v>
      </c>
      <c r="B132" s="194"/>
      <c r="C132" s="413">
        <v>6</v>
      </c>
      <c r="D132" s="465">
        <v>6</v>
      </c>
      <c r="E132" s="465">
        <v>6</v>
      </c>
      <c r="F132" s="368"/>
    </row>
    <row r="133" spans="1:6" ht="12.75" customHeight="1" thickBot="1">
      <c r="A133" s="193" t="s">
        <v>231</v>
      </c>
      <c r="B133" s="194"/>
      <c r="C133" s="414"/>
      <c r="D133" s="308">
        <v>0</v>
      </c>
      <c r="E133" s="308">
        <v>0</v>
      </c>
      <c r="F133" s="368"/>
    </row>
    <row r="134" spans="1:6" s="368" customFormat="1" ht="29.25" customHeight="1">
      <c r="A134" s="1409" t="s">
        <v>923</v>
      </c>
      <c r="B134" s="1409"/>
      <c r="C134" s="1409"/>
      <c r="D134" s="1409"/>
      <c r="E134" s="1409"/>
      <c r="F134" s="1409"/>
    </row>
    <row r="135" spans="1:6" ht="16.5" thickBot="1">
      <c r="A135" s="315"/>
      <c r="B135" s="315"/>
      <c r="C135" s="370"/>
      <c r="D135" s="370"/>
      <c r="E135" s="370"/>
      <c r="F135" s="418" t="s">
        <v>431</v>
      </c>
    </row>
    <row r="136" spans="1:6" ht="33.75" customHeight="1">
      <c r="A136" s="419" t="s">
        <v>318</v>
      </c>
      <c r="B136" s="181" t="s">
        <v>853</v>
      </c>
      <c r="C136" s="421"/>
      <c r="D136" s="421"/>
      <c r="E136" s="421"/>
      <c r="F136" s="393" t="s">
        <v>333</v>
      </c>
    </row>
    <row r="137" spans="1:6" ht="18.75" thickBot="1">
      <c r="A137" s="420" t="s">
        <v>312</v>
      </c>
      <c r="B137" s="182" t="s">
        <v>331</v>
      </c>
      <c r="C137" s="422"/>
      <c r="D137" s="422"/>
      <c r="E137" s="422"/>
      <c r="F137" s="200" t="s">
        <v>332</v>
      </c>
    </row>
    <row r="138" spans="1:6" ht="15.75" thickBot="1">
      <c r="A138" s="184"/>
      <c r="B138" s="184"/>
      <c r="C138" s="185"/>
      <c r="D138" s="185"/>
      <c r="E138" s="185"/>
      <c r="F138" s="185" t="s">
        <v>314</v>
      </c>
    </row>
    <row r="139" spans="1:6" ht="26.25" customHeight="1" thickBot="1">
      <c r="A139" s="176" t="s">
        <v>315</v>
      </c>
      <c r="B139" s="186" t="s">
        <v>316</v>
      </c>
      <c r="C139" s="1274" t="s">
        <v>912</v>
      </c>
      <c r="D139" s="1274" t="s">
        <v>913</v>
      </c>
      <c r="E139" s="1274" t="s">
        <v>914</v>
      </c>
      <c r="F139" s="407" t="s">
        <v>577</v>
      </c>
    </row>
    <row r="140" spans="1:6" ht="15.75" customHeight="1" thickBot="1">
      <c r="A140" s="161">
        <v>1</v>
      </c>
      <c r="B140" s="162">
        <v>2</v>
      </c>
      <c r="C140" s="162">
        <v>3</v>
      </c>
      <c r="D140" s="162">
        <v>4</v>
      </c>
      <c r="E140" s="162">
        <v>5</v>
      </c>
      <c r="F140" s="395">
        <v>6</v>
      </c>
    </row>
    <row r="141" spans="1:6" ht="15.75" customHeight="1" thickBot="1">
      <c r="A141" s="187"/>
      <c r="B141" s="188" t="s">
        <v>150</v>
      </c>
      <c r="C141" s="464"/>
      <c r="D141" s="464"/>
      <c r="E141" s="464"/>
      <c r="F141" s="201"/>
    </row>
    <row r="142" spans="1:6" ht="15.75" customHeight="1" thickBot="1">
      <c r="A142" s="508" t="s">
        <v>0</v>
      </c>
      <c r="B142" s="509" t="s">
        <v>360</v>
      </c>
      <c r="C142" s="447">
        <f t="shared" ref="C142" si="40">C143+C151+C152+C163</f>
        <v>0</v>
      </c>
      <c r="D142" s="447">
        <f t="shared" ref="D142:E142" si="41">D143+D151+D152+D163</f>
        <v>0</v>
      </c>
      <c r="E142" s="447">
        <f t="shared" si="41"/>
        <v>0</v>
      </c>
      <c r="F142" s="511"/>
    </row>
    <row r="143" spans="1:6" ht="15.75" customHeight="1" thickBot="1">
      <c r="A143" s="488" t="s">
        <v>3</v>
      </c>
      <c r="B143" s="487" t="s">
        <v>453</v>
      </c>
      <c r="C143" s="415">
        <f t="shared" ref="C143" si="42">SUM(C144:C146)</f>
        <v>0</v>
      </c>
      <c r="D143" s="415">
        <f t="shared" ref="D143:E143" si="43">SUM(D144:D146)</f>
        <v>0</v>
      </c>
      <c r="E143" s="415">
        <f t="shared" si="43"/>
        <v>0</v>
      </c>
      <c r="F143" s="425"/>
    </row>
    <row r="144" spans="1:6" ht="15.75" customHeight="1">
      <c r="A144" s="197" t="s">
        <v>454</v>
      </c>
      <c r="B144" s="11" t="s">
        <v>51</v>
      </c>
      <c r="C144" s="53"/>
      <c r="D144" s="53"/>
      <c r="E144" s="53"/>
      <c r="F144" s="396"/>
    </row>
    <row r="145" spans="1:6" ht="15.75" customHeight="1">
      <c r="A145" s="197" t="s">
        <v>455</v>
      </c>
      <c r="B145" s="13" t="s">
        <v>321</v>
      </c>
      <c r="C145" s="53"/>
      <c r="D145" s="53"/>
      <c r="E145" s="53"/>
      <c r="F145" s="396"/>
    </row>
    <row r="146" spans="1:6" ht="15.75" customHeight="1">
      <c r="A146" s="197" t="s">
        <v>456</v>
      </c>
      <c r="B146" s="13" t="s">
        <v>322</v>
      </c>
      <c r="C146" s="53"/>
      <c r="D146" s="53"/>
      <c r="E146" s="53"/>
      <c r="F146" s="424"/>
    </row>
    <row r="147" spans="1:6" ht="15.75" customHeight="1">
      <c r="A147" s="197" t="s">
        <v>457</v>
      </c>
      <c r="B147" s="126" t="s">
        <v>323</v>
      </c>
      <c r="C147" s="53"/>
      <c r="D147" s="53"/>
      <c r="E147" s="53"/>
      <c r="F147" s="424"/>
    </row>
    <row r="148" spans="1:6" ht="15.75" customHeight="1">
      <c r="A148" s="197" t="s">
        <v>458</v>
      </c>
      <c r="B148" s="489" t="s">
        <v>450</v>
      </c>
      <c r="C148" s="59"/>
      <c r="D148" s="59"/>
      <c r="E148" s="59"/>
      <c r="F148" s="426"/>
    </row>
    <row r="149" spans="1:6" ht="15.75" customHeight="1">
      <c r="A149" s="292" t="s">
        <v>486</v>
      </c>
      <c r="B149" s="489" t="s">
        <v>487</v>
      </c>
      <c r="C149" s="59"/>
      <c r="D149" s="59"/>
      <c r="E149" s="59"/>
      <c r="F149" s="426"/>
    </row>
    <row r="150" spans="1:6" ht="15.75" customHeight="1" thickBot="1">
      <c r="A150" s="293" t="s">
        <v>491</v>
      </c>
      <c r="B150" s="513" t="s">
        <v>492</v>
      </c>
      <c r="C150" s="235"/>
      <c r="D150" s="235"/>
      <c r="E150" s="235"/>
      <c r="F150" s="443"/>
    </row>
    <row r="151" spans="1:6" ht="15.75" customHeight="1" thickBot="1">
      <c r="A151" s="488" t="s">
        <v>4</v>
      </c>
      <c r="B151" s="112" t="s">
        <v>155</v>
      </c>
      <c r="C151" s="402"/>
      <c r="D151" s="402"/>
      <c r="E151" s="402"/>
      <c r="F151" s="199"/>
    </row>
    <row r="152" spans="1:6" ht="15.75" customHeight="1" thickBot="1">
      <c r="A152" s="488" t="s">
        <v>5</v>
      </c>
      <c r="B152" s="112" t="s">
        <v>360</v>
      </c>
      <c r="C152" s="402">
        <f t="shared" ref="C152" si="44">SUM(C153:C162)</f>
        <v>0</v>
      </c>
      <c r="D152" s="402">
        <f t="shared" ref="D152:E152" si="45">SUM(D153:D162)</f>
        <v>0</v>
      </c>
      <c r="E152" s="402">
        <f t="shared" si="45"/>
        <v>0</v>
      </c>
      <c r="F152" s="417"/>
    </row>
    <row r="153" spans="1:6" ht="15.75" customHeight="1">
      <c r="A153" s="197" t="s">
        <v>459</v>
      </c>
      <c r="B153" s="11" t="s">
        <v>66</v>
      </c>
      <c r="C153" s="52"/>
      <c r="D153" s="52"/>
      <c r="E153" s="52"/>
      <c r="F153" s="427"/>
    </row>
    <row r="154" spans="1:6" ht="15.75" customHeight="1">
      <c r="A154" s="197" t="s">
        <v>460</v>
      </c>
      <c r="B154" s="13" t="s">
        <v>67</v>
      </c>
      <c r="C154" s="52"/>
      <c r="D154" s="52"/>
      <c r="E154" s="52"/>
      <c r="F154" s="424"/>
    </row>
    <row r="155" spans="1:6" ht="15.75" customHeight="1">
      <c r="A155" s="197" t="s">
        <v>461</v>
      </c>
      <c r="B155" s="13" t="s">
        <v>234</v>
      </c>
      <c r="C155" s="52"/>
      <c r="D155" s="52"/>
      <c r="E155" s="52"/>
      <c r="F155" s="424"/>
    </row>
    <row r="156" spans="1:6" ht="15.75" customHeight="1">
      <c r="A156" s="197" t="s">
        <v>462</v>
      </c>
      <c r="B156" s="13" t="s">
        <v>69</v>
      </c>
      <c r="C156" s="52"/>
      <c r="D156" s="52"/>
      <c r="E156" s="52"/>
      <c r="F156" s="424"/>
    </row>
    <row r="157" spans="1:6" ht="15.75" customHeight="1">
      <c r="A157" s="197" t="s">
        <v>463</v>
      </c>
      <c r="B157" s="13" t="s">
        <v>14</v>
      </c>
      <c r="C157" s="52"/>
      <c r="D157" s="52"/>
      <c r="E157" s="52"/>
      <c r="F157" s="424"/>
    </row>
    <row r="158" spans="1:6" ht="15.75" customHeight="1">
      <c r="A158" s="197" t="s">
        <v>464</v>
      </c>
      <c r="B158" s="13" t="s">
        <v>16</v>
      </c>
      <c r="C158" s="52"/>
      <c r="D158" s="52"/>
      <c r="E158" s="52"/>
      <c r="F158" s="424"/>
    </row>
    <row r="159" spans="1:6" ht="15.75" customHeight="1">
      <c r="A159" s="197" t="s">
        <v>465</v>
      </c>
      <c r="B159" s="13" t="s">
        <v>320</v>
      </c>
      <c r="C159" s="52"/>
      <c r="D159" s="52"/>
      <c r="E159" s="52"/>
      <c r="F159" s="424"/>
    </row>
    <row r="160" spans="1:6" ht="15.75" customHeight="1">
      <c r="A160" s="197" t="s">
        <v>466</v>
      </c>
      <c r="B160" s="13" t="s">
        <v>235</v>
      </c>
      <c r="C160" s="52"/>
      <c r="D160" s="52"/>
      <c r="E160" s="52"/>
      <c r="F160" s="424"/>
    </row>
    <row r="161" spans="1:6" ht="15.75" customHeight="1">
      <c r="A161" s="197" t="s">
        <v>467</v>
      </c>
      <c r="B161" s="13" t="s">
        <v>70</v>
      </c>
      <c r="C161" s="52"/>
      <c r="D161" s="52"/>
      <c r="E161" s="52"/>
      <c r="F161" s="424"/>
    </row>
    <row r="162" spans="1:6" ht="15.75" customHeight="1" thickBot="1">
      <c r="A162" s="197" t="s">
        <v>468</v>
      </c>
      <c r="B162" s="126" t="s">
        <v>19</v>
      </c>
      <c r="C162" s="52"/>
      <c r="D162" s="52"/>
      <c r="E162" s="52"/>
      <c r="F162" s="424"/>
    </row>
    <row r="163" spans="1:6" ht="15.75" customHeight="1" thickBot="1">
      <c r="A163" s="488" t="s">
        <v>45</v>
      </c>
      <c r="B163" s="112" t="s">
        <v>27</v>
      </c>
      <c r="C163" s="494"/>
      <c r="D163" s="494"/>
      <c r="E163" s="494"/>
      <c r="F163" s="495"/>
    </row>
    <row r="164" spans="1:6" ht="15.75" customHeight="1" thickBot="1">
      <c r="A164" s="296" t="s">
        <v>1</v>
      </c>
      <c r="B164" s="510" t="s">
        <v>452</v>
      </c>
      <c r="C164" s="493">
        <f t="shared" ref="C164:E164" si="46">C165</f>
        <v>0</v>
      </c>
      <c r="D164" s="493">
        <f t="shared" si="46"/>
        <v>0</v>
      </c>
      <c r="E164" s="493">
        <f t="shared" si="46"/>
        <v>0</v>
      </c>
      <c r="F164" s="514"/>
    </row>
    <row r="165" spans="1:6" ht="15.75" customHeight="1" thickBot="1">
      <c r="A165" s="488" t="s">
        <v>50</v>
      </c>
      <c r="B165" s="112" t="s">
        <v>482</v>
      </c>
      <c r="C165" s="402">
        <f t="shared" ref="C165" si="47">SUM(C166:C167)</f>
        <v>0</v>
      </c>
      <c r="D165" s="402">
        <f t="shared" ref="D165:E165" si="48">SUM(D166:D167)</f>
        <v>0</v>
      </c>
      <c r="E165" s="402">
        <f t="shared" si="48"/>
        <v>0</v>
      </c>
      <c r="F165" s="497"/>
    </row>
    <row r="166" spans="1:6" ht="15.75" customHeight="1">
      <c r="A166" s="197" t="s">
        <v>469</v>
      </c>
      <c r="B166" s="11" t="s">
        <v>321</v>
      </c>
      <c r="C166" s="52"/>
      <c r="D166" s="52"/>
      <c r="E166" s="52"/>
      <c r="F166" s="427"/>
    </row>
    <row r="167" spans="1:6" ht="15.75" customHeight="1">
      <c r="A167" s="196" t="s">
        <v>470</v>
      </c>
      <c r="B167" s="13" t="s">
        <v>324</v>
      </c>
      <c r="C167" s="68">
        <f t="shared" ref="C167" si="49">SUM(C168:C169)</f>
        <v>0</v>
      </c>
      <c r="D167" s="68">
        <f t="shared" ref="D167:E167" si="50">SUM(D168:D169)</f>
        <v>0</v>
      </c>
      <c r="E167" s="68">
        <f t="shared" si="50"/>
        <v>0</v>
      </c>
      <c r="F167" s="426"/>
    </row>
    <row r="168" spans="1:6" ht="15.75" customHeight="1">
      <c r="A168" s="288" t="s">
        <v>471</v>
      </c>
      <c r="B168" s="289" t="s">
        <v>325</v>
      </c>
      <c r="C168" s="59">
        <f t="shared" ref="C168" si="51">C35</f>
        <v>0</v>
      </c>
      <c r="D168" s="59">
        <f t="shared" ref="D168:E168" si="52">D35</f>
        <v>0</v>
      </c>
      <c r="E168" s="59">
        <f t="shared" si="52"/>
        <v>0</v>
      </c>
      <c r="F168" s="426"/>
    </row>
    <row r="169" spans="1:6" ht="15.75" customHeight="1" thickBot="1">
      <c r="A169" s="293" t="s">
        <v>488</v>
      </c>
      <c r="B169" s="489" t="s">
        <v>487</v>
      </c>
      <c r="C169" s="498"/>
      <c r="D169" s="498"/>
      <c r="E169" s="498"/>
      <c r="F169" s="499"/>
    </row>
    <row r="170" spans="1:6" ht="15.75" customHeight="1" thickBot="1">
      <c r="A170" s="488" t="s">
        <v>54</v>
      </c>
      <c r="B170" s="490" t="s">
        <v>452</v>
      </c>
      <c r="C170" s="60">
        <f t="shared" ref="C170" si="53">+C171+C172</f>
        <v>0</v>
      </c>
      <c r="D170" s="60">
        <f t="shared" ref="D170:E170" si="54">+D171+D172</f>
        <v>0</v>
      </c>
      <c r="E170" s="60">
        <f t="shared" si="54"/>
        <v>0</v>
      </c>
      <c r="F170" s="425"/>
    </row>
    <row r="171" spans="1:6" ht="15.75" customHeight="1">
      <c r="A171" s="197" t="s">
        <v>472</v>
      </c>
      <c r="B171" s="502" t="s">
        <v>22</v>
      </c>
      <c r="C171" s="52"/>
      <c r="D171" s="52"/>
      <c r="E171" s="52"/>
      <c r="F171" s="397"/>
    </row>
    <row r="172" spans="1:6" ht="15.75" customHeight="1">
      <c r="A172" s="196" t="s">
        <v>473</v>
      </c>
      <c r="B172" s="31" t="s">
        <v>24</v>
      </c>
      <c r="C172" s="470"/>
      <c r="D172" s="470"/>
      <c r="E172" s="470"/>
      <c r="F172" s="441"/>
    </row>
    <row r="173" spans="1:6" ht="15.75" customHeight="1" thickBot="1">
      <c r="A173" s="288" t="s">
        <v>474</v>
      </c>
      <c r="B173" s="503" t="s">
        <v>236</v>
      </c>
      <c r="C173" s="59"/>
      <c r="D173" s="59"/>
      <c r="E173" s="59"/>
      <c r="F173" s="500"/>
    </row>
    <row r="174" spans="1:6" ht="15.75" customHeight="1" thickBot="1">
      <c r="A174" s="488" t="s">
        <v>53</v>
      </c>
      <c r="B174" s="490" t="s">
        <v>326</v>
      </c>
      <c r="C174" s="402"/>
      <c r="D174" s="402"/>
      <c r="E174" s="402"/>
      <c r="F174" s="501"/>
    </row>
    <row r="175" spans="1:6" ht="15.75" customHeight="1" thickBot="1">
      <c r="A175" s="504" t="s">
        <v>2</v>
      </c>
      <c r="B175" s="505" t="s">
        <v>483</v>
      </c>
      <c r="C175" s="506">
        <f t="shared" ref="C175" si="55">C164+C142</f>
        <v>0</v>
      </c>
      <c r="D175" s="506">
        <f t="shared" ref="D175:E175" si="56">D164+D142</f>
        <v>0</v>
      </c>
      <c r="E175" s="506">
        <f t="shared" si="56"/>
        <v>0</v>
      </c>
      <c r="F175" s="507"/>
    </row>
    <row r="176" spans="1:6" s="368" customFormat="1" ht="15.75" customHeight="1" thickBot="1">
      <c r="A176" s="161" t="s">
        <v>12</v>
      </c>
      <c r="B176" s="490" t="s">
        <v>383</v>
      </c>
      <c r="C176" s="60">
        <f>SUM(C177:C179)</f>
        <v>0</v>
      </c>
      <c r="D176" s="60">
        <f>SUM(D177:D179)</f>
        <v>0</v>
      </c>
      <c r="E176" s="60">
        <f>SUM(E177:E179)</f>
        <v>0</v>
      </c>
      <c r="F176" s="425"/>
    </row>
    <row r="177" spans="1:6" s="368" customFormat="1" ht="15.75" customHeight="1">
      <c r="A177" s="197" t="s">
        <v>475</v>
      </c>
      <c r="B177" s="502" t="s">
        <v>158</v>
      </c>
      <c r="C177" s="52"/>
      <c r="D177" s="52"/>
      <c r="E177" s="52"/>
      <c r="F177" s="397"/>
    </row>
    <row r="178" spans="1:6" s="368" customFormat="1" ht="15.75" customHeight="1">
      <c r="A178" s="196" t="s">
        <v>15</v>
      </c>
      <c r="B178" s="31" t="s">
        <v>160</v>
      </c>
      <c r="C178" s="68"/>
      <c r="D178" s="68"/>
      <c r="E178" s="68"/>
      <c r="F178" s="398"/>
    </row>
    <row r="179" spans="1:6" ht="15.75" customHeight="1" thickBot="1">
      <c r="A179" s="288" t="s">
        <v>17</v>
      </c>
      <c r="B179" s="126" t="s">
        <v>382</v>
      </c>
      <c r="C179" s="59"/>
      <c r="D179" s="59"/>
      <c r="E179" s="59"/>
      <c r="F179" s="426"/>
    </row>
    <row r="180" spans="1:6" ht="15.75" customHeight="1" thickBot="1">
      <c r="A180" s="296" t="s">
        <v>20</v>
      </c>
      <c r="B180" s="491" t="s">
        <v>380</v>
      </c>
      <c r="C180" s="492">
        <f t="shared" ref="C180" si="57">C175+C176</f>
        <v>0</v>
      </c>
      <c r="D180" s="492">
        <f t="shared" ref="D180:E180" si="58">D175+D176</f>
        <v>0</v>
      </c>
      <c r="E180" s="492">
        <f t="shared" si="58"/>
        <v>0</v>
      </c>
      <c r="F180" s="512"/>
    </row>
    <row r="181" spans="1:6" s="368" customFormat="1" ht="15.75" customHeight="1" thickBot="1">
      <c r="A181" s="176"/>
      <c r="B181" s="191" t="s">
        <v>151</v>
      </c>
      <c r="C181" s="400"/>
      <c r="D181" s="400"/>
      <c r="E181" s="400"/>
      <c r="F181" s="135"/>
    </row>
    <row r="182" spans="1:6" ht="15.75" customHeight="1" thickBot="1">
      <c r="A182" s="161" t="s">
        <v>0</v>
      </c>
      <c r="B182" s="112" t="s">
        <v>489</v>
      </c>
      <c r="C182" s="60"/>
      <c r="D182" s="60"/>
      <c r="E182" s="60"/>
      <c r="F182" s="135">
        <f t="shared" ref="F182" si="59">SUM(F183:F187)</f>
        <v>0</v>
      </c>
    </row>
    <row r="183" spans="1:6" ht="15.75" customHeight="1">
      <c r="A183" s="196" t="s">
        <v>3</v>
      </c>
      <c r="B183" s="11" t="s">
        <v>249</v>
      </c>
      <c r="C183" s="52"/>
      <c r="D183" s="52"/>
      <c r="E183" s="52"/>
      <c r="F183" s="397"/>
    </row>
    <row r="184" spans="1:6" ht="15.75" customHeight="1">
      <c r="A184" s="196" t="s">
        <v>4</v>
      </c>
      <c r="B184" s="13" t="s">
        <v>89</v>
      </c>
      <c r="C184" s="53"/>
      <c r="D184" s="53"/>
      <c r="E184" s="53"/>
      <c r="F184" s="396"/>
    </row>
    <row r="185" spans="1:6" ht="15.75" customHeight="1">
      <c r="A185" s="196" t="s">
        <v>5</v>
      </c>
      <c r="B185" s="13" t="s">
        <v>250</v>
      </c>
      <c r="C185" s="53"/>
      <c r="D185" s="53"/>
      <c r="E185" s="53"/>
      <c r="F185" s="396"/>
    </row>
    <row r="186" spans="1:6" ht="15.75" customHeight="1">
      <c r="A186" s="196" t="s">
        <v>45</v>
      </c>
      <c r="B186" s="13" t="s">
        <v>127</v>
      </c>
      <c r="C186" s="53"/>
      <c r="D186" s="53"/>
      <c r="E186" s="53"/>
      <c r="F186" s="396"/>
    </row>
    <row r="187" spans="1:6" ht="15.75" customHeight="1" thickBot="1">
      <c r="A187" s="196" t="s">
        <v>47</v>
      </c>
      <c r="B187" s="13" t="s">
        <v>91</v>
      </c>
      <c r="C187" s="53"/>
      <c r="D187" s="53"/>
      <c r="E187" s="53"/>
      <c r="F187" s="396"/>
    </row>
    <row r="188" spans="1:6" ht="15.75" customHeight="1" thickBot="1">
      <c r="A188" s="161" t="s">
        <v>1</v>
      </c>
      <c r="B188" s="112" t="s">
        <v>490</v>
      </c>
      <c r="C188" s="60">
        <f t="shared" ref="C188" si="60">C189+C191+C192</f>
        <v>0</v>
      </c>
      <c r="D188" s="60">
        <f t="shared" ref="D188:E188" si="61">D189+D191+D192</f>
        <v>0</v>
      </c>
      <c r="E188" s="60">
        <f t="shared" si="61"/>
        <v>0</v>
      </c>
      <c r="F188" s="425"/>
    </row>
    <row r="189" spans="1:6" ht="15.75" customHeight="1">
      <c r="A189" s="196" t="s">
        <v>50</v>
      </c>
      <c r="B189" s="11" t="s">
        <v>177</v>
      </c>
      <c r="C189" s="52">
        <f t="shared" ref="C189:E189" si="62">C190</f>
        <v>0</v>
      </c>
      <c r="D189" s="52">
        <f t="shared" si="62"/>
        <v>0</v>
      </c>
      <c r="E189" s="52">
        <f t="shared" si="62"/>
        <v>0</v>
      </c>
      <c r="F189" s="427"/>
    </row>
    <row r="190" spans="1:6" s="301" customFormat="1" ht="15.75" customHeight="1">
      <c r="A190" s="196"/>
      <c r="B190" s="13" t="s">
        <v>328</v>
      </c>
      <c r="C190" s="52">
        <f t="shared" ref="C190" si="63">C59</f>
        <v>0</v>
      </c>
      <c r="D190" s="52">
        <f t="shared" ref="D190:E190" si="64">D59</f>
        <v>0</v>
      </c>
      <c r="E190" s="52">
        <f t="shared" si="64"/>
        <v>0</v>
      </c>
      <c r="F190" s="427"/>
    </row>
    <row r="191" spans="1:6" ht="15.75" customHeight="1">
      <c r="A191" s="196" t="s">
        <v>54</v>
      </c>
      <c r="B191" s="13" t="s">
        <v>104</v>
      </c>
      <c r="C191" s="52"/>
      <c r="D191" s="52"/>
      <c r="E191" s="52"/>
      <c r="F191" s="397"/>
    </row>
    <row r="192" spans="1:6" ht="15.75" customHeight="1">
      <c r="A192" s="196" t="s">
        <v>53</v>
      </c>
      <c r="B192" s="13" t="s">
        <v>327</v>
      </c>
      <c r="C192" s="52"/>
      <c r="D192" s="52"/>
      <c r="E192" s="52"/>
      <c r="F192" s="397"/>
    </row>
    <row r="193" spans="1:6" ht="15.75" customHeight="1" thickBot="1">
      <c r="A193" s="196" t="s">
        <v>55</v>
      </c>
      <c r="B193" s="13" t="s">
        <v>328</v>
      </c>
      <c r="C193" s="52"/>
      <c r="D193" s="52"/>
      <c r="E193" s="52"/>
      <c r="F193" s="397"/>
    </row>
    <row r="194" spans="1:6" ht="15.75" customHeight="1" thickBot="1">
      <c r="A194" s="296" t="s">
        <v>2</v>
      </c>
      <c r="B194" s="297" t="s">
        <v>329</v>
      </c>
      <c r="C194" s="404">
        <f t="shared" ref="C194" si="65">+C182+C188</f>
        <v>0</v>
      </c>
      <c r="D194" s="404">
        <f t="shared" ref="D194:E194" si="66">+D182+D188</f>
        <v>0</v>
      </c>
      <c r="E194" s="404">
        <f t="shared" si="66"/>
        <v>0</v>
      </c>
      <c r="F194" s="440"/>
    </row>
    <row r="195" spans="1:6" ht="15.75" customHeight="1" thickBot="1">
      <c r="A195" s="202"/>
      <c r="B195" s="203"/>
      <c r="C195" s="204"/>
      <c r="D195" s="204"/>
      <c r="E195" s="204"/>
    </row>
    <row r="196" spans="1:6" ht="15.75" customHeight="1" thickBot="1">
      <c r="A196" s="193" t="s">
        <v>579</v>
      </c>
      <c r="B196" s="194"/>
      <c r="C196" s="471"/>
      <c r="D196" s="310"/>
      <c r="E196" s="310"/>
    </row>
    <row r="197" spans="1:6" ht="15.75" customHeight="1" thickBot="1">
      <c r="A197" s="193" t="s">
        <v>231</v>
      </c>
      <c r="B197" s="194"/>
      <c r="C197" s="471"/>
      <c r="D197" s="310"/>
      <c r="E197" s="310"/>
    </row>
  </sheetData>
  <mergeCells count="3">
    <mergeCell ref="A2:F2"/>
    <mergeCell ref="A134:F134"/>
    <mergeCell ref="C69:F69"/>
  </mergeCells>
  <pageMargins left="0.7" right="0.7" top="0.75" bottom="0.75" header="0.3" footer="0.3"/>
  <pageSetup paperSize="9" scale="67" orientation="portrait" verticalDpi="300" r:id="rId1"/>
  <rowBreaks count="2" manualBreakCount="2">
    <brk id="68" max="16383" man="1"/>
    <brk id="13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M16" sqref="M16"/>
    </sheetView>
  </sheetViews>
  <sheetFormatPr defaultRowHeight="15"/>
  <cols>
    <col min="2" max="2" width="27.42578125" customWidth="1"/>
    <col min="3" max="3" width="10" customWidth="1"/>
    <col min="4" max="4" width="11.7109375" customWidth="1"/>
    <col min="5" max="5" width="9.85546875" bestFit="1" customWidth="1"/>
    <col min="9" max="9" width="9.85546875" bestFit="1" customWidth="1"/>
  </cols>
  <sheetData>
    <row r="1" spans="1:9">
      <c r="D1" s="1411" t="s">
        <v>982</v>
      </c>
      <c r="E1" s="1411"/>
      <c r="F1" s="1411"/>
      <c r="G1" s="1411"/>
      <c r="H1" s="1411"/>
      <c r="I1" s="1411"/>
    </row>
    <row r="2" spans="1:9">
      <c r="A2" s="1299" t="s">
        <v>338</v>
      </c>
      <c r="B2" s="1299"/>
      <c r="C2" s="1299"/>
      <c r="D2" s="1299"/>
      <c r="E2" s="1299"/>
      <c r="F2" s="1299"/>
      <c r="G2" s="1299"/>
      <c r="H2" s="1299"/>
      <c r="I2" s="1299"/>
    </row>
    <row r="3" spans="1:9" ht="15.75" thickBot="1">
      <c r="A3" s="142"/>
      <c r="B3" s="141"/>
      <c r="C3" s="141"/>
      <c r="D3" s="141"/>
      <c r="E3" s="141"/>
      <c r="F3" s="141"/>
      <c r="G3" s="141"/>
      <c r="H3" s="141"/>
      <c r="I3" s="229" t="s">
        <v>149</v>
      </c>
    </row>
    <row r="4" spans="1:9">
      <c r="A4" s="1414" t="s">
        <v>9</v>
      </c>
      <c r="B4" s="1416" t="s">
        <v>339</v>
      </c>
      <c r="C4" s="1414" t="s">
        <v>340</v>
      </c>
      <c r="D4" s="1414" t="s">
        <v>944</v>
      </c>
      <c r="E4" s="1418" t="s">
        <v>341</v>
      </c>
      <c r="F4" s="1419"/>
      <c r="G4" s="1419"/>
      <c r="H4" s="1420"/>
      <c r="I4" s="1416" t="s">
        <v>217</v>
      </c>
    </row>
    <row r="5" spans="1:9" ht="23.25" thickBot="1">
      <c r="A5" s="1415"/>
      <c r="B5" s="1417"/>
      <c r="C5" s="1417"/>
      <c r="D5" s="1415"/>
      <c r="E5" s="230">
        <v>2016</v>
      </c>
      <c r="F5" s="230">
        <v>2017</v>
      </c>
      <c r="G5" s="230">
        <v>2018</v>
      </c>
      <c r="H5" s="231" t="s">
        <v>943</v>
      </c>
      <c r="I5" s="1417"/>
    </row>
    <row r="6" spans="1:9" ht="23.25" thickBot="1">
      <c r="A6" s="225">
        <v>1</v>
      </c>
      <c r="B6" s="47">
        <v>2</v>
      </c>
      <c r="C6" s="226">
        <v>3</v>
      </c>
      <c r="D6" s="47">
        <v>4</v>
      </c>
      <c r="E6" s="225">
        <v>5</v>
      </c>
      <c r="F6" s="226">
        <v>6</v>
      </c>
      <c r="G6" s="226">
        <v>7</v>
      </c>
      <c r="H6" s="50">
        <v>8</v>
      </c>
      <c r="I6" s="227" t="s">
        <v>342</v>
      </c>
    </row>
    <row r="7" spans="1:9" ht="26.25" thickBot="1">
      <c r="A7" s="144" t="s">
        <v>0</v>
      </c>
      <c r="B7" s="385" t="s">
        <v>343</v>
      </c>
      <c r="C7" s="386"/>
      <c r="D7" s="388">
        <v>0</v>
      </c>
      <c r="E7" s="388">
        <f>SUM(E8:E17)</f>
        <v>16698</v>
      </c>
      <c r="F7" s="388">
        <f t="shared" ref="E7:I7" si="0">SUM(F8:F10)</f>
        <v>0</v>
      </c>
      <c r="G7" s="388">
        <f t="shared" si="0"/>
        <v>0</v>
      </c>
      <c r="H7" s="388">
        <f t="shared" si="0"/>
        <v>0</v>
      </c>
      <c r="I7" s="388">
        <f>SUM(I8:I17)</f>
        <v>16698</v>
      </c>
    </row>
    <row r="8" spans="1:9" s="368" customFormat="1" ht="17.25" customHeight="1" thickBot="1">
      <c r="A8" s="47"/>
      <c r="B8" s="160" t="s">
        <v>929</v>
      </c>
      <c r="C8" s="383"/>
      <c r="D8" s="228">
        <v>0</v>
      </c>
      <c r="E8" s="1538">
        <v>781</v>
      </c>
      <c r="F8" s="228"/>
      <c r="G8" s="228"/>
      <c r="H8" s="228"/>
      <c r="I8" s="1538">
        <v>781</v>
      </c>
    </row>
    <row r="9" spans="1:9" s="368" customFormat="1" ht="15.75" thickBot="1">
      <c r="A9" s="47"/>
      <c r="B9" s="160" t="s">
        <v>930</v>
      </c>
      <c r="C9" s="383"/>
      <c r="D9" s="228">
        <v>0</v>
      </c>
      <c r="E9" s="1538">
        <v>962</v>
      </c>
      <c r="F9" s="228"/>
      <c r="G9" s="228"/>
      <c r="H9" s="228"/>
      <c r="I9" s="1538">
        <v>962</v>
      </c>
    </row>
    <row r="10" spans="1:9" s="368" customFormat="1" ht="15.75" thickBot="1">
      <c r="A10" s="679"/>
      <c r="B10" s="160" t="s">
        <v>931</v>
      </c>
      <c r="C10" s="459"/>
      <c r="D10" s="228">
        <v>0</v>
      </c>
      <c r="E10" s="1538">
        <v>627</v>
      </c>
      <c r="F10" s="228">
        <v>0</v>
      </c>
      <c r="G10" s="228">
        <v>0</v>
      </c>
      <c r="H10" s="228"/>
      <c r="I10" s="1538">
        <v>627</v>
      </c>
    </row>
    <row r="11" spans="1:9" ht="30.75" customHeight="1" thickBot="1">
      <c r="A11" s="144"/>
      <c r="B11" s="327" t="s">
        <v>932</v>
      </c>
      <c r="C11" s="548"/>
      <c r="D11" s="388">
        <f t="shared" ref="D11:I11" si="1">SUM(D12:D15)</f>
        <v>0</v>
      </c>
      <c r="E11" s="1538">
        <v>1496</v>
      </c>
      <c r="F11" s="388">
        <f t="shared" si="1"/>
        <v>0</v>
      </c>
      <c r="G11" s="388">
        <f t="shared" si="1"/>
        <v>0</v>
      </c>
      <c r="H11" s="388">
        <f t="shared" si="1"/>
        <v>0</v>
      </c>
      <c r="I11" s="1538">
        <v>1496</v>
      </c>
    </row>
    <row r="12" spans="1:9" s="368" customFormat="1" ht="15.75" thickBot="1">
      <c r="A12" s="47"/>
      <c r="B12" s="328" t="s">
        <v>933</v>
      </c>
      <c r="C12" s="549"/>
      <c r="D12" s="228"/>
      <c r="E12" s="1538">
        <v>2540</v>
      </c>
      <c r="F12" s="228"/>
      <c r="G12" s="228"/>
      <c r="H12" s="228"/>
      <c r="I12" s="1538">
        <v>2540</v>
      </c>
    </row>
    <row r="13" spans="1:9" s="368" customFormat="1" ht="15.75" thickBot="1">
      <c r="A13" s="47"/>
      <c r="B13" s="160" t="s">
        <v>934</v>
      </c>
      <c r="C13" s="549"/>
      <c r="D13" s="228"/>
      <c r="E13" s="1538">
        <v>600</v>
      </c>
      <c r="F13" s="228"/>
      <c r="G13" s="228"/>
      <c r="H13" s="228"/>
      <c r="I13" s="1538">
        <v>600</v>
      </c>
    </row>
    <row r="14" spans="1:9" s="368" customFormat="1" ht="15.75" thickBot="1">
      <c r="A14" s="47"/>
      <c r="B14" s="329" t="s">
        <v>935</v>
      </c>
      <c r="C14" s="383"/>
      <c r="D14" s="228"/>
      <c r="E14" s="1538">
        <v>1336</v>
      </c>
      <c r="F14" s="228"/>
      <c r="G14" s="228"/>
      <c r="H14" s="228"/>
      <c r="I14" s="1538">
        <v>1336</v>
      </c>
    </row>
    <row r="15" spans="1:9" s="368" customFormat="1" ht="36" thickBot="1">
      <c r="A15" s="47"/>
      <c r="B15" s="1541" t="s">
        <v>936</v>
      </c>
      <c r="C15" s="383"/>
      <c r="D15" s="228"/>
      <c r="E15" s="1538">
        <v>4126</v>
      </c>
      <c r="F15" s="228"/>
      <c r="G15" s="228"/>
      <c r="H15" s="228"/>
      <c r="I15" s="1538">
        <v>4126</v>
      </c>
    </row>
    <row r="16" spans="1:9" s="368" customFormat="1" ht="24.75" thickBot="1">
      <c r="A16" s="144"/>
      <c r="B16" s="1541" t="s">
        <v>937</v>
      </c>
      <c r="C16" s="387"/>
      <c r="D16" s="388"/>
      <c r="E16" s="1538">
        <v>3496</v>
      </c>
      <c r="F16" s="388">
        <f t="shared" ref="F16:I16" si="2">SUM(F17)</f>
        <v>0</v>
      </c>
      <c r="G16" s="388">
        <f t="shared" si="2"/>
        <v>0</v>
      </c>
      <c r="H16" s="388">
        <f t="shared" si="2"/>
        <v>0</v>
      </c>
      <c r="I16" s="1538">
        <v>3496</v>
      </c>
    </row>
    <row r="17" spans="1:9" s="368" customFormat="1" ht="26.25" thickBot="1">
      <c r="A17" s="47"/>
      <c r="B17" s="160" t="s">
        <v>938</v>
      </c>
      <c r="C17" s="459"/>
      <c r="D17" s="384"/>
      <c r="E17" s="1538">
        <v>734</v>
      </c>
      <c r="F17" s="228"/>
      <c r="G17" s="228"/>
      <c r="H17" s="228"/>
      <c r="I17" s="1538">
        <v>734</v>
      </c>
    </row>
    <row r="18" spans="1:9" ht="15.75" thickBot="1">
      <c r="A18" s="1412" t="s">
        <v>433</v>
      </c>
      <c r="B18" s="1413"/>
      <c r="C18" s="389"/>
      <c r="D18" s="388">
        <f t="shared" ref="D18:I18" si="3">D11+D7+D16</f>
        <v>0</v>
      </c>
      <c r="E18" s="388">
        <v>16698</v>
      </c>
      <c r="F18" s="388">
        <f t="shared" si="3"/>
        <v>0</v>
      </c>
      <c r="G18" s="388">
        <f t="shared" si="3"/>
        <v>0</v>
      </c>
      <c r="H18" s="388">
        <f t="shared" si="3"/>
        <v>0</v>
      </c>
      <c r="I18" s="388">
        <v>16698</v>
      </c>
    </row>
  </sheetData>
  <mergeCells count="9">
    <mergeCell ref="D1:I1"/>
    <mergeCell ref="A18:B18"/>
    <mergeCell ref="A2:I2"/>
    <mergeCell ref="A4:A5"/>
    <mergeCell ref="B4:B5"/>
    <mergeCell ref="C4:C5"/>
    <mergeCell ref="D4:D5"/>
    <mergeCell ref="E4:H4"/>
    <mergeCell ref="I4:I5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9"/>
  <sheetViews>
    <sheetView zoomScaleNormal="100" workbookViewId="0">
      <selection activeCell="I30" sqref="I30"/>
    </sheetView>
  </sheetViews>
  <sheetFormatPr defaultRowHeight="15"/>
  <cols>
    <col min="1" max="1" width="47.28515625" customWidth="1"/>
    <col min="2" max="2" width="22.7109375" customWidth="1"/>
    <col min="3" max="3" width="20.85546875" customWidth="1"/>
  </cols>
  <sheetData>
    <row r="2" spans="1:3">
      <c r="B2" s="1411" t="s">
        <v>983</v>
      </c>
      <c r="C2" s="1411"/>
    </row>
    <row r="3" spans="1:3">
      <c r="A3" s="1403" t="s">
        <v>344</v>
      </c>
      <c r="B3" s="1403"/>
      <c r="C3" s="1403"/>
    </row>
    <row r="4" spans="1:3" ht="16.5" thickBot="1">
      <c r="A4" s="232"/>
      <c r="B4" s="233"/>
      <c r="C4" s="234" t="s">
        <v>149</v>
      </c>
    </row>
    <row r="5" spans="1:3" ht="27" customHeight="1" thickBot="1">
      <c r="A5" s="205" t="s">
        <v>10</v>
      </c>
      <c r="B5" s="205" t="s">
        <v>345</v>
      </c>
      <c r="C5" s="206" t="s">
        <v>346</v>
      </c>
    </row>
    <row r="6" spans="1:3" ht="12.95" customHeight="1" thickBot="1">
      <c r="A6" s="162" t="s">
        <v>0</v>
      </c>
      <c r="B6" s="162" t="s">
        <v>1</v>
      </c>
      <c r="C6" s="163" t="s">
        <v>2</v>
      </c>
    </row>
    <row r="7" spans="1:3" ht="15" customHeight="1">
      <c r="A7" s="375" t="s">
        <v>347</v>
      </c>
      <c r="B7" s="371"/>
      <c r="C7" s="372"/>
    </row>
    <row r="8" spans="1:3" ht="17.25" customHeight="1">
      <c r="A8" s="376" t="s">
        <v>348</v>
      </c>
      <c r="B8" s="373"/>
      <c r="C8" s="374"/>
    </row>
    <row r="9" spans="1:3" ht="12.95" customHeight="1">
      <c r="A9" s="376" t="s">
        <v>349</v>
      </c>
      <c r="B9" s="373">
        <f>SUM(B10:B15)</f>
        <v>35398</v>
      </c>
      <c r="C9" s="373">
        <f>SUM(C10:C15)</f>
        <v>0</v>
      </c>
    </row>
    <row r="10" spans="1:3" ht="12.95" customHeight="1">
      <c r="A10" s="376" t="s">
        <v>350</v>
      </c>
      <c r="B10" s="373"/>
      <c r="C10" s="374"/>
    </row>
    <row r="11" spans="1:3" ht="12.95" customHeight="1">
      <c r="A11" s="377" t="s">
        <v>351</v>
      </c>
      <c r="B11" s="373"/>
      <c r="C11" s="374"/>
    </row>
    <row r="12" spans="1:3" ht="12.95" customHeight="1">
      <c r="A12" s="377" t="s">
        <v>352</v>
      </c>
      <c r="B12" s="373">
        <v>1725</v>
      </c>
      <c r="C12" s="374">
        <v>0</v>
      </c>
    </row>
    <row r="13" spans="1:3" ht="12.95" customHeight="1">
      <c r="A13" s="377" t="s">
        <v>353</v>
      </c>
      <c r="B13" s="373"/>
      <c r="C13" s="374"/>
    </row>
    <row r="14" spans="1:3" ht="12.95" customHeight="1">
      <c r="A14" s="377" t="s">
        <v>354</v>
      </c>
      <c r="B14" s="373"/>
      <c r="C14" s="374"/>
    </row>
    <row r="15" spans="1:3" ht="20.25" customHeight="1">
      <c r="A15" s="377" t="s">
        <v>355</v>
      </c>
      <c r="B15" s="373">
        <v>33673</v>
      </c>
      <c r="C15" s="374">
        <v>0</v>
      </c>
    </row>
    <row r="16" spans="1:3" ht="18" customHeight="1">
      <c r="A16" s="376" t="s">
        <v>356</v>
      </c>
      <c r="B16" s="373">
        <v>5957</v>
      </c>
      <c r="C16" s="374"/>
    </row>
    <row r="17" spans="1:3" ht="18" customHeight="1">
      <c r="A17" s="376" t="s">
        <v>357</v>
      </c>
      <c r="B17" s="373">
        <v>9634</v>
      </c>
      <c r="C17" s="374"/>
    </row>
    <row r="18" spans="1:3" ht="18" customHeight="1">
      <c r="A18" s="376" t="s">
        <v>358</v>
      </c>
      <c r="B18" s="373"/>
      <c r="C18" s="374"/>
    </row>
    <row r="19" spans="1:3" ht="18" customHeight="1">
      <c r="A19" s="376" t="s">
        <v>359</v>
      </c>
      <c r="B19" s="373"/>
      <c r="C19" s="374"/>
    </row>
    <row r="20" spans="1:3" ht="18" customHeight="1">
      <c r="A20" s="460"/>
      <c r="B20" s="53"/>
      <c r="C20" s="54"/>
    </row>
    <row r="21" spans="1:3" ht="18" customHeight="1">
      <c r="A21" s="461"/>
      <c r="B21" s="53"/>
      <c r="C21" s="54"/>
    </row>
    <row r="22" spans="1:3" ht="18" customHeight="1">
      <c r="A22" s="461"/>
      <c r="B22" s="53"/>
      <c r="C22" s="54"/>
    </row>
    <row r="23" spans="1:3" ht="18" customHeight="1">
      <c r="A23" s="461"/>
      <c r="B23" s="53"/>
      <c r="C23" s="54"/>
    </row>
    <row r="24" spans="1:3" ht="18" customHeight="1">
      <c r="A24" s="461"/>
      <c r="B24" s="53"/>
      <c r="C24" s="54"/>
    </row>
    <row r="25" spans="1:3" ht="18" customHeight="1">
      <c r="A25" s="461"/>
      <c r="B25" s="53"/>
      <c r="C25" s="54"/>
    </row>
    <row r="26" spans="1:3" ht="18" customHeight="1">
      <c r="A26" s="461"/>
      <c r="B26" s="53"/>
      <c r="C26" s="54"/>
    </row>
    <row r="27" spans="1:3" ht="18" customHeight="1">
      <c r="A27" s="461"/>
      <c r="B27" s="53"/>
      <c r="C27" s="54"/>
    </row>
    <row r="28" spans="1:3" ht="18" customHeight="1" thickBot="1">
      <c r="A28" s="462"/>
      <c r="B28" s="235"/>
      <c r="C28" s="198"/>
    </row>
    <row r="29" spans="1:3" ht="15.75" thickBot="1">
      <c r="A29" s="463" t="s">
        <v>229</v>
      </c>
      <c r="B29" s="236">
        <f>(B7+B8+B9+B16+B17+B18+B19)</f>
        <v>50989</v>
      </c>
      <c r="C29" s="236">
        <v>0</v>
      </c>
    </row>
  </sheetData>
  <mergeCells count="2">
    <mergeCell ref="A3:C3"/>
    <mergeCell ref="B2:C2"/>
  </mergeCells>
  <pageMargins left="0.7" right="0.7" top="0.75" bottom="0.75" header="0.3" footer="0.3"/>
  <pageSetup paperSize="256" scale="9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zoomScaleNormal="100" zoomScaleSheetLayoutView="100" workbookViewId="0">
      <selection activeCell="H8" sqref="H8:H9"/>
    </sheetView>
  </sheetViews>
  <sheetFormatPr defaultRowHeight="15"/>
  <cols>
    <col min="1" max="2" width="9.140625" style="368"/>
    <col min="3" max="3" width="6" customWidth="1"/>
    <col min="4" max="4" width="47.42578125" customWidth="1"/>
    <col min="5" max="5" width="17" customWidth="1"/>
    <col min="8" max="8" width="12.140625" customWidth="1"/>
    <col min="9" max="9" width="9.85546875" bestFit="1" customWidth="1"/>
    <col min="17" max="17" width="10.85546875" customWidth="1"/>
    <col min="18" max="18" width="9.85546875" bestFit="1" customWidth="1"/>
  </cols>
  <sheetData>
    <row r="1" spans="3:18"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1421"/>
      <c r="Q1" s="1421"/>
    </row>
    <row r="2" spans="3:18">
      <c r="C2" s="368"/>
      <c r="D2" s="368"/>
      <c r="E2" s="368"/>
      <c r="F2" s="861"/>
      <c r="G2" s="861"/>
      <c r="H2" s="861"/>
      <c r="I2" s="861"/>
      <c r="J2" s="861"/>
      <c r="K2" s="861"/>
      <c r="L2" s="861"/>
      <c r="M2" s="861"/>
      <c r="N2" s="861"/>
      <c r="O2" s="861"/>
      <c r="P2" s="861"/>
      <c r="Q2" s="861"/>
    </row>
    <row r="3" spans="3:18" s="368" customFormat="1">
      <c r="C3" s="1422" t="s">
        <v>583</v>
      </c>
      <c r="D3" s="1422"/>
      <c r="E3" s="1422"/>
      <c r="F3" s="851"/>
      <c r="G3" s="851"/>
      <c r="H3" s="851"/>
      <c r="I3" s="851"/>
      <c r="J3" s="851"/>
      <c r="K3" s="851"/>
      <c r="L3" s="851"/>
      <c r="M3" s="851"/>
      <c r="N3" s="851"/>
      <c r="O3" s="851"/>
      <c r="P3" s="851"/>
      <c r="Q3" s="851"/>
    </row>
    <row r="4" spans="3:18" ht="15.75">
      <c r="C4" s="863"/>
      <c r="D4" s="863"/>
      <c r="E4" s="863"/>
      <c r="F4" s="852"/>
      <c r="G4" s="852"/>
      <c r="H4" s="852"/>
      <c r="I4" s="852"/>
      <c r="J4" s="852"/>
      <c r="K4" s="852"/>
      <c r="L4" s="852"/>
      <c r="M4" s="852"/>
      <c r="N4" s="852"/>
      <c r="O4" s="852"/>
      <c r="P4" s="852"/>
      <c r="Q4" s="853"/>
    </row>
    <row r="5" spans="3:18" ht="21" customHeight="1">
      <c r="C5" s="863"/>
      <c r="D5" s="863"/>
      <c r="E5" s="863"/>
      <c r="F5" s="854"/>
      <c r="G5" s="854"/>
      <c r="H5" s="854"/>
      <c r="I5" s="854"/>
      <c r="J5" s="854"/>
      <c r="K5" s="854"/>
      <c r="L5" s="854"/>
      <c r="M5" s="854"/>
      <c r="N5" s="854"/>
      <c r="O5" s="854"/>
      <c r="P5" s="854"/>
      <c r="Q5" s="854"/>
    </row>
    <row r="6" spans="3:18" ht="12.95" customHeight="1" thickBot="1">
      <c r="C6" s="864"/>
      <c r="D6" s="1423" t="s">
        <v>984</v>
      </c>
      <c r="E6" s="1423"/>
      <c r="F6" s="862"/>
      <c r="G6" s="862"/>
      <c r="H6" s="862"/>
      <c r="I6" s="862"/>
      <c r="J6" s="862"/>
      <c r="K6" s="862"/>
      <c r="L6" s="862"/>
      <c r="M6" s="862"/>
      <c r="N6" s="862"/>
      <c r="O6" s="862"/>
      <c r="P6" s="862"/>
      <c r="Q6" s="862"/>
    </row>
    <row r="7" spans="3:18" ht="32.25" customHeight="1" thickBot="1">
      <c r="C7" s="865" t="s">
        <v>86</v>
      </c>
      <c r="D7" s="866" t="s">
        <v>152</v>
      </c>
      <c r="E7" s="867" t="s">
        <v>584</v>
      </c>
      <c r="F7" s="849"/>
      <c r="G7" s="849"/>
      <c r="H7" s="849"/>
      <c r="I7" s="849"/>
      <c r="J7" s="849"/>
      <c r="K7" s="849"/>
      <c r="L7" s="849"/>
      <c r="M7" s="849"/>
      <c r="N7" s="849"/>
      <c r="O7" s="849"/>
      <c r="P7" s="849"/>
      <c r="Q7" s="850"/>
      <c r="R7" s="303"/>
    </row>
    <row r="8" spans="3:18" ht="12.95" customHeight="1">
      <c r="C8" s="868" t="s">
        <v>0</v>
      </c>
      <c r="D8" s="869" t="s">
        <v>585</v>
      </c>
      <c r="E8" s="870">
        <f>SUM(E9:E10)</f>
        <v>39389</v>
      </c>
      <c r="F8" s="849"/>
      <c r="G8" s="849"/>
      <c r="H8" s="849"/>
      <c r="I8" s="849"/>
      <c r="J8" s="849"/>
      <c r="K8" s="849"/>
      <c r="L8" s="849"/>
      <c r="M8" s="849"/>
      <c r="N8" s="849"/>
      <c r="O8" s="849"/>
      <c r="P8" s="849"/>
      <c r="Q8" s="850"/>
    </row>
    <row r="9" spans="3:18" ht="12.95" customHeight="1">
      <c r="C9" s="871" t="s">
        <v>1</v>
      </c>
      <c r="D9" s="872" t="s">
        <v>586</v>
      </c>
      <c r="E9" s="873">
        <v>39062</v>
      </c>
      <c r="F9" s="849"/>
      <c r="G9" s="849"/>
      <c r="H9" s="849"/>
      <c r="I9" s="849"/>
      <c r="J9" s="849"/>
      <c r="K9" s="849"/>
      <c r="L9" s="849"/>
      <c r="M9" s="849"/>
      <c r="N9" s="849"/>
      <c r="O9" s="849"/>
      <c r="P9" s="849"/>
      <c r="Q9" s="850"/>
      <c r="R9" s="849"/>
    </row>
    <row r="10" spans="3:18" ht="12.95" customHeight="1">
      <c r="C10" s="871" t="s">
        <v>2</v>
      </c>
      <c r="D10" s="872" t="s">
        <v>587</v>
      </c>
      <c r="E10" s="873">
        <v>327</v>
      </c>
      <c r="F10" s="849"/>
      <c r="G10" s="849"/>
      <c r="H10" s="849"/>
      <c r="I10" s="849"/>
      <c r="J10" s="849"/>
      <c r="K10" s="849"/>
      <c r="L10" s="849"/>
      <c r="M10" s="849"/>
      <c r="N10" s="849"/>
      <c r="O10" s="849"/>
      <c r="P10" s="849"/>
      <c r="Q10" s="850"/>
    </row>
    <row r="11" spans="3:18" ht="20.25" customHeight="1">
      <c r="C11" s="871" t="s">
        <v>12</v>
      </c>
      <c r="D11" s="874" t="s">
        <v>588</v>
      </c>
      <c r="E11" s="873">
        <v>439953</v>
      </c>
      <c r="F11" s="849"/>
      <c r="G11" s="849"/>
      <c r="H11" s="849"/>
      <c r="I11" s="849"/>
      <c r="J11" s="849"/>
      <c r="K11" s="849"/>
      <c r="L11" s="849"/>
      <c r="M11" s="849"/>
      <c r="N11" s="849"/>
      <c r="O11" s="849"/>
      <c r="P11" s="849"/>
      <c r="Q11" s="850"/>
      <c r="R11" s="849"/>
    </row>
    <row r="12" spans="3:18" ht="12.95" customHeight="1">
      <c r="C12" s="875" t="s">
        <v>20</v>
      </c>
      <c r="D12" s="876" t="s">
        <v>589</v>
      </c>
      <c r="E12" s="877">
        <v>39837</v>
      </c>
      <c r="F12" s="849"/>
      <c r="G12" s="849"/>
      <c r="H12" s="849"/>
      <c r="I12" s="849"/>
      <c r="J12" s="849"/>
      <c r="K12" s="849"/>
      <c r="L12" s="849"/>
      <c r="M12" s="849"/>
      <c r="N12" s="849"/>
      <c r="O12" s="849"/>
      <c r="P12" s="849"/>
      <c r="Q12" s="850"/>
    </row>
    <row r="13" spans="3:18" ht="12.95" customHeight="1">
      <c r="C13" s="875" t="s">
        <v>26</v>
      </c>
      <c r="D13" s="876" t="s">
        <v>590</v>
      </c>
      <c r="E13" s="877">
        <v>400993</v>
      </c>
      <c r="F13" s="849"/>
      <c r="G13" s="849"/>
      <c r="H13" s="849"/>
      <c r="I13" s="849"/>
      <c r="J13" s="849"/>
      <c r="K13" s="849"/>
      <c r="L13" s="849"/>
      <c r="M13" s="849"/>
      <c r="N13" s="849"/>
      <c r="O13" s="849"/>
      <c r="P13" s="849"/>
      <c r="Q13" s="850"/>
      <c r="R13" s="849"/>
    </row>
    <row r="14" spans="3:18" ht="16.5" customHeight="1" thickBot="1">
      <c r="C14" s="878" t="s">
        <v>28</v>
      </c>
      <c r="D14" s="879" t="s">
        <v>591</v>
      </c>
      <c r="E14" s="880">
        <v>-929</v>
      </c>
      <c r="F14" s="849"/>
      <c r="G14" s="849"/>
      <c r="H14" s="849"/>
      <c r="I14" s="849"/>
      <c r="J14" s="849"/>
      <c r="K14" s="849"/>
      <c r="L14" s="849"/>
      <c r="M14" s="849"/>
      <c r="N14" s="849"/>
      <c r="O14" s="849"/>
      <c r="P14" s="849"/>
      <c r="Q14" s="850"/>
    </row>
    <row r="15" spans="3:18" ht="12.95" customHeight="1">
      <c r="C15" s="881" t="s">
        <v>29</v>
      </c>
      <c r="D15" s="882" t="s">
        <v>592</v>
      </c>
      <c r="E15" s="883">
        <f>E8+E11-E12-E13+E14</f>
        <v>37583</v>
      </c>
      <c r="F15" s="850"/>
      <c r="G15" s="850"/>
      <c r="H15" s="850"/>
      <c r="I15" s="850"/>
      <c r="J15" s="850"/>
      <c r="K15" s="850"/>
      <c r="L15" s="850"/>
      <c r="M15" s="850"/>
      <c r="N15" s="850"/>
      <c r="O15" s="850"/>
      <c r="P15" s="850"/>
      <c r="Q15" s="850"/>
      <c r="R15" s="850"/>
    </row>
    <row r="16" spans="3:18" ht="17.25" customHeight="1">
      <c r="C16" s="871" t="s">
        <v>30</v>
      </c>
      <c r="D16" s="872" t="s">
        <v>586</v>
      </c>
      <c r="E16" s="873">
        <v>37242</v>
      </c>
      <c r="F16" s="862"/>
      <c r="G16" s="862"/>
      <c r="H16" s="862"/>
      <c r="I16" s="862"/>
      <c r="J16" s="862"/>
      <c r="K16" s="862"/>
      <c r="L16" s="862"/>
      <c r="M16" s="862"/>
      <c r="N16" s="862"/>
      <c r="O16" s="862"/>
      <c r="P16" s="862"/>
      <c r="Q16" s="862"/>
    </row>
    <row r="17" spans="1:19" ht="15.75" customHeight="1" thickBot="1">
      <c r="C17" s="878" t="s">
        <v>33</v>
      </c>
      <c r="D17" s="884" t="s">
        <v>587</v>
      </c>
      <c r="E17" s="880">
        <v>341</v>
      </c>
      <c r="F17" s="849"/>
      <c r="G17" s="849"/>
      <c r="H17" s="849"/>
      <c r="I17" s="849"/>
      <c r="J17" s="849"/>
      <c r="K17" s="849"/>
      <c r="L17" s="849"/>
      <c r="M17" s="849"/>
      <c r="N17" s="849"/>
      <c r="O17" s="849"/>
      <c r="P17" s="849"/>
      <c r="Q17" s="850"/>
      <c r="R17" s="303"/>
    </row>
    <row r="18" spans="1:19" ht="12.95" customHeight="1">
      <c r="C18" s="368"/>
      <c r="D18" s="368"/>
      <c r="E18" s="368"/>
      <c r="F18" s="849"/>
      <c r="G18" s="849"/>
      <c r="H18" s="849"/>
      <c r="I18" s="849"/>
      <c r="J18" s="849"/>
      <c r="K18" s="849"/>
      <c r="L18" s="849"/>
      <c r="M18" s="849"/>
      <c r="N18" s="849"/>
      <c r="O18" s="849"/>
      <c r="P18" s="849"/>
      <c r="Q18" s="850"/>
      <c r="R18" s="303"/>
    </row>
    <row r="19" spans="1:19" ht="12.95" customHeight="1">
      <c r="C19" s="368"/>
      <c r="D19" s="368"/>
      <c r="E19" s="368"/>
      <c r="F19" s="849"/>
      <c r="G19" s="849"/>
      <c r="H19" s="849"/>
      <c r="I19" s="849"/>
      <c r="J19" s="849"/>
      <c r="K19" s="849"/>
      <c r="L19" s="849"/>
      <c r="M19" s="849"/>
      <c r="N19" s="849"/>
      <c r="O19" s="849"/>
      <c r="P19" s="849"/>
      <c r="Q19" s="850"/>
      <c r="R19" s="303"/>
    </row>
    <row r="20" spans="1:19" ht="12.95" customHeight="1">
      <c r="C20" s="855"/>
      <c r="D20" s="855"/>
      <c r="E20" s="849"/>
      <c r="F20" s="849"/>
      <c r="G20" s="849"/>
      <c r="H20" s="849"/>
      <c r="I20" s="849"/>
      <c r="J20" s="849"/>
      <c r="K20" s="849"/>
      <c r="L20" s="849"/>
      <c r="M20" s="849"/>
      <c r="N20" s="849"/>
      <c r="O20" s="849"/>
      <c r="P20" s="849"/>
      <c r="Q20" s="850"/>
      <c r="R20" s="303"/>
    </row>
    <row r="21" spans="1:19" s="368" customFormat="1" ht="12.95" customHeight="1">
      <c r="C21" s="855"/>
      <c r="D21" s="855"/>
      <c r="E21" s="849"/>
      <c r="F21" s="849"/>
      <c r="G21" s="849"/>
      <c r="H21" s="849"/>
      <c r="I21" s="849"/>
      <c r="J21" s="849"/>
      <c r="K21" s="849"/>
      <c r="L21" s="849"/>
      <c r="M21" s="849"/>
      <c r="N21" s="849"/>
      <c r="O21" s="849"/>
      <c r="P21" s="849"/>
      <c r="Q21" s="850"/>
      <c r="R21" s="303"/>
    </row>
    <row r="22" spans="1:19" ht="13.5" customHeight="1">
      <c r="C22" s="855"/>
      <c r="D22" s="855"/>
      <c r="E22" s="849"/>
      <c r="F22" s="849"/>
      <c r="G22" s="849"/>
      <c r="H22" s="849"/>
      <c r="I22" s="849"/>
      <c r="J22" s="849"/>
      <c r="K22" s="849"/>
      <c r="L22" s="849"/>
      <c r="M22" s="849"/>
      <c r="N22" s="849"/>
      <c r="O22" s="849"/>
      <c r="P22" s="849"/>
      <c r="Q22" s="850"/>
      <c r="R22" s="303"/>
    </row>
    <row r="23" spans="1:19" ht="14.25" customHeight="1">
      <c r="C23" s="855"/>
      <c r="D23" s="857"/>
      <c r="E23" s="849"/>
      <c r="F23" s="849"/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850"/>
      <c r="R23" s="303"/>
    </row>
    <row r="24" spans="1:19" ht="16.5" customHeight="1">
      <c r="C24" s="855"/>
      <c r="D24" s="855"/>
      <c r="E24" s="849"/>
      <c r="F24" s="849"/>
      <c r="G24" s="849"/>
      <c r="H24" s="849"/>
      <c r="I24" s="849"/>
      <c r="J24" s="849"/>
      <c r="K24" s="849"/>
      <c r="L24" s="849"/>
      <c r="M24" s="849"/>
      <c r="N24" s="849"/>
      <c r="O24" s="849"/>
      <c r="P24" s="849"/>
      <c r="Q24" s="850"/>
      <c r="R24" s="303"/>
    </row>
    <row r="25" spans="1:19" s="301" customFormat="1" ht="16.5" customHeight="1">
      <c r="A25" s="368"/>
      <c r="B25" s="368"/>
      <c r="C25" s="855"/>
      <c r="D25" s="855"/>
      <c r="E25" s="849"/>
      <c r="F25" s="849"/>
      <c r="G25" s="849"/>
      <c r="H25" s="849"/>
      <c r="I25" s="849"/>
      <c r="J25" s="849"/>
      <c r="K25" s="849"/>
      <c r="L25" s="849"/>
      <c r="M25" s="849"/>
      <c r="N25" s="849"/>
      <c r="O25" s="849"/>
      <c r="P25" s="849"/>
      <c r="Q25" s="850"/>
      <c r="R25" s="303"/>
      <c r="S25" s="303"/>
    </row>
    <row r="26" spans="1:19" ht="18" customHeight="1">
      <c r="C26" s="855"/>
      <c r="D26" s="855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50"/>
    </row>
    <row r="27" spans="1:19" ht="15" customHeight="1">
      <c r="C27" s="856"/>
      <c r="D27" s="856"/>
      <c r="E27" s="850"/>
      <c r="F27" s="850"/>
      <c r="G27" s="850"/>
      <c r="H27" s="850"/>
      <c r="I27" s="850"/>
      <c r="J27" s="850"/>
      <c r="K27" s="850"/>
      <c r="L27" s="850"/>
      <c r="M27" s="850"/>
      <c r="N27" s="850"/>
      <c r="O27" s="850"/>
      <c r="P27" s="850"/>
      <c r="Q27" s="850"/>
      <c r="R27" s="850"/>
      <c r="S27" s="294"/>
    </row>
    <row r="28" spans="1:19" ht="18.75" customHeight="1">
      <c r="C28" s="856"/>
      <c r="D28" s="858"/>
      <c r="E28" s="859"/>
      <c r="F28" s="859"/>
      <c r="G28" s="859"/>
      <c r="H28" s="859"/>
      <c r="I28" s="859"/>
      <c r="J28" s="859"/>
      <c r="K28" s="859"/>
      <c r="L28" s="859"/>
      <c r="M28" s="859"/>
      <c r="N28" s="859"/>
      <c r="O28" s="859"/>
      <c r="P28" s="859"/>
      <c r="Q28" s="860"/>
    </row>
  </sheetData>
  <mergeCells count="3">
    <mergeCell ref="P1:Q1"/>
    <mergeCell ref="C3:E3"/>
    <mergeCell ref="D6:E6"/>
  </mergeCells>
  <conditionalFormatting sqref="E15">
    <cfRule type="cellIs" dxfId="0" priority="1" stopIfTrue="1" operator="notEqual">
      <formula>SUM(E16:E17)</formula>
    </cfRule>
  </conditionalFormatting>
  <pageMargins left="0.7" right="0.7" top="0.75" bottom="0.75" header="0.3" footer="0.3"/>
  <pageSetup paperSize="256" scale="7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zoomScaleNormal="100" workbookViewId="0">
      <selection activeCell="G31" sqref="G31"/>
    </sheetView>
  </sheetViews>
  <sheetFormatPr defaultRowHeight="15"/>
  <cols>
    <col min="1" max="1" width="26.7109375" customWidth="1"/>
    <col min="14" max="14" width="8.85546875" customWidth="1"/>
  </cols>
  <sheetData>
    <row r="3" spans="1:14" ht="15.75">
      <c r="A3" s="840" t="s">
        <v>945</v>
      </c>
      <c r="B3" s="840"/>
      <c r="C3" s="840"/>
      <c r="D3" s="840"/>
      <c r="E3" s="840"/>
      <c r="F3" s="840"/>
      <c r="G3" s="840"/>
      <c r="H3" s="241"/>
      <c r="I3" s="242"/>
      <c r="J3" s="243"/>
      <c r="K3" s="244"/>
      <c r="L3" s="244"/>
      <c r="M3" s="244"/>
      <c r="N3" s="245"/>
    </row>
    <row r="4" spans="1:14">
      <c r="A4" s="1431" t="s">
        <v>862</v>
      </c>
      <c r="B4" s="1431"/>
      <c r="C4" s="1431"/>
      <c r="D4" s="1431"/>
      <c r="E4" s="1431"/>
      <c r="F4" s="1431"/>
      <c r="G4" s="240"/>
      <c r="H4" s="241"/>
      <c r="I4" s="242"/>
      <c r="J4" s="243"/>
      <c r="K4" s="244"/>
      <c r="L4" s="244"/>
      <c r="M4" s="244"/>
      <c r="N4" s="246"/>
    </row>
    <row r="5" spans="1:14">
      <c r="A5" s="238"/>
      <c r="B5" s="239"/>
      <c r="C5" s="240"/>
      <c r="D5" s="240"/>
      <c r="E5" s="240"/>
      <c r="F5" s="239"/>
      <c r="G5" s="240"/>
      <c r="H5" s="241"/>
      <c r="I5" s="242"/>
      <c r="J5" s="243"/>
      <c r="K5" s="244"/>
      <c r="L5" s="244"/>
      <c r="M5" s="244"/>
      <c r="N5" s="246"/>
    </row>
    <row r="6" spans="1:14">
      <c r="A6" s="238"/>
      <c r="B6" s="239"/>
      <c r="C6" s="240"/>
      <c r="D6" s="240"/>
      <c r="E6" s="240"/>
      <c r="F6" s="239"/>
      <c r="G6" s="247"/>
      <c r="H6" s="248"/>
      <c r="I6" s="242"/>
      <c r="J6" s="243"/>
      <c r="K6" s="1271" t="s">
        <v>985</v>
      </c>
      <c r="L6" s="1271"/>
      <c r="M6" s="1271"/>
      <c r="N6" s="1271"/>
    </row>
    <row r="7" spans="1:14" ht="15.75" thickBot="1">
      <c r="A7" s="237"/>
      <c r="B7" s="249"/>
      <c r="C7" s="242"/>
      <c r="D7" s="242"/>
      <c r="E7" s="242"/>
      <c r="F7" s="249"/>
      <c r="G7" s="242"/>
      <c r="H7" s="242"/>
      <c r="I7" s="242"/>
      <c r="J7" s="243"/>
      <c r="K7" s="244"/>
      <c r="L7" s="244"/>
      <c r="M7" s="244"/>
      <c r="N7" s="246"/>
    </row>
    <row r="8" spans="1:14">
      <c r="A8" s="250" t="s">
        <v>363</v>
      </c>
      <c r="B8" s="1424" t="s">
        <v>364</v>
      </c>
      <c r="C8" s="1425"/>
      <c r="D8" s="1425"/>
      <c r="E8" s="1426"/>
      <c r="F8" s="1424" t="s">
        <v>365</v>
      </c>
      <c r="G8" s="1427"/>
      <c r="H8" s="1427"/>
      <c r="I8" s="1428"/>
      <c r="J8" s="1424" t="s">
        <v>366</v>
      </c>
      <c r="K8" s="1429"/>
      <c r="L8" s="1429"/>
      <c r="M8" s="1430"/>
      <c r="N8" s="251" t="s">
        <v>367</v>
      </c>
    </row>
    <row r="9" spans="1:14" ht="15.75" thickBot="1">
      <c r="A9" s="252" t="s">
        <v>368</v>
      </c>
      <c r="B9" s="253" t="s">
        <v>369</v>
      </c>
      <c r="C9" s="254" t="s">
        <v>370</v>
      </c>
      <c r="D9" s="255" t="s">
        <v>371</v>
      </c>
      <c r="E9" s="256" t="s">
        <v>372</v>
      </c>
      <c r="F9" s="253" t="s">
        <v>369</v>
      </c>
      <c r="G9" s="254" t="s">
        <v>370</v>
      </c>
      <c r="H9" s="255" t="s">
        <v>371</v>
      </c>
      <c r="I9" s="256" t="s">
        <v>372</v>
      </c>
      <c r="J9" s="253" t="s">
        <v>369</v>
      </c>
      <c r="K9" s="254" t="s">
        <v>370</v>
      </c>
      <c r="L9" s="255" t="s">
        <v>371</v>
      </c>
      <c r="M9" s="256" t="s">
        <v>372</v>
      </c>
      <c r="N9" s="257" t="s">
        <v>373</v>
      </c>
    </row>
    <row r="10" spans="1:14">
      <c r="A10" s="266" t="s">
        <v>851</v>
      </c>
      <c r="B10" s="258">
        <v>10</v>
      </c>
      <c r="C10" s="259"/>
      <c r="D10" s="260"/>
      <c r="E10" s="320">
        <v>10</v>
      </c>
      <c r="F10" s="261"/>
      <c r="G10" s="262"/>
      <c r="H10" s="262"/>
      <c r="I10" s="263"/>
      <c r="J10" s="261"/>
      <c r="K10" s="262"/>
      <c r="L10" s="262"/>
      <c r="M10" s="264"/>
      <c r="N10" s="265">
        <v>10</v>
      </c>
    </row>
    <row r="11" spans="1:14">
      <c r="A11" s="271" t="s">
        <v>310</v>
      </c>
      <c r="B11" s="267">
        <v>3</v>
      </c>
      <c r="C11" s="268"/>
      <c r="D11" s="268"/>
      <c r="E11" s="318">
        <f t="shared" ref="E11:E13" si="0">SUM(B11:D11)</f>
        <v>3</v>
      </c>
      <c r="F11" s="269"/>
      <c r="G11" s="268"/>
      <c r="H11" s="268"/>
      <c r="I11" s="270"/>
      <c r="J11" s="272">
        <v>16</v>
      </c>
      <c r="K11" s="268"/>
      <c r="L11" s="268"/>
      <c r="M11" s="316"/>
      <c r="N11" s="319">
        <v>19</v>
      </c>
    </row>
    <row r="12" spans="1:14">
      <c r="A12" s="271" t="s">
        <v>852</v>
      </c>
      <c r="B12" s="267">
        <v>6</v>
      </c>
      <c r="C12" s="268">
        <v>1</v>
      </c>
      <c r="D12" s="268">
        <v>0</v>
      </c>
      <c r="E12" s="318">
        <f t="shared" si="0"/>
        <v>7</v>
      </c>
      <c r="F12" s="272">
        <v>4</v>
      </c>
      <c r="G12" s="268"/>
      <c r="H12" s="268"/>
      <c r="I12" s="317">
        <v>4</v>
      </c>
      <c r="J12" s="272">
        <v>0</v>
      </c>
      <c r="K12" s="268"/>
      <c r="L12" s="268"/>
      <c r="M12" s="316">
        <f t="shared" ref="M12:M13" si="1">SUM(J12:L12)</f>
        <v>0</v>
      </c>
      <c r="N12" s="319">
        <v>11</v>
      </c>
    </row>
    <row r="13" spans="1:14" ht="15.75" thickBot="1">
      <c r="A13" s="271" t="s">
        <v>853</v>
      </c>
      <c r="B13" s="267">
        <v>3</v>
      </c>
      <c r="C13" s="268"/>
      <c r="D13" s="268">
        <v>0</v>
      </c>
      <c r="E13" s="316">
        <f t="shared" si="0"/>
        <v>3</v>
      </c>
      <c r="F13" s="272"/>
      <c r="G13" s="268"/>
      <c r="H13" s="268"/>
      <c r="I13" s="270"/>
      <c r="J13" s="272">
        <v>3</v>
      </c>
      <c r="K13" s="268">
        <v>0</v>
      </c>
      <c r="L13" s="268"/>
      <c r="M13" s="316">
        <f t="shared" si="1"/>
        <v>3</v>
      </c>
      <c r="N13" s="273">
        <f t="shared" ref="N13" si="2">E13+I13+M13</f>
        <v>6</v>
      </c>
    </row>
    <row r="14" spans="1:14" ht="15.75" thickBot="1">
      <c r="A14" s="274" t="s">
        <v>217</v>
      </c>
      <c r="B14" s="811">
        <f>SUM(B10:B13)</f>
        <v>22</v>
      </c>
      <c r="C14" s="811">
        <f t="shared" ref="C14:N14" si="3">SUM(C10:C13)</f>
        <v>1</v>
      </c>
      <c r="D14" s="811">
        <f t="shared" si="3"/>
        <v>0</v>
      </c>
      <c r="E14" s="811">
        <f t="shared" si="3"/>
        <v>23</v>
      </c>
      <c r="F14" s="811">
        <f t="shared" si="3"/>
        <v>4</v>
      </c>
      <c r="G14" s="811">
        <f t="shared" si="3"/>
        <v>0</v>
      </c>
      <c r="H14" s="811">
        <f t="shared" si="3"/>
        <v>0</v>
      </c>
      <c r="I14" s="811">
        <f t="shared" si="3"/>
        <v>4</v>
      </c>
      <c r="J14" s="811">
        <f t="shared" si="3"/>
        <v>19</v>
      </c>
      <c r="K14" s="811">
        <f t="shared" si="3"/>
        <v>0</v>
      </c>
      <c r="L14" s="811">
        <f t="shared" si="3"/>
        <v>0</v>
      </c>
      <c r="M14" s="811">
        <f t="shared" si="3"/>
        <v>3</v>
      </c>
      <c r="N14" s="811">
        <f t="shared" si="3"/>
        <v>46</v>
      </c>
    </row>
    <row r="15" spans="1:14">
      <c r="A15" s="275" t="s">
        <v>374</v>
      </c>
      <c r="B15" s="276"/>
      <c r="C15" s="277"/>
      <c r="D15" s="277"/>
      <c r="E15" s="277"/>
      <c r="F15" s="276"/>
      <c r="G15" s="277"/>
      <c r="H15" s="277"/>
      <c r="I15" s="277"/>
      <c r="J15" s="278"/>
      <c r="K15" s="279"/>
      <c r="L15" s="279"/>
      <c r="M15" s="279"/>
      <c r="N15" s="280"/>
    </row>
    <row r="18" spans="14:14">
      <c r="N18" s="321"/>
    </row>
  </sheetData>
  <mergeCells count="4">
    <mergeCell ref="B8:E8"/>
    <mergeCell ref="F8:I8"/>
    <mergeCell ref="J8:M8"/>
    <mergeCell ref="A4:F4"/>
  </mergeCells>
  <pageMargins left="0.7" right="0.7" top="0.75" bottom="0.75" header="0.3" footer="0.3"/>
  <pageSetup paperSize="256" scale="8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4" zoomScaleNormal="100" workbookViewId="0">
      <selection activeCell="F23" sqref="F23"/>
    </sheetView>
  </sheetViews>
  <sheetFormatPr defaultRowHeight="15"/>
  <cols>
    <col min="1" max="1" width="59.7109375" customWidth="1"/>
    <col min="2" max="2" width="29.85546875" customWidth="1"/>
    <col min="3" max="3" width="18.42578125" customWidth="1"/>
    <col min="4" max="4" width="22" customWidth="1"/>
    <col min="5" max="5" width="12.5703125" customWidth="1"/>
    <col min="6" max="6" width="14.85546875" customWidth="1"/>
    <col min="7" max="7" width="10" bestFit="1" customWidth="1"/>
  </cols>
  <sheetData>
    <row r="1" spans="1:6" s="368" customFormat="1"/>
    <row r="2" spans="1:6" s="368" customFormat="1">
      <c r="A2" s="1312" t="s">
        <v>946</v>
      </c>
      <c r="B2" s="1312"/>
      <c r="C2" s="1216"/>
      <c r="D2" s="1216"/>
      <c r="E2" s="1216"/>
      <c r="F2" s="1216"/>
    </row>
    <row r="3" spans="1:6" s="368" customFormat="1"/>
    <row r="4" spans="1:6" s="368" customFormat="1">
      <c r="A4" s="1546" t="s">
        <v>986</v>
      </c>
      <c r="B4" s="1546"/>
    </row>
    <row r="5" spans="1:6" ht="33" customHeight="1">
      <c r="A5" s="1432" t="s">
        <v>950</v>
      </c>
      <c r="B5" s="1432"/>
    </row>
    <row r="6" spans="1:6" ht="15.75" thickBot="1">
      <c r="A6" s="1208"/>
      <c r="B6" s="1209" t="s">
        <v>868</v>
      </c>
    </row>
    <row r="7" spans="1:6" ht="15.75" thickBot="1">
      <c r="A7" s="1217" t="s">
        <v>871</v>
      </c>
      <c r="B7" s="1218" t="s">
        <v>947</v>
      </c>
    </row>
    <row r="8" spans="1:6" ht="15.75" thickBot="1">
      <c r="A8" s="1219">
        <v>1</v>
      </c>
      <c r="B8" s="1220">
        <v>2</v>
      </c>
      <c r="C8" s="1544"/>
    </row>
    <row r="9" spans="1:6">
      <c r="A9" s="1221" t="s">
        <v>152</v>
      </c>
      <c r="B9" s="1222"/>
    </row>
    <row r="10" spans="1:6">
      <c r="A10" s="1221" t="s">
        <v>872</v>
      </c>
      <c r="B10" s="1226">
        <v>76823481</v>
      </c>
    </row>
    <row r="11" spans="1:6">
      <c r="A11" s="1221" t="s">
        <v>873</v>
      </c>
      <c r="B11" s="1227">
        <v>40444167</v>
      </c>
    </row>
    <row r="12" spans="1:6" ht="29.25" customHeight="1">
      <c r="A12" s="1223" t="s">
        <v>874</v>
      </c>
      <c r="B12" s="1228"/>
    </row>
    <row r="13" spans="1:6">
      <c r="A13" s="1215" t="s">
        <v>875</v>
      </c>
      <c r="B13" s="1228">
        <v>19769549</v>
      </c>
    </row>
    <row r="14" spans="1:6">
      <c r="A14" s="1215" t="s">
        <v>951</v>
      </c>
      <c r="B14" s="1228">
        <v>88920</v>
      </c>
    </row>
    <row r="15" spans="1:6" ht="26.25">
      <c r="A15" s="1224" t="s">
        <v>876</v>
      </c>
      <c r="B15" s="1227">
        <f>SUM(B13:B14)</f>
        <v>19858469</v>
      </c>
    </row>
    <row r="16" spans="1:6">
      <c r="A16" s="1215" t="s">
        <v>877</v>
      </c>
      <c r="B16" s="1228">
        <v>2694960</v>
      </c>
    </row>
    <row r="17" spans="1:2" ht="32.25" customHeight="1" thickBot="1">
      <c r="A17" s="1233" t="s">
        <v>878</v>
      </c>
      <c r="B17" s="1229">
        <v>2694960</v>
      </c>
    </row>
    <row r="18" spans="1:2" ht="15.75" thickBot="1">
      <c r="A18" s="1225" t="s">
        <v>384</v>
      </c>
      <c r="B18" s="1230">
        <f>SUM(B10,B11,B15,B17)</f>
        <v>139821077</v>
      </c>
    </row>
    <row r="20" spans="1:2">
      <c r="A20" s="1432" t="s">
        <v>879</v>
      </c>
      <c r="B20" s="1432"/>
    </row>
    <row r="21" spans="1:2" ht="15.75" thickBot="1">
      <c r="A21" s="1208"/>
      <c r="B21" s="1209" t="s">
        <v>868</v>
      </c>
    </row>
    <row r="22" spans="1:2" ht="15.75" thickBot="1">
      <c r="A22" s="1210" t="s">
        <v>871</v>
      </c>
      <c r="B22" s="1211" t="s">
        <v>947</v>
      </c>
    </row>
    <row r="23" spans="1:2" ht="15.75" thickBot="1">
      <c r="A23" s="1212">
        <v>1</v>
      </c>
      <c r="B23" s="1213">
        <v>2</v>
      </c>
    </row>
    <row r="24" spans="1:2">
      <c r="A24" s="1214" t="s">
        <v>152</v>
      </c>
      <c r="B24" s="1231"/>
    </row>
    <row r="25" spans="1:2">
      <c r="A25" s="1215" t="s">
        <v>880</v>
      </c>
      <c r="B25" s="1228">
        <v>1394000</v>
      </c>
    </row>
    <row r="26" spans="1:2">
      <c r="A26" s="1215" t="s">
        <v>881</v>
      </c>
      <c r="B26" s="1228">
        <v>4000000</v>
      </c>
    </row>
    <row r="27" spans="1:2">
      <c r="A27" s="1215" t="s">
        <v>948</v>
      </c>
      <c r="B27" s="1228">
        <v>1440561</v>
      </c>
    </row>
    <row r="28" spans="1:2">
      <c r="A28" s="1215" t="s">
        <v>883</v>
      </c>
      <c r="B28" s="1228">
        <v>16447245</v>
      </c>
    </row>
    <row r="29" spans="1:2">
      <c r="A29" s="1215" t="s">
        <v>884</v>
      </c>
      <c r="B29" s="1228">
        <v>152948</v>
      </c>
    </row>
    <row r="30" spans="1:2" s="368" customFormat="1">
      <c r="A30" s="1215" t="s">
        <v>882</v>
      </c>
      <c r="B30" s="1228">
        <v>9180</v>
      </c>
    </row>
    <row r="31" spans="1:2" s="368" customFormat="1">
      <c r="A31" s="1215" t="s">
        <v>949</v>
      </c>
      <c r="B31" s="1228">
        <v>668000</v>
      </c>
    </row>
    <row r="32" spans="1:2">
      <c r="A32" s="1214" t="s">
        <v>217</v>
      </c>
      <c r="B32" s="1232">
        <f>SUM(B25:B31)</f>
        <v>24111934</v>
      </c>
    </row>
  </sheetData>
  <mergeCells count="4">
    <mergeCell ref="A5:B5"/>
    <mergeCell ref="A2:B2"/>
    <mergeCell ref="A20:B20"/>
    <mergeCell ref="A4:B4"/>
  </mergeCells>
  <pageMargins left="0.7" right="0.7" top="0.75" bottom="0.75" header="0.3" footer="0.3"/>
  <pageSetup paperSize="256" scale="6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D4" sqref="D4:J4"/>
    </sheetView>
  </sheetViews>
  <sheetFormatPr defaultRowHeight="15"/>
  <cols>
    <col min="10" max="10" width="13.42578125" customWidth="1"/>
  </cols>
  <sheetData>
    <row r="1" spans="1:10" ht="15.75">
      <c r="A1" s="1435" t="s">
        <v>593</v>
      </c>
      <c r="B1" s="1436"/>
      <c r="C1" s="1436"/>
      <c r="D1" s="1436"/>
      <c r="E1" s="1436"/>
      <c r="F1" s="1436"/>
      <c r="G1" s="1436"/>
      <c r="H1" s="1436"/>
      <c r="I1" s="1436"/>
      <c r="J1" s="1436"/>
    </row>
    <row r="2" spans="1:10" ht="15.75">
      <c r="A2" s="1435" t="s">
        <v>594</v>
      </c>
      <c r="B2" s="1437"/>
      <c r="C2" s="1437"/>
      <c r="D2" s="1437"/>
      <c r="E2" s="1437"/>
      <c r="F2" s="1437"/>
      <c r="G2" s="1437"/>
      <c r="H2" s="1437"/>
      <c r="I2" s="1437"/>
      <c r="J2" s="1437"/>
    </row>
    <row r="3" spans="1:10">
      <c r="A3" s="885"/>
      <c r="B3" s="886"/>
      <c r="C3" s="886"/>
      <c r="D3" s="886"/>
      <c r="E3" s="885"/>
      <c r="F3" s="886"/>
      <c r="G3" s="886"/>
      <c r="H3" s="886"/>
      <c r="I3" s="886"/>
      <c r="J3" s="886"/>
    </row>
    <row r="4" spans="1:10">
      <c r="A4" s="885"/>
      <c r="B4" s="886"/>
      <c r="C4" s="886"/>
      <c r="D4" s="1547" t="s">
        <v>987</v>
      </c>
      <c r="E4" s="1547"/>
      <c r="F4" s="1547"/>
      <c r="G4" s="1547"/>
      <c r="H4" s="1547"/>
      <c r="I4" s="1547"/>
      <c r="J4" s="1547"/>
    </row>
    <row r="5" spans="1:10">
      <c r="A5" s="885"/>
      <c r="B5" s="886"/>
      <c r="C5" s="886"/>
      <c r="D5" s="886"/>
      <c r="E5" s="885"/>
      <c r="F5" s="886"/>
      <c r="G5" s="886"/>
      <c r="H5" s="886"/>
      <c r="I5" s="887"/>
      <c r="J5" s="886"/>
    </row>
    <row r="6" spans="1:10" ht="15.75" thickBot="1">
      <c r="A6" s="885"/>
      <c r="B6" s="886"/>
      <c r="C6" s="886"/>
      <c r="D6" s="886"/>
      <c r="E6" s="885"/>
      <c r="F6" s="886"/>
      <c r="G6" s="886"/>
      <c r="H6" s="886"/>
      <c r="I6" s="887" t="s">
        <v>595</v>
      </c>
      <c r="J6" s="886"/>
    </row>
    <row r="7" spans="1:10">
      <c r="A7" s="888" t="s">
        <v>596</v>
      </c>
      <c r="B7" s="889" t="s">
        <v>597</v>
      </c>
      <c r="C7" s="889"/>
      <c r="D7" s="889"/>
      <c r="E7" s="888" t="s">
        <v>598</v>
      </c>
      <c r="F7" s="888" t="s">
        <v>599</v>
      </c>
      <c r="G7" s="1433" t="s">
        <v>600</v>
      </c>
      <c r="H7" s="1433"/>
      <c r="I7" s="1433"/>
      <c r="J7" s="1434"/>
    </row>
    <row r="8" spans="1:10" ht="13.5" customHeight="1" thickBot="1">
      <c r="A8" s="890"/>
      <c r="B8" s="891"/>
      <c r="C8" s="891"/>
      <c r="D8" s="891"/>
      <c r="E8" s="890" t="s">
        <v>601</v>
      </c>
      <c r="F8" s="890" t="s">
        <v>601</v>
      </c>
      <c r="G8" s="892">
        <v>2016</v>
      </c>
      <c r="H8" s="892">
        <v>2017</v>
      </c>
      <c r="I8" s="893">
        <v>2018</v>
      </c>
      <c r="J8" s="894">
        <v>2019</v>
      </c>
    </row>
    <row r="9" spans="1:10" ht="15.75" thickBot="1">
      <c r="A9" s="895" t="s">
        <v>0</v>
      </c>
      <c r="B9" s="896"/>
      <c r="C9" s="897" t="s">
        <v>1</v>
      </c>
      <c r="D9" s="898"/>
      <c r="E9" s="895" t="s">
        <v>2</v>
      </c>
      <c r="F9" s="895" t="s">
        <v>12</v>
      </c>
      <c r="G9" s="899" t="s">
        <v>20</v>
      </c>
      <c r="H9" s="899" t="s">
        <v>26</v>
      </c>
      <c r="I9" s="900" t="s">
        <v>28</v>
      </c>
      <c r="J9" s="901" t="s">
        <v>29</v>
      </c>
    </row>
    <row r="10" spans="1:10" ht="15.75" thickBot="1">
      <c r="A10" s="902" t="s">
        <v>0</v>
      </c>
      <c r="B10" s="903" t="s">
        <v>602</v>
      </c>
      <c r="C10" s="904"/>
      <c r="D10" s="905"/>
      <c r="E10" s="906"/>
      <c r="F10" s="907"/>
      <c r="G10" s="908">
        <f>G12</f>
        <v>0</v>
      </c>
      <c r="H10" s="908">
        <f>H12</f>
        <v>0</v>
      </c>
      <c r="I10" s="908"/>
      <c r="J10" s="909">
        <f>J12</f>
        <v>0</v>
      </c>
    </row>
    <row r="11" spans="1:10">
      <c r="A11" s="910"/>
      <c r="B11" s="911"/>
      <c r="C11" s="912"/>
      <c r="D11" s="913"/>
      <c r="E11" s="914"/>
      <c r="F11" s="915"/>
      <c r="G11" s="916"/>
      <c r="H11" s="916"/>
      <c r="I11" s="917"/>
      <c r="J11" s="918"/>
    </row>
    <row r="12" spans="1:10" ht="15.75" thickBot="1">
      <c r="A12" s="919"/>
      <c r="B12" s="920"/>
      <c r="C12" s="921"/>
      <c r="D12" s="921"/>
      <c r="E12" s="919"/>
      <c r="F12" s="922"/>
      <c r="G12" s="923"/>
      <c r="H12" s="923"/>
      <c r="I12" s="924"/>
      <c r="J12" s="925"/>
    </row>
    <row r="13" spans="1:10" ht="15.75" thickBot="1">
      <c r="A13" s="902" t="s">
        <v>1</v>
      </c>
      <c r="B13" s="903" t="s">
        <v>603</v>
      </c>
      <c r="C13" s="904"/>
      <c r="D13" s="904"/>
      <c r="E13" s="906"/>
      <c r="F13" s="907"/>
      <c r="G13" s="926">
        <f>SUM(G14:G15)</f>
        <v>0</v>
      </c>
      <c r="H13" s="926">
        <f>SUM(H14:H15)</f>
        <v>0</v>
      </c>
      <c r="I13" s="926">
        <f>SUM(I14:I15)</f>
        <v>0</v>
      </c>
      <c r="J13" s="927">
        <f>SUM(J14:J15)</f>
        <v>0</v>
      </c>
    </row>
    <row r="14" spans="1:10">
      <c r="A14" s="928"/>
      <c r="B14" s="920"/>
      <c r="C14" s="921"/>
      <c r="D14" s="921"/>
      <c r="E14" s="928"/>
      <c r="F14" s="928"/>
      <c r="G14" s="929"/>
      <c r="H14" s="929"/>
      <c r="I14" s="930"/>
      <c r="J14" s="931"/>
    </row>
    <row r="15" spans="1:10" ht="15.75" thickBot="1">
      <c r="A15" s="928"/>
      <c r="B15" s="920"/>
      <c r="C15" s="921"/>
      <c r="D15" s="921"/>
      <c r="E15" s="928"/>
      <c r="F15" s="928"/>
      <c r="G15" s="929"/>
      <c r="H15" s="929"/>
      <c r="I15" s="930"/>
      <c r="J15" s="931"/>
    </row>
    <row r="16" spans="1:10" ht="15.75" thickBot="1">
      <c r="A16" s="902"/>
      <c r="B16" s="903" t="s">
        <v>604</v>
      </c>
      <c r="C16" s="904"/>
      <c r="D16" s="904"/>
      <c r="E16" s="906"/>
      <c r="F16" s="907"/>
      <c r="G16" s="926">
        <f>G10+G13</f>
        <v>0</v>
      </c>
      <c r="H16" s="926">
        <f>H10+H13</f>
        <v>0</v>
      </c>
      <c r="I16" s="926">
        <f>I10+I13</f>
        <v>0</v>
      </c>
      <c r="J16" s="927">
        <f>J10+J13</f>
        <v>0</v>
      </c>
    </row>
    <row r="17" spans="1:10">
      <c r="A17" s="932"/>
      <c r="B17" s="933"/>
      <c r="C17" s="933"/>
      <c r="D17" s="933"/>
      <c r="E17" s="934"/>
      <c r="F17" s="935"/>
      <c r="G17" s="936"/>
      <c r="H17" s="936"/>
      <c r="I17" s="936"/>
      <c r="J17" s="936"/>
    </row>
    <row r="18" spans="1:10">
      <c r="A18" s="932"/>
      <c r="B18" s="933"/>
      <c r="C18" s="933"/>
      <c r="D18" s="933"/>
      <c r="E18" s="934"/>
      <c r="F18" s="935"/>
      <c r="G18" s="936"/>
      <c r="H18" s="936"/>
      <c r="I18" s="936"/>
      <c r="J18" s="936"/>
    </row>
    <row r="19" spans="1:10" ht="15.75">
      <c r="A19" s="1435" t="s">
        <v>605</v>
      </c>
      <c r="B19" s="1436"/>
      <c r="C19" s="1436"/>
      <c r="D19" s="1436"/>
      <c r="E19" s="1436"/>
      <c r="F19" s="1436"/>
      <c r="G19" s="1436"/>
      <c r="H19" s="1436"/>
      <c r="I19" s="1436"/>
      <c r="J19" s="1436"/>
    </row>
    <row r="20" spans="1:10" ht="15.75">
      <c r="A20" s="1435" t="s">
        <v>594</v>
      </c>
      <c r="B20" s="1437"/>
      <c r="C20" s="1437"/>
      <c r="D20" s="1437"/>
      <c r="E20" s="1437"/>
      <c r="F20" s="1437"/>
      <c r="G20" s="1437"/>
      <c r="H20" s="1437"/>
      <c r="I20" s="1437"/>
      <c r="J20" s="1437"/>
    </row>
    <row r="21" spans="1:10">
      <c r="A21" s="885"/>
      <c r="B21" s="886"/>
      <c r="C21" s="886"/>
      <c r="D21" s="886"/>
      <c r="E21" s="885"/>
      <c r="F21" s="886"/>
      <c r="G21" s="886"/>
      <c r="H21" s="886"/>
      <c r="I21" s="886"/>
      <c r="J21" s="886"/>
    </row>
    <row r="22" spans="1:10">
      <c r="A22" s="885"/>
      <c r="B22" s="886"/>
      <c r="C22" s="886"/>
      <c r="D22" s="886"/>
      <c r="E22" s="885"/>
      <c r="F22" s="886"/>
      <c r="G22" s="886"/>
      <c r="H22" s="886"/>
      <c r="I22" s="887" t="s">
        <v>900</v>
      </c>
      <c r="J22" s="886"/>
    </row>
    <row r="23" spans="1:10">
      <c r="A23" s="885"/>
      <c r="B23" s="886"/>
      <c r="C23" s="886"/>
      <c r="D23" s="886"/>
      <c r="E23" s="885"/>
      <c r="F23" s="886"/>
      <c r="G23" s="886"/>
      <c r="H23" s="886"/>
      <c r="I23" s="886"/>
      <c r="J23" s="886"/>
    </row>
    <row r="24" spans="1:10" ht="15.75" thickBot="1">
      <c r="A24" s="885"/>
      <c r="B24" s="886"/>
      <c r="C24" s="886"/>
      <c r="D24" s="886"/>
      <c r="E24" s="885"/>
      <c r="F24" s="886"/>
      <c r="G24" s="886"/>
      <c r="H24" s="886"/>
      <c r="I24" s="937" t="s">
        <v>595</v>
      </c>
      <c r="J24" s="937"/>
    </row>
    <row r="25" spans="1:10">
      <c r="A25" s="888" t="s">
        <v>596</v>
      </c>
      <c r="B25" s="889" t="s">
        <v>606</v>
      </c>
      <c r="C25" s="889"/>
      <c r="D25" s="889"/>
      <c r="E25" s="888" t="s">
        <v>598</v>
      </c>
      <c r="F25" s="888" t="s">
        <v>599</v>
      </c>
      <c r="G25" s="1433"/>
      <c r="H25" s="1433"/>
      <c r="I25" s="1433"/>
      <c r="J25" s="1434"/>
    </row>
    <row r="26" spans="1:10" ht="15.75" thickBot="1">
      <c r="A26" s="890"/>
      <c r="B26" s="891"/>
      <c r="C26" s="891"/>
      <c r="D26" s="891"/>
      <c r="E26" s="890" t="s">
        <v>601</v>
      </c>
      <c r="F26" s="890" t="s">
        <v>601</v>
      </c>
      <c r="G26" s="892">
        <v>2016</v>
      </c>
      <c r="H26" s="892">
        <v>2017</v>
      </c>
      <c r="I26" s="892">
        <v>2018</v>
      </c>
      <c r="J26" s="894">
        <v>2019</v>
      </c>
    </row>
    <row r="27" spans="1:10" ht="15.75" thickBot="1">
      <c r="A27" s="895">
        <v>1</v>
      </c>
      <c r="B27" s="896"/>
      <c r="C27" s="897">
        <v>2</v>
      </c>
      <c r="D27" s="898"/>
      <c r="E27" s="895">
        <v>3</v>
      </c>
      <c r="F27" s="895">
        <v>4</v>
      </c>
      <c r="G27" s="899">
        <v>5</v>
      </c>
      <c r="H27" s="938">
        <v>6</v>
      </c>
      <c r="I27" s="939">
        <v>7</v>
      </c>
      <c r="J27" s="901">
        <v>8</v>
      </c>
    </row>
    <row r="28" spans="1:10" ht="15.75" thickBot="1">
      <c r="A28" s="902" t="s">
        <v>0</v>
      </c>
      <c r="B28" s="903" t="s">
        <v>602</v>
      </c>
      <c r="C28" s="904"/>
      <c r="D28" s="905"/>
      <c r="E28" s="906"/>
      <c r="F28" s="907"/>
      <c r="G28" s="926"/>
      <c r="H28" s="940"/>
      <c r="I28" s="941"/>
      <c r="J28" s="942"/>
    </row>
    <row r="29" spans="1:10" ht="15.75" thickBot="1">
      <c r="A29" s="910"/>
      <c r="B29" s="911"/>
      <c r="C29" s="912"/>
      <c r="D29" s="913"/>
      <c r="E29" s="914"/>
      <c r="F29" s="915"/>
      <c r="G29" s="916"/>
      <c r="H29" s="943"/>
      <c r="I29" s="944"/>
      <c r="J29" s="918"/>
    </row>
    <row r="30" spans="1:10" ht="15.75" thickBot="1">
      <c r="A30" s="902" t="s">
        <v>1</v>
      </c>
      <c r="B30" s="903" t="s">
        <v>603</v>
      </c>
      <c r="C30" s="904"/>
      <c r="D30" s="904"/>
      <c r="E30" s="906"/>
      <c r="F30" s="907"/>
      <c r="G30" s="926">
        <f>SUM(G31:G31)</f>
        <v>0</v>
      </c>
      <c r="H30" s="940">
        <f>SUM(H31:H31)</f>
        <v>0</v>
      </c>
      <c r="I30" s="941">
        <f>SUM(I31:I31)</f>
        <v>0</v>
      </c>
      <c r="J30" s="927">
        <f>SUM(J31:J31)</f>
        <v>0</v>
      </c>
    </row>
    <row r="31" spans="1:10" ht="15.75" thickBot="1">
      <c r="A31" s="919"/>
      <c r="B31" s="920"/>
      <c r="C31" s="921"/>
      <c r="D31" s="921"/>
      <c r="E31" s="919"/>
      <c r="F31" s="919"/>
      <c r="G31" s="923"/>
      <c r="H31" s="945"/>
      <c r="I31" s="946"/>
      <c r="J31" s="925"/>
    </row>
    <row r="32" spans="1:10" ht="15.75" thickBot="1">
      <c r="A32" s="902"/>
      <c r="B32" s="903" t="s">
        <v>604</v>
      </c>
      <c r="C32" s="904"/>
      <c r="D32" s="904"/>
      <c r="E32" s="906"/>
      <c r="F32" s="907"/>
      <c r="G32" s="926">
        <f>G28+G30</f>
        <v>0</v>
      </c>
      <c r="H32" s="940">
        <f>H28+H30</f>
        <v>0</v>
      </c>
      <c r="I32" s="941">
        <f>I28+I30</f>
        <v>0</v>
      </c>
      <c r="J32" s="927">
        <f>J28+J30</f>
        <v>0</v>
      </c>
    </row>
    <row r="33" spans="1:10">
      <c r="A33" s="885"/>
      <c r="B33" s="886"/>
      <c r="C33" s="886"/>
      <c r="D33" s="886"/>
      <c r="E33" s="885"/>
      <c r="F33" s="886"/>
      <c r="G33" s="886"/>
      <c r="H33" s="886"/>
      <c r="I33" s="886"/>
      <c r="J33" s="886"/>
    </row>
  </sheetData>
  <mergeCells count="7">
    <mergeCell ref="G25:J25"/>
    <mergeCell ref="A1:J1"/>
    <mergeCell ref="A2:J2"/>
    <mergeCell ref="G7:J7"/>
    <mergeCell ref="A19:J19"/>
    <mergeCell ref="A20:J20"/>
    <mergeCell ref="D4:J4"/>
  </mergeCells>
  <pageMargins left="0.7" right="0.7" top="0.75" bottom="0.75" header="0.3" footer="0.3"/>
  <pageSetup paperSize="9" scale="9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G4" sqref="G4:J4"/>
    </sheetView>
  </sheetViews>
  <sheetFormatPr defaultRowHeight="15"/>
  <cols>
    <col min="7" max="7" width="14.7109375" customWidth="1"/>
    <col min="8" max="8" width="12.7109375" customWidth="1"/>
    <col min="9" max="9" width="11.85546875" customWidth="1"/>
    <col min="10" max="10" width="12.42578125" customWidth="1"/>
  </cols>
  <sheetData>
    <row r="1" spans="1:10">
      <c r="A1" s="885"/>
      <c r="B1" s="886"/>
      <c r="C1" s="886"/>
      <c r="D1" s="886"/>
      <c r="E1" s="886"/>
      <c r="F1" s="886"/>
      <c r="G1" s="886"/>
      <c r="H1" s="886"/>
      <c r="I1" s="886"/>
      <c r="J1" s="947"/>
    </row>
    <row r="2" spans="1:10" ht="15.75">
      <c r="A2" s="1435" t="s">
        <v>607</v>
      </c>
      <c r="B2" s="1435"/>
      <c r="C2" s="1435"/>
      <c r="D2" s="1435"/>
      <c r="E2" s="1435"/>
      <c r="F2" s="1435"/>
      <c r="G2" s="1435"/>
      <c r="H2" s="1435"/>
      <c r="I2" s="1435"/>
      <c r="J2" s="1435"/>
    </row>
    <row r="3" spans="1:10" ht="15.75">
      <c r="A3" s="1435" t="s">
        <v>594</v>
      </c>
      <c r="B3" s="1435"/>
      <c r="C3" s="1435"/>
      <c r="D3" s="1435"/>
      <c r="E3" s="1435"/>
      <c r="F3" s="1435"/>
      <c r="G3" s="1435"/>
      <c r="H3" s="1435"/>
      <c r="I3" s="1435"/>
      <c r="J3" s="1435"/>
    </row>
    <row r="4" spans="1:10">
      <c r="A4" s="885"/>
      <c r="B4" s="886"/>
      <c r="C4" s="886"/>
      <c r="D4" s="886"/>
      <c r="E4" s="886"/>
      <c r="F4" s="886"/>
      <c r="G4" s="1438" t="s">
        <v>988</v>
      </c>
      <c r="H4" s="1438"/>
      <c r="I4" s="1438"/>
      <c r="J4" s="1438"/>
    </row>
    <row r="5" spans="1:10">
      <c r="A5" s="885"/>
      <c r="B5" s="886"/>
      <c r="C5" s="886"/>
      <c r="D5" s="886"/>
      <c r="E5" s="886"/>
      <c r="F5" s="886"/>
      <c r="G5" s="886"/>
      <c r="H5" s="886"/>
      <c r="I5" s="886" t="s">
        <v>375</v>
      </c>
      <c r="J5" s="886"/>
    </row>
    <row r="6" spans="1:10" ht="15.75" thickBot="1">
      <c r="A6" s="885"/>
      <c r="B6" s="886"/>
      <c r="C6" s="886"/>
      <c r="D6" s="886"/>
      <c r="E6" s="886"/>
      <c r="F6" s="886"/>
      <c r="G6" s="886"/>
      <c r="H6" s="886"/>
      <c r="I6" s="886"/>
      <c r="J6" s="886"/>
    </row>
    <row r="7" spans="1:10">
      <c r="A7" s="888" t="s">
        <v>596</v>
      </c>
      <c r="B7" s="889" t="s">
        <v>608</v>
      </c>
      <c r="C7" s="889"/>
      <c r="D7" s="889"/>
      <c r="E7" s="888" t="s">
        <v>377</v>
      </c>
      <c r="F7" s="888" t="s">
        <v>599</v>
      </c>
      <c r="G7" s="1439" t="s">
        <v>609</v>
      </c>
      <c r="H7" s="1433"/>
      <c r="I7" s="1433"/>
      <c r="J7" s="1434"/>
    </row>
    <row r="8" spans="1:10" ht="15.75" thickBot="1">
      <c r="A8" s="890"/>
      <c r="B8" s="891"/>
      <c r="C8" s="891"/>
      <c r="D8" s="891"/>
      <c r="E8" s="948" t="s">
        <v>610</v>
      </c>
      <c r="F8" s="890" t="s">
        <v>601</v>
      </c>
      <c r="G8" s="949">
        <v>2016</v>
      </c>
      <c r="H8" s="892">
        <v>2017</v>
      </c>
      <c r="I8" s="892">
        <v>2018</v>
      </c>
      <c r="J8" s="894" t="s">
        <v>952</v>
      </c>
    </row>
    <row r="9" spans="1:10" ht="15.75" thickBot="1">
      <c r="A9" s="895">
        <v>1</v>
      </c>
      <c r="B9" s="896"/>
      <c r="C9" s="897">
        <v>2</v>
      </c>
      <c r="D9" s="898"/>
      <c r="E9" s="895">
        <v>3</v>
      </c>
      <c r="F9" s="895">
        <v>4</v>
      </c>
      <c r="G9" s="950">
        <v>5</v>
      </c>
      <c r="H9" s="899">
        <v>6</v>
      </c>
      <c r="I9" s="899">
        <v>7</v>
      </c>
      <c r="J9" s="901">
        <v>8</v>
      </c>
    </row>
    <row r="10" spans="1:10" ht="15.75" thickBot="1">
      <c r="A10" s="902" t="s">
        <v>0</v>
      </c>
      <c r="B10" s="903" t="s">
        <v>602</v>
      </c>
      <c r="C10" s="904"/>
      <c r="D10" s="905"/>
      <c r="E10" s="907"/>
      <c r="F10" s="907"/>
      <c r="G10" s="951">
        <f>SUM(G11:G12)</f>
        <v>0</v>
      </c>
      <c r="H10" s="951">
        <f>SUM(H11:H12)</f>
        <v>0</v>
      </c>
      <c r="I10" s="951">
        <f>SUM(I11:I12)</f>
        <v>0</v>
      </c>
      <c r="J10" s="952">
        <f>SUM(J11:J12)</f>
        <v>0</v>
      </c>
    </row>
    <row r="11" spans="1:10">
      <c r="A11" s="919"/>
      <c r="B11" s="920"/>
      <c r="C11" s="921"/>
      <c r="D11" s="921"/>
      <c r="E11" s="922"/>
      <c r="F11" s="922"/>
      <c r="G11" s="953"/>
      <c r="H11" s="954"/>
      <c r="I11" s="954"/>
      <c r="J11" s="955"/>
    </row>
    <row r="12" spans="1:10" ht="15.75" thickBot="1">
      <c r="A12" s="928"/>
      <c r="B12" s="956"/>
      <c r="C12" s="957"/>
      <c r="D12" s="957"/>
      <c r="E12" s="958"/>
      <c r="F12" s="958"/>
      <c r="G12" s="959"/>
      <c r="H12" s="960"/>
      <c r="I12" s="960"/>
      <c r="J12" s="961"/>
    </row>
    <row r="13" spans="1:10" ht="15.75" thickBot="1">
      <c r="A13" s="902" t="s">
        <v>1</v>
      </c>
      <c r="B13" s="903" t="s">
        <v>603</v>
      </c>
      <c r="C13" s="904"/>
      <c r="D13" s="904"/>
      <c r="E13" s="907"/>
      <c r="F13" s="907"/>
      <c r="G13" s="951">
        <f>SUM(G14:G15)</f>
        <v>0</v>
      </c>
      <c r="H13" s="951">
        <f>SUM(H14:H15)</f>
        <v>0</v>
      </c>
      <c r="I13" s="951">
        <f>SUM(I14:I15)</f>
        <v>0</v>
      </c>
      <c r="J13" s="952">
        <f>SUM(J14:J15)</f>
        <v>0</v>
      </c>
    </row>
    <row r="14" spans="1:10">
      <c r="A14" s="919"/>
      <c r="B14" s="920"/>
      <c r="C14" s="921"/>
      <c r="D14" s="921"/>
      <c r="E14" s="922"/>
      <c r="F14" s="922"/>
      <c r="G14" s="953"/>
      <c r="H14" s="954"/>
      <c r="I14" s="954"/>
      <c r="J14" s="955"/>
    </row>
    <row r="15" spans="1:10" ht="15.75" thickBot="1">
      <c r="A15" s="928"/>
      <c r="B15" s="956"/>
      <c r="C15" s="957"/>
      <c r="D15" s="957"/>
      <c r="E15" s="958"/>
      <c r="F15" s="958"/>
      <c r="G15" s="959"/>
      <c r="H15" s="960"/>
      <c r="I15" s="960"/>
      <c r="J15" s="961"/>
    </row>
    <row r="16" spans="1:10" ht="15.75" thickBot="1">
      <c r="A16" s="902"/>
      <c r="B16" s="903" t="s">
        <v>604</v>
      </c>
      <c r="C16" s="904"/>
      <c r="D16" s="904"/>
      <c r="E16" s="907"/>
      <c r="F16" s="907"/>
      <c r="G16" s="951">
        <f>G10+G13</f>
        <v>0</v>
      </c>
      <c r="H16" s="951">
        <f>H10+H13</f>
        <v>0</v>
      </c>
      <c r="I16" s="951">
        <f>I10+I13</f>
        <v>0</v>
      </c>
      <c r="J16" s="952">
        <f>J10+J13</f>
        <v>0</v>
      </c>
    </row>
    <row r="17" spans="1:10">
      <c r="A17" s="885"/>
      <c r="B17" s="886"/>
      <c r="C17" s="886"/>
      <c r="D17" s="886"/>
      <c r="E17" s="886"/>
      <c r="F17" s="886"/>
      <c r="G17" s="886"/>
      <c r="H17" s="886"/>
      <c r="I17" s="886"/>
      <c r="J17" s="886"/>
    </row>
    <row r="18" spans="1:10">
      <c r="A18" s="885"/>
      <c r="B18" s="886"/>
      <c r="C18" s="886"/>
      <c r="D18" s="886"/>
      <c r="E18" s="886"/>
      <c r="F18" s="886"/>
      <c r="G18" s="886"/>
      <c r="H18" s="886"/>
      <c r="I18" s="886"/>
      <c r="J18" s="886"/>
    </row>
    <row r="19" spans="1:10">
      <c r="A19" s="885"/>
      <c r="B19" s="886"/>
      <c r="C19" s="886"/>
      <c r="D19" s="886"/>
      <c r="E19" s="886"/>
      <c r="F19" s="886"/>
      <c r="G19" s="886"/>
      <c r="H19" s="886"/>
      <c r="I19" s="886"/>
      <c r="J19" s="886"/>
    </row>
    <row r="20" spans="1:10" ht="15.75">
      <c r="A20" s="1435" t="s">
        <v>611</v>
      </c>
      <c r="B20" s="1435"/>
      <c r="C20" s="1435"/>
      <c r="D20" s="1435"/>
      <c r="E20" s="1435"/>
      <c r="F20" s="1435"/>
      <c r="G20" s="1435"/>
      <c r="H20" s="1435"/>
      <c r="I20" s="1435"/>
      <c r="J20" s="1435"/>
    </row>
    <row r="21" spans="1:10" ht="15.75">
      <c r="A21" s="1435" t="s">
        <v>594</v>
      </c>
      <c r="B21" s="1435"/>
      <c r="C21" s="1435"/>
      <c r="D21" s="1435"/>
      <c r="E21" s="1435"/>
      <c r="F21" s="1435"/>
      <c r="G21" s="1435"/>
      <c r="H21" s="1435"/>
      <c r="I21" s="1435"/>
      <c r="J21" s="1435"/>
    </row>
    <row r="22" spans="1:10">
      <c r="A22" s="885"/>
      <c r="B22" s="886"/>
      <c r="C22" s="886"/>
      <c r="D22" s="886"/>
      <c r="E22" s="886"/>
      <c r="F22" s="886"/>
      <c r="G22" s="886"/>
      <c r="H22" s="886"/>
      <c r="I22" s="1438" t="s">
        <v>901</v>
      </c>
      <c r="J22" s="1438"/>
    </row>
    <row r="23" spans="1:10">
      <c r="A23" s="885"/>
      <c r="B23" s="886"/>
      <c r="C23" s="886"/>
      <c r="D23" s="886"/>
      <c r="E23" s="886"/>
      <c r="F23" s="886"/>
      <c r="G23" s="886"/>
      <c r="H23" s="886"/>
      <c r="I23" s="886" t="s">
        <v>375</v>
      </c>
      <c r="J23" s="886"/>
    </row>
    <row r="24" spans="1:10" ht="15.75" thickBot="1">
      <c r="A24" s="885"/>
      <c r="B24" s="886"/>
      <c r="C24" s="886"/>
      <c r="D24" s="886"/>
      <c r="E24" s="886"/>
      <c r="F24" s="886"/>
      <c r="G24" s="886"/>
      <c r="H24" s="886"/>
      <c r="I24" s="886"/>
      <c r="J24" s="886"/>
    </row>
    <row r="25" spans="1:10">
      <c r="A25" s="888" t="s">
        <v>596</v>
      </c>
      <c r="B25" s="889" t="s">
        <v>612</v>
      </c>
      <c r="C25" s="889"/>
      <c r="D25" s="889"/>
      <c r="E25" s="1008" t="s">
        <v>613</v>
      </c>
      <c r="F25" s="888" t="s">
        <v>599</v>
      </c>
      <c r="G25" s="1439" t="s">
        <v>614</v>
      </c>
      <c r="H25" s="1433"/>
      <c r="I25" s="1433"/>
      <c r="J25" s="1434"/>
    </row>
    <row r="26" spans="1:10" ht="15.75" thickBot="1">
      <c r="A26" s="890"/>
      <c r="B26" s="891"/>
      <c r="C26" s="891"/>
      <c r="D26" s="891"/>
      <c r="E26" s="1009" t="s">
        <v>610</v>
      </c>
      <c r="F26" s="890" t="s">
        <v>601</v>
      </c>
      <c r="G26" s="949">
        <v>2016</v>
      </c>
      <c r="H26" s="892">
        <v>2017</v>
      </c>
      <c r="I26" s="892">
        <v>2018</v>
      </c>
      <c r="J26" s="894" t="s">
        <v>952</v>
      </c>
    </row>
    <row r="27" spans="1:10" ht="15.75" thickBot="1">
      <c r="A27" s="895">
        <v>1</v>
      </c>
      <c r="B27" s="896"/>
      <c r="C27" s="897">
        <v>2</v>
      </c>
      <c r="D27" s="898"/>
      <c r="E27" s="895">
        <v>3</v>
      </c>
      <c r="F27" s="895">
        <v>4</v>
      </c>
      <c r="G27" s="950">
        <v>5</v>
      </c>
      <c r="H27" s="899">
        <v>6</v>
      </c>
      <c r="I27" s="899">
        <v>7</v>
      </c>
      <c r="J27" s="901">
        <v>8</v>
      </c>
    </row>
    <row r="28" spans="1:10" ht="15.75" thickBot="1">
      <c r="A28" s="902" t="s">
        <v>0</v>
      </c>
      <c r="B28" s="903" t="s">
        <v>615</v>
      </c>
      <c r="C28" s="904"/>
      <c r="D28" s="905"/>
      <c r="E28" s="907"/>
      <c r="F28" s="907"/>
      <c r="G28" s="951">
        <f>G29</f>
        <v>0</v>
      </c>
      <c r="H28" s="951">
        <f>H29</f>
        <v>0</v>
      </c>
      <c r="I28" s="951">
        <f>I29</f>
        <v>0</v>
      </c>
      <c r="J28" s="951">
        <f>J29</f>
        <v>0</v>
      </c>
    </row>
    <row r="29" spans="1:10" ht="15.75" thickBot="1">
      <c r="A29" s="962" t="s">
        <v>1</v>
      </c>
      <c r="B29" s="963" t="s">
        <v>362</v>
      </c>
      <c r="C29" s="933"/>
      <c r="D29" s="964"/>
      <c r="E29" s="965"/>
      <c r="F29" s="965"/>
      <c r="G29" s="966"/>
      <c r="H29" s="967"/>
      <c r="I29" s="967"/>
      <c r="J29" s="968"/>
    </row>
    <row r="30" spans="1:10" ht="15.75" thickBot="1">
      <c r="A30" s="902" t="s">
        <v>2</v>
      </c>
      <c r="B30" s="903" t="s">
        <v>616</v>
      </c>
      <c r="C30" s="904"/>
      <c r="D30" s="969"/>
      <c r="E30" s="907"/>
      <c r="F30" s="907"/>
      <c r="G30" s="951">
        <v>0</v>
      </c>
      <c r="H30" s="951">
        <v>0</v>
      </c>
      <c r="I30" s="951">
        <f>SUM(I31:I32)</f>
        <v>0</v>
      </c>
      <c r="J30" s="951">
        <f>SUM(J31:J32)</f>
        <v>0</v>
      </c>
    </row>
    <row r="31" spans="1:10">
      <c r="A31" s="919" t="s">
        <v>12</v>
      </c>
      <c r="B31" s="920" t="s">
        <v>617</v>
      </c>
      <c r="C31" s="921"/>
      <c r="D31" s="921"/>
      <c r="E31" s="922"/>
      <c r="F31" s="919"/>
      <c r="G31" s="953"/>
      <c r="H31" s="954"/>
      <c r="I31" s="954"/>
      <c r="J31" s="955"/>
    </row>
    <row r="32" spans="1:10" ht="15.75" thickBot="1">
      <c r="A32" s="928" t="s">
        <v>20</v>
      </c>
      <c r="B32" s="956" t="s">
        <v>361</v>
      </c>
      <c r="C32" s="957"/>
      <c r="D32" s="957"/>
      <c r="E32" s="928" t="s">
        <v>618</v>
      </c>
      <c r="F32" s="928">
        <v>2016</v>
      </c>
      <c r="G32" s="959">
        <v>37</v>
      </c>
      <c r="H32" s="960">
        <v>13</v>
      </c>
      <c r="I32" s="960">
        <v>0</v>
      </c>
      <c r="J32" s="961">
        <v>0</v>
      </c>
    </row>
    <row r="33" spans="1:10" ht="15.75" thickBot="1">
      <c r="A33" s="902" t="s">
        <v>30</v>
      </c>
      <c r="B33" s="903" t="s">
        <v>603</v>
      </c>
      <c r="C33" s="904"/>
      <c r="D33" s="904"/>
      <c r="E33" s="907"/>
      <c r="F33" s="907"/>
      <c r="G33" s="951">
        <v>37</v>
      </c>
      <c r="H33" s="951">
        <v>13</v>
      </c>
      <c r="I33" s="951">
        <v>0</v>
      </c>
      <c r="J33" s="951">
        <v>0</v>
      </c>
    </row>
    <row r="34" spans="1:10" ht="15.75" thickBot="1">
      <c r="A34" s="902" t="s">
        <v>37</v>
      </c>
      <c r="B34" s="903" t="s">
        <v>619</v>
      </c>
      <c r="C34" s="904"/>
      <c r="D34" s="904"/>
      <c r="E34" s="907"/>
      <c r="F34" s="907"/>
      <c r="G34" s="951">
        <f>G28+G30+G33</f>
        <v>37</v>
      </c>
      <c r="H34" s="951">
        <f>H28+H30+H33</f>
        <v>13</v>
      </c>
      <c r="I34" s="951">
        <v>0</v>
      </c>
      <c r="J34" s="951">
        <v>0</v>
      </c>
    </row>
  </sheetData>
  <mergeCells count="8">
    <mergeCell ref="I22:J22"/>
    <mergeCell ref="G25:J25"/>
    <mergeCell ref="A2:J2"/>
    <mergeCell ref="A3:J3"/>
    <mergeCell ref="G7:J7"/>
    <mergeCell ref="A20:J20"/>
    <mergeCell ref="A21:J21"/>
    <mergeCell ref="G4:J4"/>
  </mergeCells>
  <pageMargins left="0.7" right="0.7" top="0.75" bottom="0.75" header="0.3" footer="0.3"/>
  <pageSetup paperSize="9" scale="8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F3" sqref="F3:J3"/>
    </sheetView>
  </sheetViews>
  <sheetFormatPr defaultRowHeight="15"/>
  <cols>
    <col min="1" max="1" width="6" customWidth="1"/>
    <col min="2" max="2" width="23.140625" customWidth="1"/>
  </cols>
  <sheetData>
    <row r="1" spans="1:10" ht="39.75" customHeight="1">
      <c r="A1" s="1450" t="s">
        <v>953</v>
      </c>
      <c r="B1" s="1451"/>
      <c r="C1" s="1451"/>
      <c r="D1" s="1451"/>
      <c r="E1" s="1451"/>
      <c r="F1" s="1451"/>
      <c r="G1" s="1451"/>
      <c r="H1" s="1451"/>
      <c r="I1" s="1451"/>
    </row>
    <row r="2" spans="1:10" ht="15.75">
      <c r="A2" s="970"/>
      <c r="B2" s="971"/>
      <c r="C2" s="971"/>
      <c r="D2" s="971"/>
      <c r="E2" s="971"/>
      <c r="F2" s="971"/>
      <c r="G2" s="971"/>
      <c r="H2" s="971"/>
      <c r="I2" s="971"/>
    </row>
    <row r="3" spans="1:10" ht="15.75">
      <c r="A3" s="970"/>
      <c r="B3" s="971"/>
      <c r="C3" s="971"/>
      <c r="D3" s="971"/>
      <c r="E3" s="971"/>
      <c r="F3" s="1463" t="s">
        <v>992</v>
      </c>
      <c r="G3" s="1463"/>
      <c r="H3" s="1463"/>
      <c r="I3" s="1463"/>
      <c r="J3" s="1463"/>
    </row>
    <row r="4" spans="1:10" ht="15.75" thickBot="1">
      <c r="A4" s="864"/>
      <c r="B4" s="864"/>
      <c r="C4" s="864"/>
      <c r="D4" s="864"/>
      <c r="E4" s="864"/>
      <c r="F4" s="864"/>
      <c r="G4" s="864"/>
      <c r="H4" s="1452" t="s">
        <v>196</v>
      </c>
      <c r="I4" s="1452"/>
    </row>
    <row r="5" spans="1:10" ht="15.75" thickBot="1">
      <c r="A5" s="1453" t="s">
        <v>86</v>
      </c>
      <c r="B5" s="1455" t="s">
        <v>620</v>
      </c>
      <c r="C5" s="1457" t="s">
        <v>621</v>
      </c>
      <c r="D5" s="1459" t="s">
        <v>622</v>
      </c>
      <c r="E5" s="1460"/>
      <c r="F5" s="1460"/>
      <c r="G5" s="1460"/>
      <c r="H5" s="1460"/>
      <c r="I5" s="1461" t="s">
        <v>623</v>
      </c>
    </row>
    <row r="6" spans="1:10" ht="54.75" customHeight="1" thickBot="1">
      <c r="A6" s="1454"/>
      <c r="B6" s="1456"/>
      <c r="C6" s="1458"/>
      <c r="D6" s="972" t="s">
        <v>624</v>
      </c>
      <c r="E6" s="972" t="s">
        <v>625</v>
      </c>
      <c r="F6" s="972" t="s">
        <v>626</v>
      </c>
      <c r="G6" s="973" t="s">
        <v>627</v>
      </c>
      <c r="H6" s="973" t="s">
        <v>628</v>
      </c>
      <c r="I6" s="1462"/>
    </row>
    <row r="7" spans="1:10" ht="23.25" thickBot="1">
      <c r="A7" s="974" t="s">
        <v>629</v>
      </c>
      <c r="B7" s="975" t="s">
        <v>630</v>
      </c>
      <c r="C7" s="975" t="s">
        <v>631</v>
      </c>
      <c r="D7" s="975" t="s">
        <v>632</v>
      </c>
      <c r="E7" s="975" t="s">
        <v>633</v>
      </c>
      <c r="F7" s="975" t="s">
        <v>634</v>
      </c>
      <c r="G7" s="975" t="s">
        <v>635</v>
      </c>
      <c r="H7" s="975" t="s">
        <v>636</v>
      </c>
      <c r="I7" s="976" t="s">
        <v>637</v>
      </c>
    </row>
    <row r="8" spans="1:10">
      <c r="A8" s="1440" t="s">
        <v>638</v>
      </c>
      <c r="B8" s="1441"/>
      <c r="C8" s="1441"/>
      <c r="D8" s="1441"/>
      <c r="E8" s="1441"/>
      <c r="F8" s="1441"/>
      <c r="G8" s="1441"/>
      <c r="H8" s="1441"/>
      <c r="I8" s="1442"/>
    </row>
    <row r="9" spans="1:10" ht="22.5">
      <c r="A9" s="977" t="s">
        <v>0</v>
      </c>
      <c r="B9" s="978" t="s">
        <v>639</v>
      </c>
      <c r="C9" s="979"/>
      <c r="D9" s="979"/>
      <c r="E9" s="979"/>
      <c r="F9" s="979"/>
      <c r="G9" s="980"/>
      <c r="H9" s="981">
        <f t="shared" ref="H9:H15" si="0">SUM(D9:G9)</f>
        <v>0</v>
      </c>
      <c r="I9" s="982">
        <f t="shared" ref="I9:I15" si="1">C9+H9</f>
        <v>0</v>
      </c>
    </row>
    <row r="10" spans="1:10" ht="22.5">
      <c r="A10" s="977" t="s">
        <v>1</v>
      </c>
      <c r="B10" s="978" t="s">
        <v>640</v>
      </c>
      <c r="C10" s="979">
        <v>5789</v>
      </c>
      <c r="D10" s="979"/>
      <c r="E10" s="979"/>
      <c r="F10" s="979"/>
      <c r="G10" s="980"/>
      <c r="H10" s="981">
        <f t="shared" si="0"/>
        <v>0</v>
      </c>
      <c r="I10" s="982">
        <f t="shared" si="1"/>
        <v>5789</v>
      </c>
    </row>
    <row r="11" spans="1:10" ht="22.5">
      <c r="A11" s="977" t="s">
        <v>2</v>
      </c>
      <c r="B11" s="978" t="s">
        <v>641</v>
      </c>
      <c r="C11" s="979"/>
      <c r="D11" s="979"/>
      <c r="E11" s="979"/>
      <c r="F11" s="979"/>
      <c r="G11" s="980"/>
      <c r="H11" s="981">
        <f t="shared" si="0"/>
        <v>0</v>
      </c>
      <c r="I11" s="982">
        <f t="shared" si="1"/>
        <v>0</v>
      </c>
    </row>
    <row r="12" spans="1:10" ht="20.100000000000001" customHeight="1">
      <c r="A12" s="977" t="s">
        <v>12</v>
      </c>
      <c r="B12" s="978" t="s">
        <v>642</v>
      </c>
      <c r="C12" s="979"/>
      <c r="D12" s="979"/>
      <c r="E12" s="979"/>
      <c r="F12" s="979"/>
      <c r="G12" s="980"/>
      <c r="H12" s="981">
        <f t="shared" si="0"/>
        <v>0</v>
      </c>
      <c r="I12" s="982">
        <f t="shared" si="1"/>
        <v>0</v>
      </c>
    </row>
    <row r="13" spans="1:10" ht="33.75">
      <c r="A13" s="977" t="s">
        <v>20</v>
      </c>
      <c r="B13" s="978" t="s">
        <v>643</v>
      </c>
      <c r="C13" s="979"/>
      <c r="D13" s="979"/>
      <c r="E13" s="979"/>
      <c r="F13" s="979"/>
      <c r="G13" s="980"/>
      <c r="H13" s="981">
        <f t="shared" si="0"/>
        <v>0</v>
      </c>
      <c r="I13" s="982">
        <f t="shared" si="1"/>
        <v>0</v>
      </c>
    </row>
    <row r="14" spans="1:10" ht="20.100000000000001" customHeight="1">
      <c r="A14" s="983" t="s">
        <v>26</v>
      </c>
      <c r="B14" s="984" t="s">
        <v>644</v>
      </c>
      <c r="C14" s="985">
        <v>160</v>
      </c>
      <c r="D14" s="985">
        <v>0</v>
      </c>
      <c r="E14" s="985">
        <v>0</v>
      </c>
      <c r="F14" s="985"/>
      <c r="G14" s="986"/>
      <c r="H14" s="981">
        <f t="shared" si="0"/>
        <v>0</v>
      </c>
      <c r="I14" s="982">
        <f t="shared" si="1"/>
        <v>160</v>
      </c>
    </row>
    <row r="15" spans="1:10" ht="20.100000000000001" customHeight="1" thickBot="1">
      <c r="A15" s="987" t="s">
        <v>28</v>
      </c>
      <c r="B15" s="988" t="s">
        <v>645</v>
      </c>
      <c r="C15" s="989">
        <v>0</v>
      </c>
      <c r="D15" s="989"/>
      <c r="E15" s="989"/>
      <c r="F15" s="989"/>
      <c r="G15" s="990"/>
      <c r="H15" s="981">
        <f t="shared" si="0"/>
        <v>0</v>
      </c>
      <c r="I15" s="982">
        <f t="shared" si="1"/>
        <v>0</v>
      </c>
    </row>
    <row r="16" spans="1:10" ht="20.100000000000001" customHeight="1" thickBot="1">
      <c r="A16" s="1443" t="s">
        <v>646</v>
      </c>
      <c r="B16" s="1444"/>
      <c r="C16" s="991">
        <f t="shared" ref="C16:I16" si="2">SUM(C9:C15)</f>
        <v>5949</v>
      </c>
      <c r="D16" s="991">
        <f>SUM(D9:D15)</f>
        <v>0</v>
      </c>
      <c r="E16" s="991">
        <f t="shared" si="2"/>
        <v>0</v>
      </c>
      <c r="F16" s="991">
        <f t="shared" si="2"/>
        <v>0</v>
      </c>
      <c r="G16" s="992">
        <f t="shared" si="2"/>
        <v>0</v>
      </c>
      <c r="H16" s="992">
        <f t="shared" si="2"/>
        <v>0</v>
      </c>
      <c r="I16" s="993">
        <f t="shared" si="2"/>
        <v>5949</v>
      </c>
    </row>
    <row r="17" spans="1:9" ht="20.100000000000001" customHeight="1">
      <c r="A17" s="1445" t="s">
        <v>647</v>
      </c>
      <c r="B17" s="1446"/>
      <c r="C17" s="1446"/>
      <c r="D17" s="1446"/>
      <c r="E17" s="1446"/>
      <c r="F17" s="1446"/>
      <c r="G17" s="1446"/>
      <c r="H17" s="1446"/>
      <c r="I17" s="1447"/>
    </row>
    <row r="18" spans="1:9" ht="20.100000000000001" customHeight="1">
      <c r="A18" s="977" t="s">
        <v>0</v>
      </c>
      <c r="B18" s="978" t="s">
        <v>648</v>
      </c>
      <c r="C18" s="979"/>
      <c r="D18" s="979"/>
      <c r="E18" s="979"/>
      <c r="F18" s="979"/>
      <c r="G18" s="980"/>
      <c r="H18" s="981">
        <f>SUM(D18:G18)</f>
        <v>0</v>
      </c>
      <c r="I18" s="982">
        <f>C18+H18</f>
        <v>0</v>
      </c>
    </row>
    <row r="19" spans="1:9" ht="20.100000000000001" customHeight="1" thickBot="1">
      <c r="A19" s="987" t="s">
        <v>1</v>
      </c>
      <c r="B19" s="988" t="s">
        <v>645</v>
      </c>
      <c r="C19" s="989"/>
      <c r="D19" s="989"/>
      <c r="E19" s="989"/>
      <c r="F19" s="989"/>
      <c r="G19" s="990"/>
      <c r="H19" s="981">
        <f>SUM(D19:G19)</f>
        <v>0</v>
      </c>
      <c r="I19" s="994">
        <f>C19+H19</f>
        <v>0</v>
      </c>
    </row>
    <row r="20" spans="1:9" ht="20.100000000000001" customHeight="1" thickBot="1">
      <c r="A20" s="1443" t="s">
        <v>649</v>
      </c>
      <c r="B20" s="1444"/>
      <c r="C20" s="991">
        <f t="shared" ref="C20:I20" si="3">SUM(C18:C19)</f>
        <v>0</v>
      </c>
      <c r="D20" s="991">
        <f t="shared" si="3"/>
        <v>0</v>
      </c>
      <c r="E20" s="991">
        <f t="shared" si="3"/>
        <v>0</v>
      </c>
      <c r="F20" s="991">
        <f t="shared" si="3"/>
        <v>0</v>
      </c>
      <c r="G20" s="992">
        <f t="shared" si="3"/>
        <v>0</v>
      </c>
      <c r="H20" s="992">
        <f t="shared" si="3"/>
        <v>0</v>
      </c>
      <c r="I20" s="993">
        <f t="shared" si="3"/>
        <v>0</v>
      </c>
    </row>
    <row r="21" spans="1:9" ht="20.100000000000001" customHeight="1" thickBot="1">
      <c r="A21" s="1448" t="s">
        <v>650</v>
      </c>
      <c r="B21" s="1449"/>
      <c r="C21" s="995">
        <f t="shared" ref="C21:I21" si="4">C16+C20</f>
        <v>5949</v>
      </c>
      <c r="D21" s="995">
        <f t="shared" si="4"/>
        <v>0</v>
      </c>
      <c r="E21" s="995">
        <f t="shared" si="4"/>
        <v>0</v>
      </c>
      <c r="F21" s="995">
        <f t="shared" si="4"/>
        <v>0</v>
      </c>
      <c r="G21" s="995">
        <f t="shared" si="4"/>
        <v>0</v>
      </c>
      <c r="H21" s="995">
        <f t="shared" si="4"/>
        <v>0</v>
      </c>
      <c r="I21" s="993">
        <f t="shared" si="4"/>
        <v>5949</v>
      </c>
    </row>
    <row r="22" spans="1:9">
      <c r="A22" s="368"/>
      <c r="B22" s="368"/>
      <c r="C22" s="368"/>
      <c r="D22" s="368"/>
      <c r="E22" s="368"/>
      <c r="F22" s="368"/>
      <c r="G22" s="368"/>
      <c r="H22" s="368"/>
      <c r="I22" s="368"/>
    </row>
  </sheetData>
  <mergeCells count="13">
    <mergeCell ref="A1:I1"/>
    <mergeCell ref="H4:I4"/>
    <mergeCell ref="A5:A6"/>
    <mergeCell ref="B5:B6"/>
    <mergeCell ref="C5:C6"/>
    <mergeCell ref="D5:H5"/>
    <mergeCell ref="I5:I6"/>
    <mergeCell ref="F3:J3"/>
    <mergeCell ref="A8:I8"/>
    <mergeCell ref="A16:B16"/>
    <mergeCell ref="A17:I17"/>
    <mergeCell ref="A20:B20"/>
    <mergeCell ref="A21:B21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Normal="100" workbookViewId="0">
      <selection activeCell="F5" sqref="F5"/>
    </sheetView>
  </sheetViews>
  <sheetFormatPr defaultRowHeight="15"/>
  <cols>
    <col min="1" max="1" width="6.28515625" customWidth="1"/>
    <col min="2" max="2" width="65.42578125" customWidth="1"/>
    <col min="3" max="3" width="13.5703125" style="368" customWidth="1"/>
    <col min="4" max="5" width="13.42578125" style="368" customWidth="1"/>
    <col min="6" max="6" width="9.28515625" customWidth="1"/>
    <col min="7" max="7" width="11.28515625" bestFit="1" customWidth="1"/>
  </cols>
  <sheetData>
    <row r="1" spans="1:7" ht="15.75">
      <c r="A1" s="1286"/>
      <c r="B1" s="1286"/>
    </row>
    <row r="2" spans="1:7" ht="15.75" customHeight="1">
      <c r="A2" s="1279" t="s">
        <v>925</v>
      </c>
      <c r="B2" s="1279"/>
      <c r="C2" s="1279"/>
      <c r="D2" s="1279"/>
      <c r="E2" s="1279"/>
      <c r="F2" s="1279"/>
    </row>
    <row r="3" spans="1:7" ht="15.75">
      <c r="A3" s="1"/>
      <c r="B3" s="1"/>
    </row>
    <row r="4" spans="1:7" s="90" customFormat="1" ht="24.75" customHeight="1">
      <c r="A4" s="1280" t="s">
        <v>7</v>
      </c>
      <c r="B4" s="1280"/>
      <c r="C4" s="1280"/>
      <c r="D4" s="1280"/>
      <c r="E4" s="1280"/>
      <c r="F4" s="1280"/>
    </row>
    <row r="5" spans="1:7" s="90" customFormat="1" ht="14.25" customHeight="1">
      <c r="A5" s="1263" t="s">
        <v>8</v>
      </c>
      <c r="B5" s="1263"/>
      <c r="C5" s="282"/>
      <c r="D5" s="282"/>
      <c r="E5" s="282"/>
      <c r="F5" s="282" t="s">
        <v>960</v>
      </c>
    </row>
    <row r="6" spans="1:7" s="90" customFormat="1" ht="15" customHeight="1" thickBot="1">
      <c r="A6" s="106"/>
      <c r="B6" s="106"/>
      <c r="C6" s="282"/>
      <c r="D6" s="282"/>
      <c r="E6" s="282"/>
      <c r="F6" s="282" t="s">
        <v>145</v>
      </c>
    </row>
    <row r="7" spans="1:7" s="90" customFormat="1" ht="48" thickBot="1">
      <c r="A7" s="575" t="s">
        <v>9</v>
      </c>
      <c r="B7" s="576" t="s">
        <v>10</v>
      </c>
      <c r="C7" s="1274" t="s">
        <v>912</v>
      </c>
      <c r="D7" s="1274" t="s">
        <v>913</v>
      </c>
      <c r="E7" s="1274" t="s">
        <v>914</v>
      </c>
      <c r="F7" s="577" t="s">
        <v>581</v>
      </c>
    </row>
    <row r="8" spans="1:7" s="90" customFormat="1" ht="15.75" customHeight="1" thickBot="1">
      <c r="A8" s="575">
        <v>1</v>
      </c>
      <c r="B8" s="576">
        <v>2</v>
      </c>
      <c r="C8" s="576">
        <v>3</v>
      </c>
      <c r="D8" s="576">
        <v>4</v>
      </c>
      <c r="E8" s="576">
        <v>5</v>
      </c>
      <c r="F8" s="577">
        <v>6</v>
      </c>
    </row>
    <row r="9" spans="1:7" s="90" customFormat="1" ht="15.75" customHeight="1" thickBot="1">
      <c r="A9" s="621" t="s">
        <v>0</v>
      </c>
      <c r="B9" s="622" t="s">
        <v>360</v>
      </c>
      <c r="C9" s="623">
        <f t="shared" ref="C9" si="0">C10+C27+C35+C47</f>
        <v>227233</v>
      </c>
      <c r="D9" s="623">
        <f>D10+D27+D35+D47</f>
        <v>241127</v>
      </c>
      <c r="E9" s="623">
        <f>E10+E27+E35+E47</f>
        <v>243124</v>
      </c>
      <c r="F9" s="680">
        <f>E9/D9*100</f>
        <v>100.82819427106877</v>
      </c>
      <c r="G9" s="378"/>
    </row>
    <row r="10" spans="1:7" s="90" customFormat="1" ht="15.75" customHeight="1" thickBot="1">
      <c r="A10" s="624" t="s">
        <v>3</v>
      </c>
      <c r="B10" s="625" t="s">
        <v>453</v>
      </c>
      <c r="C10" s="626">
        <f t="shared" ref="C10" si="1">SUM(C11:C19)</f>
        <v>165972</v>
      </c>
      <c r="D10" s="626">
        <f t="shared" ref="D10:E10" si="2">SUM(D11:D19)</f>
        <v>178837</v>
      </c>
      <c r="E10" s="626">
        <f t="shared" si="2"/>
        <v>179022</v>
      </c>
      <c r="F10" s="681">
        <f>E10/D10*100</f>
        <v>100.10344615487847</v>
      </c>
      <c r="G10" s="378"/>
    </row>
    <row r="11" spans="1:7" s="90" customFormat="1" ht="15.75" customHeight="1">
      <c r="A11" s="627" t="s">
        <v>454</v>
      </c>
      <c r="B11" s="628" t="s">
        <v>233</v>
      </c>
      <c r="C11" s="629">
        <f>'9.1'!C12</f>
        <v>74550</v>
      </c>
      <c r="D11" s="629">
        <f>'9.1'!D12</f>
        <v>76916</v>
      </c>
      <c r="E11" s="629">
        <f>'9.1'!E12</f>
        <v>76916</v>
      </c>
      <c r="F11" s="682">
        <f>E11/D11*100</f>
        <v>100</v>
      </c>
      <c r="G11" s="378"/>
    </row>
    <row r="12" spans="1:7" s="90" customFormat="1" ht="15.75" customHeight="1">
      <c r="A12" s="630" t="s">
        <v>455</v>
      </c>
      <c r="B12" s="631" t="s">
        <v>496</v>
      </c>
      <c r="C12" s="632">
        <f>'9.1'!C13</f>
        <v>39387</v>
      </c>
      <c r="D12" s="632">
        <f>'9.1'!D13</f>
        <v>39950</v>
      </c>
      <c r="E12" s="632">
        <f>'9.1'!E13</f>
        <v>39950</v>
      </c>
      <c r="F12" s="683">
        <f>E12/D12*100</f>
        <v>100</v>
      </c>
      <c r="G12" s="378"/>
    </row>
    <row r="13" spans="1:7" s="90" customFormat="1" ht="15.75" customHeight="1">
      <c r="A13" s="630" t="s">
        <v>456</v>
      </c>
      <c r="B13" s="631" t="s">
        <v>6</v>
      </c>
      <c r="C13" s="632">
        <f>'9.1'!C14</f>
        <v>37924</v>
      </c>
      <c r="D13" s="632">
        <f>'9.1'!D14</f>
        <v>36291</v>
      </c>
      <c r="E13" s="632">
        <f>'9.1'!E14</f>
        <v>36291</v>
      </c>
      <c r="F13" s="683">
        <f t="shared" ref="F13:F25" si="3">E13/D13*100</f>
        <v>100</v>
      </c>
      <c r="G13" s="378"/>
    </row>
    <row r="14" spans="1:7" s="90" customFormat="1" ht="15.75" customHeight="1">
      <c r="A14" s="630" t="s">
        <v>457</v>
      </c>
      <c r="B14" s="631" t="s">
        <v>46</v>
      </c>
      <c r="C14" s="632">
        <f>'9.1'!C15</f>
        <v>2695</v>
      </c>
      <c r="D14" s="632">
        <f>'9.1'!D15</f>
        <v>2848</v>
      </c>
      <c r="E14" s="632">
        <f>'9.1'!E15</f>
        <v>2848</v>
      </c>
      <c r="F14" s="683">
        <f t="shared" si="3"/>
        <v>100</v>
      </c>
      <c r="G14" s="378"/>
    </row>
    <row r="15" spans="1:7" s="90" customFormat="1" ht="15.75" customHeight="1">
      <c r="A15" s="630" t="s">
        <v>458</v>
      </c>
      <c r="B15" s="631" t="s">
        <v>48</v>
      </c>
      <c r="C15" s="632">
        <f>'9.1'!C16</f>
        <v>0</v>
      </c>
      <c r="D15" s="632">
        <f>'9.1'!D16</f>
        <v>6742</v>
      </c>
      <c r="E15" s="632">
        <f>'9.1'!E16</f>
        <v>6742</v>
      </c>
      <c r="F15" s="683">
        <f t="shared" si="3"/>
        <v>100</v>
      </c>
      <c r="G15" s="378"/>
    </row>
    <row r="16" spans="1:7" s="90" customFormat="1" ht="15.75" customHeight="1">
      <c r="A16" s="630" t="s">
        <v>486</v>
      </c>
      <c r="B16" s="633" t="s">
        <v>572</v>
      </c>
      <c r="C16" s="632">
        <f>'9.1'!C17</f>
        <v>0</v>
      </c>
      <c r="D16" s="632">
        <f>'9.1'!D17</f>
        <v>0</v>
      </c>
      <c r="E16" s="632">
        <f>'9.1'!E17</f>
        <v>0</v>
      </c>
      <c r="F16" s="683">
        <v>0</v>
      </c>
      <c r="G16" s="378"/>
    </row>
    <row r="17" spans="1:7" s="90" customFormat="1" ht="15.75" customHeight="1">
      <c r="A17" s="627" t="s">
        <v>491</v>
      </c>
      <c r="B17" s="600" t="s">
        <v>51</v>
      </c>
      <c r="C17" s="634">
        <f>'9.1'!C18+'9.2'!C11</f>
        <v>0</v>
      </c>
      <c r="D17" s="634">
        <f>'9.1'!D18+'9.2'!D11</f>
        <v>0</v>
      </c>
      <c r="E17" s="634">
        <f>'9.1'!E18+'9.2'!E11</f>
        <v>0</v>
      </c>
      <c r="F17" s="683">
        <v>0</v>
      </c>
      <c r="G17" s="378"/>
    </row>
    <row r="18" spans="1:7" s="90" customFormat="1" ht="30">
      <c r="A18" s="635" t="s">
        <v>493</v>
      </c>
      <c r="B18" s="587" t="s">
        <v>321</v>
      </c>
      <c r="C18" s="636">
        <f>'9.1'!C19</f>
        <v>0</v>
      </c>
      <c r="D18" s="636">
        <f>'9.1'!D19</f>
        <v>0</v>
      </c>
      <c r="E18" s="636">
        <f>'9.1'!E19</f>
        <v>0</v>
      </c>
      <c r="F18" s="683"/>
      <c r="G18" s="378"/>
    </row>
    <row r="19" spans="1:7" s="90" customFormat="1" ht="30">
      <c r="A19" s="635" t="s">
        <v>498</v>
      </c>
      <c r="B19" s="587" t="s">
        <v>322</v>
      </c>
      <c r="C19" s="636">
        <v>11416</v>
      </c>
      <c r="D19" s="636">
        <v>16090</v>
      </c>
      <c r="E19" s="636">
        <v>16275</v>
      </c>
      <c r="F19" s="683">
        <f t="shared" si="3"/>
        <v>101.14978247358609</v>
      </c>
      <c r="G19" s="378"/>
    </row>
    <row r="20" spans="1:7" s="90" customFormat="1" ht="15.75" customHeight="1">
      <c r="A20" s="630" t="s">
        <v>499</v>
      </c>
      <c r="B20" s="637" t="s">
        <v>323</v>
      </c>
      <c r="C20" s="636"/>
      <c r="D20" s="636"/>
      <c r="E20" s="636"/>
      <c r="F20" s="683"/>
      <c r="G20" s="378"/>
    </row>
    <row r="21" spans="1:7" s="90" customFormat="1" ht="15.75" customHeight="1">
      <c r="A21" s="638" t="s">
        <v>500</v>
      </c>
      <c r="B21" s="639" t="s">
        <v>450</v>
      </c>
      <c r="C21" s="636">
        <v>8000</v>
      </c>
      <c r="D21" s="636">
        <v>8048</v>
      </c>
      <c r="E21" s="1529">
        <v>8048</v>
      </c>
      <c r="F21" s="683">
        <f t="shared" si="3"/>
        <v>100</v>
      </c>
      <c r="G21" s="378"/>
    </row>
    <row r="22" spans="1:7" s="90" customFormat="1" ht="15.75" customHeight="1">
      <c r="A22" s="627" t="s">
        <v>501</v>
      </c>
      <c r="B22" s="639" t="s">
        <v>495</v>
      </c>
      <c r="C22" s="641">
        <v>3416</v>
      </c>
      <c r="D22" s="641">
        <v>6273</v>
      </c>
      <c r="E22" s="1530">
        <v>6273</v>
      </c>
      <c r="F22" s="683">
        <f t="shared" si="3"/>
        <v>100</v>
      </c>
      <c r="G22" s="378"/>
    </row>
    <row r="23" spans="1:7" s="90" customFormat="1" ht="15.75" customHeight="1">
      <c r="A23" s="635" t="s">
        <v>502</v>
      </c>
      <c r="B23" s="639" t="s">
        <v>492</v>
      </c>
      <c r="C23" s="641"/>
      <c r="D23" s="641">
        <v>0</v>
      </c>
      <c r="E23" s="1530">
        <v>0</v>
      </c>
      <c r="F23" s="683"/>
      <c r="G23" s="378"/>
    </row>
    <row r="24" spans="1:7" s="90" customFormat="1" ht="15.75" customHeight="1">
      <c r="A24" s="635" t="s">
        <v>503</v>
      </c>
      <c r="B24" s="639" t="s">
        <v>494</v>
      </c>
      <c r="C24" s="641"/>
      <c r="D24" s="641"/>
      <c r="E24" s="1530"/>
      <c r="F24" s="683"/>
      <c r="G24" s="378"/>
    </row>
    <row r="25" spans="1:7" s="90" customFormat="1" ht="15.75" customHeight="1">
      <c r="A25" s="635" t="s">
        <v>504</v>
      </c>
      <c r="B25" s="639" t="s">
        <v>505</v>
      </c>
      <c r="C25" s="641"/>
      <c r="D25" s="641">
        <v>1283</v>
      </c>
      <c r="E25" s="1530">
        <v>1420</v>
      </c>
      <c r="F25" s="683">
        <f t="shared" si="3"/>
        <v>110.67809820732657</v>
      </c>
      <c r="G25" s="378"/>
    </row>
    <row r="26" spans="1:7" s="90" customFormat="1" ht="15.75" customHeight="1" thickBot="1">
      <c r="A26" s="642" t="s">
        <v>506</v>
      </c>
      <c r="B26" s="643" t="s">
        <v>507</v>
      </c>
      <c r="C26" s="644">
        <v>0</v>
      </c>
      <c r="D26" s="644">
        <f>26910-20259-1143+1-13-1049+300-1028-1-508-896-121-119-2074</f>
        <v>0</v>
      </c>
      <c r="E26" s="1530">
        <v>48</v>
      </c>
      <c r="F26" s="683"/>
      <c r="G26" s="378"/>
    </row>
    <row r="27" spans="1:7" s="90" customFormat="1" ht="15.75" customHeight="1" thickBot="1">
      <c r="A27" s="624" t="s">
        <v>4</v>
      </c>
      <c r="B27" s="27" t="s">
        <v>155</v>
      </c>
      <c r="C27" s="645">
        <f t="shared" ref="C27:E27" si="4">C28+C31+C32+C33+C34</f>
        <v>32032</v>
      </c>
      <c r="D27" s="645">
        <f t="shared" si="4"/>
        <v>38829</v>
      </c>
      <c r="E27" s="645">
        <f t="shared" si="4"/>
        <v>42787</v>
      </c>
      <c r="F27" s="684">
        <f>E27/D27*100</f>
        <v>110.19341214041052</v>
      </c>
      <c r="G27" s="378"/>
    </row>
    <row r="28" spans="1:7" s="90" customFormat="1" ht="15.75" customHeight="1">
      <c r="A28" s="582" t="s">
        <v>514</v>
      </c>
      <c r="B28" s="583" t="s">
        <v>60</v>
      </c>
      <c r="C28" s="646">
        <f t="shared" ref="C28" si="5">SUM(C29:C30)</f>
        <v>25748</v>
      </c>
      <c r="D28" s="646">
        <f t="shared" ref="D28:E28" si="6">SUM(D29:D30)</f>
        <v>30447</v>
      </c>
      <c r="E28" s="646">
        <f t="shared" si="6"/>
        <v>35398</v>
      </c>
      <c r="F28" s="685">
        <f>E28/D28*100</f>
        <v>116.26104378099649</v>
      </c>
      <c r="G28" s="378"/>
    </row>
    <row r="29" spans="1:7" s="90" customFormat="1" ht="15.75" customHeight="1">
      <c r="A29" s="586" t="s">
        <v>515</v>
      </c>
      <c r="B29" s="587" t="s">
        <v>61</v>
      </c>
      <c r="C29" s="647">
        <v>1814</v>
      </c>
      <c r="D29" s="647">
        <v>1814</v>
      </c>
      <c r="E29" s="1531">
        <v>1725</v>
      </c>
      <c r="F29" s="686">
        <f>E29/D29*100</f>
        <v>95.093715545755245</v>
      </c>
      <c r="G29" s="378"/>
    </row>
    <row r="30" spans="1:7" s="90" customFormat="1" ht="15.75" customHeight="1">
      <c r="A30" s="586" t="s">
        <v>516</v>
      </c>
      <c r="B30" s="587" t="s">
        <v>62</v>
      </c>
      <c r="C30" s="647">
        <v>23934</v>
      </c>
      <c r="D30" s="647">
        <v>28633</v>
      </c>
      <c r="E30" s="1531">
        <v>33673</v>
      </c>
      <c r="F30" s="686">
        <f t="shared" ref="F30:F34" si="7">E30/D30*100</f>
        <v>117.60206754444174</v>
      </c>
      <c r="G30" s="378"/>
    </row>
    <row r="31" spans="1:7" s="90" customFormat="1" ht="15.75" customHeight="1">
      <c r="A31" s="586" t="s">
        <v>517</v>
      </c>
      <c r="B31" s="587" t="s">
        <v>63</v>
      </c>
      <c r="C31" s="647">
        <v>6284</v>
      </c>
      <c r="D31" s="647">
        <v>6284</v>
      </c>
      <c r="E31" s="1531">
        <v>5957</v>
      </c>
      <c r="F31" s="686">
        <f t="shared" si="7"/>
        <v>94.796308084022911</v>
      </c>
      <c r="G31" s="378"/>
    </row>
    <row r="32" spans="1:7" s="90" customFormat="1" ht="15.75" customHeight="1">
      <c r="A32" s="586" t="s">
        <v>518</v>
      </c>
      <c r="B32" s="587" t="s">
        <v>64</v>
      </c>
      <c r="C32" s="647"/>
      <c r="D32" s="647">
        <v>762</v>
      </c>
      <c r="E32" s="1531">
        <v>573</v>
      </c>
      <c r="F32" s="686">
        <f t="shared" si="7"/>
        <v>75.196850393700785</v>
      </c>
      <c r="G32" s="378"/>
    </row>
    <row r="33" spans="1:7" s="90" customFormat="1" ht="15.75" customHeight="1">
      <c r="A33" s="586" t="s">
        <v>519</v>
      </c>
      <c r="B33" s="648" t="s">
        <v>437</v>
      </c>
      <c r="C33" s="647"/>
      <c r="D33" s="647"/>
      <c r="E33" s="1531"/>
      <c r="F33" s="686"/>
      <c r="G33" s="378"/>
    </row>
    <row r="34" spans="1:7" s="90" customFormat="1" ht="15.75" customHeight="1" thickBot="1">
      <c r="A34" s="649" t="s">
        <v>520</v>
      </c>
      <c r="B34" s="597" t="s">
        <v>65</v>
      </c>
      <c r="C34" s="647"/>
      <c r="D34" s="647">
        <v>1336</v>
      </c>
      <c r="E34" s="1531">
        <v>859</v>
      </c>
      <c r="F34" s="686">
        <f t="shared" si="7"/>
        <v>64.296407185628752</v>
      </c>
      <c r="G34" s="378"/>
    </row>
    <row r="35" spans="1:7" s="90" customFormat="1" ht="15.75" customHeight="1" thickBot="1">
      <c r="A35" s="624" t="s">
        <v>5</v>
      </c>
      <c r="B35" s="27" t="s">
        <v>360</v>
      </c>
      <c r="C35" s="645">
        <f t="shared" ref="C35" si="8">SUM(C36:C46)</f>
        <v>29229</v>
      </c>
      <c r="D35" s="645">
        <f t="shared" ref="D35:E35" si="9">SUM(D36:D46)</f>
        <v>23359</v>
      </c>
      <c r="E35" s="645">
        <f t="shared" si="9"/>
        <v>21315</v>
      </c>
      <c r="F35" s="684">
        <f>E35/D35*100</f>
        <v>91.249625412046754</v>
      </c>
      <c r="G35" s="378"/>
    </row>
    <row r="36" spans="1:7" s="90" customFormat="1" ht="15.75" customHeight="1">
      <c r="A36" s="638" t="s">
        <v>459</v>
      </c>
      <c r="B36" s="600" t="s">
        <v>66</v>
      </c>
      <c r="C36" s="634">
        <v>0</v>
      </c>
      <c r="D36" s="634">
        <v>0</v>
      </c>
      <c r="E36" s="634">
        <v>0</v>
      </c>
      <c r="F36" s="687">
        <v>0</v>
      </c>
      <c r="G36" s="378"/>
    </row>
    <row r="37" spans="1:7" s="90" customFormat="1" ht="15.75" customHeight="1">
      <c r="A37" s="638" t="s">
        <v>460</v>
      </c>
      <c r="B37" s="587" t="s">
        <v>67</v>
      </c>
      <c r="C37" s="634">
        <v>11175</v>
      </c>
      <c r="D37" s="634">
        <v>11719</v>
      </c>
      <c r="E37" s="634">
        <v>9634</v>
      </c>
      <c r="F37" s="688">
        <f>E37/D37*100</f>
        <v>82.208379554569504</v>
      </c>
      <c r="G37" s="378"/>
    </row>
    <row r="38" spans="1:7" s="90" customFormat="1" ht="15.75" customHeight="1">
      <c r="A38" s="638" t="s">
        <v>461</v>
      </c>
      <c r="B38" s="587" t="s">
        <v>234</v>
      </c>
      <c r="C38" s="634">
        <v>524</v>
      </c>
      <c r="D38" s="634">
        <v>628</v>
      </c>
      <c r="E38" s="634">
        <v>372</v>
      </c>
      <c r="F38" s="688">
        <f t="shared" ref="F38:F44" si="10">E38/D38*100</f>
        <v>59.235668789808912</v>
      </c>
      <c r="G38" s="378"/>
    </row>
    <row r="39" spans="1:7" s="90" customFormat="1" ht="15.75" customHeight="1">
      <c r="A39" s="638" t="s">
        <v>462</v>
      </c>
      <c r="B39" s="587" t="s">
        <v>69</v>
      </c>
      <c r="C39" s="634">
        <v>8013</v>
      </c>
      <c r="D39" s="634">
        <v>561</v>
      </c>
      <c r="E39" s="634">
        <v>552</v>
      </c>
      <c r="F39" s="688">
        <f t="shared" si="10"/>
        <v>98.395721925133699</v>
      </c>
      <c r="G39" s="378"/>
    </row>
    <row r="40" spans="1:7" s="90" customFormat="1" ht="15.75" customHeight="1">
      <c r="A40" s="638" t="s">
        <v>463</v>
      </c>
      <c r="B40" s="587" t="s">
        <v>14</v>
      </c>
      <c r="C40" s="634">
        <v>5034</v>
      </c>
      <c r="D40" s="634">
        <v>5054</v>
      </c>
      <c r="E40" s="634">
        <v>4075</v>
      </c>
      <c r="F40" s="688">
        <f t="shared" si="10"/>
        <v>80.629204590423427</v>
      </c>
      <c r="G40" s="378"/>
    </row>
    <row r="41" spans="1:7" s="90" customFormat="1" ht="15.75" customHeight="1">
      <c r="A41" s="638" t="s">
        <v>464</v>
      </c>
      <c r="B41" s="587" t="s">
        <v>16</v>
      </c>
      <c r="C41" s="634">
        <v>4390</v>
      </c>
      <c r="D41" s="634">
        <v>4400</v>
      </c>
      <c r="E41" s="634">
        <v>5676</v>
      </c>
      <c r="F41" s="688">
        <f t="shared" si="10"/>
        <v>129</v>
      </c>
      <c r="G41" s="378"/>
    </row>
    <row r="42" spans="1:7" s="90" customFormat="1" ht="15.75" customHeight="1">
      <c r="A42" s="638" t="s">
        <v>465</v>
      </c>
      <c r="B42" s="587" t="s">
        <v>320</v>
      </c>
      <c r="C42" s="634">
        <v>0</v>
      </c>
      <c r="D42" s="634">
        <v>0</v>
      </c>
      <c r="E42" s="634">
        <v>0</v>
      </c>
      <c r="F42" s="688">
        <v>0</v>
      </c>
      <c r="G42" s="378"/>
    </row>
    <row r="43" spans="1:7" s="90" customFormat="1" ht="15.75" customHeight="1">
      <c r="A43" s="638" t="s">
        <v>466</v>
      </c>
      <c r="B43" s="587" t="s">
        <v>235</v>
      </c>
      <c r="C43" s="634">
        <v>0</v>
      </c>
      <c r="D43" s="634">
        <v>36</v>
      </c>
      <c r="E43" s="634">
        <v>37</v>
      </c>
      <c r="F43" s="688">
        <f t="shared" si="10"/>
        <v>102.77777777777777</v>
      </c>
      <c r="G43" s="378"/>
    </row>
    <row r="44" spans="1:7" s="90" customFormat="1" ht="15.75" customHeight="1">
      <c r="A44" s="638" t="s">
        <v>467</v>
      </c>
      <c r="B44" s="587" t="s">
        <v>70</v>
      </c>
      <c r="C44" s="634">
        <v>0</v>
      </c>
      <c r="D44" s="634"/>
      <c r="E44" s="634">
        <v>0</v>
      </c>
      <c r="F44" s="688">
        <v>0</v>
      </c>
      <c r="G44" s="378"/>
    </row>
    <row r="45" spans="1:7" s="90" customFormat="1" ht="15.75" customHeight="1">
      <c r="A45" s="638" t="s">
        <v>468</v>
      </c>
      <c r="B45" s="637" t="s">
        <v>573</v>
      </c>
      <c r="C45" s="634"/>
      <c r="D45" s="634">
        <v>672</v>
      </c>
      <c r="E45" s="634">
        <v>672</v>
      </c>
      <c r="F45" s="688">
        <v>0</v>
      </c>
      <c r="G45" s="378"/>
    </row>
    <row r="46" spans="1:7" s="90" customFormat="1" ht="15.75" customHeight="1" thickBot="1">
      <c r="A46" s="638" t="s">
        <v>574</v>
      </c>
      <c r="B46" s="637" t="s">
        <v>19</v>
      </c>
      <c r="C46" s="634">
        <v>93</v>
      </c>
      <c r="D46" s="634">
        <v>289</v>
      </c>
      <c r="E46" s="634">
        <v>297</v>
      </c>
      <c r="F46" s="688">
        <v>0</v>
      </c>
      <c r="G46" s="378"/>
    </row>
    <row r="47" spans="1:7" s="90" customFormat="1" ht="15.75" customHeight="1" thickBot="1">
      <c r="A47" s="624" t="s">
        <v>45</v>
      </c>
      <c r="B47" s="27" t="s">
        <v>27</v>
      </c>
      <c r="C47" s="645">
        <f t="shared" ref="C47:E47" si="11">C48+C49</f>
        <v>0</v>
      </c>
      <c r="D47" s="645">
        <f t="shared" si="11"/>
        <v>102</v>
      </c>
      <c r="E47" s="645">
        <f t="shared" si="11"/>
        <v>0</v>
      </c>
      <c r="F47" s="684">
        <f t="shared" ref="F47:F52" si="12">E47/D47*100</f>
        <v>0</v>
      </c>
      <c r="G47" s="378"/>
    </row>
    <row r="48" spans="1:7" s="90" customFormat="1" ht="15.75" customHeight="1">
      <c r="A48" s="651" t="s">
        <v>521</v>
      </c>
      <c r="B48" s="652" t="s">
        <v>52</v>
      </c>
      <c r="C48" s="653">
        <f>'9.1'!C49+'9.2'!C32</f>
        <v>0</v>
      </c>
      <c r="D48" s="653">
        <f>'9.1'!D49+'9.2'!D32</f>
        <v>102</v>
      </c>
      <c r="E48" s="653">
        <v>0</v>
      </c>
      <c r="F48" s="720">
        <f t="shared" si="12"/>
        <v>0</v>
      </c>
      <c r="G48" s="378"/>
    </row>
    <row r="49" spans="1:7" s="90" customFormat="1" ht="15.75" customHeight="1" thickBot="1">
      <c r="A49" s="642" t="s">
        <v>522</v>
      </c>
      <c r="B49" s="597" t="s">
        <v>78</v>
      </c>
      <c r="C49" s="644">
        <v>0</v>
      </c>
      <c r="D49" s="644">
        <v>0</v>
      </c>
      <c r="E49" s="644">
        <v>0</v>
      </c>
      <c r="F49" s="693">
        <v>0</v>
      </c>
      <c r="G49" s="378"/>
    </row>
    <row r="50" spans="1:7" s="90" customFormat="1" ht="15.75" customHeight="1" thickBot="1">
      <c r="A50" s="654" t="s">
        <v>1</v>
      </c>
      <c r="B50" s="555" t="s">
        <v>452</v>
      </c>
      <c r="C50" s="655">
        <f t="shared" ref="C50:E50" si="13">C51+C60+C65</f>
        <v>0</v>
      </c>
      <c r="D50" s="655">
        <f t="shared" si="13"/>
        <v>21573</v>
      </c>
      <c r="E50" s="655">
        <f t="shared" si="13"/>
        <v>21596</v>
      </c>
      <c r="F50" s="689">
        <f t="shared" si="12"/>
        <v>100.10661474991889</v>
      </c>
      <c r="G50" s="378"/>
    </row>
    <row r="51" spans="1:7" s="90" customFormat="1" ht="15.75" customHeight="1" thickBot="1">
      <c r="A51" s="624" t="s">
        <v>50</v>
      </c>
      <c r="B51" s="27" t="s">
        <v>482</v>
      </c>
      <c r="C51" s="645">
        <f t="shared" ref="C51" si="14">SUM(C52:C55)</f>
        <v>0</v>
      </c>
      <c r="D51" s="645">
        <f t="shared" ref="D51:E51" si="15">SUM(D52:D55)</f>
        <v>6668</v>
      </c>
      <c r="E51" s="645">
        <f t="shared" si="15"/>
        <v>6668</v>
      </c>
      <c r="F51" s="690">
        <f t="shared" si="12"/>
        <v>100</v>
      </c>
      <c r="G51" s="378"/>
    </row>
    <row r="52" spans="1:7" s="90" customFormat="1" ht="15.75" customHeight="1">
      <c r="A52" s="627" t="s">
        <v>508</v>
      </c>
      <c r="B52" s="591" t="s">
        <v>58</v>
      </c>
      <c r="C52" s="640">
        <f>'9.1'!C53</f>
        <v>0</v>
      </c>
      <c r="D52" s="640">
        <f>'9.1'!D53</f>
        <v>668</v>
      </c>
      <c r="E52" s="640">
        <f>'9.1'!E53</f>
        <v>668</v>
      </c>
      <c r="F52" s="691">
        <f t="shared" si="12"/>
        <v>100</v>
      </c>
      <c r="G52" s="378"/>
    </row>
    <row r="53" spans="1:7" s="90" customFormat="1" ht="15.75" customHeight="1">
      <c r="A53" s="630" t="s">
        <v>470</v>
      </c>
      <c r="B53" s="587" t="s">
        <v>509</v>
      </c>
      <c r="C53" s="636">
        <f>'9.1'!C54</f>
        <v>0</v>
      </c>
      <c r="D53" s="636">
        <f>'9.1'!D54</f>
        <v>0</v>
      </c>
      <c r="E53" s="636">
        <f>'9.1'!E54</f>
        <v>0</v>
      </c>
      <c r="F53" s="688">
        <v>0</v>
      </c>
      <c r="G53" s="378"/>
    </row>
    <row r="54" spans="1:7" s="90" customFormat="1" ht="15.75" customHeight="1">
      <c r="A54" s="630" t="s">
        <v>471</v>
      </c>
      <c r="B54" s="587" t="s">
        <v>59</v>
      </c>
      <c r="C54" s="640"/>
      <c r="D54" s="640"/>
      <c r="E54" s="640"/>
      <c r="F54" s="688"/>
      <c r="G54" s="378"/>
    </row>
    <row r="55" spans="1:7" s="90" customFormat="1" ht="15.75" customHeight="1">
      <c r="A55" s="630" t="s">
        <v>488</v>
      </c>
      <c r="B55" s="587" t="s">
        <v>324</v>
      </c>
      <c r="C55" s="636">
        <v>0</v>
      </c>
      <c r="D55" s="636">
        <v>6000</v>
      </c>
      <c r="E55" s="636">
        <v>6000</v>
      </c>
      <c r="F55" s="688">
        <f t="shared" ref="F55:F56" si="16">E55/D55*100</f>
        <v>100</v>
      </c>
      <c r="G55" s="378"/>
    </row>
    <row r="56" spans="1:7" s="90" customFormat="1" ht="15.75" customHeight="1">
      <c r="A56" s="635" t="s">
        <v>510</v>
      </c>
      <c r="B56" s="656" t="s">
        <v>325</v>
      </c>
      <c r="C56" s="641">
        <v>0</v>
      </c>
      <c r="D56" s="641">
        <v>0</v>
      </c>
      <c r="E56" s="641">
        <v>0</v>
      </c>
      <c r="F56" s="688">
        <v>0</v>
      </c>
      <c r="G56" s="378"/>
    </row>
    <row r="57" spans="1:7" s="90" customFormat="1" ht="15.75" customHeight="1">
      <c r="A57" s="635" t="s">
        <v>512</v>
      </c>
      <c r="B57" s="639" t="s">
        <v>495</v>
      </c>
      <c r="C57" s="641">
        <f>'9.1'!C58</f>
        <v>0</v>
      </c>
      <c r="D57" s="641">
        <f>'9.1'!D58</f>
        <v>0</v>
      </c>
      <c r="E57" s="641">
        <f>'9.1'!E58</f>
        <v>0</v>
      </c>
      <c r="F57" s="688">
        <v>0</v>
      </c>
      <c r="G57" s="378"/>
    </row>
    <row r="58" spans="1:7" s="90" customFormat="1" ht="15.75" customHeight="1">
      <c r="A58" s="635" t="s">
        <v>570</v>
      </c>
      <c r="B58" s="639" t="s">
        <v>511</v>
      </c>
      <c r="C58" s="641">
        <f>'9.1'!C59</f>
        <v>0</v>
      </c>
      <c r="D58" s="641">
        <f>'9.1'!D59</f>
        <v>0</v>
      </c>
      <c r="E58" s="641">
        <f>'9.1'!E59</f>
        <v>0</v>
      </c>
      <c r="F58" s="688">
        <v>0</v>
      </c>
      <c r="G58" s="378"/>
    </row>
    <row r="59" spans="1:7" s="90" customFormat="1" ht="15.75" customHeight="1" thickBot="1">
      <c r="A59" s="642" t="s">
        <v>571</v>
      </c>
      <c r="B59" s="643" t="s">
        <v>513</v>
      </c>
      <c r="C59" s="644"/>
      <c r="D59" s="644"/>
      <c r="E59" s="644"/>
      <c r="F59" s="688"/>
      <c r="G59" s="378"/>
    </row>
    <row r="60" spans="1:7" s="90" customFormat="1" ht="15.75" customHeight="1" thickBot="1">
      <c r="A60" s="624" t="s">
        <v>54</v>
      </c>
      <c r="B60" s="657" t="s">
        <v>452</v>
      </c>
      <c r="C60" s="658">
        <f t="shared" ref="C60" si="17">SUM(C61:C63)</f>
        <v>0</v>
      </c>
      <c r="D60" s="658">
        <f>SUM(D61:D64)</f>
        <v>14905</v>
      </c>
      <c r="E60" s="658">
        <f>SUM(E61:E64)</f>
        <v>14905</v>
      </c>
      <c r="F60" s="681">
        <f>E60/D60*100</f>
        <v>100</v>
      </c>
      <c r="G60" s="378"/>
    </row>
    <row r="61" spans="1:7" s="90" customFormat="1" ht="15.75" customHeight="1">
      <c r="A61" s="638" t="s">
        <v>472</v>
      </c>
      <c r="B61" s="659" t="s">
        <v>22</v>
      </c>
      <c r="C61" s="634"/>
      <c r="D61" s="634"/>
      <c r="E61" s="634">
        <f>'9.1'!E62</f>
        <v>0</v>
      </c>
      <c r="F61" s="692"/>
      <c r="G61" s="378"/>
    </row>
    <row r="62" spans="1:7" s="90" customFormat="1" ht="15.75" customHeight="1">
      <c r="A62" s="630" t="s">
        <v>473</v>
      </c>
      <c r="B62" s="660" t="s">
        <v>24</v>
      </c>
      <c r="C62" s="640">
        <f>'9.1'!C63+'9.2'!C41</f>
        <v>0</v>
      </c>
      <c r="D62" s="640">
        <f>'9.1'!D63+'9.2'!D41</f>
        <v>11641</v>
      </c>
      <c r="E62" s="640">
        <f>'9.1'!E63+'9.2'!E41</f>
        <v>11641</v>
      </c>
      <c r="F62" s="691">
        <f>E62/D62*100</f>
        <v>100</v>
      </c>
      <c r="G62" s="378"/>
    </row>
    <row r="63" spans="1:7" s="90" customFormat="1" ht="15.75" customHeight="1">
      <c r="A63" s="635" t="s">
        <v>474</v>
      </c>
      <c r="B63" s="661" t="s">
        <v>236</v>
      </c>
      <c r="C63" s="641">
        <f>'9.1'!C64+'9.2'!C42</f>
        <v>0</v>
      </c>
      <c r="D63" s="641">
        <f>'9.1'!D64+'9.2'!D42+'9.3'!D41</f>
        <v>0</v>
      </c>
      <c r="E63" s="641">
        <f>'9.1'!E64+'9.2'!E42+'9.3'!E41</f>
        <v>0</v>
      </c>
      <c r="F63" s="845">
        <v>0</v>
      </c>
      <c r="G63" s="378"/>
    </row>
    <row r="64" spans="1:7" s="90" customFormat="1" ht="15.75" customHeight="1" thickBot="1">
      <c r="A64" s="635" t="s">
        <v>551</v>
      </c>
      <c r="B64" s="661" t="s">
        <v>580</v>
      </c>
      <c r="C64" s="641">
        <f>'9.1'!C65+'9.2'!C43</f>
        <v>0</v>
      </c>
      <c r="D64" s="641">
        <v>3264</v>
      </c>
      <c r="E64" s="641">
        <v>3264</v>
      </c>
      <c r="F64" s="693"/>
      <c r="G64" s="378"/>
    </row>
    <row r="65" spans="1:7" s="90" customFormat="1" ht="15.75" customHeight="1" thickBot="1">
      <c r="A65" s="624" t="s">
        <v>53</v>
      </c>
      <c r="B65" s="657" t="s">
        <v>326</v>
      </c>
      <c r="C65" s="645">
        <f t="shared" ref="C65" si="18">SUM(C66:C67)</f>
        <v>0</v>
      </c>
      <c r="D65" s="645">
        <f t="shared" ref="D65:E65" si="19">SUM(D66:D67)</f>
        <v>0</v>
      </c>
      <c r="E65" s="645">
        <f t="shared" si="19"/>
        <v>23</v>
      </c>
      <c r="F65" s="684">
        <v>0</v>
      </c>
      <c r="G65" s="378"/>
    </row>
    <row r="66" spans="1:7" s="90" customFormat="1" ht="15.75" customHeight="1" thickBot="1">
      <c r="A66" s="627" t="s">
        <v>523</v>
      </c>
      <c r="B66" s="662" t="s">
        <v>509</v>
      </c>
      <c r="C66" s="640">
        <f>'9.1'!C67</f>
        <v>0</v>
      </c>
      <c r="D66" s="640">
        <v>0</v>
      </c>
      <c r="E66" s="640">
        <v>23</v>
      </c>
      <c r="F66" s="691">
        <v>0</v>
      </c>
      <c r="G66" s="378"/>
    </row>
    <row r="67" spans="1:7" s="90" customFormat="1" ht="15.75" customHeight="1" thickBot="1">
      <c r="A67" s="642" t="s">
        <v>524</v>
      </c>
      <c r="B67" s="663" t="s">
        <v>80</v>
      </c>
      <c r="C67" s="644">
        <f>'9.1'!C68</f>
        <v>0</v>
      </c>
      <c r="D67" s="644">
        <v>0</v>
      </c>
      <c r="E67" s="644">
        <v>0</v>
      </c>
      <c r="F67" s="684">
        <v>0</v>
      </c>
      <c r="G67" s="378"/>
    </row>
    <row r="68" spans="1:7" s="90" customFormat="1" ht="15.75" customHeight="1" thickBot="1">
      <c r="A68" s="664" t="s">
        <v>2</v>
      </c>
      <c r="B68" s="665" t="s">
        <v>381</v>
      </c>
      <c r="C68" s="666">
        <f t="shared" ref="C68:E68" si="20">C50+C9</f>
        <v>227233</v>
      </c>
      <c r="D68" s="666">
        <f t="shared" si="20"/>
        <v>262700</v>
      </c>
      <c r="E68" s="666">
        <f t="shared" si="20"/>
        <v>264720</v>
      </c>
      <c r="F68" s="782">
        <f>E68/D68*100</f>
        <v>100.76893795203654</v>
      </c>
      <c r="G68" s="378"/>
    </row>
    <row r="69" spans="1:7" s="90" customFormat="1" ht="15.75" customHeight="1" thickBot="1">
      <c r="A69" s="667" t="s">
        <v>12</v>
      </c>
      <c r="B69" s="668" t="s">
        <v>525</v>
      </c>
      <c r="C69" s="439">
        <f t="shared" ref="C69" si="21">SUM(C70:C72)</f>
        <v>0</v>
      </c>
      <c r="D69" s="439">
        <f t="shared" ref="D69:E69" si="22">SUM(D70:D72)</f>
        <v>0</v>
      </c>
      <c r="E69" s="439">
        <f t="shared" si="22"/>
        <v>0</v>
      </c>
      <c r="F69" s="694"/>
      <c r="G69" s="378"/>
    </row>
    <row r="70" spans="1:7" s="90" customFormat="1" ht="15.75" customHeight="1">
      <c r="A70" s="669" t="s">
        <v>13</v>
      </c>
      <c r="B70" s="670" t="s">
        <v>237</v>
      </c>
      <c r="C70" s="647"/>
      <c r="D70" s="647"/>
      <c r="E70" s="647"/>
      <c r="F70" s="695"/>
      <c r="G70" s="378"/>
    </row>
    <row r="71" spans="1:7" s="90" customFormat="1" ht="15.75" customHeight="1">
      <c r="A71" s="669" t="s">
        <v>15</v>
      </c>
      <c r="B71" s="671" t="s">
        <v>238</v>
      </c>
      <c r="C71" s="647"/>
      <c r="D71" s="647"/>
      <c r="E71" s="647"/>
      <c r="F71" s="696"/>
      <c r="G71" s="378"/>
    </row>
    <row r="72" spans="1:7" s="90" customFormat="1" ht="15.75" customHeight="1" thickBot="1">
      <c r="A72" s="669" t="s">
        <v>17</v>
      </c>
      <c r="B72" s="672" t="s">
        <v>239</v>
      </c>
      <c r="C72" s="647"/>
      <c r="D72" s="647"/>
      <c r="E72" s="647"/>
      <c r="F72" s="695"/>
      <c r="G72" s="378"/>
    </row>
    <row r="73" spans="1:7" s="90" customFormat="1" ht="15.75" customHeight="1" thickBot="1">
      <c r="A73" s="667" t="s">
        <v>20</v>
      </c>
      <c r="B73" s="668" t="s">
        <v>526</v>
      </c>
      <c r="C73" s="439">
        <f t="shared" ref="C73:F73" si="23">SUM(C74:C77)</f>
        <v>0</v>
      </c>
      <c r="D73" s="439">
        <f t="shared" si="23"/>
        <v>0</v>
      </c>
      <c r="E73" s="439">
        <f t="shared" si="23"/>
        <v>0</v>
      </c>
      <c r="F73" s="697">
        <f t="shared" si="23"/>
        <v>0</v>
      </c>
      <c r="G73" s="378"/>
    </row>
    <row r="74" spans="1:7" s="90" customFormat="1" ht="15.75" customHeight="1">
      <c r="A74" s="669" t="s">
        <v>21</v>
      </c>
      <c r="B74" s="670" t="s">
        <v>240</v>
      </c>
      <c r="C74" s="647"/>
      <c r="D74" s="647"/>
      <c r="E74" s="647"/>
      <c r="F74" s="695"/>
      <c r="G74" s="378"/>
    </row>
    <row r="75" spans="1:7" s="90" customFormat="1" ht="15.75" customHeight="1">
      <c r="A75" s="669" t="s">
        <v>23</v>
      </c>
      <c r="B75" s="671" t="s">
        <v>81</v>
      </c>
      <c r="C75" s="647"/>
      <c r="D75" s="647"/>
      <c r="E75" s="647"/>
      <c r="F75" s="695"/>
      <c r="G75" s="378"/>
    </row>
    <row r="76" spans="1:7" s="90" customFormat="1" ht="15.75" customHeight="1">
      <c r="A76" s="669" t="s">
        <v>25</v>
      </c>
      <c r="B76" s="671" t="s">
        <v>241</v>
      </c>
      <c r="C76" s="647"/>
      <c r="D76" s="647"/>
      <c r="E76" s="647"/>
      <c r="F76" s="695"/>
      <c r="G76" s="378"/>
    </row>
    <row r="77" spans="1:7" s="90" customFormat="1" ht="15.75" customHeight="1" thickBot="1">
      <c r="A77" s="669" t="s">
        <v>68</v>
      </c>
      <c r="B77" s="648" t="s">
        <v>82</v>
      </c>
      <c r="C77" s="647"/>
      <c r="D77" s="647"/>
      <c r="E77" s="647"/>
      <c r="F77" s="695"/>
      <c r="G77" s="378"/>
    </row>
    <row r="78" spans="1:7" s="90" customFormat="1" ht="15.75" customHeight="1" thickBot="1">
      <c r="A78" s="667" t="s">
        <v>26</v>
      </c>
      <c r="B78" s="668" t="s">
        <v>559</v>
      </c>
      <c r="C78" s="439">
        <f t="shared" ref="C78:E78" si="24">SUM(C79:C80)</f>
        <v>34000</v>
      </c>
      <c r="D78" s="439">
        <f t="shared" si="24"/>
        <v>36632</v>
      </c>
      <c r="E78" s="439">
        <f t="shared" si="24"/>
        <v>36632</v>
      </c>
      <c r="F78" s="694">
        <f>E78/D78*100</f>
        <v>100</v>
      </c>
      <c r="G78" s="378"/>
    </row>
    <row r="79" spans="1:7" s="90" customFormat="1" ht="15.75" customHeight="1">
      <c r="A79" s="669" t="s">
        <v>71</v>
      </c>
      <c r="B79" s="670" t="s">
        <v>35</v>
      </c>
      <c r="C79" s="647">
        <v>34000</v>
      </c>
      <c r="D79" s="647">
        <v>36632</v>
      </c>
      <c r="E79" s="647">
        <v>36632</v>
      </c>
      <c r="F79" s="698">
        <f>E79/D79*100</f>
        <v>100</v>
      </c>
      <c r="G79" s="378"/>
    </row>
    <row r="80" spans="1:7" s="90" customFormat="1" ht="15.75" customHeight="1" thickBot="1">
      <c r="A80" s="673" t="s">
        <v>72</v>
      </c>
      <c r="B80" s="648" t="s">
        <v>36</v>
      </c>
      <c r="C80" s="647"/>
      <c r="D80" s="647"/>
      <c r="E80" s="647"/>
      <c r="F80" s="699"/>
      <c r="G80" s="378"/>
    </row>
    <row r="81" spans="1:7" s="90" customFormat="1" ht="15.75" customHeight="1" thickBot="1">
      <c r="A81" s="667" t="s">
        <v>527</v>
      </c>
      <c r="B81" s="668" t="s">
        <v>560</v>
      </c>
      <c r="C81" s="439">
        <f t="shared" ref="C81" si="25">SUM(C82:C84)</f>
        <v>0</v>
      </c>
      <c r="D81" s="439">
        <f t="shared" ref="D81:E81" si="26">SUM(D82:D84)</f>
        <v>5789</v>
      </c>
      <c r="E81" s="439">
        <f t="shared" si="26"/>
        <v>5789</v>
      </c>
      <c r="F81" s="698">
        <f t="shared" ref="F81:F82" si="27">E81/D81*100</f>
        <v>100</v>
      </c>
      <c r="G81" s="378"/>
    </row>
    <row r="82" spans="1:7" s="90" customFormat="1" ht="15.75" customHeight="1">
      <c r="A82" s="669" t="s">
        <v>75</v>
      </c>
      <c r="B82" s="670" t="s">
        <v>38</v>
      </c>
      <c r="C82" s="647"/>
      <c r="D82" s="647">
        <v>5789</v>
      </c>
      <c r="E82" s="647">
        <f>'9.1'!E83</f>
        <v>5789</v>
      </c>
      <c r="F82" s="698">
        <f t="shared" si="27"/>
        <v>100</v>
      </c>
      <c r="G82" s="378"/>
    </row>
    <row r="83" spans="1:7" s="90" customFormat="1" ht="15.75" customHeight="1">
      <c r="A83" s="674" t="s">
        <v>76</v>
      </c>
      <c r="B83" s="671" t="s">
        <v>39</v>
      </c>
      <c r="C83" s="647"/>
      <c r="D83" s="647"/>
      <c r="E83" s="647"/>
      <c r="F83" s="695"/>
      <c r="G83" s="378"/>
    </row>
    <row r="84" spans="1:7" s="90" customFormat="1" ht="15.75" customHeight="1" thickBot="1">
      <c r="A84" s="673" t="s">
        <v>77</v>
      </c>
      <c r="B84" s="648" t="s">
        <v>40</v>
      </c>
      <c r="C84" s="647"/>
      <c r="D84" s="647">
        <f>'9.1'!D85</f>
        <v>0</v>
      </c>
      <c r="E84" s="647">
        <f>'9.1'!E85</f>
        <v>0</v>
      </c>
      <c r="F84" s="696">
        <v>0</v>
      </c>
      <c r="G84" s="378"/>
    </row>
    <row r="85" spans="1:7" s="90" customFormat="1" ht="15.75" customHeight="1" thickBot="1">
      <c r="A85" s="667" t="s">
        <v>528</v>
      </c>
      <c r="B85" s="668" t="s">
        <v>561</v>
      </c>
      <c r="C85" s="439">
        <f t="shared" ref="C85" si="28">SUM(C86:C89)</f>
        <v>0</v>
      </c>
      <c r="D85" s="439">
        <f t="shared" ref="D85:F85" si="29">SUM(D86:D89)</f>
        <v>0</v>
      </c>
      <c r="E85" s="439">
        <f t="shared" si="29"/>
        <v>0</v>
      </c>
      <c r="F85" s="697">
        <f t="shared" si="29"/>
        <v>0</v>
      </c>
      <c r="G85" s="378"/>
    </row>
    <row r="86" spans="1:7" s="90" customFormat="1" ht="15.75" customHeight="1">
      <c r="A86" s="675" t="s">
        <v>529</v>
      </c>
      <c r="B86" s="670" t="s">
        <v>245</v>
      </c>
      <c r="C86" s="647"/>
      <c r="D86" s="647"/>
      <c r="E86" s="647"/>
      <c r="F86" s="695"/>
      <c r="G86" s="378"/>
    </row>
    <row r="87" spans="1:7" s="90" customFormat="1" ht="15.75" customHeight="1">
      <c r="A87" s="676" t="s">
        <v>530</v>
      </c>
      <c r="B87" s="671" t="s">
        <v>246</v>
      </c>
      <c r="C87" s="647"/>
      <c r="D87" s="647"/>
      <c r="E87" s="647"/>
      <c r="F87" s="695"/>
      <c r="G87" s="378"/>
    </row>
    <row r="88" spans="1:7" s="90" customFormat="1" ht="15.75" customHeight="1">
      <c r="A88" s="676" t="s">
        <v>531</v>
      </c>
      <c r="B88" s="671" t="s">
        <v>247</v>
      </c>
      <c r="C88" s="647"/>
      <c r="D88" s="647"/>
      <c r="E88" s="647"/>
      <c r="F88" s="695"/>
      <c r="G88" s="378"/>
    </row>
    <row r="89" spans="1:7" s="90" customFormat="1" ht="15.75" customHeight="1" thickBot="1">
      <c r="A89" s="677" t="s">
        <v>532</v>
      </c>
      <c r="B89" s="648" t="s">
        <v>248</v>
      </c>
      <c r="C89" s="647"/>
      <c r="D89" s="647"/>
      <c r="E89" s="647"/>
      <c r="F89" s="695"/>
      <c r="G89" s="378"/>
    </row>
    <row r="90" spans="1:7" s="90" customFormat="1" ht="15.75" customHeight="1" thickBot="1">
      <c r="A90" s="667" t="s">
        <v>30</v>
      </c>
      <c r="B90" s="678" t="s">
        <v>533</v>
      </c>
      <c r="C90" s="439">
        <f t="shared" ref="C90:E90" si="30">C69+C73+C78+C81+C85</f>
        <v>34000</v>
      </c>
      <c r="D90" s="439">
        <f t="shared" si="30"/>
        <v>42421</v>
      </c>
      <c r="E90" s="439">
        <f t="shared" si="30"/>
        <v>42421</v>
      </c>
      <c r="F90" s="694">
        <f>E90/D90*100</f>
        <v>100</v>
      </c>
      <c r="G90" s="468"/>
    </row>
    <row r="91" spans="1:7" s="90" customFormat="1" ht="15.75" customHeight="1" thickBot="1">
      <c r="A91" s="533" t="s">
        <v>33</v>
      </c>
      <c r="B91" s="534" t="s">
        <v>534</v>
      </c>
      <c r="C91" s="535">
        <f t="shared" ref="C91:E91" si="31">C90+C68</f>
        <v>261233</v>
      </c>
      <c r="D91" s="535">
        <f t="shared" si="31"/>
        <v>305121</v>
      </c>
      <c r="E91" s="535">
        <f t="shared" si="31"/>
        <v>307141</v>
      </c>
      <c r="F91" s="700">
        <f>E91/D91*100</f>
        <v>100.66203243958954</v>
      </c>
      <c r="G91" s="468"/>
    </row>
    <row r="92" spans="1:7" s="90" customFormat="1" ht="15.75" customHeight="1">
      <c r="A92" s="119"/>
      <c r="B92" s="120"/>
      <c r="C92" s="121"/>
      <c r="D92" s="121"/>
      <c r="E92" s="121"/>
      <c r="F92" s="121"/>
      <c r="G92" s="468"/>
    </row>
    <row r="93" spans="1:7" s="90" customFormat="1" ht="15.75" customHeight="1">
      <c r="A93" s="119"/>
      <c r="B93" s="120"/>
      <c r="C93" s="121"/>
      <c r="D93" s="121"/>
      <c r="E93" s="121"/>
      <c r="F93" s="121"/>
      <c r="G93" s="468"/>
    </row>
    <row r="94" spans="1:7" s="90" customFormat="1" ht="15.75" customHeight="1">
      <c r="A94" s="119"/>
      <c r="B94" s="120"/>
      <c r="C94" s="121"/>
      <c r="D94" s="121"/>
      <c r="E94" s="121"/>
      <c r="F94" s="121"/>
      <c r="G94" s="468"/>
    </row>
    <row r="95" spans="1:7" s="90" customFormat="1" ht="15.75" customHeight="1">
      <c r="A95" s="1280" t="s">
        <v>84</v>
      </c>
      <c r="B95" s="1280"/>
      <c r="C95" s="1280"/>
      <c r="D95" s="1280"/>
      <c r="E95" s="1280"/>
      <c r="F95" s="1280"/>
    </row>
    <row r="96" spans="1:7" s="90" customFormat="1" ht="15.75" customHeight="1">
      <c r="A96" s="1285" t="s">
        <v>85</v>
      </c>
      <c r="B96" s="1285"/>
      <c r="C96" s="283"/>
      <c r="D96" s="283"/>
      <c r="E96" s="283"/>
      <c r="F96" s="283" t="s">
        <v>146</v>
      </c>
    </row>
    <row r="97" spans="1:7" s="90" customFormat="1" ht="15.75" customHeight="1" thickBot="1">
      <c r="A97" s="1283"/>
      <c r="B97" s="1283"/>
      <c r="C97" s="476"/>
      <c r="D97" s="778"/>
      <c r="E97" s="778"/>
      <c r="F97" s="406" t="s">
        <v>145</v>
      </c>
    </row>
    <row r="98" spans="1:7" s="90" customFormat="1" ht="48" thickBot="1">
      <c r="A98" s="575" t="s">
        <v>86</v>
      </c>
      <c r="B98" s="576" t="s">
        <v>87</v>
      </c>
      <c r="C98" s="1274" t="s">
        <v>912</v>
      </c>
      <c r="D98" s="1274" t="s">
        <v>913</v>
      </c>
      <c r="E98" s="1274" t="s">
        <v>914</v>
      </c>
      <c r="F98" s="577" t="s">
        <v>577</v>
      </c>
    </row>
    <row r="99" spans="1:7" s="90" customFormat="1" ht="15.75" customHeight="1" thickBot="1">
      <c r="A99" s="575">
        <v>1</v>
      </c>
      <c r="B99" s="576">
        <v>2</v>
      </c>
      <c r="C99" s="576">
        <v>3</v>
      </c>
      <c r="D99" s="576">
        <v>4</v>
      </c>
      <c r="E99" s="576">
        <v>5</v>
      </c>
      <c r="F99" s="577">
        <v>6</v>
      </c>
    </row>
    <row r="100" spans="1:7" s="90" customFormat="1" ht="15.75" customHeight="1" thickBot="1">
      <c r="A100" s="578" t="s">
        <v>0</v>
      </c>
      <c r="B100" s="579" t="s">
        <v>478</v>
      </c>
      <c r="C100" s="580">
        <f t="shared" ref="C100" si="32">C101+C102+C103+C104+C105+C116</f>
        <v>263233</v>
      </c>
      <c r="D100" s="580">
        <f>D101+D102+D103+D104+D105+D116</f>
        <v>280023</v>
      </c>
      <c r="E100" s="580">
        <f>E101+E102+E103+E104+E105+E116</f>
        <v>249091</v>
      </c>
      <c r="F100" s="581">
        <f>E100/D100*100</f>
        <v>88.953764512200777</v>
      </c>
      <c r="G100" s="378"/>
    </row>
    <row r="101" spans="1:7" s="90" customFormat="1" ht="15.75" customHeight="1">
      <c r="A101" s="582" t="s">
        <v>3</v>
      </c>
      <c r="B101" s="583" t="s">
        <v>88</v>
      </c>
      <c r="C101" s="584">
        <v>124544</v>
      </c>
      <c r="D101" s="584">
        <v>119925</v>
      </c>
      <c r="E101" s="584">
        <v>117343</v>
      </c>
      <c r="F101" s="585">
        <f>E101/D101*100</f>
        <v>97.846987700646238</v>
      </c>
      <c r="G101" s="378"/>
    </row>
    <row r="102" spans="1:7" s="90" customFormat="1" ht="15.75" customHeight="1">
      <c r="A102" s="586" t="s">
        <v>4</v>
      </c>
      <c r="B102" s="587" t="s">
        <v>89</v>
      </c>
      <c r="C102" s="588">
        <v>34313</v>
      </c>
      <c r="D102" s="588">
        <v>32283</v>
      </c>
      <c r="E102" s="588">
        <v>31276</v>
      </c>
      <c r="F102" s="589">
        <f>E102/D102*100</f>
        <v>96.880711210234495</v>
      </c>
      <c r="G102" s="378"/>
    </row>
    <row r="103" spans="1:7" s="90" customFormat="1" ht="15.75" customHeight="1">
      <c r="A103" s="586" t="s">
        <v>5</v>
      </c>
      <c r="B103" s="587" t="s">
        <v>90</v>
      </c>
      <c r="C103" s="590">
        <v>93866</v>
      </c>
      <c r="D103" s="590">
        <v>106882</v>
      </c>
      <c r="E103" s="588">
        <v>85951</v>
      </c>
      <c r="F103" s="589">
        <f t="shared" ref="F103:F115" si="33">E103/D103*100</f>
        <v>80.416721243988704</v>
      </c>
      <c r="G103" s="378"/>
    </row>
    <row r="104" spans="1:7" s="90" customFormat="1" ht="15.75" customHeight="1">
      <c r="A104" s="586" t="s">
        <v>45</v>
      </c>
      <c r="B104" s="587" t="s">
        <v>127</v>
      </c>
      <c r="C104" s="590">
        <v>7510</v>
      </c>
      <c r="D104" s="590">
        <v>10964</v>
      </c>
      <c r="E104" s="588">
        <v>10846</v>
      </c>
      <c r="F104" s="589">
        <f t="shared" si="33"/>
        <v>98.923750456037936</v>
      </c>
      <c r="G104" s="378"/>
    </row>
    <row r="105" spans="1:7" s="90" customFormat="1" ht="15.75" customHeight="1">
      <c r="A105" s="586" t="s">
        <v>47</v>
      </c>
      <c r="B105" s="587" t="s">
        <v>91</v>
      </c>
      <c r="C105" s="588">
        <v>2000</v>
      </c>
      <c r="D105" s="588">
        <v>4180</v>
      </c>
      <c r="E105" s="588">
        <v>3675</v>
      </c>
      <c r="F105" s="589">
        <f t="shared" si="33"/>
        <v>87.918660287081337</v>
      </c>
      <c r="G105" s="378"/>
    </row>
    <row r="106" spans="1:7" s="90" customFormat="1" ht="15.75" customHeight="1">
      <c r="A106" s="586" t="s">
        <v>49</v>
      </c>
      <c r="B106" s="591" t="s">
        <v>128</v>
      </c>
      <c r="C106" s="608">
        <v>0</v>
      </c>
      <c r="D106" s="608">
        <v>0</v>
      </c>
      <c r="E106" s="608">
        <v>315</v>
      </c>
      <c r="F106" s="589">
        <v>0</v>
      </c>
      <c r="G106" s="378"/>
    </row>
    <row r="107" spans="1:7" s="90" customFormat="1" ht="30">
      <c r="A107" s="586" t="s">
        <v>93</v>
      </c>
      <c r="B107" s="592" t="s">
        <v>129</v>
      </c>
      <c r="C107" s="608"/>
      <c r="D107" s="608"/>
      <c r="E107" s="608"/>
      <c r="F107" s="589"/>
      <c r="G107" s="378"/>
    </row>
    <row r="108" spans="1:7" s="90" customFormat="1" ht="30">
      <c r="A108" s="586" t="s">
        <v>95</v>
      </c>
      <c r="B108" s="592" t="s">
        <v>92</v>
      </c>
      <c r="C108" s="608"/>
      <c r="D108" s="608"/>
      <c r="E108" s="608"/>
      <c r="F108" s="589"/>
      <c r="G108" s="378"/>
    </row>
    <row r="109" spans="1:7" s="90" customFormat="1" ht="30">
      <c r="A109" s="586" t="s">
        <v>96</v>
      </c>
      <c r="B109" s="592" t="s">
        <v>94</v>
      </c>
      <c r="C109" s="608"/>
      <c r="D109" s="608"/>
      <c r="E109" s="608"/>
      <c r="F109" s="589"/>
      <c r="G109" s="378"/>
    </row>
    <row r="110" spans="1:7" s="90" customFormat="1" ht="15.75" customHeight="1">
      <c r="A110" s="593" t="s">
        <v>98</v>
      </c>
      <c r="B110" s="592" t="s">
        <v>101</v>
      </c>
      <c r="C110" s="608">
        <v>0</v>
      </c>
      <c r="D110" s="608">
        <v>0</v>
      </c>
      <c r="E110" s="608">
        <v>155</v>
      </c>
      <c r="F110" s="589"/>
      <c r="G110" s="378"/>
    </row>
    <row r="111" spans="1:7" s="90" customFormat="1" ht="30">
      <c r="A111" s="593" t="s">
        <v>100</v>
      </c>
      <c r="B111" s="592" t="s">
        <v>97</v>
      </c>
      <c r="C111" s="608"/>
      <c r="D111" s="608"/>
      <c r="E111" s="608"/>
      <c r="F111" s="589"/>
      <c r="G111" s="378"/>
    </row>
    <row r="112" spans="1:7" s="90" customFormat="1" ht="30">
      <c r="A112" s="593" t="s">
        <v>130</v>
      </c>
      <c r="B112" s="592" t="s">
        <v>131</v>
      </c>
      <c r="C112" s="608">
        <v>0</v>
      </c>
      <c r="D112" s="608">
        <v>0</v>
      </c>
      <c r="E112" s="608">
        <v>0</v>
      </c>
      <c r="F112" s="589"/>
      <c r="G112" s="378"/>
    </row>
    <row r="113" spans="1:7" s="90" customFormat="1" ht="15.75" customHeight="1">
      <c r="A113" s="593" t="s">
        <v>132</v>
      </c>
      <c r="B113" s="592" t="s">
        <v>133</v>
      </c>
      <c r="C113" s="608"/>
      <c r="D113" s="608"/>
      <c r="E113" s="608"/>
      <c r="F113" s="589"/>
      <c r="G113" s="378"/>
    </row>
    <row r="114" spans="1:7" s="90" customFormat="1" ht="15.75" customHeight="1">
      <c r="A114" s="593" t="s">
        <v>135</v>
      </c>
      <c r="B114" s="592" t="s">
        <v>99</v>
      </c>
      <c r="C114" s="608">
        <v>0</v>
      </c>
      <c r="D114" s="608">
        <v>0</v>
      </c>
      <c r="E114" s="608">
        <v>0</v>
      </c>
      <c r="F114" s="589"/>
      <c r="G114" s="378"/>
    </row>
    <row r="115" spans="1:7" s="90" customFormat="1" ht="15.75" customHeight="1">
      <c r="A115" s="594" t="s">
        <v>136</v>
      </c>
      <c r="B115" s="595" t="s">
        <v>134</v>
      </c>
      <c r="C115" s="608">
        <v>0</v>
      </c>
      <c r="D115" s="608">
        <v>975</v>
      </c>
      <c r="E115" s="608"/>
      <c r="F115" s="589">
        <f t="shared" si="33"/>
        <v>0</v>
      </c>
      <c r="G115" s="378"/>
    </row>
    <row r="116" spans="1:7" s="90" customFormat="1" ht="15.75" customHeight="1" thickBot="1">
      <c r="A116" s="596" t="s">
        <v>385</v>
      </c>
      <c r="B116" s="597" t="s">
        <v>113</v>
      </c>
      <c r="C116" s="650">
        <v>1000</v>
      </c>
      <c r="D116" s="650">
        <v>5789</v>
      </c>
      <c r="E116" s="650">
        <v>0</v>
      </c>
      <c r="F116" s="589">
        <v>0</v>
      </c>
      <c r="G116" s="378"/>
    </row>
    <row r="117" spans="1:7" s="90" customFormat="1" ht="15.75" customHeight="1" thickBot="1">
      <c r="A117" s="26" t="s">
        <v>1</v>
      </c>
      <c r="B117" s="27" t="s">
        <v>536</v>
      </c>
      <c r="C117" s="438">
        <f t="shared" ref="C117:E117" si="34">C118+C121+C123+C132</f>
        <v>0</v>
      </c>
      <c r="D117" s="438">
        <f t="shared" si="34"/>
        <v>22706</v>
      </c>
      <c r="E117" s="438">
        <f t="shared" si="34"/>
        <v>16698</v>
      </c>
      <c r="F117" s="581">
        <f>E117/D117*100</f>
        <v>73.540033471329167</v>
      </c>
      <c r="G117" s="378"/>
    </row>
    <row r="118" spans="1:7" s="90" customFormat="1" ht="15.75" customHeight="1">
      <c r="A118" s="599" t="s">
        <v>50</v>
      </c>
      <c r="B118" s="600" t="s">
        <v>102</v>
      </c>
      <c r="C118" s="601">
        <v>0</v>
      </c>
      <c r="D118" s="601">
        <v>22706</v>
      </c>
      <c r="E118" s="601">
        <v>16698</v>
      </c>
      <c r="F118" s="585">
        <f>E118/D118*100</f>
        <v>73.540033471329167</v>
      </c>
      <c r="G118" s="378"/>
    </row>
    <row r="119" spans="1:7" s="90" customFormat="1" ht="15.75" customHeight="1">
      <c r="A119" s="599" t="s">
        <v>54</v>
      </c>
      <c r="B119" s="600" t="s">
        <v>103</v>
      </c>
      <c r="C119" s="601">
        <f>'9.1'!C206+'9.2'!C153</f>
        <v>0</v>
      </c>
      <c r="D119" s="601">
        <v>0</v>
      </c>
      <c r="E119" s="601">
        <v>0</v>
      </c>
      <c r="F119" s="589">
        <v>0</v>
      </c>
      <c r="G119" s="378"/>
    </row>
    <row r="120" spans="1:7" s="90" customFormat="1" ht="15.75" customHeight="1">
      <c r="A120" s="599" t="s">
        <v>232</v>
      </c>
      <c r="B120" s="600" t="s">
        <v>434</v>
      </c>
      <c r="C120" s="601">
        <f>'9.1'!C207</f>
        <v>0</v>
      </c>
      <c r="D120" s="601">
        <f>'9.1'!D207</f>
        <v>0</v>
      </c>
      <c r="E120" s="601">
        <f>'9.1'!E207</f>
        <v>0</v>
      </c>
      <c r="F120" s="589">
        <v>0</v>
      </c>
      <c r="G120" s="378"/>
    </row>
    <row r="121" spans="1:7" s="90" customFormat="1" ht="15.75" customHeight="1">
      <c r="A121" s="599" t="s">
        <v>55</v>
      </c>
      <c r="B121" s="587" t="s">
        <v>104</v>
      </c>
      <c r="C121" s="590">
        <f>'9.2'!C153+'9.1'!C208</f>
        <v>0</v>
      </c>
      <c r="D121" s="590">
        <f>'9.2'!D153+'9.1'!D208</f>
        <v>0</v>
      </c>
      <c r="E121" s="590">
        <f>'9.2'!E153+'9.1'!E208</f>
        <v>0</v>
      </c>
      <c r="F121" s="589">
        <v>0</v>
      </c>
      <c r="G121" s="378"/>
    </row>
    <row r="122" spans="1:7" s="90" customFormat="1" ht="15.75" customHeight="1">
      <c r="A122" s="599" t="s">
        <v>56</v>
      </c>
      <c r="B122" s="587" t="s">
        <v>479</v>
      </c>
      <c r="C122" s="590"/>
      <c r="D122" s="590">
        <v>0</v>
      </c>
      <c r="E122" s="590">
        <v>0</v>
      </c>
      <c r="F122" s="589">
        <v>100</v>
      </c>
      <c r="G122" s="378"/>
    </row>
    <row r="123" spans="1:7" s="90" customFormat="1" ht="15.75" customHeight="1">
      <c r="A123" s="599" t="s">
        <v>57</v>
      </c>
      <c r="B123" s="587" t="s">
        <v>106</v>
      </c>
      <c r="C123" s="590">
        <f>'9.1'!C210</f>
        <v>0</v>
      </c>
      <c r="D123" s="590">
        <f>'9.1'!D210</f>
        <v>0</v>
      </c>
      <c r="E123" s="590">
        <f>'9.1'!E210</f>
        <v>0</v>
      </c>
      <c r="F123" s="589">
        <v>0</v>
      </c>
      <c r="G123" s="378"/>
    </row>
    <row r="124" spans="1:7" s="90" customFormat="1" ht="15.75" customHeight="1">
      <c r="A124" s="599" t="s">
        <v>107</v>
      </c>
      <c r="B124" s="587" t="s">
        <v>480</v>
      </c>
      <c r="C124" s="590">
        <f>'9.1'!C211</f>
        <v>0</v>
      </c>
      <c r="D124" s="590">
        <f>'9.1'!D211</f>
        <v>0</v>
      </c>
      <c r="E124" s="590">
        <f>'9.1'!E211</f>
        <v>0</v>
      </c>
      <c r="F124" s="589"/>
      <c r="G124" s="378"/>
    </row>
    <row r="125" spans="1:7" s="90" customFormat="1" ht="30">
      <c r="A125" s="599" t="s">
        <v>109</v>
      </c>
      <c r="B125" s="587" t="s">
        <v>137</v>
      </c>
      <c r="C125" s="590">
        <f>'9.1'!C212</f>
        <v>0</v>
      </c>
      <c r="D125" s="590">
        <f>'9.1'!D212</f>
        <v>0</v>
      </c>
      <c r="E125" s="590">
        <f>'9.1'!E212</f>
        <v>0</v>
      </c>
      <c r="F125" s="589"/>
      <c r="G125" s="378"/>
    </row>
    <row r="126" spans="1:7" s="90" customFormat="1" ht="30">
      <c r="A126" s="599" t="s">
        <v>110</v>
      </c>
      <c r="B126" s="592" t="s">
        <v>108</v>
      </c>
      <c r="C126" s="590">
        <f>'9.1'!C213</f>
        <v>0</v>
      </c>
      <c r="D126" s="590">
        <f>'9.1'!D213</f>
        <v>0</v>
      </c>
      <c r="E126" s="590">
        <f>'9.1'!E213</f>
        <v>0</v>
      </c>
      <c r="F126" s="589"/>
      <c r="G126" s="378"/>
    </row>
    <row r="127" spans="1:7" s="90" customFormat="1">
      <c r="A127" s="602" t="s">
        <v>112</v>
      </c>
      <c r="B127" s="592" t="s">
        <v>140</v>
      </c>
      <c r="C127" s="590">
        <f>'9.1'!C214</f>
        <v>0</v>
      </c>
      <c r="D127" s="590">
        <f>'9.1'!D214</f>
        <v>0</v>
      </c>
      <c r="E127" s="590">
        <f>'9.1'!E214</f>
        <v>0</v>
      </c>
      <c r="F127" s="589">
        <v>0</v>
      </c>
      <c r="G127" s="378"/>
    </row>
    <row r="128" spans="1:7" s="90" customFormat="1" ht="30">
      <c r="A128" s="602" t="s">
        <v>138</v>
      </c>
      <c r="B128" s="592" t="s">
        <v>111</v>
      </c>
      <c r="C128" s="590">
        <f>'9.1'!C215</f>
        <v>0</v>
      </c>
      <c r="D128" s="590">
        <f>'9.1'!D215</f>
        <v>0</v>
      </c>
      <c r="E128" s="590">
        <f>'9.1'!E215</f>
        <v>0</v>
      </c>
      <c r="F128" s="589">
        <v>0</v>
      </c>
      <c r="G128" s="378"/>
    </row>
    <row r="129" spans="1:7" s="90" customFormat="1" ht="30">
      <c r="A129" s="602" t="s">
        <v>141</v>
      </c>
      <c r="B129" s="587" t="s">
        <v>139</v>
      </c>
      <c r="C129" s="590">
        <f>'9.1'!C216</f>
        <v>0</v>
      </c>
      <c r="D129" s="590">
        <f>'9.1'!D216</f>
        <v>0</v>
      </c>
      <c r="E129" s="590">
        <f>'9.1'!E216</f>
        <v>0</v>
      </c>
      <c r="F129" s="589">
        <v>0</v>
      </c>
      <c r="G129" s="378"/>
    </row>
    <row r="130" spans="1:7" s="90" customFormat="1" ht="15.75" customHeight="1">
      <c r="A130" s="602" t="s">
        <v>142</v>
      </c>
      <c r="B130" s="592" t="s">
        <v>436</v>
      </c>
      <c r="C130" s="590">
        <f>'9.1'!C217</f>
        <v>0</v>
      </c>
      <c r="D130" s="590">
        <f>'9.1'!D217</f>
        <v>0</v>
      </c>
      <c r="E130" s="590">
        <f>'9.1'!E217</f>
        <v>0</v>
      </c>
      <c r="F130" s="589">
        <v>0</v>
      </c>
      <c r="G130" s="378"/>
    </row>
    <row r="131" spans="1:7" s="90" customFormat="1" ht="30">
      <c r="A131" s="602" t="s">
        <v>386</v>
      </c>
      <c r="B131" s="592" t="s">
        <v>569</v>
      </c>
      <c r="C131" s="590">
        <f>'9.1'!C218</f>
        <v>0</v>
      </c>
      <c r="D131" s="590">
        <f>'9.1'!D218</f>
        <v>0</v>
      </c>
      <c r="E131" s="590">
        <f>'9.1'!E218</f>
        <v>0</v>
      </c>
      <c r="F131" s="589">
        <v>0</v>
      </c>
      <c r="G131" s="378"/>
    </row>
    <row r="132" spans="1:7" s="90" customFormat="1" ht="15.75" customHeight="1" thickBot="1">
      <c r="A132" s="602" t="s">
        <v>481</v>
      </c>
      <c r="B132" s="587" t="s">
        <v>114</v>
      </c>
      <c r="C132" s="601">
        <v>0</v>
      </c>
      <c r="D132" s="601">
        <v>0</v>
      </c>
      <c r="E132" s="601">
        <v>0</v>
      </c>
      <c r="F132" s="589">
        <v>0</v>
      </c>
      <c r="G132" s="378"/>
    </row>
    <row r="133" spans="1:7" s="90" customFormat="1" ht="15.75" customHeight="1" thickBot="1">
      <c r="A133" s="554" t="s">
        <v>2</v>
      </c>
      <c r="B133" s="562" t="s">
        <v>477</v>
      </c>
      <c r="C133" s="563">
        <f t="shared" ref="C133:E133" si="35">+C100+C117</f>
        <v>263233</v>
      </c>
      <c r="D133" s="563">
        <f t="shared" si="35"/>
        <v>302729</v>
      </c>
      <c r="E133" s="563">
        <f t="shared" si="35"/>
        <v>265789</v>
      </c>
      <c r="F133" s="603">
        <f>E133/D133*100</f>
        <v>87.797667220517354</v>
      </c>
      <c r="G133" s="378"/>
    </row>
    <row r="134" spans="1:7" s="90" customFormat="1" ht="15.75" customHeight="1" thickBot="1">
      <c r="A134" s="26" t="s">
        <v>12</v>
      </c>
      <c r="B134" s="604" t="s">
        <v>537</v>
      </c>
      <c r="C134" s="439">
        <f t="shared" ref="C134" si="36">SUM(C135:C137)</f>
        <v>0</v>
      </c>
      <c r="D134" s="439">
        <f t="shared" ref="D134:E134" si="37">SUM(D135:D137)</f>
        <v>0</v>
      </c>
      <c r="E134" s="439">
        <f t="shared" si="37"/>
        <v>0</v>
      </c>
      <c r="F134" s="581"/>
      <c r="G134" s="378"/>
    </row>
    <row r="135" spans="1:7" s="90" customFormat="1" ht="15.75" customHeight="1">
      <c r="A135" s="586" t="s">
        <v>13</v>
      </c>
      <c r="B135" s="605" t="s">
        <v>115</v>
      </c>
      <c r="C135" s="606">
        <f>'9.1'!C223</f>
        <v>0</v>
      </c>
      <c r="D135" s="606">
        <f>'9.1'!D223</f>
        <v>0</v>
      </c>
      <c r="E135" s="606">
        <f>'9.1'!E223</f>
        <v>0</v>
      </c>
      <c r="F135" s="585"/>
      <c r="G135" s="378"/>
    </row>
    <row r="136" spans="1:7" s="90" customFormat="1" ht="15.75" customHeight="1">
      <c r="A136" s="586" t="s">
        <v>15</v>
      </c>
      <c r="B136" s="607" t="s">
        <v>116</v>
      </c>
      <c r="C136" s="608">
        <f>'9.1'!C222</f>
        <v>0</v>
      </c>
      <c r="D136" s="608">
        <f>'9.1'!D222</f>
        <v>0</v>
      </c>
      <c r="E136" s="608">
        <f>'9.1'!E222</f>
        <v>0</v>
      </c>
      <c r="F136" s="589"/>
      <c r="G136" s="378"/>
    </row>
    <row r="137" spans="1:7" s="90" customFormat="1" ht="15.75" customHeight="1" thickBot="1">
      <c r="A137" s="586" t="s">
        <v>17</v>
      </c>
      <c r="B137" s="607" t="s">
        <v>117</v>
      </c>
      <c r="C137" s="608"/>
      <c r="D137" s="608"/>
      <c r="E137" s="608"/>
      <c r="F137" s="598"/>
      <c r="G137" s="378"/>
    </row>
    <row r="138" spans="1:7" s="90" customFormat="1" ht="15.75" customHeight="1" thickBot="1">
      <c r="A138" s="26" t="s">
        <v>20</v>
      </c>
      <c r="B138" s="27" t="s">
        <v>538</v>
      </c>
      <c r="C138" s="439">
        <f t="shared" ref="C138:E138" si="38">SUM(C139:C142)</f>
        <v>0</v>
      </c>
      <c r="D138" s="439">
        <f t="shared" si="38"/>
        <v>0</v>
      </c>
      <c r="E138" s="439">
        <f t="shared" si="38"/>
        <v>0</v>
      </c>
      <c r="F138" s="581"/>
      <c r="G138" s="378"/>
    </row>
    <row r="139" spans="1:7" s="90" customFormat="1" ht="15.75" customHeight="1">
      <c r="A139" s="586" t="s">
        <v>21</v>
      </c>
      <c r="B139" s="607" t="s">
        <v>118</v>
      </c>
      <c r="C139" s="608"/>
      <c r="D139" s="608"/>
      <c r="E139" s="608"/>
      <c r="F139" s="585"/>
      <c r="G139" s="378"/>
    </row>
    <row r="140" spans="1:7" s="90" customFormat="1" ht="15.75" customHeight="1">
      <c r="A140" s="586" t="s">
        <v>23</v>
      </c>
      <c r="B140" s="607" t="s">
        <v>119</v>
      </c>
      <c r="C140" s="608"/>
      <c r="D140" s="608"/>
      <c r="E140" s="608"/>
      <c r="F140" s="589"/>
      <c r="G140" s="378"/>
    </row>
    <row r="141" spans="1:7" s="90" customFormat="1" ht="15.75" customHeight="1">
      <c r="A141" s="586" t="s">
        <v>25</v>
      </c>
      <c r="B141" s="607" t="s">
        <v>120</v>
      </c>
      <c r="C141" s="608"/>
      <c r="D141" s="608"/>
      <c r="E141" s="608"/>
      <c r="F141" s="589"/>
      <c r="G141" s="378"/>
    </row>
    <row r="142" spans="1:7" s="90" customFormat="1" ht="15.75" customHeight="1" thickBot="1">
      <c r="A142" s="586" t="s">
        <v>68</v>
      </c>
      <c r="B142" s="607" t="s">
        <v>121</v>
      </c>
      <c r="C142" s="608"/>
      <c r="D142" s="608"/>
      <c r="E142" s="608"/>
      <c r="F142" s="598"/>
      <c r="G142" s="378"/>
    </row>
    <row r="143" spans="1:7" s="90" customFormat="1" ht="15.75" customHeight="1" thickBot="1">
      <c r="A143" s="26" t="s">
        <v>26</v>
      </c>
      <c r="B143" s="27" t="s">
        <v>539</v>
      </c>
      <c r="C143" s="439">
        <f t="shared" ref="C143:E143" si="39">SUM(C144:C147)</f>
        <v>0</v>
      </c>
      <c r="D143" s="439">
        <f t="shared" si="39"/>
        <v>5597</v>
      </c>
      <c r="E143" s="439">
        <f t="shared" si="39"/>
        <v>0</v>
      </c>
      <c r="F143" s="581">
        <f>E143/D143*100</f>
        <v>0</v>
      </c>
      <c r="G143" s="378"/>
    </row>
    <row r="144" spans="1:7" s="90" customFormat="1" ht="15.75" customHeight="1">
      <c r="A144" s="586" t="s">
        <v>71</v>
      </c>
      <c r="B144" s="607" t="s">
        <v>122</v>
      </c>
      <c r="C144" s="608"/>
      <c r="D144" s="608"/>
      <c r="E144" s="608"/>
      <c r="F144" s="609"/>
      <c r="G144" s="378"/>
    </row>
    <row r="145" spans="1:8" s="90" customFormat="1" ht="15.75" customHeight="1">
      <c r="A145" s="586" t="s">
        <v>72</v>
      </c>
      <c r="B145" s="607" t="s">
        <v>123</v>
      </c>
      <c r="C145" s="608"/>
      <c r="D145" s="608">
        <v>5597</v>
      </c>
      <c r="E145" s="608">
        <f>'9.1'!E232</f>
        <v>0</v>
      </c>
      <c r="F145" s="589">
        <f>E145/D145*100</f>
        <v>0</v>
      </c>
      <c r="G145" s="378"/>
    </row>
    <row r="146" spans="1:8" s="90" customFormat="1" ht="15.75" customHeight="1">
      <c r="A146" s="586" t="s">
        <v>73</v>
      </c>
      <c r="B146" s="607" t="s">
        <v>124</v>
      </c>
      <c r="C146" s="608">
        <f>'9.1'!C233</f>
        <v>0</v>
      </c>
      <c r="D146" s="608">
        <f>'9.1'!D233</f>
        <v>0</v>
      </c>
      <c r="E146" s="608">
        <f>'9.1'!E233</f>
        <v>0</v>
      </c>
      <c r="F146" s="589">
        <v>0</v>
      </c>
      <c r="G146" s="378"/>
    </row>
    <row r="147" spans="1:8" s="90" customFormat="1" ht="15.75" customHeight="1" thickBot="1">
      <c r="A147" s="586" t="s">
        <v>74</v>
      </c>
      <c r="B147" s="607" t="s">
        <v>125</v>
      </c>
      <c r="C147" s="608"/>
      <c r="D147" s="608"/>
      <c r="E147" s="608"/>
      <c r="F147" s="610"/>
      <c r="G147" s="378"/>
    </row>
    <row r="148" spans="1:8" s="90" customFormat="1" ht="15.75" customHeight="1" thickBot="1">
      <c r="A148" s="26" t="s">
        <v>28</v>
      </c>
      <c r="B148" s="27" t="s">
        <v>126</v>
      </c>
      <c r="C148" s="611"/>
      <c r="D148" s="611"/>
      <c r="E148" s="611"/>
      <c r="F148" s="581"/>
      <c r="G148" s="378"/>
    </row>
    <row r="149" spans="1:8" s="90" customFormat="1" ht="15.75" customHeight="1" thickBot="1">
      <c r="A149" s="26" t="s">
        <v>29</v>
      </c>
      <c r="B149" s="27" t="s">
        <v>540</v>
      </c>
      <c r="C149" s="439">
        <f t="shared" ref="C149:E149" si="40">+C134+C138+C143+C148</f>
        <v>0</v>
      </c>
      <c r="D149" s="439">
        <f t="shared" si="40"/>
        <v>5597</v>
      </c>
      <c r="E149" s="439">
        <f t="shared" si="40"/>
        <v>0</v>
      </c>
      <c r="F149" s="581">
        <f>E149/D149*100</f>
        <v>0</v>
      </c>
      <c r="G149" s="378"/>
    </row>
    <row r="150" spans="1:8" s="90" customFormat="1" ht="15.75" customHeight="1" thickBot="1">
      <c r="A150" s="554" t="s">
        <v>30</v>
      </c>
      <c r="B150" s="555" t="s">
        <v>541</v>
      </c>
      <c r="C150" s="564">
        <f t="shared" ref="C150:E150" si="41">+C133+C149</f>
        <v>263233</v>
      </c>
      <c r="D150" s="564">
        <f t="shared" si="41"/>
        <v>308326</v>
      </c>
      <c r="E150" s="564">
        <f t="shared" si="41"/>
        <v>265789</v>
      </c>
      <c r="F150" s="603">
        <f>E150/D150*100</f>
        <v>86.203888092473548</v>
      </c>
      <c r="G150" s="378"/>
    </row>
    <row r="151" spans="1:8" s="90" customFormat="1" ht="21.75" customHeight="1">
      <c r="A151" s="132"/>
      <c r="B151" s="132"/>
      <c r="C151" s="480"/>
      <c r="D151" s="480"/>
      <c r="E151" s="480"/>
      <c r="F151" s="540"/>
    </row>
    <row r="152" spans="1:8" s="90" customFormat="1" ht="18.75" customHeight="1">
      <c r="A152" s="1282"/>
      <c r="B152" s="1282"/>
      <c r="C152" s="1282"/>
      <c r="D152" s="1282"/>
      <c r="E152" s="1282"/>
      <c r="F152" s="1282"/>
    </row>
    <row r="153" spans="1:8" s="90" customFormat="1" ht="18.75" customHeight="1">
      <c r="A153" s="105"/>
      <c r="B153" s="105"/>
    </row>
    <row r="154" spans="1:8" s="90" customFormat="1" ht="12" customHeight="1">
      <c r="A154" s="1284"/>
      <c r="B154" s="1284"/>
      <c r="C154" s="282"/>
      <c r="D154" s="282"/>
      <c r="E154" s="282"/>
      <c r="F154" s="282"/>
      <c r="G154" s="1532"/>
      <c r="H154" s="1532"/>
    </row>
    <row r="155" spans="1:8" s="90" customFormat="1" ht="12" customHeight="1">
      <c r="A155" s="1268"/>
      <c r="B155" s="1268"/>
      <c r="C155" s="282"/>
      <c r="D155" s="282"/>
      <c r="E155" s="282"/>
      <c r="F155" s="282"/>
      <c r="G155" s="1532"/>
      <c r="H155" s="1532"/>
    </row>
    <row r="156" spans="1:8" s="90" customFormat="1" ht="26.25" customHeight="1">
      <c r="A156" s="1533"/>
      <c r="B156" s="1534"/>
      <c r="C156" s="1535"/>
      <c r="D156" s="1535"/>
      <c r="E156" s="1535"/>
      <c r="F156" s="777"/>
      <c r="G156" s="1532"/>
      <c r="H156" s="1532"/>
    </row>
    <row r="157" spans="1:8" s="90" customFormat="1" ht="24" customHeight="1">
      <c r="A157" s="1533"/>
      <c r="B157" s="1534"/>
      <c r="C157" s="1535"/>
      <c r="D157" s="1535"/>
      <c r="E157" s="1535"/>
      <c r="F157" s="777"/>
      <c r="G157" s="1532"/>
      <c r="H157" s="1532"/>
    </row>
    <row r="158" spans="1:8">
      <c r="A158" s="302"/>
      <c r="B158" s="302"/>
      <c r="C158" s="302"/>
      <c r="D158" s="302"/>
      <c r="E158" s="302"/>
      <c r="F158" s="777"/>
      <c r="G158" s="302"/>
      <c r="H158" s="302"/>
    </row>
  </sheetData>
  <mergeCells count="8">
    <mergeCell ref="A97:B97"/>
    <mergeCell ref="A154:B154"/>
    <mergeCell ref="A96:B96"/>
    <mergeCell ref="A1:B1"/>
    <mergeCell ref="A152:F152"/>
    <mergeCell ref="A95:F95"/>
    <mergeCell ref="A4:F4"/>
    <mergeCell ref="A2:F2"/>
  </mergeCells>
  <pageMargins left="0.7" right="0.7" top="0.75" bottom="0.75" header="0.3" footer="0.3"/>
  <pageSetup paperSize="9" scale="72" orientation="portrait" verticalDpi="300" r:id="rId1"/>
  <rowBreaks count="2" manualBreakCount="2">
    <brk id="65" max="5" man="1"/>
    <brk id="9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Normal="100" workbookViewId="0">
      <selection activeCell="D30" sqref="D30"/>
    </sheetView>
  </sheetViews>
  <sheetFormatPr defaultRowHeight="15"/>
  <cols>
    <col min="1" max="1" width="15.28515625" customWidth="1"/>
    <col min="2" max="2" width="41.85546875" customWidth="1"/>
    <col min="3" max="3" width="40.5703125" customWidth="1"/>
    <col min="4" max="4" width="20.85546875" customWidth="1"/>
    <col min="5" max="5" width="10.85546875" bestFit="1" customWidth="1"/>
  </cols>
  <sheetData>
    <row r="1" spans="1:4">
      <c r="A1" s="996"/>
      <c r="B1" s="996"/>
      <c r="C1" s="1466" t="s">
        <v>991</v>
      </c>
      <c r="D1" s="1466"/>
    </row>
    <row r="2" spans="1:4" ht="15.75">
      <c r="A2" s="1464" t="s">
        <v>651</v>
      </c>
      <c r="B2" s="1464"/>
      <c r="C2" s="1464"/>
      <c r="D2" s="1464"/>
    </row>
    <row r="3" spans="1:4">
      <c r="A3" s="1465" t="s">
        <v>954</v>
      </c>
      <c r="B3" s="1465"/>
      <c r="C3" s="1465"/>
      <c r="D3" s="1465"/>
    </row>
    <row r="4" spans="1:4">
      <c r="A4" s="997"/>
      <c r="B4" s="998"/>
      <c r="C4" s="998"/>
      <c r="D4" s="997"/>
    </row>
    <row r="5" spans="1:4">
      <c r="A5" s="999" t="s">
        <v>652</v>
      </c>
      <c r="B5" s="999" t="s">
        <v>653</v>
      </c>
      <c r="C5" s="999" t="s">
        <v>654</v>
      </c>
      <c r="D5" s="1000" t="s">
        <v>655</v>
      </c>
    </row>
    <row r="6" spans="1:4">
      <c r="A6" s="1001" t="s">
        <v>0</v>
      </c>
      <c r="B6" s="1002" t="s">
        <v>859</v>
      </c>
      <c r="C6" s="1002" t="s">
        <v>855</v>
      </c>
      <c r="D6" s="1003">
        <v>400000</v>
      </c>
    </row>
    <row r="7" spans="1:4" s="368" customFormat="1">
      <c r="A7" s="1001" t="s">
        <v>1</v>
      </c>
      <c r="B7" s="1002" t="s">
        <v>856</v>
      </c>
      <c r="C7" s="1002" t="s">
        <v>855</v>
      </c>
      <c r="D7" s="1003">
        <v>500000</v>
      </c>
    </row>
    <row r="8" spans="1:4" s="368" customFormat="1">
      <c r="A8" s="1001" t="s">
        <v>2</v>
      </c>
      <c r="B8" s="1002" t="s">
        <v>857</v>
      </c>
      <c r="C8" s="1002" t="s">
        <v>861</v>
      </c>
      <c r="D8" s="1259">
        <v>150000</v>
      </c>
    </row>
    <row r="9" spans="1:4">
      <c r="A9" s="1001" t="s">
        <v>12</v>
      </c>
      <c r="B9" s="1002" t="s">
        <v>858</v>
      </c>
      <c r="C9" s="1002" t="s">
        <v>855</v>
      </c>
      <c r="D9" s="1003">
        <v>300000</v>
      </c>
    </row>
    <row r="10" spans="1:4" s="368" customFormat="1">
      <c r="A10" s="1001" t="s">
        <v>20</v>
      </c>
      <c r="B10" s="1002" t="s">
        <v>860</v>
      </c>
      <c r="C10" s="1002" t="s">
        <v>861</v>
      </c>
      <c r="D10" s="1003">
        <v>150000</v>
      </c>
    </row>
    <row r="11" spans="1:4" s="368" customFormat="1">
      <c r="A11" s="1001" t="s">
        <v>26</v>
      </c>
      <c r="B11" s="1002" t="s">
        <v>955</v>
      </c>
      <c r="C11" s="1002" t="s">
        <v>861</v>
      </c>
      <c r="D11" s="1003">
        <v>100000</v>
      </c>
    </row>
    <row r="12" spans="1:4">
      <c r="A12" s="1001"/>
      <c r="B12" s="1004" t="s">
        <v>214</v>
      </c>
      <c r="C12" s="1005"/>
      <c r="D12" s="1006">
        <f>SUM(D6:D11)</f>
        <v>1600000</v>
      </c>
    </row>
    <row r="13" spans="1:4">
      <c r="A13" s="886"/>
      <c r="B13" s="886"/>
      <c r="C13" s="886"/>
      <c r="D13" s="1007"/>
    </row>
    <row r="16" spans="1:4" ht="15.75">
      <c r="B16" s="1542"/>
    </row>
    <row r="17" spans="2:2" ht="15.75">
      <c r="B17" s="1542"/>
    </row>
    <row r="18" spans="2:2" ht="15.75">
      <c r="B18" s="1542"/>
    </row>
    <row r="19" spans="2:2" ht="15.75">
      <c r="B19" s="1543"/>
    </row>
    <row r="20" spans="2:2" ht="15.75">
      <c r="B20" s="1542"/>
    </row>
    <row r="21" spans="2:2" ht="15.75">
      <c r="B21" s="1542"/>
    </row>
    <row r="22" spans="2:2" ht="15.75">
      <c r="B22" s="1542"/>
    </row>
  </sheetData>
  <mergeCells count="3">
    <mergeCell ref="A2:D2"/>
    <mergeCell ref="A3:D3"/>
    <mergeCell ref="C1:D1"/>
  </mergeCells>
  <pageMargins left="0.7" right="0.7" top="0.75" bottom="0.75" header="0.3" footer="0.3"/>
  <pageSetup paperSize="9" scale="7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Normal="100" workbookViewId="0">
      <selection activeCell="J12" sqref="J12"/>
    </sheetView>
  </sheetViews>
  <sheetFormatPr defaultRowHeight="15"/>
  <cols>
    <col min="1" max="1" width="48.7109375" customWidth="1"/>
    <col min="2" max="2" width="12.42578125" customWidth="1"/>
    <col min="3" max="3" width="15.140625" customWidth="1"/>
    <col min="4" max="4" width="15.140625" style="368" customWidth="1"/>
    <col min="5" max="5" width="15.140625" customWidth="1"/>
  </cols>
  <sheetData>
    <row r="1" spans="1:5" ht="49.5" customHeight="1">
      <c r="A1" s="1467" t="s">
        <v>656</v>
      </c>
      <c r="B1" s="1467"/>
      <c r="C1" s="1467"/>
      <c r="D1" s="1467"/>
      <c r="E1" s="1467"/>
    </row>
    <row r="2" spans="1:5" ht="15.75" thickBot="1">
      <c r="A2" s="368"/>
      <c r="B2" s="1313" t="s">
        <v>990</v>
      </c>
      <c r="C2" s="1313"/>
      <c r="D2" s="1313"/>
      <c r="E2" s="1313"/>
    </row>
    <row r="3" spans="1:5">
      <c r="A3" s="1468" t="s">
        <v>152</v>
      </c>
      <c r="B3" s="1471" t="s">
        <v>652</v>
      </c>
      <c r="C3" s="1468" t="s">
        <v>657</v>
      </c>
      <c r="D3" s="1468" t="s">
        <v>658</v>
      </c>
      <c r="E3" s="1468" t="s">
        <v>659</v>
      </c>
    </row>
    <row r="4" spans="1:5">
      <c r="A4" s="1469"/>
      <c r="B4" s="1472"/>
      <c r="C4" s="1469"/>
      <c r="D4" s="1469"/>
      <c r="E4" s="1469"/>
    </row>
    <row r="5" spans="1:5" ht="15.75" thickBot="1">
      <c r="A5" s="1470"/>
      <c r="B5" s="1473"/>
      <c r="C5" s="1470"/>
      <c r="D5" s="1470"/>
      <c r="E5" s="1470"/>
    </row>
    <row r="6" spans="1:5" ht="15.75" thickBot="1">
      <c r="A6" s="1010" t="s">
        <v>660</v>
      </c>
      <c r="B6" s="1011" t="s">
        <v>630</v>
      </c>
      <c r="C6" s="1012" t="s">
        <v>631</v>
      </c>
      <c r="D6" s="1012" t="s">
        <v>632</v>
      </c>
      <c r="E6" s="1012" t="s">
        <v>633</v>
      </c>
    </row>
    <row r="7" spans="1:5" ht="30" customHeight="1">
      <c r="A7" s="1013" t="s">
        <v>661</v>
      </c>
      <c r="B7" s="1014" t="s">
        <v>662</v>
      </c>
      <c r="C7" s="1015">
        <v>19</v>
      </c>
      <c r="D7" s="1015">
        <v>2442</v>
      </c>
      <c r="E7" s="1016">
        <f>D7/C7*100-100</f>
        <v>12752.631578947367</v>
      </c>
    </row>
    <row r="8" spans="1:5" ht="30" customHeight="1">
      <c r="A8" s="1017" t="s">
        <v>663</v>
      </c>
      <c r="B8" s="1018" t="s">
        <v>664</v>
      </c>
      <c r="C8" s="1019">
        <v>1695068</v>
      </c>
      <c r="D8" s="1019">
        <v>1645862</v>
      </c>
      <c r="E8" s="1020">
        <f>D8/C8*100-100</f>
        <v>-2.9028923913377014</v>
      </c>
    </row>
    <row r="9" spans="1:5" ht="30" customHeight="1" thickBot="1">
      <c r="A9" s="1017" t="s">
        <v>665</v>
      </c>
      <c r="B9" s="1018" t="s">
        <v>666</v>
      </c>
      <c r="C9" s="1019">
        <v>2226</v>
      </c>
      <c r="D9" s="1019">
        <v>364</v>
      </c>
      <c r="E9" s="1020">
        <f>D9/C9*100-100</f>
        <v>-83.647798742138363</v>
      </c>
    </row>
    <row r="10" spans="1:5" ht="30" customHeight="1" thickBot="1">
      <c r="A10" s="1025" t="s">
        <v>668</v>
      </c>
      <c r="B10" s="1026" t="s">
        <v>669</v>
      </c>
      <c r="C10" s="1027">
        <f>C7+C8+C9</f>
        <v>1697313</v>
      </c>
      <c r="D10" s="1027">
        <f>D7+D8+D9</f>
        <v>1648668</v>
      </c>
      <c r="E10" s="1028">
        <f>D10/C10*100-100</f>
        <v>-2.8660005549948693</v>
      </c>
    </row>
    <row r="11" spans="1:5" ht="30" customHeight="1">
      <c r="A11" s="1029" t="s">
        <v>670</v>
      </c>
      <c r="B11" s="1030" t="s">
        <v>671</v>
      </c>
      <c r="C11" s="1031">
        <v>0</v>
      </c>
      <c r="D11" s="1031">
        <v>0</v>
      </c>
      <c r="E11" s="1032"/>
    </row>
    <row r="12" spans="1:5" ht="30" customHeight="1" thickBot="1">
      <c r="A12" s="1021" t="s">
        <v>672</v>
      </c>
      <c r="B12" s="1022" t="s">
        <v>673</v>
      </c>
      <c r="C12" s="1023"/>
      <c r="D12" s="1023"/>
      <c r="E12" s="1024"/>
    </row>
    <row r="13" spans="1:5" ht="30" customHeight="1" thickBot="1">
      <c r="A13" s="1025" t="s">
        <v>674</v>
      </c>
      <c r="B13" s="1026" t="s">
        <v>675</v>
      </c>
      <c r="C13" s="1027">
        <f>C11+C12</f>
        <v>0</v>
      </c>
      <c r="D13" s="1027">
        <f>D11+D12</f>
        <v>0</v>
      </c>
      <c r="E13" s="1028"/>
    </row>
    <row r="14" spans="1:5" ht="30" customHeight="1">
      <c r="A14" s="1029" t="s">
        <v>676</v>
      </c>
      <c r="B14" s="1030" t="s">
        <v>677</v>
      </c>
      <c r="C14" s="1031"/>
      <c r="D14" s="1031"/>
      <c r="E14" s="1032"/>
    </row>
    <row r="15" spans="1:5" ht="30" customHeight="1">
      <c r="A15" s="1017" t="s">
        <v>678</v>
      </c>
      <c r="B15" s="1018" t="s">
        <v>33</v>
      </c>
      <c r="C15" s="1019">
        <v>327</v>
      </c>
      <c r="D15" s="1019">
        <v>341</v>
      </c>
      <c r="E15" s="1020">
        <f>D15/C15*100-100</f>
        <v>4.2813455657492341</v>
      </c>
    </row>
    <row r="16" spans="1:5" ht="30" customHeight="1">
      <c r="A16" s="1017" t="s">
        <v>679</v>
      </c>
      <c r="B16" s="1018" t="s">
        <v>34</v>
      </c>
      <c r="C16" s="1019">
        <v>39062</v>
      </c>
      <c r="D16" s="1019">
        <v>37242</v>
      </c>
      <c r="E16" s="1020">
        <f t="shared" ref="E16" si="0">D16/C16*100-100</f>
        <v>-4.6592596385233662</v>
      </c>
    </row>
    <row r="17" spans="1:5" ht="30" customHeight="1">
      <c r="A17" s="1017" t="s">
        <v>680</v>
      </c>
      <c r="B17" s="1018" t="s">
        <v>37</v>
      </c>
      <c r="C17" s="1019"/>
      <c r="D17" s="1019"/>
      <c r="E17" s="1020"/>
    </row>
    <row r="18" spans="1:5" ht="30" customHeight="1" thickBot="1">
      <c r="A18" s="1021" t="s">
        <v>681</v>
      </c>
      <c r="B18" s="1022" t="s">
        <v>41</v>
      </c>
      <c r="C18" s="1023"/>
      <c r="D18" s="1023"/>
      <c r="E18" s="1020"/>
    </row>
    <row r="19" spans="1:5" ht="30" customHeight="1" thickBot="1">
      <c r="A19" s="1025" t="s">
        <v>682</v>
      </c>
      <c r="B19" s="1026" t="s">
        <v>42</v>
      </c>
      <c r="C19" s="1027">
        <f>C14+C15+C16+C18</f>
        <v>39389</v>
      </c>
      <c r="D19" s="1027">
        <f>D14+D15+D16+D18</f>
        <v>37583</v>
      </c>
      <c r="E19" s="1028">
        <f t="shared" ref="E19:E27" si="1">D19/C19*100-100</f>
        <v>-4.5850364314910337</v>
      </c>
    </row>
    <row r="20" spans="1:5" ht="30" customHeight="1">
      <c r="A20" s="1033" t="s">
        <v>683</v>
      </c>
      <c r="B20" s="1030" t="s">
        <v>43</v>
      </c>
      <c r="C20" s="1031">
        <v>8233</v>
      </c>
      <c r="D20" s="1031">
        <v>6677</v>
      </c>
      <c r="E20" s="1032">
        <f t="shared" si="1"/>
        <v>-18.899550589092669</v>
      </c>
    </row>
    <row r="21" spans="1:5" ht="30" customHeight="1">
      <c r="A21" s="1034" t="s">
        <v>684</v>
      </c>
      <c r="B21" s="1018" t="s">
        <v>44</v>
      </c>
      <c r="C21" s="1019">
        <v>451</v>
      </c>
      <c r="D21" s="1019">
        <v>13</v>
      </c>
      <c r="E21" s="1020">
        <f t="shared" si="1"/>
        <v>-97.117516629711758</v>
      </c>
    </row>
    <row r="22" spans="1:5" ht="30" customHeight="1" thickBot="1">
      <c r="A22" s="1035" t="s">
        <v>685</v>
      </c>
      <c r="B22" s="1022" t="s">
        <v>83</v>
      </c>
      <c r="C22" s="1023">
        <v>200</v>
      </c>
      <c r="D22" s="1023">
        <v>246</v>
      </c>
      <c r="E22" s="1020">
        <f t="shared" si="1"/>
        <v>23</v>
      </c>
    </row>
    <row r="23" spans="1:5" ht="30" customHeight="1" thickBot="1">
      <c r="A23" s="1025" t="s">
        <v>686</v>
      </c>
      <c r="B23" s="1026" t="s">
        <v>163</v>
      </c>
      <c r="C23" s="1027">
        <f>C20+C21+C22</f>
        <v>8884</v>
      </c>
      <c r="D23" s="1027">
        <f>D20+D21+D22</f>
        <v>6936</v>
      </c>
      <c r="E23" s="1028">
        <f t="shared" si="1"/>
        <v>-21.927059882935623</v>
      </c>
    </row>
    <row r="24" spans="1:5" ht="30" customHeight="1" thickBot="1">
      <c r="A24" s="1036" t="s">
        <v>687</v>
      </c>
      <c r="B24" s="1037" t="s">
        <v>165</v>
      </c>
      <c r="C24" s="1038">
        <v>482</v>
      </c>
      <c r="D24" s="1038">
        <v>5198</v>
      </c>
      <c r="E24" s="1039">
        <f t="shared" si="1"/>
        <v>978.42323651452284</v>
      </c>
    </row>
    <row r="25" spans="1:5" ht="30" customHeight="1" thickBot="1">
      <c r="A25" s="1025" t="s">
        <v>688</v>
      </c>
      <c r="B25" s="1026" t="s">
        <v>167</v>
      </c>
      <c r="C25" s="1027">
        <v>0</v>
      </c>
      <c r="D25" s="1027">
        <v>3168</v>
      </c>
      <c r="E25" s="1040">
        <v>0</v>
      </c>
    </row>
    <row r="26" spans="1:5" ht="30" customHeight="1" thickBot="1">
      <c r="A26" s="1041" t="s">
        <v>689</v>
      </c>
      <c r="B26" s="1042" t="s">
        <v>170</v>
      </c>
      <c r="C26" s="1043">
        <f>C10+C13+C19+C23+C24+C25</f>
        <v>1746068</v>
      </c>
      <c r="D26" s="1043">
        <f>D10+D13+D19+D23+D24+D25</f>
        <v>1701553</v>
      </c>
      <c r="E26" s="1044">
        <f t="shared" si="1"/>
        <v>-2.5494425188480676</v>
      </c>
    </row>
    <row r="27" spans="1:5" ht="30" customHeight="1">
      <c r="A27" s="1029" t="s">
        <v>690</v>
      </c>
      <c r="B27" s="1030" t="s">
        <v>171</v>
      </c>
      <c r="C27" s="1045">
        <v>2165735</v>
      </c>
      <c r="D27" s="1045">
        <v>2165735</v>
      </c>
      <c r="E27" s="1032">
        <f t="shared" si="1"/>
        <v>0</v>
      </c>
    </row>
    <row r="28" spans="1:5" ht="30" customHeight="1">
      <c r="A28" s="1017" t="s">
        <v>691</v>
      </c>
      <c r="B28" s="1030" t="s">
        <v>172</v>
      </c>
      <c r="C28" s="1045"/>
      <c r="D28" s="1045">
        <v>0</v>
      </c>
      <c r="E28" s="1020"/>
    </row>
    <row r="29" spans="1:5" ht="30" customHeight="1">
      <c r="A29" s="1017" t="s">
        <v>692</v>
      </c>
      <c r="B29" s="1030" t="s">
        <v>173</v>
      </c>
      <c r="C29" s="1045">
        <v>46673</v>
      </c>
      <c r="D29" s="1045">
        <v>46673</v>
      </c>
      <c r="E29" s="1020">
        <f t="shared" ref="E29:E32" si="2">D29/C29*100-100</f>
        <v>0</v>
      </c>
    </row>
    <row r="30" spans="1:5" ht="30" customHeight="1">
      <c r="A30" s="1017" t="s">
        <v>693</v>
      </c>
      <c r="B30" s="1018" t="s">
        <v>176</v>
      </c>
      <c r="C30" s="1046">
        <v>-580202</v>
      </c>
      <c r="D30" s="1046">
        <v>-630176</v>
      </c>
      <c r="E30" s="1020">
        <f t="shared" si="2"/>
        <v>8.6132071244152826</v>
      </c>
    </row>
    <row r="31" spans="1:5" ht="30" customHeight="1">
      <c r="A31" s="1017" t="s">
        <v>694</v>
      </c>
      <c r="B31" s="1018" t="s">
        <v>193</v>
      </c>
      <c r="C31" s="1046"/>
      <c r="D31" s="1046"/>
      <c r="E31" s="1020"/>
    </row>
    <row r="32" spans="1:5" ht="30" customHeight="1" thickBot="1">
      <c r="A32" s="1021" t="s">
        <v>695</v>
      </c>
      <c r="B32" s="1022" t="s">
        <v>191</v>
      </c>
      <c r="C32" s="1047">
        <v>-49975</v>
      </c>
      <c r="D32" s="1047">
        <v>-42704</v>
      </c>
      <c r="E32" s="1020">
        <f t="shared" si="2"/>
        <v>-14.549274637318661</v>
      </c>
    </row>
    <row r="33" spans="1:5" ht="30" customHeight="1" thickBot="1">
      <c r="A33" s="1025" t="s">
        <v>696</v>
      </c>
      <c r="B33" s="1026" t="s">
        <v>194</v>
      </c>
      <c r="C33" s="1048">
        <f>SUM(C27:C32)</f>
        <v>1582231</v>
      </c>
      <c r="D33" s="1048">
        <f>SUM(D27:D32)</f>
        <v>1539528</v>
      </c>
      <c r="E33" s="1028">
        <f>D33/C33*100-100</f>
        <v>-2.6989105889089586</v>
      </c>
    </row>
    <row r="34" spans="1:5" ht="30" customHeight="1">
      <c r="A34" s="1029" t="s">
        <v>697</v>
      </c>
      <c r="B34" s="1030" t="s">
        <v>388</v>
      </c>
      <c r="C34" s="1045">
        <v>4393</v>
      </c>
      <c r="D34" s="1045">
        <v>194</v>
      </c>
      <c r="E34" s="1032">
        <f>D34/C34*100-100</f>
        <v>-95.583883450944683</v>
      </c>
    </row>
    <row r="35" spans="1:5" ht="30" customHeight="1">
      <c r="A35" s="1017" t="s">
        <v>698</v>
      </c>
      <c r="B35" s="1018" t="s">
        <v>389</v>
      </c>
      <c r="C35" s="1046">
        <v>5901</v>
      </c>
      <c r="D35" s="1046">
        <v>5789</v>
      </c>
      <c r="E35" s="1020">
        <f>D35/C35*100-100</f>
        <v>-1.8979833926453153</v>
      </c>
    </row>
    <row r="36" spans="1:5" ht="30" customHeight="1" thickBot="1">
      <c r="A36" s="1021" t="s">
        <v>699</v>
      </c>
      <c r="B36" s="1022" t="s">
        <v>390</v>
      </c>
      <c r="C36" s="1047">
        <v>3443</v>
      </c>
      <c r="D36" s="1047">
        <v>3374</v>
      </c>
      <c r="E36" s="1024">
        <f>D36/C36*100-100</f>
        <v>-2.0040662213186096</v>
      </c>
    </row>
    <row r="37" spans="1:5" ht="30" customHeight="1" thickBot="1">
      <c r="A37" s="1025" t="s">
        <v>700</v>
      </c>
      <c r="B37" s="1026" t="s">
        <v>391</v>
      </c>
      <c r="C37" s="1048">
        <f>C34+C35+C36</f>
        <v>13737</v>
      </c>
      <c r="D37" s="1048">
        <f>D34+D35+D36</f>
        <v>9357</v>
      </c>
      <c r="E37" s="1028">
        <f>D37/C37*100-100</f>
        <v>-31.884690980563448</v>
      </c>
    </row>
    <row r="38" spans="1:5" ht="30" customHeight="1" thickBot="1">
      <c r="A38" s="1025" t="s">
        <v>701</v>
      </c>
      <c r="B38" s="1026" t="s">
        <v>392</v>
      </c>
      <c r="C38" s="1049"/>
      <c r="D38" s="1049"/>
      <c r="E38" s="1040"/>
    </row>
    <row r="39" spans="1:5" ht="30" customHeight="1" thickBot="1">
      <c r="A39" s="1025" t="s">
        <v>702</v>
      </c>
      <c r="B39" s="1026" t="s">
        <v>393</v>
      </c>
      <c r="C39" s="1049"/>
      <c r="D39" s="1049"/>
      <c r="E39" s="1028"/>
    </row>
    <row r="40" spans="1:5" ht="30" customHeight="1" thickBot="1">
      <c r="A40" s="1036" t="s">
        <v>703</v>
      </c>
      <c r="B40" s="1037" t="s">
        <v>394</v>
      </c>
      <c r="C40" s="1050">
        <v>150100</v>
      </c>
      <c r="D40" s="1050">
        <v>152668</v>
      </c>
      <c r="E40" s="1028">
        <f>D40/C40*100-100</f>
        <v>1.7108594270486321</v>
      </c>
    </row>
    <row r="41" spans="1:5" ht="30" customHeight="1" thickBot="1">
      <c r="A41" s="1051" t="s">
        <v>704</v>
      </c>
      <c r="B41" s="1042" t="s">
        <v>395</v>
      </c>
      <c r="C41" s="1052">
        <f>C33+C37+C38+C40</f>
        <v>1746068</v>
      </c>
      <c r="D41" s="1052">
        <f>D33+D37+D38+D40</f>
        <v>1701553</v>
      </c>
      <c r="E41" s="1053">
        <f>D41/C41*100-100</f>
        <v>-2.5494425188480676</v>
      </c>
    </row>
  </sheetData>
  <mergeCells count="7">
    <mergeCell ref="A1:E1"/>
    <mergeCell ref="B2:E2"/>
    <mergeCell ref="A3:A5"/>
    <mergeCell ref="B3:B5"/>
    <mergeCell ref="C3:C5"/>
    <mergeCell ref="E3:E5"/>
    <mergeCell ref="D3:D5"/>
  </mergeCells>
  <pageMargins left="0.7" right="0.7" top="0.75" bottom="0.75" header="0.3" footer="0.3"/>
  <pageSetup paperSize="9" scale="6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activeCell="K11" sqref="K11"/>
    </sheetView>
  </sheetViews>
  <sheetFormatPr defaultRowHeight="15"/>
  <cols>
    <col min="1" max="1" width="44.5703125" customWidth="1"/>
    <col min="2" max="2" width="22" customWidth="1"/>
    <col min="3" max="3" width="17.5703125" customWidth="1"/>
    <col min="4" max="4" width="16.42578125" customWidth="1"/>
    <col min="5" max="5" width="13.85546875" customWidth="1"/>
    <col min="6" max="6" width="10.85546875" bestFit="1" customWidth="1"/>
    <col min="7" max="7" width="11.7109375" customWidth="1"/>
  </cols>
  <sheetData>
    <row r="1" spans="1:8" ht="53.25" customHeight="1">
      <c r="A1" s="1474" t="s">
        <v>843</v>
      </c>
      <c r="B1" s="1475"/>
      <c r="C1" s="1475"/>
      <c r="D1" s="1475"/>
      <c r="E1" s="1475"/>
    </row>
    <row r="2" spans="1:8">
      <c r="A2" s="1054"/>
      <c r="B2" s="1272"/>
      <c r="C2" s="1273" t="s">
        <v>989</v>
      </c>
      <c r="D2" s="1273"/>
      <c r="E2" s="1273"/>
    </row>
    <row r="3" spans="1:8" ht="15.75" thickBot="1">
      <c r="A3" s="1055"/>
      <c r="B3" s="1056"/>
      <c r="C3" s="1476" t="s">
        <v>705</v>
      </c>
      <c r="D3" s="1476"/>
      <c r="E3" s="1476"/>
    </row>
    <row r="4" spans="1:8">
      <c r="A4" s="1477" t="s">
        <v>706</v>
      </c>
      <c r="B4" s="1480" t="s">
        <v>652</v>
      </c>
      <c r="C4" s="1483" t="s">
        <v>657</v>
      </c>
      <c r="D4" s="1483" t="s">
        <v>707</v>
      </c>
      <c r="E4" s="1485" t="s">
        <v>659</v>
      </c>
    </row>
    <row r="5" spans="1:8">
      <c r="A5" s="1478"/>
      <c r="B5" s="1481"/>
      <c r="C5" s="1484"/>
      <c r="D5" s="1484"/>
      <c r="E5" s="1486"/>
    </row>
    <row r="6" spans="1:8">
      <c r="A6" s="1479"/>
      <c r="B6" s="1482"/>
      <c r="C6" s="1057"/>
      <c r="D6" s="1057"/>
      <c r="E6" s="1058"/>
    </row>
    <row r="7" spans="1:8" ht="15.75" thickBot="1">
      <c r="A7" s="1059" t="s">
        <v>660</v>
      </c>
      <c r="B7" s="1060" t="s">
        <v>630</v>
      </c>
      <c r="C7" s="1060" t="s">
        <v>631</v>
      </c>
      <c r="D7" s="1060" t="s">
        <v>632</v>
      </c>
      <c r="E7" s="1061" t="s">
        <v>633</v>
      </c>
    </row>
    <row r="8" spans="1:8" ht="30" customHeight="1">
      <c r="A8" s="1062" t="s">
        <v>708</v>
      </c>
      <c r="B8" s="1014" t="s">
        <v>662</v>
      </c>
      <c r="C8" s="1063">
        <v>19</v>
      </c>
      <c r="D8" s="1063">
        <v>2442</v>
      </c>
      <c r="E8" s="1064">
        <f>D8/C8*100-100</f>
        <v>12752.631578947367</v>
      </c>
    </row>
    <row r="9" spans="1:8" ht="30" customHeight="1">
      <c r="A9" s="1034" t="s">
        <v>709</v>
      </c>
      <c r="B9" s="1018" t="s">
        <v>664</v>
      </c>
      <c r="C9" s="1065">
        <v>1695068</v>
      </c>
      <c r="D9" s="1065">
        <v>1645862</v>
      </c>
      <c r="E9" s="1066">
        <f>D9/C9*100-100</f>
        <v>-2.9028923913377014</v>
      </c>
      <c r="F9" s="1084"/>
      <c r="G9" s="1084"/>
    </row>
    <row r="10" spans="1:8" ht="30" customHeight="1">
      <c r="A10" s="1034" t="s">
        <v>710</v>
      </c>
      <c r="B10" s="1018" t="s">
        <v>666</v>
      </c>
      <c r="C10" s="1065">
        <f>SUM(C11:C14)</f>
        <v>1661937</v>
      </c>
      <c r="D10" s="1065">
        <f>SUM(D11:D14)</f>
        <v>1611032</v>
      </c>
      <c r="E10" s="1066">
        <f>D10/C10*100-100</f>
        <v>-3.062992159149232</v>
      </c>
    </row>
    <row r="11" spans="1:8" ht="30" customHeight="1">
      <c r="A11" s="1067" t="s">
        <v>711</v>
      </c>
      <c r="B11" s="1018" t="s">
        <v>667</v>
      </c>
      <c r="C11" s="1068">
        <v>660598</v>
      </c>
      <c r="D11" s="1068">
        <v>638992</v>
      </c>
      <c r="E11" s="1069">
        <f>D11/C11*100-100</f>
        <v>-3.2706729357339839</v>
      </c>
      <c r="H11" s="368"/>
    </row>
    <row r="12" spans="1:8" ht="44.25" customHeight="1">
      <c r="A12" s="1070" t="s">
        <v>712</v>
      </c>
      <c r="B12" s="1018" t="s">
        <v>669</v>
      </c>
      <c r="C12" s="1071"/>
      <c r="D12" s="1071"/>
      <c r="E12" s="1072"/>
    </row>
    <row r="13" spans="1:8" ht="30" customHeight="1">
      <c r="A13" s="1067" t="s">
        <v>713</v>
      </c>
      <c r="B13" s="1018" t="s">
        <v>671</v>
      </c>
      <c r="C13" s="1068">
        <v>805924</v>
      </c>
      <c r="D13" s="1068">
        <v>779576</v>
      </c>
      <c r="E13" s="1069">
        <f>D13/C13*100-100</f>
        <v>-3.2692909008789997</v>
      </c>
    </row>
    <row r="14" spans="1:8" ht="30" customHeight="1">
      <c r="A14" s="1067" t="s">
        <v>714</v>
      </c>
      <c r="B14" s="1018" t="s">
        <v>673</v>
      </c>
      <c r="C14" s="1068">
        <v>195415</v>
      </c>
      <c r="D14" s="1068">
        <v>192464</v>
      </c>
      <c r="E14" s="1069"/>
    </row>
    <row r="15" spans="1:8" ht="30" customHeight="1">
      <c r="A15" s="1034" t="s">
        <v>715</v>
      </c>
      <c r="B15" s="1018" t="s">
        <v>675</v>
      </c>
      <c r="C15" s="1065">
        <v>23860</v>
      </c>
      <c r="D15" s="1065">
        <f>SUM(D16:D19)</f>
        <v>23373</v>
      </c>
      <c r="E15" s="1073">
        <f>D15/C15*100-100</f>
        <v>-2.0410729253981543</v>
      </c>
    </row>
    <row r="16" spans="1:8" ht="30" customHeight="1">
      <c r="A16" s="1067" t="s">
        <v>716</v>
      </c>
      <c r="B16" s="1018" t="s">
        <v>677</v>
      </c>
      <c r="C16" s="1201"/>
      <c r="D16" s="1201"/>
      <c r="E16" s="1074"/>
    </row>
    <row r="17" spans="1:5" ht="42.75">
      <c r="A17" s="1067" t="s">
        <v>717</v>
      </c>
      <c r="B17" s="1018" t="s">
        <v>33</v>
      </c>
      <c r="C17" s="1201"/>
      <c r="D17" s="1201"/>
      <c r="E17" s="1074"/>
    </row>
    <row r="18" spans="1:5" ht="30" customHeight="1">
      <c r="A18" s="1067" t="s">
        <v>718</v>
      </c>
      <c r="B18" s="1018" t="s">
        <v>34</v>
      </c>
      <c r="C18" s="1068">
        <v>0</v>
      </c>
      <c r="D18" s="1200"/>
      <c r="E18" s="1069">
        <v>0</v>
      </c>
    </row>
    <row r="19" spans="1:5" ht="30" customHeight="1">
      <c r="A19" s="1067" t="s">
        <v>719</v>
      </c>
      <c r="B19" s="1018" t="s">
        <v>37</v>
      </c>
      <c r="C19" s="1068">
        <v>23860</v>
      </c>
      <c r="D19" s="1071">
        <v>23373</v>
      </c>
      <c r="E19" s="1069">
        <f>D19/C19*100-100</f>
        <v>-2.0410729253981543</v>
      </c>
    </row>
    <row r="20" spans="1:5" ht="30" customHeight="1">
      <c r="A20" s="1034" t="s">
        <v>720</v>
      </c>
      <c r="B20" s="1018" t="s">
        <v>41</v>
      </c>
      <c r="C20" s="1202"/>
      <c r="D20" s="1202"/>
      <c r="E20" s="1076"/>
    </row>
    <row r="21" spans="1:5" ht="30" customHeight="1">
      <c r="A21" s="1034" t="s">
        <v>721</v>
      </c>
      <c r="B21" s="1018" t="s">
        <v>42</v>
      </c>
      <c r="C21" s="1065">
        <v>9270</v>
      </c>
      <c r="D21" s="1065">
        <v>11457</v>
      </c>
      <c r="E21" s="1077">
        <f>D21/C21*100-100</f>
        <v>23.592233009708735</v>
      </c>
    </row>
    <row r="22" spans="1:5" ht="30" customHeight="1">
      <c r="A22" s="1067" t="s">
        <v>722</v>
      </c>
      <c r="B22" s="1018" t="s">
        <v>43</v>
      </c>
      <c r="C22" s="1068"/>
      <c r="D22" s="1071"/>
      <c r="E22" s="1074"/>
    </row>
    <row r="23" spans="1:5" ht="40.5" customHeight="1">
      <c r="A23" s="1067" t="s">
        <v>723</v>
      </c>
      <c r="B23" s="1018" t="s">
        <v>44</v>
      </c>
      <c r="C23" s="1068"/>
      <c r="D23" s="1071"/>
      <c r="E23" s="1074"/>
    </row>
    <row r="24" spans="1:5" ht="30" customHeight="1">
      <c r="A24" s="1067" t="s">
        <v>724</v>
      </c>
      <c r="B24" s="1018" t="s">
        <v>83</v>
      </c>
      <c r="C24" s="1068"/>
      <c r="D24" s="1071"/>
      <c r="E24" s="1074"/>
    </row>
    <row r="25" spans="1:5" ht="30" customHeight="1">
      <c r="A25" s="1067" t="s">
        <v>725</v>
      </c>
      <c r="B25" s="1018" t="s">
        <v>163</v>
      </c>
      <c r="C25" s="1071"/>
      <c r="D25" s="1071"/>
      <c r="E25" s="1074"/>
    </row>
    <row r="26" spans="1:5" ht="30" customHeight="1">
      <c r="A26" s="1034" t="s">
        <v>726</v>
      </c>
      <c r="B26" s="1078" t="s">
        <v>165</v>
      </c>
      <c r="C26" s="1075"/>
      <c r="D26" s="1075"/>
      <c r="E26" s="1076"/>
    </row>
    <row r="27" spans="1:5" ht="30" customHeight="1">
      <c r="A27" s="1034" t="s">
        <v>727</v>
      </c>
      <c r="B27" s="1078" t="s">
        <v>167</v>
      </c>
      <c r="C27" s="1065">
        <v>2226</v>
      </c>
      <c r="D27" s="1065">
        <v>364</v>
      </c>
      <c r="E27" s="1079">
        <f>D27/C27*100-100</f>
        <v>-83.647798742138363</v>
      </c>
    </row>
    <row r="28" spans="1:5" ht="30" customHeight="1">
      <c r="A28" s="1034" t="s">
        <v>728</v>
      </c>
      <c r="B28" s="1078" t="s">
        <v>170</v>
      </c>
      <c r="C28" s="1065">
        <v>2226</v>
      </c>
      <c r="D28" s="1065">
        <v>364</v>
      </c>
      <c r="E28" s="1073">
        <f>+E29+E30+E31+E32</f>
        <v>-83.647798742138363</v>
      </c>
    </row>
    <row r="29" spans="1:5" ht="30" customHeight="1">
      <c r="A29" s="1067" t="s">
        <v>729</v>
      </c>
      <c r="B29" s="1018" t="s">
        <v>171</v>
      </c>
      <c r="C29" s="1071"/>
      <c r="D29" s="1071"/>
      <c r="E29" s="1074"/>
    </row>
    <row r="30" spans="1:5" ht="30" customHeight="1">
      <c r="A30" s="1067" t="s">
        <v>730</v>
      </c>
      <c r="B30" s="1018" t="s">
        <v>172</v>
      </c>
      <c r="C30" s="1071"/>
      <c r="D30" s="1071"/>
      <c r="E30" s="1074"/>
    </row>
    <row r="31" spans="1:5" ht="30" customHeight="1">
      <c r="A31" s="1067" t="s">
        <v>731</v>
      </c>
      <c r="B31" s="1018" t="s">
        <v>173</v>
      </c>
      <c r="C31" s="1071"/>
      <c r="D31" s="1071"/>
      <c r="E31" s="1074"/>
    </row>
    <row r="32" spans="1:5" ht="30" customHeight="1">
      <c r="A32" s="1067" t="s">
        <v>732</v>
      </c>
      <c r="B32" s="1018" t="s">
        <v>176</v>
      </c>
      <c r="C32" s="1068">
        <v>2226</v>
      </c>
      <c r="D32" s="1068">
        <v>364</v>
      </c>
      <c r="E32" s="1069">
        <f>D32/C32*100-100</f>
        <v>-83.647798742138363</v>
      </c>
    </row>
    <row r="33" spans="1:5" ht="30" customHeight="1">
      <c r="A33" s="1034" t="s">
        <v>733</v>
      </c>
      <c r="B33" s="1018" t="s">
        <v>193</v>
      </c>
      <c r="C33" s="1075">
        <f>+C34+C35+C36+C37</f>
        <v>0</v>
      </c>
      <c r="D33" s="1075">
        <f>+D34+D35+D36+D37</f>
        <v>0</v>
      </c>
      <c r="E33" s="1076">
        <f>+E34+E35+E36+E37</f>
        <v>0</v>
      </c>
    </row>
    <row r="34" spans="1:5" ht="30" customHeight="1">
      <c r="A34" s="1067" t="s">
        <v>734</v>
      </c>
      <c r="B34" s="1018" t="s">
        <v>191</v>
      </c>
      <c r="C34" s="1071"/>
      <c r="D34" s="1071"/>
      <c r="E34" s="1074"/>
    </row>
    <row r="35" spans="1:5" ht="30" customHeight="1">
      <c r="A35" s="1067" t="s">
        <v>735</v>
      </c>
      <c r="B35" s="1018" t="s">
        <v>194</v>
      </c>
      <c r="C35" s="1071"/>
      <c r="D35" s="1071"/>
      <c r="E35" s="1074"/>
    </row>
    <row r="36" spans="1:5" ht="30" customHeight="1">
      <c r="A36" s="1067" t="s">
        <v>736</v>
      </c>
      <c r="B36" s="1018" t="s">
        <v>388</v>
      </c>
      <c r="C36" s="1071"/>
      <c r="D36" s="1071"/>
      <c r="E36" s="1074"/>
    </row>
    <row r="37" spans="1:5" ht="30" customHeight="1">
      <c r="A37" s="1067" t="s">
        <v>737</v>
      </c>
      <c r="B37" s="1018" t="s">
        <v>389</v>
      </c>
      <c r="C37" s="1071"/>
      <c r="D37" s="1071"/>
      <c r="E37" s="1074"/>
    </row>
    <row r="38" spans="1:5" ht="30" customHeight="1">
      <c r="A38" s="1034" t="s">
        <v>738</v>
      </c>
      <c r="B38" s="1018" t="s">
        <v>390</v>
      </c>
      <c r="C38" s="1075"/>
      <c r="D38" s="1075"/>
      <c r="E38" s="1076"/>
    </row>
    <row r="39" spans="1:5" ht="30" customHeight="1" thickBot="1">
      <c r="A39" s="1035" t="s">
        <v>739</v>
      </c>
      <c r="B39" s="1022" t="s">
        <v>391</v>
      </c>
      <c r="C39" s="1085"/>
      <c r="D39" s="1085"/>
      <c r="E39" s="1086"/>
    </row>
    <row r="40" spans="1:5" ht="44.25" customHeight="1" thickBot="1">
      <c r="A40" s="1025" t="s">
        <v>740</v>
      </c>
      <c r="B40" s="1026" t="s">
        <v>392</v>
      </c>
      <c r="C40" s="1089">
        <f>C8+C9+C27+C39</f>
        <v>1697313</v>
      </c>
      <c r="D40" s="1089">
        <f>D8+D9+D27+D39</f>
        <v>1648668</v>
      </c>
      <c r="E40" s="1090">
        <f>D40/C40*100-100</f>
        <v>-2.8660005549948693</v>
      </c>
    </row>
    <row r="41" spans="1:5" ht="30" customHeight="1">
      <c r="A41" s="1033" t="s">
        <v>741</v>
      </c>
      <c r="B41" s="1030" t="s">
        <v>393</v>
      </c>
      <c r="C41" s="1087">
        <v>0</v>
      </c>
      <c r="D41" s="1087">
        <v>0</v>
      </c>
      <c r="E41" s="1088"/>
    </row>
    <row r="42" spans="1:5" ht="30" customHeight="1" thickBot="1">
      <c r="A42" s="1035" t="s">
        <v>742</v>
      </c>
      <c r="B42" s="1022" t="s">
        <v>394</v>
      </c>
      <c r="C42" s="1085"/>
      <c r="D42" s="1085"/>
      <c r="E42" s="1081"/>
    </row>
    <row r="43" spans="1:5" ht="30" customHeight="1" thickBot="1">
      <c r="A43" s="1025" t="s">
        <v>674</v>
      </c>
      <c r="B43" s="1026" t="s">
        <v>395</v>
      </c>
      <c r="C43" s="1089">
        <f>+C41+C42</f>
        <v>0</v>
      </c>
      <c r="D43" s="1089">
        <f>+D41+D42</f>
        <v>0</v>
      </c>
      <c r="E43" s="1090"/>
    </row>
    <row r="44" spans="1:5" ht="30" customHeight="1">
      <c r="A44" s="1033" t="s">
        <v>743</v>
      </c>
      <c r="B44" s="1030" t="s">
        <v>396</v>
      </c>
      <c r="C44" s="1087"/>
      <c r="D44" s="1087"/>
      <c r="E44" s="1091"/>
    </row>
    <row r="45" spans="1:5" ht="30" customHeight="1">
      <c r="A45" s="1034" t="s">
        <v>744</v>
      </c>
      <c r="B45" s="1018" t="s">
        <v>397</v>
      </c>
      <c r="C45" s="1071">
        <v>327</v>
      </c>
      <c r="D45" s="1071">
        <v>341</v>
      </c>
      <c r="E45" s="1080">
        <f t="shared" ref="E45:E55" si="0">D45/C45*100-100</f>
        <v>4.2813455657492341</v>
      </c>
    </row>
    <row r="46" spans="1:5" ht="30" customHeight="1">
      <c r="A46" s="1034" t="s">
        <v>745</v>
      </c>
      <c r="B46" s="1018" t="s">
        <v>398</v>
      </c>
      <c r="C46" s="1071">
        <v>39062</v>
      </c>
      <c r="D46" s="1071">
        <v>37242</v>
      </c>
      <c r="E46" s="1080">
        <f t="shared" si="0"/>
        <v>-4.6592596385233662</v>
      </c>
    </row>
    <row r="47" spans="1:5" ht="30" customHeight="1" thickBot="1">
      <c r="A47" s="1034" t="s">
        <v>746</v>
      </c>
      <c r="B47" s="1018" t="s">
        <v>399</v>
      </c>
      <c r="C47" s="1071">
        <f>'10.t'!C17</f>
        <v>0</v>
      </c>
      <c r="D47" s="1071">
        <f>'10.t'!D17</f>
        <v>0</v>
      </c>
      <c r="E47" s="1080"/>
    </row>
    <row r="48" spans="1:5" ht="30" customHeight="1" thickBot="1">
      <c r="A48" s="1025" t="s">
        <v>682</v>
      </c>
      <c r="B48" s="1026" t="s">
        <v>401</v>
      </c>
      <c r="C48" s="1089">
        <f>SUM(C45:C47)</f>
        <v>39389</v>
      </c>
      <c r="D48" s="1089">
        <f>SUM(D45:D47)</f>
        <v>37583</v>
      </c>
      <c r="E48" s="1090">
        <f t="shared" si="0"/>
        <v>-4.5850364314910337</v>
      </c>
    </row>
    <row r="49" spans="1:5" ht="30" customHeight="1">
      <c r="A49" s="1033" t="s">
        <v>747</v>
      </c>
      <c r="B49" s="1030" t="s">
        <v>402</v>
      </c>
      <c r="C49" s="1087">
        <v>8233</v>
      </c>
      <c r="D49" s="1087">
        <v>6677</v>
      </c>
      <c r="E49" s="1088">
        <f t="shared" si="0"/>
        <v>-18.899550589092669</v>
      </c>
    </row>
    <row r="50" spans="1:5" ht="30" customHeight="1">
      <c r="A50" s="1034" t="s">
        <v>748</v>
      </c>
      <c r="B50" s="1018" t="s">
        <v>403</v>
      </c>
      <c r="C50" s="1071">
        <v>451</v>
      </c>
      <c r="D50" s="1071">
        <v>13</v>
      </c>
      <c r="E50" s="1080">
        <f t="shared" si="0"/>
        <v>-97.117516629711758</v>
      </c>
    </row>
    <row r="51" spans="1:5" ht="30" customHeight="1" thickBot="1">
      <c r="A51" s="1035" t="s">
        <v>749</v>
      </c>
      <c r="B51" s="1022" t="s">
        <v>404</v>
      </c>
      <c r="C51" s="1085">
        <v>200</v>
      </c>
      <c r="D51" s="1085">
        <v>246</v>
      </c>
      <c r="E51" s="1086">
        <f t="shared" si="0"/>
        <v>23</v>
      </c>
    </row>
    <row r="52" spans="1:5" ht="30" customHeight="1" thickBot="1">
      <c r="A52" s="1025" t="s">
        <v>750</v>
      </c>
      <c r="B52" s="1026" t="s">
        <v>405</v>
      </c>
      <c r="C52" s="1092">
        <f>SUM(C49:C51)</f>
        <v>8884</v>
      </c>
      <c r="D52" s="1092">
        <f>SUM(D49:D51)</f>
        <v>6936</v>
      </c>
      <c r="E52" s="1090">
        <f t="shared" si="0"/>
        <v>-21.927059882935623</v>
      </c>
    </row>
    <row r="53" spans="1:5" ht="30" customHeight="1" thickBot="1">
      <c r="A53" s="1025" t="s">
        <v>687</v>
      </c>
      <c r="B53" s="1093" t="s">
        <v>406</v>
      </c>
      <c r="C53" s="1094">
        <v>482</v>
      </c>
      <c r="D53" s="1094">
        <v>5198</v>
      </c>
      <c r="E53" s="1095">
        <f t="shared" si="0"/>
        <v>978.42323651452284</v>
      </c>
    </row>
    <row r="54" spans="1:5" ht="30" customHeight="1" thickBot="1">
      <c r="A54" s="1025" t="s">
        <v>688</v>
      </c>
      <c r="B54" s="1093" t="s">
        <v>407</v>
      </c>
      <c r="C54" s="1094">
        <v>0</v>
      </c>
      <c r="D54" s="1094">
        <v>3168</v>
      </c>
      <c r="E54" s="1095">
        <v>0</v>
      </c>
    </row>
    <row r="55" spans="1:5" ht="30" customHeight="1" thickBot="1">
      <c r="A55" s="1096" t="s">
        <v>689</v>
      </c>
      <c r="B55" s="1097" t="s">
        <v>432</v>
      </c>
      <c r="C55" s="1098">
        <f>C40+C43+C48+C52+C53+C54</f>
        <v>1746068</v>
      </c>
      <c r="D55" s="1098">
        <f>D40+D43+D48+D52+D53+D54</f>
        <v>1701553</v>
      </c>
      <c r="E55" s="1099">
        <f t="shared" si="0"/>
        <v>-2.5494425188480676</v>
      </c>
    </row>
    <row r="56" spans="1:5">
      <c r="A56" s="368"/>
      <c r="B56" s="368"/>
      <c r="C56" s="303"/>
      <c r="D56" s="303"/>
      <c r="E56" s="1082"/>
    </row>
    <row r="57" spans="1:5">
      <c r="C57" s="1084"/>
      <c r="D57" s="1084"/>
    </row>
  </sheetData>
  <mergeCells count="7">
    <mergeCell ref="A1:E1"/>
    <mergeCell ref="C3:E3"/>
    <mergeCell ref="A4:A6"/>
    <mergeCell ref="B4:B6"/>
    <mergeCell ref="C4:C5"/>
    <mergeCell ref="D4:D5"/>
    <mergeCell ref="E4:E5"/>
  </mergeCells>
  <pageMargins left="0.7" right="0.7" top="0.75" bottom="0.75" header="0.3" footer="0.3"/>
  <pageSetup paperSize="9" scale="64" orientation="portrait" r:id="rId1"/>
  <rowBreaks count="1" manualBreakCount="1">
    <brk id="40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B3" sqref="B3:E3"/>
    </sheetView>
  </sheetViews>
  <sheetFormatPr defaultRowHeight="15"/>
  <cols>
    <col min="1" max="1" width="38.42578125" customWidth="1"/>
    <col min="2" max="2" width="11.28515625" customWidth="1"/>
    <col min="3" max="3" width="17.28515625" customWidth="1"/>
    <col min="4" max="4" width="17.5703125" customWidth="1"/>
    <col min="5" max="5" width="11.7109375" customWidth="1"/>
  </cols>
  <sheetData>
    <row r="1" spans="1:5" ht="46.5" customHeight="1">
      <c r="A1" s="1493" t="s">
        <v>751</v>
      </c>
      <c r="B1" s="1493"/>
      <c r="C1" s="1493"/>
      <c r="D1" s="1493"/>
      <c r="E1" s="1493"/>
    </row>
    <row r="2" spans="1:5">
      <c r="A2" s="1493" t="s">
        <v>956</v>
      </c>
      <c r="B2" s="1493"/>
      <c r="C2" s="1493"/>
      <c r="D2" s="1493"/>
      <c r="E2" s="1493"/>
    </row>
    <row r="3" spans="1:5">
      <c r="A3" s="1100"/>
      <c r="B3" s="1495" t="s">
        <v>993</v>
      </c>
      <c r="C3" s="1495"/>
      <c r="D3" s="1495"/>
      <c r="E3" s="1495"/>
    </row>
    <row r="4" spans="1:5" ht="15.75" thickBot="1">
      <c r="A4" s="1100"/>
      <c r="B4" s="1494"/>
      <c r="C4" s="1494"/>
      <c r="D4" s="1494" t="s">
        <v>705</v>
      </c>
      <c r="E4" s="1494"/>
    </row>
    <row r="5" spans="1:5">
      <c r="A5" s="1487" t="s">
        <v>752</v>
      </c>
      <c r="B5" s="1489" t="s">
        <v>652</v>
      </c>
      <c r="C5" s="1491" t="s">
        <v>657</v>
      </c>
      <c r="D5" s="1491" t="s">
        <v>707</v>
      </c>
      <c r="E5" s="1491" t="s">
        <v>659</v>
      </c>
    </row>
    <row r="6" spans="1:5" ht="31.5" customHeight="1">
      <c r="A6" s="1488"/>
      <c r="B6" s="1490"/>
      <c r="C6" s="1492"/>
      <c r="D6" s="1492"/>
      <c r="E6" s="1492"/>
    </row>
    <row r="7" spans="1:5" ht="15.75" thickBot="1">
      <c r="A7" s="1101" t="s">
        <v>629</v>
      </c>
      <c r="B7" s="1102" t="s">
        <v>630</v>
      </c>
      <c r="C7" s="1103" t="s">
        <v>631</v>
      </c>
      <c r="D7" s="1103" t="s">
        <v>632</v>
      </c>
      <c r="E7" s="1103" t="s">
        <v>632</v>
      </c>
    </row>
    <row r="8" spans="1:5" ht="27.95" customHeight="1">
      <c r="A8" s="1034" t="s">
        <v>753</v>
      </c>
      <c r="B8" s="1030" t="s">
        <v>662</v>
      </c>
      <c r="C8" s="1104">
        <v>2165735</v>
      </c>
      <c r="D8" s="1104">
        <v>2165735</v>
      </c>
      <c r="E8" s="1105">
        <f>D8/C8*100-100</f>
        <v>0</v>
      </c>
    </row>
    <row r="9" spans="1:5" ht="27.95" customHeight="1">
      <c r="A9" s="1034" t="s">
        <v>754</v>
      </c>
      <c r="B9" s="1018" t="s">
        <v>664</v>
      </c>
      <c r="C9" s="1104">
        <f>'[1]15.'!C29</f>
        <v>0</v>
      </c>
      <c r="D9" s="1104">
        <v>0</v>
      </c>
      <c r="E9" s="1104"/>
    </row>
    <row r="10" spans="1:5" ht="27.95" customHeight="1">
      <c r="A10" s="1034" t="s">
        <v>755</v>
      </c>
      <c r="B10" s="1018" t="s">
        <v>666</v>
      </c>
      <c r="C10" s="1104">
        <v>46673</v>
      </c>
      <c r="D10" s="1104">
        <v>46673</v>
      </c>
      <c r="E10" s="1105">
        <f>D10/C10*100-100</f>
        <v>0</v>
      </c>
    </row>
    <row r="11" spans="1:5" ht="27.95" customHeight="1">
      <c r="A11" s="1034" t="s">
        <v>756</v>
      </c>
      <c r="B11" s="1018" t="s">
        <v>667</v>
      </c>
      <c r="C11" s="1104">
        <v>-580202</v>
      </c>
      <c r="D11" s="1104">
        <v>-630176</v>
      </c>
      <c r="E11" s="1105">
        <f t="shared" ref="E11:E18" si="0">D11/C11*100-100</f>
        <v>8.6132071244152826</v>
      </c>
    </row>
    <row r="12" spans="1:5" ht="27.95" customHeight="1">
      <c r="A12" s="1034" t="s">
        <v>757</v>
      </c>
      <c r="B12" s="1018" t="s">
        <v>669</v>
      </c>
      <c r="C12" s="1104">
        <f>'[1]15.'!C32</f>
        <v>0</v>
      </c>
      <c r="D12" s="1104">
        <f>'[1]15.'!D32</f>
        <v>0</v>
      </c>
      <c r="E12" s="1105"/>
    </row>
    <row r="13" spans="1:5" ht="27.95" customHeight="1">
      <c r="A13" s="1034" t="s">
        <v>758</v>
      </c>
      <c r="B13" s="1018" t="s">
        <v>671</v>
      </c>
      <c r="C13" s="1104">
        <v>-49975</v>
      </c>
      <c r="D13" s="1104">
        <v>-42704</v>
      </c>
      <c r="E13" s="1105">
        <f t="shared" si="0"/>
        <v>-14.549274637318661</v>
      </c>
    </row>
    <row r="14" spans="1:5" ht="27.95" customHeight="1">
      <c r="A14" s="1034" t="s">
        <v>696</v>
      </c>
      <c r="B14" s="1018" t="s">
        <v>673</v>
      </c>
      <c r="C14" s="1106">
        <f>+C8+C9+C10+C11+C12+C13</f>
        <v>1582231</v>
      </c>
      <c r="D14" s="1106">
        <f>+D8+D9+D10+D11+D12+D13</f>
        <v>1539528</v>
      </c>
      <c r="E14" s="1105">
        <f t="shared" si="0"/>
        <v>-2.6989105889089586</v>
      </c>
    </row>
    <row r="15" spans="1:5" ht="27.95" customHeight="1">
      <c r="A15" s="1034" t="s">
        <v>759</v>
      </c>
      <c r="B15" s="1018" t="s">
        <v>675</v>
      </c>
      <c r="C15" s="1107">
        <v>4393</v>
      </c>
      <c r="D15" s="1107">
        <v>194</v>
      </c>
      <c r="E15" s="1105">
        <f t="shared" si="0"/>
        <v>-95.583883450944683</v>
      </c>
    </row>
    <row r="16" spans="1:5" ht="27.95" customHeight="1">
      <c r="A16" s="1034" t="s">
        <v>760</v>
      </c>
      <c r="B16" s="1018" t="s">
        <v>677</v>
      </c>
      <c r="C16" s="1107">
        <v>5901</v>
      </c>
      <c r="D16" s="1107">
        <v>5789</v>
      </c>
      <c r="E16" s="1105">
        <f t="shared" si="0"/>
        <v>-1.8979833926453153</v>
      </c>
    </row>
    <row r="17" spans="1:5" ht="27.95" customHeight="1">
      <c r="A17" s="1034" t="s">
        <v>761</v>
      </c>
      <c r="B17" s="1018" t="s">
        <v>33</v>
      </c>
      <c r="C17" s="1107">
        <v>3443</v>
      </c>
      <c r="D17" s="1107">
        <v>3374</v>
      </c>
      <c r="E17" s="1105">
        <f t="shared" si="0"/>
        <v>-2.0040662213186096</v>
      </c>
    </row>
    <row r="18" spans="1:5" ht="27.95" customHeight="1">
      <c r="A18" s="1034" t="s">
        <v>700</v>
      </c>
      <c r="B18" s="1018" t="s">
        <v>34</v>
      </c>
      <c r="C18" s="1106">
        <f>+C15+C16+C17</f>
        <v>13737</v>
      </c>
      <c r="D18" s="1106">
        <f>+D15+D16+D17</f>
        <v>9357</v>
      </c>
      <c r="E18" s="1105">
        <f t="shared" si="0"/>
        <v>-31.884690980563448</v>
      </c>
    </row>
    <row r="19" spans="1:5" ht="44.25" customHeight="1">
      <c r="A19" s="1034" t="s">
        <v>701</v>
      </c>
      <c r="B19" s="1018" t="s">
        <v>37</v>
      </c>
      <c r="C19" s="1108">
        <v>0</v>
      </c>
      <c r="D19" s="1108">
        <v>0</v>
      </c>
      <c r="E19" s="1105"/>
    </row>
    <row r="20" spans="1:5" ht="46.5" customHeight="1">
      <c r="A20" s="1034" t="s">
        <v>702</v>
      </c>
      <c r="B20" s="1018" t="s">
        <v>41</v>
      </c>
      <c r="C20" s="1108"/>
      <c r="D20" s="1108"/>
      <c r="E20" s="1105"/>
    </row>
    <row r="21" spans="1:5" ht="32.25" customHeight="1" thickBot="1">
      <c r="A21" s="1035" t="s">
        <v>703</v>
      </c>
      <c r="B21" s="1022" t="s">
        <v>42</v>
      </c>
      <c r="C21" s="1109">
        <v>150100</v>
      </c>
      <c r="D21" s="1109">
        <v>152668</v>
      </c>
      <c r="E21" s="1105">
        <f>D21/C21*100-100</f>
        <v>1.7108594270486321</v>
      </c>
    </row>
    <row r="22" spans="1:5" ht="27.95" customHeight="1" thickBot="1">
      <c r="A22" s="1051" t="s">
        <v>704</v>
      </c>
      <c r="B22" s="1042" t="s">
        <v>42</v>
      </c>
      <c r="C22" s="1110">
        <f>+C14+C18+C19+C21</f>
        <v>1746068</v>
      </c>
      <c r="D22" s="1110">
        <f>+D14+D18+D19+D21</f>
        <v>1701553</v>
      </c>
      <c r="E22" s="1111">
        <f>D22/C22*100-100</f>
        <v>-2.5494425188480676</v>
      </c>
    </row>
    <row r="23" spans="1:5" ht="27.95" customHeight="1">
      <c r="A23" s="1112"/>
      <c r="B23" s="1113"/>
      <c r="C23" s="1114"/>
      <c r="D23" s="1114"/>
      <c r="E23" s="368"/>
    </row>
  </sheetData>
  <mergeCells count="10">
    <mergeCell ref="A1:E1"/>
    <mergeCell ref="A2:E2"/>
    <mergeCell ref="B4:C4"/>
    <mergeCell ref="D4:E4"/>
    <mergeCell ref="B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9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workbookViewId="0">
      <selection activeCell="A2" sqref="A2:D2"/>
    </sheetView>
  </sheetViews>
  <sheetFormatPr defaultRowHeight="15"/>
  <cols>
    <col min="1" max="1" width="69.140625" customWidth="1"/>
    <col min="3" max="3" width="12.7109375" customWidth="1"/>
    <col min="4" max="4" width="16.7109375" customWidth="1"/>
  </cols>
  <sheetData>
    <row r="1" spans="1:11" ht="62.25" customHeight="1">
      <c r="A1" s="1496" t="s">
        <v>957</v>
      </c>
      <c r="B1" s="1496"/>
      <c r="C1" s="1496"/>
      <c r="D1" s="1496"/>
      <c r="H1" s="1138"/>
      <c r="I1" s="1138"/>
      <c r="J1" s="1138"/>
      <c r="K1" s="1138"/>
    </row>
    <row r="2" spans="1:11">
      <c r="A2" s="1497" t="s">
        <v>994</v>
      </c>
      <c r="B2" s="1497"/>
      <c r="C2" s="1497"/>
      <c r="D2" s="1497"/>
    </row>
    <row r="3" spans="1:11" ht="15.75" thickBot="1">
      <c r="A3" s="1115"/>
      <c r="B3" s="1115"/>
      <c r="C3" s="1115"/>
      <c r="D3" s="1115"/>
    </row>
    <row r="4" spans="1:11" ht="55.5" thickBot="1">
      <c r="A4" s="1116" t="s">
        <v>152</v>
      </c>
      <c r="B4" s="1083" t="s">
        <v>652</v>
      </c>
      <c r="C4" s="1117" t="s">
        <v>762</v>
      </c>
      <c r="D4" s="1118" t="s">
        <v>763</v>
      </c>
    </row>
    <row r="5" spans="1:11" ht="15.75" thickBot="1">
      <c r="A5" s="1119" t="s">
        <v>629</v>
      </c>
      <c r="B5" s="1120" t="s">
        <v>630</v>
      </c>
      <c r="C5" s="1120" t="s">
        <v>631</v>
      </c>
      <c r="D5" s="1121" t="s">
        <v>632</v>
      </c>
    </row>
    <row r="6" spans="1:11" ht="20.100000000000001" customHeight="1">
      <c r="A6" s="1122" t="s">
        <v>885</v>
      </c>
      <c r="B6" s="1123" t="s">
        <v>0</v>
      </c>
      <c r="C6" s="1124">
        <v>11</v>
      </c>
      <c r="D6" s="1125">
        <v>10276</v>
      </c>
    </row>
    <row r="7" spans="1:11" ht="20.100000000000001" customHeight="1">
      <c r="A7" s="1237" t="s">
        <v>886</v>
      </c>
      <c r="B7" s="1238" t="s">
        <v>1</v>
      </c>
      <c r="C7" s="1239">
        <v>11</v>
      </c>
      <c r="D7" s="1240">
        <v>10276</v>
      </c>
    </row>
    <row r="8" spans="1:11" ht="20.100000000000001" customHeight="1">
      <c r="A8" s="1122" t="s">
        <v>888</v>
      </c>
      <c r="B8" s="1126" t="s">
        <v>2</v>
      </c>
      <c r="C8" s="1127">
        <v>3</v>
      </c>
      <c r="D8" s="1128">
        <v>3281</v>
      </c>
    </row>
    <row r="9" spans="1:11" ht="20.100000000000001" customHeight="1" thickBot="1">
      <c r="A9" s="1129" t="s">
        <v>887</v>
      </c>
      <c r="B9" s="1130" t="s">
        <v>12</v>
      </c>
      <c r="C9" s="1131">
        <v>1</v>
      </c>
      <c r="D9" s="1132">
        <v>703</v>
      </c>
    </row>
    <row r="10" spans="1:11" ht="20.100000000000001" customHeight="1">
      <c r="A10" s="1244" t="s">
        <v>889</v>
      </c>
      <c r="B10" s="1253" t="s">
        <v>20</v>
      </c>
      <c r="C10" s="1254">
        <v>4</v>
      </c>
      <c r="D10" s="1245">
        <v>3984</v>
      </c>
    </row>
    <row r="11" spans="1:11" s="368" customFormat="1" ht="20.100000000000001" customHeight="1" thickBot="1">
      <c r="A11" s="1246" t="s">
        <v>890</v>
      </c>
      <c r="B11" s="1130" t="s">
        <v>26</v>
      </c>
      <c r="C11" s="1131">
        <v>246</v>
      </c>
      <c r="D11" s="1255">
        <v>52088</v>
      </c>
    </row>
    <row r="12" spans="1:11" s="368" customFormat="1" ht="20.100000000000001" customHeight="1" thickBot="1">
      <c r="A12" s="1133" t="s">
        <v>891</v>
      </c>
      <c r="B12" s="1247" t="s">
        <v>28</v>
      </c>
      <c r="C12" s="1248">
        <v>246</v>
      </c>
      <c r="D12" s="1136">
        <v>52088</v>
      </c>
    </row>
    <row r="13" spans="1:11" s="368" customFormat="1" ht="20.100000000000001" customHeight="1" thickBot="1">
      <c r="A13" s="1249" t="s">
        <v>892</v>
      </c>
      <c r="B13" s="1241" t="s">
        <v>29</v>
      </c>
      <c r="C13" s="1242">
        <v>2</v>
      </c>
      <c r="D13" s="1256">
        <v>10538</v>
      </c>
    </row>
    <row r="14" spans="1:11" s="368" customFormat="1" ht="20.100000000000001" customHeight="1" thickBot="1">
      <c r="A14" s="1244" t="s">
        <v>893</v>
      </c>
      <c r="B14" s="1253" t="s">
        <v>30</v>
      </c>
      <c r="C14" s="1254">
        <v>2</v>
      </c>
      <c r="D14" s="1245">
        <v>10538</v>
      </c>
    </row>
    <row r="15" spans="1:11" s="368" customFormat="1" ht="20.100000000000001" customHeight="1" thickBot="1">
      <c r="A15" s="1133" t="s">
        <v>894</v>
      </c>
      <c r="B15" s="1134" t="s">
        <v>896</v>
      </c>
      <c r="C15" s="1135">
        <v>263</v>
      </c>
      <c r="D15" s="1136">
        <v>76886</v>
      </c>
    </row>
    <row r="16" spans="1:11" ht="20.100000000000001" customHeight="1" thickBot="1">
      <c r="A16" s="1243" t="s">
        <v>764</v>
      </c>
      <c r="B16" s="1241" t="s">
        <v>34</v>
      </c>
      <c r="C16" s="1257">
        <v>11</v>
      </c>
      <c r="D16" s="1258">
        <v>72426</v>
      </c>
    </row>
    <row r="17" spans="1:4" ht="20.100000000000001" customHeight="1" thickBot="1">
      <c r="A17" s="1133" t="s">
        <v>895</v>
      </c>
      <c r="B17" s="1247" t="s">
        <v>37</v>
      </c>
      <c r="C17" s="1248">
        <v>11</v>
      </c>
      <c r="D17" s="1250">
        <v>72426</v>
      </c>
    </row>
    <row r="18" spans="1:4" s="368" customFormat="1" ht="20.100000000000001" customHeight="1" thickBot="1">
      <c r="A18" s="1251" t="s">
        <v>897</v>
      </c>
      <c r="B18" s="1134" t="s">
        <v>41</v>
      </c>
      <c r="C18" s="1135">
        <v>24998</v>
      </c>
      <c r="D18" s="1252">
        <v>30256</v>
      </c>
    </row>
    <row r="19" spans="1:4" ht="20.100000000000001" customHeight="1" thickBot="1">
      <c r="A19" s="1133" t="s">
        <v>898</v>
      </c>
      <c r="B19" s="1134" t="s">
        <v>42</v>
      </c>
      <c r="C19" s="1248">
        <v>24998</v>
      </c>
      <c r="D19" s="1137">
        <v>30256</v>
      </c>
    </row>
  </sheetData>
  <mergeCells count="2">
    <mergeCell ref="A1:D1"/>
    <mergeCell ref="A2:D2"/>
  </mergeCells>
  <pageMargins left="0.7" right="0.7" top="0.75" bottom="0.75" header="0.3" footer="0.3"/>
  <pageSetup paperSize="9" scale="8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Normal="100" workbookViewId="0">
      <selection activeCell="B2" sqref="B2:C2"/>
    </sheetView>
  </sheetViews>
  <sheetFormatPr defaultRowHeight="15"/>
  <cols>
    <col min="2" max="2" width="46.140625" customWidth="1"/>
    <col min="3" max="5" width="38" customWidth="1"/>
  </cols>
  <sheetData>
    <row r="1" spans="1:3" ht="34.5" customHeight="1">
      <c r="A1" s="1450" t="s">
        <v>765</v>
      </c>
      <c r="B1" s="1498"/>
      <c r="C1" s="1498"/>
    </row>
    <row r="2" spans="1:3" ht="16.5" thickBot="1">
      <c r="A2" s="1139"/>
      <c r="B2" s="1499" t="s">
        <v>995</v>
      </c>
      <c r="C2" s="1499"/>
    </row>
    <row r="3" spans="1:3" ht="33.75" customHeight="1" thickBot="1">
      <c r="A3" s="1140" t="s">
        <v>766</v>
      </c>
      <c r="B3" s="1141" t="s">
        <v>152</v>
      </c>
      <c r="C3" s="1142" t="s">
        <v>854</v>
      </c>
    </row>
    <row r="4" spans="1:3" ht="24.95" customHeight="1" thickBot="1">
      <c r="A4" s="1140">
        <v>1</v>
      </c>
      <c r="B4" s="1141">
        <v>2</v>
      </c>
      <c r="C4" s="1142">
        <v>3</v>
      </c>
    </row>
    <row r="5" spans="1:3" ht="27.95" customHeight="1">
      <c r="A5" s="1143" t="s">
        <v>311</v>
      </c>
      <c r="B5" s="1144" t="s">
        <v>767</v>
      </c>
      <c r="C5" s="1145">
        <v>264720</v>
      </c>
    </row>
    <row r="6" spans="1:3" ht="27.95" customHeight="1">
      <c r="A6" s="1146" t="s">
        <v>319</v>
      </c>
      <c r="B6" s="1147" t="s">
        <v>768</v>
      </c>
      <c r="C6" s="1148">
        <v>265789</v>
      </c>
    </row>
    <row r="7" spans="1:3" ht="27.95" customHeight="1">
      <c r="A7" s="1149" t="s">
        <v>332</v>
      </c>
      <c r="B7" s="1150" t="s">
        <v>769</v>
      </c>
      <c r="C7" s="1151">
        <f>C5-C6</f>
        <v>-1069</v>
      </c>
    </row>
    <row r="8" spans="1:3" ht="27.95" customHeight="1">
      <c r="A8" s="1146" t="s">
        <v>333</v>
      </c>
      <c r="B8" s="1147" t="s">
        <v>770</v>
      </c>
      <c r="C8" s="1148">
        <v>175233</v>
      </c>
    </row>
    <row r="9" spans="1:3" ht="27.95" customHeight="1">
      <c r="A9" s="1146" t="s">
        <v>334</v>
      </c>
      <c r="B9" s="1147" t="s">
        <v>771</v>
      </c>
      <c r="C9" s="1148">
        <v>135204</v>
      </c>
    </row>
    <row r="10" spans="1:3" ht="27.95" customHeight="1">
      <c r="A10" s="1149" t="s">
        <v>335</v>
      </c>
      <c r="B10" s="1150" t="s">
        <v>772</v>
      </c>
      <c r="C10" s="1151">
        <f>C8-C9</f>
        <v>40029</v>
      </c>
    </row>
    <row r="11" spans="1:3" ht="27.95" customHeight="1">
      <c r="A11" s="1149" t="s">
        <v>336</v>
      </c>
      <c r="B11" s="1150" t="s">
        <v>773</v>
      </c>
      <c r="C11" s="1151">
        <f>C10+C7</f>
        <v>38960</v>
      </c>
    </row>
    <row r="12" spans="1:3" ht="27.95" customHeight="1">
      <c r="A12" s="1146" t="s">
        <v>337</v>
      </c>
      <c r="B12" s="1147" t="s">
        <v>774</v>
      </c>
      <c r="C12" s="1148">
        <v>0</v>
      </c>
    </row>
    <row r="13" spans="1:3" ht="27.95" customHeight="1">
      <c r="A13" s="1146" t="s">
        <v>775</v>
      </c>
      <c r="B13" s="1147" t="s">
        <v>776</v>
      </c>
      <c r="C13" s="1148">
        <v>0</v>
      </c>
    </row>
    <row r="14" spans="1:3" ht="27.95" customHeight="1">
      <c r="A14" s="1149" t="s">
        <v>442</v>
      </c>
      <c r="B14" s="1150" t="s">
        <v>777</v>
      </c>
      <c r="C14" s="1151">
        <f>C12-C13</f>
        <v>0</v>
      </c>
    </row>
    <row r="15" spans="1:3" ht="27.95" customHeight="1">
      <c r="A15" s="1146" t="s">
        <v>443</v>
      </c>
      <c r="B15" s="1147" t="s">
        <v>778</v>
      </c>
      <c r="C15" s="1148">
        <v>0</v>
      </c>
    </row>
    <row r="16" spans="1:3" ht="27.95" customHeight="1">
      <c r="A16" s="1146" t="s">
        <v>444</v>
      </c>
      <c r="B16" s="1147" t="s">
        <v>779</v>
      </c>
      <c r="C16" s="1148">
        <v>0</v>
      </c>
    </row>
    <row r="17" spans="1:3" ht="27.95" customHeight="1">
      <c r="A17" s="1149" t="s">
        <v>445</v>
      </c>
      <c r="B17" s="1150" t="s">
        <v>780</v>
      </c>
      <c r="C17" s="1151">
        <f>C15-C16</f>
        <v>0</v>
      </c>
    </row>
    <row r="18" spans="1:3" ht="27.95" customHeight="1">
      <c r="A18" s="1149" t="s">
        <v>446</v>
      </c>
      <c r="B18" s="1150" t="s">
        <v>781</v>
      </c>
      <c r="C18" s="1151">
        <f>C14+C17</f>
        <v>0</v>
      </c>
    </row>
    <row r="19" spans="1:3" ht="27.95" customHeight="1">
      <c r="A19" s="1149" t="s">
        <v>447</v>
      </c>
      <c r="B19" s="1150" t="s">
        <v>782</v>
      </c>
      <c r="C19" s="1151">
        <f>C11+C18</f>
        <v>38960</v>
      </c>
    </row>
    <row r="20" spans="1:3" ht="27.95" customHeight="1">
      <c r="A20" s="1149" t="s">
        <v>448</v>
      </c>
      <c r="B20" s="1150" t="s">
        <v>783</v>
      </c>
      <c r="C20" s="1151">
        <v>0</v>
      </c>
    </row>
    <row r="21" spans="1:3" ht="27.95" customHeight="1">
      <c r="A21" s="1149" t="s">
        <v>449</v>
      </c>
      <c r="B21" s="1150" t="s">
        <v>784</v>
      </c>
      <c r="C21" s="1151">
        <f>C11-C20</f>
        <v>38960</v>
      </c>
    </row>
    <row r="22" spans="1:3" ht="27.95" customHeight="1">
      <c r="A22" s="1149" t="s">
        <v>441</v>
      </c>
      <c r="B22" s="1150" t="s">
        <v>785</v>
      </c>
      <c r="C22" s="1151">
        <v>0</v>
      </c>
    </row>
    <row r="23" spans="1:3" ht="27.95" customHeight="1" thickBot="1">
      <c r="A23" s="1152" t="s">
        <v>568</v>
      </c>
      <c r="B23" s="1153" t="s">
        <v>786</v>
      </c>
      <c r="C23" s="1154">
        <v>0</v>
      </c>
    </row>
  </sheetData>
  <mergeCells count="2">
    <mergeCell ref="A1:C1"/>
    <mergeCell ref="B2:C2"/>
  </mergeCells>
  <pageMargins left="0.7" right="0.7" top="0.75" bottom="0.75" header="0.3" footer="0.3"/>
  <pageSetup paperSize="9" scale="93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activeCell="E2" sqref="E2:H2"/>
    </sheetView>
  </sheetViews>
  <sheetFormatPr defaultRowHeight="15"/>
  <cols>
    <col min="2" max="2" width="37.7109375" customWidth="1"/>
    <col min="3" max="3" width="17" customWidth="1"/>
    <col min="4" max="4" width="13.85546875" customWidth="1"/>
    <col min="5" max="5" width="15.42578125" customWidth="1"/>
    <col min="6" max="6" width="13.7109375" customWidth="1"/>
    <col min="7" max="7" width="12.28515625" customWidth="1"/>
    <col min="8" max="8" width="11.28515625" customWidth="1"/>
  </cols>
  <sheetData>
    <row r="1" spans="1:8" ht="49.5" customHeight="1">
      <c r="A1" s="1500" t="s">
        <v>958</v>
      </c>
      <c r="B1" s="1500"/>
      <c r="C1" s="1500"/>
      <c r="D1" s="1500"/>
      <c r="E1" s="1500"/>
      <c r="F1" s="1500"/>
      <c r="G1" s="1500"/>
      <c r="H1" s="1500"/>
    </row>
    <row r="2" spans="1:8" ht="30.75" customHeight="1" thickBot="1">
      <c r="A2" s="1155"/>
      <c r="B2" s="1155"/>
      <c r="C2" s="1155"/>
      <c r="D2" s="1155"/>
      <c r="E2" s="1509" t="s">
        <v>996</v>
      </c>
      <c r="F2" s="1509"/>
      <c r="G2" s="1509"/>
      <c r="H2" s="1509"/>
    </row>
    <row r="3" spans="1:8" ht="45.75" thickBot="1">
      <c r="A3" s="1505" t="s">
        <v>86</v>
      </c>
      <c r="B3" s="1507" t="s">
        <v>787</v>
      </c>
      <c r="C3" s="1507" t="s">
        <v>788</v>
      </c>
      <c r="D3" s="1507" t="s">
        <v>789</v>
      </c>
      <c r="E3" s="1507" t="s">
        <v>790</v>
      </c>
      <c r="F3" s="1156" t="s">
        <v>791</v>
      </c>
      <c r="G3" s="1501" t="s">
        <v>844</v>
      </c>
      <c r="H3" s="1501" t="s">
        <v>845</v>
      </c>
    </row>
    <row r="4" spans="1:8" ht="24.95" customHeight="1" thickBot="1">
      <c r="A4" s="1506"/>
      <c r="B4" s="1508"/>
      <c r="C4" s="1508"/>
      <c r="D4" s="1508"/>
      <c r="E4" s="1508"/>
      <c r="F4" s="1156" t="s">
        <v>792</v>
      </c>
      <c r="G4" s="1502"/>
      <c r="H4" s="1502"/>
    </row>
    <row r="5" spans="1:8" ht="24.95" customHeight="1" thickBot="1">
      <c r="A5" s="1157" t="s">
        <v>629</v>
      </c>
      <c r="B5" s="1156" t="s">
        <v>630</v>
      </c>
      <c r="C5" s="1156" t="s">
        <v>631</v>
      </c>
      <c r="D5" s="1156" t="s">
        <v>632</v>
      </c>
      <c r="E5" s="1156" t="s">
        <v>633</v>
      </c>
      <c r="F5" s="1156" t="s">
        <v>634</v>
      </c>
      <c r="G5" s="1156" t="s">
        <v>635</v>
      </c>
      <c r="H5" s="1156" t="s">
        <v>846</v>
      </c>
    </row>
    <row r="6" spans="1:8" ht="24.95" customHeight="1">
      <c r="A6" s="1158" t="s">
        <v>0</v>
      </c>
      <c r="B6" s="1159" t="s">
        <v>850</v>
      </c>
      <c r="C6" s="1160">
        <v>37249</v>
      </c>
      <c r="D6" s="1160">
        <v>0</v>
      </c>
      <c r="E6" s="1160"/>
      <c r="F6" s="1161">
        <v>37249</v>
      </c>
      <c r="G6" s="1161">
        <v>0</v>
      </c>
      <c r="H6" s="1161">
        <v>37249</v>
      </c>
    </row>
    <row r="7" spans="1:8" ht="24.95" customHeight="1">
      <c r="A7" s="1162" t="s">
        <v>1</v>
      </c>
      <c r="B7" s="1163" t="s">
        <v>851</v>
      </c>
      <c r="C7" s="1164">
        <v>1010</v>
      </c>
      <c r="D7" s="1164">
        <v>0</v>
      </c>
      <c r="E7" s="1160"/>
      <c r="F7" s="1161">
        <v>1010</v>
      </c>
      <c r="G7" s="1161">
        <v>0</v>
      </c>
      <c r="H7" s="1161">
        <v>1010</v>
      </c>
    </row>
    <row r="8" spans="1:8" ht="24.95" customHeight="1">
      <c r="A8" s="1162" t="s">
        <v>2</v>
      </c>
      <c r="B8" s="1163" t="s">
        <v>852</v>
      </c>
      <c r="C8" s="1164">
        <v>455</v>
      </c>
      <c r="D8" s="1164">
        <v>0</v>
      </c>
      <c r="E8" s="1160"/>
      <c r="F8" s="1161">
        <v>455</v>
      </c>
      <c r="G8" s="1161">
        <v>0</v>
      </c>
      <c r="H8" s="1161">
        <v>455</v>
      </c>
    </row>
    <row r="9" spans="1:8" ht="24.95" customHeight="1" thickBot="1">
      <c r="A9" s="1162" t="s">
        <v>12</v>
      </c>
      <c r="B9" s="1163" t="s">
        <v>853</v>
      </c>
      <c r="C9" s="1164">
        <v>246</v>
      </c>
      <c r="D9" s="1164"/>
      <c r="E9" s="1160">
        <v>0</v>
      </c>
      <c r="F9" s="1161">
        <v>246</v>
      </c>
      <c r="G9" s="1161">
        <v>0</v>
      </c>
      <c r="H9" s="1161">
        <v>246</v>
      </c>
    </row>
    <row r="10" spans="1:8" ht="24.95" customHeight="1" thickBot="1">
      <c r="A10" s="1503" t="s">
        <v>229</v>
      </c>
      <c r="B10" s="1504"/>
      <c r="C10" s="1165">
        <f t="shared" ref="C10:H10" si="0">SUM(C6:C9)</f>
        <v>38960</v>
      </c>
      <c r="D10" s="1165">
        <f t="shared" si="0"/>
        <v>0</v>
      </c>
      <c r="E10" s="1165">
        <f t="shared" si="0"/>
        <v>0</v>
      </c>
      <c r="F10" s="1165">
        <f t="shared" si="0"/>
        <v>38960</v>
      </c>
      <c r="G10" s="1165">
        <f t="shared" si="0"/>
        <v>0</v>
      </c>
      <c r="H10" s="1165">
        <f t="shared" si="0"/>
        <v>38960</v>
      </c>
    </row>
    <row r="11" spans="1:8">
      <c r="C11" s="303"/>
      <c r="G11" s="303"/>
      <c r="H11" s="303"/>
    </row>
    <row r="12" spans="1:8">
      <c r="C12" s="303"/>
      <c r="G12" s="303"/>
    </row>
  </sheetData>
  <mergeCells count="10">
    <mergeCell ref="A1:H1"/>
    <mergeCell ref="G3:G4"/>
    <mergeCell ref="H3:H4"/>
    <mergeCell ref="A10:B10"/>
    <mergeCell ref="A3:A4"/>
    <mergeCell ref="B3:B4"/>
    <mergeCell ref="C3:C4"/>
    <mergeCell ref="D3:D4"/>
    <mergeCell ref="E3:E4"/>
    <mergeCell ref="E2:H2"/>
  </mergeCells>
  <pageMargins left="0.7" right="0.7" top="0.75" bottom="0.75" header="0.3" footer="0.3"/>
  <pageSetup paperSize="9"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selection activeCell="I21" sqref="I21"/>
    </sheetView>
  </sheetViews>
  <sheetFormatPr defaultRowHeight="15"/>
  <cols>
    <col min="3" max="3" width="19" customWidth="1"/>
    <col min="4" max="4" width="14.140625" customWidth="1"/>
    <col min="5" max="5" width="18.7109375" customWidth="1"/>
    <col min="6" max="6" width="12.7109375" customWidth="1"/>
    <col min="7" max="7" width="11.28515625" customWidth="1"/>
    <col min="8" max="8" width="13.28515625" customWidth="1"/>
    <col min="9" max="9" width="18.7109375" customWidth="1"/>
  </cols>
  <sheetData>
    <row r="1" spans="1:9" ht="27" customHeight="1">
      <c r="A1" s="1519" t="s">
        <v>849</v>
      </c>
      <c r="B1" s="1519"/>
      <c r="C1" s="1519"/>
      <c r="D1" s="1519"/>
      <c r="E1" s="1519"/>
      <c r="F1" s="1519"/>
      <c r="G1" s="1519"/>
      <c r="H1" s="1519"/>
      <c r="I1" s="1519"/>
    </row>
    <row r="2" spans="1:9">
      <c r="A2" s="368"/>
      <c r="B2" s="368"/>
      <c r="C2" s="368"/>
      <c r="D2" s="368"/>
      <c r="E2" s="368"/>
      <c r="F2" s="1524" t="s">
        <v>997</v>
      </c>
      <c r="G2" s="1524"/>
      <c r="H2" s="1524"/>
      <c r="I2" s="1524"/>
    </row>
    <row r="3" spans="1:9">
      <c r="A3" s="368"/>
      <c r="B3" s="368"/>
      <c r="C3" s="368"/>
      <c r="D3" s="368"/>
      <c r="E3" s="368"/>
      <c r="F3" s="368"/>
      <c r="G3" s="368"/>
      <c r="H3" s="368"/>
      <c r="I3" s="368"/>
    </row>
    <row r="4" spans="1:9" ht="15.75" thickBot="1">
      <c r="A4" s="368"/>
      <c r="B4" s="368"/>
      <c r="C4" s="368"/>
      <c r="D4" s="368"/>
      <c r="E4" s="368"/>
      <c r="F4" s="368"/>
      <c r="G4" s="368"/>
      <c r="H4" s="1520" t="s">
        <v>375</v>
      </c>
      <c r="I4" s="1520"/>
    </row>
    <row r="5" spans="1:9" ht="15.75" thickBot="1">
      <c r="A5" s="1166"/>
      <c r="B5" s="1167"/>
      <c r="C5" s="1168"/>
      <c r="D5" s="1514">
        <v>2016</v>
      </c>
      <c r="E5" s="1514"/>
      <c r="F5" s="1514"/>
      <c r="G5" s="1514"/>
      <c r="H5" s="1514"/>
      <c r="I5" s="1514"/>
    </row>
    <row r="6" spans="1:9" ht="51.75" customHeight="1" thickBot="1">
      <c r="A6" s="1521" t="s">
        <v>793</v>
      </c>
      <c r="B6" s="1522"/>
      <c r="C6" s="1523"/>
      <c r="D6" s="1234" t="s">
        <v>794</v>
      </c>
      <c r="E6" s="1234" t="s">
        <v>795</v>
      </c>
      <c r="F6" s="1235" t="s">
        <v>796</v>
      </c>
      <c r="G6" s="1234" t="s">
        <v>797</v>
      </c>
      <c r="H6" s="1236" t="s">
        <v>798</v>
      </c>
      <c r="I6" s="1236" t="s">
        <v>799</v>
      </c>
    </row>
    <row r="7" spans="1:9" ht="15.75" thickBot="1">
      <c r="A7" s="1169"/>
      <c r="B7" s="1170"/>
      <c r="C7" s="1171"/>
      <c r="D7" s="1172"/>
      <c r="E7" s="1172"/>
      <c r="F7" s="1173"/>
      <c r="G7" s="1172"/>
      <c r="H7" s="1174"/>
      <c r="I7" s="1174"/>
    </row>
    <row r="8" spans="1:9">
      <c r="A8" s="1516" t="s">
        <v>800</v>
      </c>
      <c r="B8" s="1517"/>
      <c r="C8" s="1518"/>
      <c r="D8" s="1175">
        <v>203770</v>
      </c>
      <c r="E8" s="1175">
        <v>300</v>
      </c>
      <c r="F8" s="1176">
        <v>238647</v>
      </c>
      <c r="G8" s="1177">
        <f t="shared" ref="G8:G9" si="0">F8/D8</f>
        <v>1.1711586592727095</v>
      </c>
      <c r="H8" s="1175">
        <v>300</v>
      </c>
      <c r="I8" s="1175"/>
    </row>
    <row r="9" spans="1:9" ht="15.75" thickBot="1">
      <c r="A9" s="1510" t="s">
        <v>848</v>
      </c>
      <c r="B9" s="1511"/>
      <c r="C9" s="1512"/>
      <c r="D9" s="1178">
        <v>1000</v>
      </c>
      <c r="E9" s="1178">
        <v>900</v>
      </c>
      <c r="F9" s="1179">
        <v>71</v>
      </c>
      <c r="G9" s="1177">
        <f t="shared" si="0"/>
        <v>7.0999999999999994E-2</v>
      </c>
      <c r="H9" s="1178">
        <v>900</v>
      </c>
      <c r="I9" s="1178">
        <v>836</v>
      </c>
    </row>
    <row r="10" spans="1:9" ht="15.75" thickBot="1">
      <c r="A10" s="1513" t="s">
        <v>384</v>
      </c>
      <c r="B10" s="1514"/>
      <c r="C10" s="1515"/>
      <c r="D10" s="1180">
        <f>SUM(D8:D9)</f>
        <v>204770</v>
      </c>
      <c r="E10" s="1180">
        <f>SUM(E8:E9)</f>
        <v>1200</v>
      </c>
      <c r="F10" s="1180">
        <f>SUM(F8:F9)</f>
        <v>238718</v>
      </c>
      <c r="G10" s="1181"/>
      <c r="H10" s="1180">
        <f>SUM(H8:H9)</f>
        <v>1200</v>
      </c>
      <c r="I10" s="1180">
        <f>SUM(I8:I9)</f>
        <v>836</v>
      </c>
    </row>
    <row r="12" spans="1:9">
      <c r="G12" s="1199"/>
    </row>
  </sheetData>
  <mergeCells count="8">
    <mergeCell ref="A9:C9"/>
    <mergeCell ref="A10:C10"/>
    <mergeCell ref="A8:C8"/>
    <mergeCell ref="A1:I1"/>
    <mergeCell ref="H4:I4"/>
    <mergeCell ref="D5:I5"/>
    <mergeCell ref="A6:C6"/>
    <mergeCell ref="F2:I2"/>
  </mergeCells>
  <pageMargins left="0.7" right="0.7" top="0.75" bottom="0.75" header="0.3" footer="0.3"/>
  <pageSetup paperSize="9" scale="57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view="pageBreakPreview" zoomScale="60" workbookViewId="0">
      <selection activeCell="L22" sqref="L22"/>
    </sheetView>
  </sheetViews>
  <sheetFormatPr defaultRowHeight="15"/>
  <cols>
    <col min="1" max="1" width="62.42578125" customWidth="1"/>
    <col min="2" max="2" width="12.85546875" customWidth="1"/>
    <col min="3" max="3" width="23.140625" customWidth="1"/>
  </cols>
  <sheetData>
    <row r="1" spans="1:3" ht="41.25" customHeight="1">
      <c r="A1" s="1467" t="s">
        <v>801</v>
      </c>
      <c r="B1" s="1467"/>
      <c r="C1" s="1467"/>
    </row>
    <row r="2" spans="1:3" ht="15.75" thickBot="1">
      <c r="A2" s="1525" t="s">
        <v>905</v>
      </c>
      <c r="B2" s="1525"/>
      <c r="C2" s="1525"/>
    </row>
    <row r="3" spans="1:3">
      <c r="A3" s="1468" t="s">
        <v>152</v>
      </c>
      <c r="B3" s="1471" t="s">
        <v>652</v>
      </c>
      <c r="C3" s="1468" t="s">
        <v>847</v>
      </c>
    </row>
    <row r="4" spans="1:3">
      <c r="A4" s="1469"/>
      <c r="B4" s="1472"/>
      <c r="C4" s="1469"/>
    </row>
    <row r="5" spans="1:3" ht="36" customHeight="1" thickBot="1">
      <c r="A5" s="1470"/>
      <c r="B5" s="1473"/>
      <c r="C5" s="1470"/>
    </row>
    <row r="6" spans="1:3" ht="15.75" thickBot="1">
      <c r="A6" s="1010" t="s">
        <v>660</v>
      </c>
      <c r="B6" s="1011" t="s">
        <v>630</v>
      </c>
      <c r="C6" s="1012" t="s">
        <v>631</v>
      </c>
    </row>
    <row r="7" spans="1:3" ht="24.95" customHeight="1">
      <c r="A7" s="1013" t="s">
        <v>802</v>
      </c>
      <c r="B7" s="1014" t="s">
        <v>662</v>
      </c>
      <c r="C7" s="1015">
        <v>41855</v>
      </c>
    </row>
    <row r="8" spans="1:3" ht="28.5">
      <c r="A8" s="1017" t="s">
        <v>803</v>
      </c>
      <c r="B8" s="1018" t="s">
        <v>664</v>
      </c>
      <c r="C8" s="1019">
        <v>22309</v>
      </c>
    </row>
    <row r="9" spans="1:3" ht="24.95" customHeight="1">
      <c r="A9" s="1017" t="s">
        <v>804</v>
      </c>
      <c r="B9" s="1018" t="s">
        <v>666</v>
      </c>
      <c r="C9" s="1019">
        <v>-290</v>
      </c>
    </row>
    <row r="10" spans="1:3" ht="24.95" customHeight="1">
      <c r="A10" s="1034" t="s">
        <v>805</v>
      </c>
      <c r="B10" s="1078" t="s">
        <v>667</v>
      </c>
      <c r="C10" s="1182">
        <f>SUM(C7:C9)</f>
        <v>63874</v>
      </c>
    </row>
    <row r="11" spans="1:3" ht="24.95" customHeight="1">
      <c r="A11" s="1017" t="s">
        <v>806</v>
      </c>
      <c r="B11" s="1018" t="s">
        <v>669</v>
      </c>
      <c r="C11" s="1019">
        <v>0</v>
      </c>
    </row>
    <row r="12" spans="1:3" ht="24.95" customHeight="1">
      <c r="A12" s="1017" t="s">
        <v>807</v>
      </c>
      <c r="B12" s="1018" t="s">
        <v>671</v>
      </c>
      <c r="C12" s="1019">
        <v>0</v>
      </c>
    </row>
    <row r="13" spans="1:3" ht="24.95" customHeight="1">
      <c r="A13" s="1034" t="s">
        <v>808</v>
      </c>
      <c r="B13" s="1078" t="s">
        <v>673</v>
      </c>
      <c r="C13" s="1182">
        <f>SUM(C11:C12)</f>
        <v>0</v>
      </c>
    </row>
    <row r="14" spans="1:3" ht="28.5">
      <c r="A14" s="1017" t="s">
        <v>809</v>
      </c>
      <c r="B14" s="1018" t="s">
        <v>675</v>
      </c>
      <c r="C14" s="1019">
        <v>290637</v>
      </c>
    </row>
    <row r="15" spans="1:3" ht="28.5">
      <c r="A15" s="1017" t="s">
        <v>810</v>
      </c>
      <c r="B15" s="1018" t="s">
        <v>677</v>
      </c>
      <c r="C15" s="1019">
        <v>24202</v>
      </c>
    </row>
    <row r="16" spans="1:3" ht="24.95" customHeight="1">
      <c r="A16" s="1017" t="s">
        <v>811</v>
      </c>
      <c r="B16" s="1018" t="s">
        <v>33</v>
      </c>
      <c r="C16" s="1019">
        <v>0</v>
      </c>
    </row>
    <row r="17" spans="1:3" ht="24.95" customHeight="1">
      <c r="A17" s="1034" t="s">
        <v>812</v>
      </c>
      <c r="B17" s="1078" t="s">
        <v>34</v>
      </c>
      <c r="C17" s="1182">
        <f>SUM(C14:C16)</f>
        <v>314839</v>
      </c>
    </row>
    <row r="18" spans="1:3" ht="24.95" customHeight="1">
      <c r="A18" s="1017" t="s">
        <v>813</v>
      </c>
      <c r="B18" s="1018" t="s">
        <v>37</v>
      </c>
      <c r="C18" s="1019">
        <v>9922</v>
      </c>
    </row>
    <row r="19" spans="1:3" ht="24.95" customHeight="1">
      <c r="A19" s="1017" t="s">
        <v>814</v>
      </c>
      <c r="B19" s="1018" t="s">
        <v>41</v>
      </c>
      <c r="C19" s="1019">
        <v>75562</v>
      </c>
    </row>
    <row r="20" spans="1:3" ht="24.95" customHeight="1">
      <c r="A20" s="1017" t="s">
        <v>815</v>
      </c>
      <c r="B20" s="1018" t="s">
        <v>42</v>
      </c>
      <c r="C20" s="1019"/>
    </row>
    <row r="21" spans="1:3" ht="24.95" customHeight="1">
      <c r="A21" s="1017" t="s">
        <v>816</v>
      </c>
      <c r="B21" s="1018" t="s">
        <v>43</v>
      </c>
      <c r="C21" s="1019">
        <v>152</v>
      </c>
    </row>
    <row r="22" spans="1:3" ht="24.95" customHeight="1">
      <c r="A22" s="1034" t="s">
        <v>817</v>
      </c>
      <c r="B22" s="1078" t="s">
        <v>44</v>
      </c>
      <c r="C22" s="1182">
        <f>SUM(C18:C21)</f>
        <v>85636</v>
      </c>
    </row>
    <row r="23" spans="1:3" ht="24.95" customHeight="1">
      <c r="A23" s="1017" t="s">
        <v>818</v>
      </c>
      <c r="B23" s="1018" t="s">
        <v>83</v>
      </c>
      <c r="C23" s="1019">
        <v>98606</v>
      </c>
    </row>
    <row r="24" spans="1:3" ht="24.95" customHeight="1">
      <c r="A24" s="1017" t="s">
        <v>819</v>
      </c>
      <c r="B24" s="1018" t="s">
        <v>163</v>
      </c>
      <c r="C24" s="1019">
        <v>17660</v>
      </c>
    </row>
    <row r="25" spans="1:3" ht="24.95" customHeight="1">
      <c r="A25" s="1021" t="s">
        <v>820</v>
      </c>
      <c r="B25" s="1022" t="s">
        <v>165</v>
      </c>
      <c r="C25" s="1023">
        <v>30788</v>
      </c>
    </row>
    <row r="26" spans="1:3" ht="24.95" customHeight="1">
      <c r="A26" s="1034" t="s">
        <v>821</v>
      </c>
      <c r="B26" s="1078" t="s">
        <v>167</v>
      </c>
      <c r="C26" s="1182">
        <f>SUM(C23:C25)</f>
        <v>147054</v>
      </c>
    </row>
    <row r="27" spans="1:3" ht="24.95" customHeight="1">
      <c r="A27" s="1033" t="s">
        <v>822</v>
      </c>
      <c r="B27" s="1183" t="s">
        <v>170</v>
      </c>
      <c r="C27" s="1184">
        <v>57327</v>
      </c>
    </row>
    <row r="28" spans="1:3" ht="24.95" customHeight="1" thickBot="1">
      <c r="A28" s="1035" t="s">
        <v>823</v>
      </c>
      <c r="B28" s="1185" t="s">
        <v>171</v>
      </c>
      <c r="C28" s="1186">
        <v>231250</v>
      </c>
    </row>
    <row r="29" spans="1:3" ht="24.95" customHeight="1" thickBot="1">
      <c r="A29" s="1025" t="s">
        <v>824</v>
      </c>
      <c r="B29" s="1026" t="s">
        <v>172</v>
      </c>
      <c r="C29" s="1049">
        <f>C10+C13+C17-C22-C26-C27-C28</f>
        <v>-142554</v>
      </c>
    </row>
    <row r="30" spans="1:3" ht="24.95" customHeight="1">
      <c r="A30" s="1029" t="s">
        <v>825</v>
      </c>
      <c r="B30" s="1030" t="s">
        <v>173</v>
      </c>
      <c r="C30" s="1045">
        <v>0</v>
      </c>
    </row>
    <row r="31" spans="1:3" ht="28.5">
      <c r="A31" s="1017" t="s">
        <v>826</v>
      </c>
      <c r="B31" s="1018" t="s">
        <v>176</v>
      </c>
      <c r="C31" s="1187">
        <v>118</v>
      </c>
    </row>
    <row r="32" spans="1:3" ht="24.95" customHeight="1">
      <c r="A32" s="1017" t="s">
        <v>827</v>
      </c>
      <c r="B32" s="1018" t="s">
        <v>193</v>
      </c>
      <c r="C32" s="1046">
        <v>0</v>
      </c>
    </row>
    <row r="33" spans="1:3" ht="24.95" customHeight="1">
      <c r="A33" s="1017" t="s">
        <v>828</v>
      </c>
      <c r="B33" s="1018" t="s">
        <v>191</v>
      </c>
      <c r="C33" s="1046">
        <v>0</v>
      </c>
    </row>
    <row r="34" spans="1:3" ht="24.95" customHeight="1">
      <c r="A34" s="1034" t="s">
        <v>829</v>
      </c>
      <c r="B34" s="1078" t="s">
        <v>194</v>
      </c>
      <c r="C34" s="1188">
        <f>SUM(C30:C32)</f>
        <v>118</v>
      </c>
    </row>
    <row r="35" spans="1:3" ht="24.95" customHeight="1">
      <c r="A35" s="1017" t="s">
        <v>830</v>
      </c>
      <c r="B35" s="1018" t="s">
        <v>388</v>
      </c>
      <c r="C35" s="1187">
        <v>162</v>
      </c>
    </row>
    <row r="36" spans="1:3" ht="24.95" customHeight="1">
      <c r="A36" s="1017" t="s">
        <v>831</v>
      </c>
      <c r="B36" s="1018" t="s">
        <v>389</v>
      </c>
      <c r="C36" s="1046">
        <v>154</v>
      </c>
    </row>
    <row r="37" spans="1:3" ht="24.95" customHeight="1">
      <c r="A37" s="1017" t="s">
        <v>832</v>
      </c>
      <c r="B37" s="1018" t="s">
        <v>390</v>
      </c>
      <c r="C37" s="1046">
        <v>0</v>
      </c>
    </row>
    <row r="38" spans="1:3" ht="24.95" customHeight="1">
      <c r="A38" s="1021" t="s">
        <v>833</v>
      </c>
      <c r="B38" s="1022" t="s">
        <v>391</v>
      </c>
      <c r="C38" s="1047">
        <v>0</v>
      </c>
    </row>
    <row r="39" spans="1:3" ht="24.95" customHeight="1" thickBot="1">
      <c r="A39" s="1189" t="s">
        <v>834</v>
      </c>
      <c r="B39" s="1022" t="s">
        <v>392</v>
      </c>
      <c r="C39" s="1190">
        <f>SUM(C35:C37)</f>
        <v>316</v>
      </c>
    </row>
    <row r="40" spans="1:3" ht="24.95" customHeight="1" thickBot="1">
      <c r="A40" s="1191" t="s">
        <v>835</v>
      </c>
      <c r="B40" s="1026" t="s">
        <v>393</v>
      </c>
      <c r="C40" s="1048">
        <f>C34-C39</f>
        <v>-198</v>
      </c>
    </row>
    <row r="41" spans="1:3" ht="24.95" customHeight="1" thickBot="1">
      <c r="A41" s="1191" t="s">
        <v>836</v>
      </c>
      <c r="B41" s="1026" t="s">
        <v>394</v>
      </c>
      <c r="C41" s="1048">
        <f>C29+C40</f>
        <v>-142752</v>
      </c>
    </row>
    <row r="42" spans="1:3" ht="24.95" customHeight="1">
      <c r="A42" s="1192" t="s">
        <v>837</v>
      </c>
      <c r="B42" s="1030" t="s">
        <v>395</v>
      </c>
      <c r="C42" s="1193">
        <v>84286</v>
      </c>
    </row>
    <row r="43" spans="1:3" ht="24.95" customHeight="1">
      <c r="A43" s="1194" t="s">
        <v>838</v>
      </c>
      <c r="B43" s="1018" t="s">
        <v>396</v>
      </c>
      <c r="C43" s="1187">
        <v>8691</v>
      </c>
    </row>
    <row r="44" spans="1:3" ht="24.95" customHeight="1">
      <c r="A44" s="1195" t="s">
        <v>839</v>
      </c>
      <c r="B44" s="1018" t="s">
        <v>397</v>
      </c>
      <c r="C44" s="1196">
        <f>SUM(C42:C43)</f>
        <v>92977</v>
      </c>
    </row>
    <row r="45" spans="1:3" ht="24.95" customHeight="1" thickBot="1">
      <c r="A45" s="1189" t="s">
        <v>840</v>
      </c>
      <c r="B45" s="1022" t="s">
        <v>398</v>
      </c>
      <c r="C45" s="1190">
        <v>0</v>
      </c>
    </row>
    <row r="46" spans="1:3" ht="24.95" customHeight="1" thickBot="1">
      <c r="A46" s="1191" t="s">
        <v>841</v>
      </c>
      <c r="B46" s="1026" t="s">
        <v>399</v>
      </c>
      <c r="C46" s="1048">
        <f>C44-C45</f>
        <v>92977</v>
      </c>
    </row>
    <row r="47" spans="1:3" ht="24.95" customHeight="1" thickBot="1">
      <c r="A47" s="1191" t="s">
        <v>842</v>
      </c>
      <c r="B47" s="1026" t="s">
        <v>400</v>
      </c>
      <c r="C47" s="1048">
        <f>C41+C46</f>
        <v>-49775</v>
      </c>
    </row>
  </sheetData>
  <mergeCells count="5">
    <mergeCell ref="A1:C1"/>
    <mergeCell ref="A3:A5"/>
    <mergeCell ref="B3:B5"/>
    <mergeCell ref="C3:C5"/>
    <mergeCell ref="A2:C2"/>
  </mergeCells>
  <pageMargins left="0.7" right="0.7" top="0.75" bottom="0.75" header="0.3" footer="0.3"/>
  <pageSetup paperSize="9" scale="88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zoomScaleNormal="100" workbookViewId="0">
      <selection activeCell="H11" sqref="H11"/>
    </sheetView>
  </sheetViews>
  <sheetFormatPr defaultRowHeight="15"/>
  <cols>
    <col min="1" max="1" width="8.140625" customWidth="1"/>
    <col min="2" max="2" width="64.28515625" customWidth="1"/>
    <col min="3" max="3" width="15.5703125" style="368" customWidth="1"/>
    <col min="4" max="5" width="13.7109375" style="368" customWidth="1"/>
    <col min="6" max="6" width="9.85546875" customWidth="1"/>
  </cols>
  <sheetData>
    <row r="1" spans="1:6" ht="15.75">
      <c r="A1" s="1286"/>
      <c r="B1" s="1286"/>
    </row>
    <row r="2" spans="1:6" ht="15.75" customHeight="1">
      <c r="A2" s="1279" t="s">
        <v>926</v>
      </c>
      <c r="B2" s="1279"/>
      <c r="C2" s="1279"/>
      <c r="D2" s="1279"/>
      <c r="E2" s="1279"/>
      <c r="F2" s="1279"/>
    </row>
    <row r="3" spans="1:6" ht="15.75">
      <c r="A3" s="1"/>
      <c r="B3" s="1"/>
    </row>
    <row r="4" spans="1:6" ht="15.75">
      <c r="A4" s="1280" t="s">
        <v>7</v>
      </c>
      <c r="B4" s="1280"/>
      <c r="C4" s="1280"/>
      <c r="D4" s="1280"/>
      <c r="E4" s="1280"/>
      <c r="F4" s="1280"/>
    </row>
    <row r="5" spans="1:6">
      <c r="A5" s="1284" t="s">
        <v>8</v>
      </c>
      <c r="B5" s="1284"/>
      <c r="C5" s="283"/>
      <c r="D5" s="283"/>
      <c r="E5" s="283"/>
      <c r="F5" s="283" t="s">
        <v>961</v>
      </c>
    </row>
    <row r="6" spans="1:6" ht="18.75" customHeight="1" thickBot="1">
      <c r="A6" s="1287"/>
      <c r="B6" s="1287"/>
      <c r="C6" s="108"/>
      <c r="D6" s="108"/>
      <c r="E6" s="108"/>
      <c r="F6" s="108" t="s">
        <v>145</v>
      </c>
    </row>
    <row r="7" spans="1:6" ht="23.25" customHeight="1" thickBot="1">
      <c r="A7" s="3" t="s">
        <v>9</v>
      </c>
      <c r="B7" s="4" t="s">
        <v>10</v>
      </c>
      <c r="C7" s="1274" t="s">
        <v>912</v>
      </c>
      <c r="D7" s="1274" t="s">
        <v>913</v>
      </c>
      <c r="E7" s="1274" t="s">
        <v>914</v>
      </c>
      <c r="F7" s="435" t="s">
        <v>577</v>
      </c>
    </row>
    <row r="8" spans="1:6" ht="15.75" customHeight="1" thickBot="1">
      <c r="A8" s="109">
        <v>1</v>
      </c>
      <c r="B8" s="110">
        <v>2</v>
      </c>
      <c r="C8" s="110">
        <v>3</v>
      </c>
      <c r="D8" s="110">
        <v>4</v>
      </c>
      <c r="E8" s="7">
        <v>5</v>
      </c>
      <c r="F8" s="207">
        <v>6</v>
      </c>
    </row>
    <row r="9" spans="1:6" ht="15.75" customHeight="1" thickBot="1">
      <c r="A9" s="508" t="s">
        <v>0</v>
      </c>
      <c r="B9" s="509" t="s">
        <v>360</v>
      </c>
      <c r="C9" s="447">
        <f t="shared" ref="C9" si="0">C10+C27+C35+C47</f>
        <v>0</v>
      </c>
      <c r="D9" s="447">
        <f t="shared" ref="D9" si="1">D10+D27+D35+D47</f>
        <v>0</v>
      </c>
      <c r="E9" s="447">
        <f t="shared" ref="E9" si="2">E10+E27+E35+E47</f>
        <v>0</v>
      </c>
      <c r="F9" s="711"/>
    </row>
    <row r="10" spans="1:6" ht="15.75" customHeight="1" thickBot="1">
      <c r="A10" s="488" t="s">
        <v>3</v>
      </c>
      <c r="B10" s="487" t="s">
        <v>453</v>
      </c>
      <c r="C10" s="415">
        <f t="shared" ref="C10" si="3">SUM(C11:C19)</f>
        <v>0</v>
      </c>
      <c r="D10" s="415">
        <f t="shared" ref="D10" si="4">SUM(D11:D19)</f>
        <v>0</v>
      </c>
      <c r="E10" s="415">
        <f t="shared" ref="E10" si="5">SUM(E11:E19)</f>
        <v>0</v>
      </c>
      <c r="F10" s="712"/>
    </row>
    <row r="11" spans="1:6" ht="15.75" customHeight="1">
      <c r="A11" s="292" t="s">
        <v>454</v>
      </c>
      <c r="B11" s="515" t="s">
        <v>233</v>
      </c>
      <c r="C11" s="536">
        <v>0</v>
      </c>
      <c r="D11" s="536">
        <v>0</v>
      </c>
      <c r="E11" s="536">
        <v>0</v>
      </c>
      <c r="F11" s="713"/>
    </row>
    <row r="12" spans="1:6" ht="15.75" customHeight="1">
      <c r="A12" s="196" t="s">
        <v>455</v>
      </c>
      <c r="B12" s="517" t="s">
        <v>496</v>
      </c>
      <c r="C12" s="518">
        <v>0</v>
      </c>
      <c r="D12" s="518">
        <v>0</v>
      </c>
      <c r="E12" s="518">
        <v>0</v>
      </c>
      <c r="F12" s="714"/>
    </row>
    <row r="13" spans="1:6" ht="15.75" customHeight="1">
      <c r="A13" s="196" t="s">
        <v>456</v>
      </c>
      <c r="B13" s="517" t="s">
        <v>6</v>
      </c>
      <c r="C13" s="518">
        <v>0</v>
      </c>
      <c r="D13" s="518">
        <v>0</v>
      </c>
      <c r="E13" s="518">
        <v>0</v>
      </c>
      <c r="F13" s="714"/>
    </row>
    <row r="14" spans="1:6" ht="15.75" customHeight="1" thickBot="1">
      <c r="A14" s="196" t="s">
        <v>457</v>
      </c>
      <c r="B14" s="517" t="s">
        <v>46</v>
      </c>
      <c r="C14" s="518">
        <v>0</v>
      </c>
      <c r="D14" s="518">
        <v>0</v>
      </c>
      <c r="E14" s="518">
        <v>0</v>
      </c>
      <c r="F14" s="725">
        <v>0</v>
      </c>
    </row>
    <row r="15" spans="1:6" ht="15.75" customHeight="1" thickBot="1">
      <c r="A15" s="196" t="s">
        <v>458</v>
      </c>
      <c r="B15" s="517" t="s">
        <v>48</v>
      </c>
      <c r="C15" s="518"/>
      <c r="D15" s="518"/>
      <c r="E15" s="518"/>
      <c r="F15" s="712"/>
    </row>
    <row r="16" spans="1:6" ht="15.75" customHeight="1">
      <c r="A16" s="196" t="s">
        <v>486</v>
      </c>
      <c r="B16" s="519" t="s">
        <v>497</v>
      </c>
      <c r="C16" s="518">
        <v>0</v>
      </c>
      <c r="D16" s="518">
        <v>0</v>
      </c>
      <c r="E16" s="518">
        <v>0</v>
      </c>
      <c r="F16" s="725"/>
    </row>
    <row r="17" spans="1:7" ht="15.75" customHeight="1">
      <c r="A17" s="292" t="s">
        <v>491</v>
      </c>
      <c r="B17" s="11" t="s">
        <v>51</v>
      </c>
      <c r="C17" s="518">
        <v>0</v>
      </c>
      <c r="D17" s="518">
        <v>0</v>
      </c>
      <c r="E17" s="518">
        <v>0</v>
      </c>
      <c r="F17" s="725"/>
    </row>
    <row r="18" spans="1:7" ht="15.75" customHeight="1">
      <c r="A18" s="288" t="s">
        <v>493</v>
      </c>
      <c r="B18" s="13" t="s">
        <v>321</v>
      </c>
      <c r="C18" s="518">
        <v>0</v>
      </c>
      <c r="D18" s="518">
        <v>0</v>
      </c>
      <c r="E18" s="518">
        <v>0</v>
      </c>
      <c r="F18" s="725"/>
    </row>
    <row r="19" spans="1:7" ht="15.75" customHeight="1">
      <c r="A19" s="288" t="s">
        <v>498</v>
      </c>
      <c r="B19" s="13" t="s">
        <v>322</v>
      </c>
      <c r="C19" s="518">
        <v>0</v>
      </c>
      <c r="D19" s="518">
        <v>0</v>
      </c>
      <c r="E19" s="518">
        <v>0</v>
      </c>
      <c r="F19" s="725">
        <v>0</v>
      </c>
    </row>
    <row r="20" spans="1:7" ht="15.75" customHeight="1">
      <c r="A20" s="196" t="s">
        <v>499</v>
      </c>
      <c r="B20" s="126" t="s">
        <v>323</v>
      </c>
      <c r="C20" s="518">
        <v>0</v>
      </c>
      <c r="D20" s="518">
        <v>0</v>
      </c>
      <c r="E20" s="518">
        <v>0</v>
      </c>
      <c r="F20" s="725">
        <v>0</v>
      </c>
    </row>
    <row r="21" spans="1:7" ht="15.75" customHeight="1">
      <c r="A21" s="197" t="s">
        <v>500</v>
      </c>
      <c r="B21" s="489" t="s">
        <v>450</v>
      </c>
      <c r="C21" s="518">
        <v>0</v>
      </c>
      <c r="D21" s="518">
        <v>0</v>
      </c>
      <c r="E21" s="518">
        <v>0</v>
      </c>
      <c r="F21" s="725">
        <v>0</v>
      </c>
      <c r="G21" s="294"/>
    </row>
    <row r="22" spans="1:7" ht="15.75" customHeight="1">
      <c r="A22" s="292" t="s">
        <v>501</v>
      </c>
      <c r="B22" s="489" t="s">
        <v>487</v>
      </c>
      <c r="C22" s="518">
        <v>0</v>
      </c>
      <c r="D22" s="518">
        <v>0</v>
      </c>
      <c r="E22" s="518">
        <v>0</v>
      </c>
      <c r="F22" s="725">
        <v>0</v>
      </c>
      <c r="G22" s="294"/>
    </row>
    <row r="23" spans="1:7" ht="15.75" customHeight="1">
      <c r="A23" s="288" t="s">
        <v>502</v>
      </c>
      <c r="B23" s="489" t="s">
        <v>492</v>
      </c>
      <c r="C23" s="518">
        <v>0</v>
      </c>
      <c r="D23" s="518">
        <v>0</v>
      </c>
      <c r="E23" s="518">
        <v>0</v>
      </c>
      <c r="F23" s="725">
        <v>0</v>
      </c>
    </row>
    <row r="24" spans="1:7" ht="15.75" customHeight="1">
      <c r="A24" s="288" t="s">
        <v>503</v>
      </c>
      <c r="B24" s="489" t="s">
        <v>494</v>
      </c>
      <c r="C24" s="53">
        <f>'9.2'!C153</f>
        <v>0</v>
      </c>
      <c r="D24" s="518">
        <v>0</v>
      </c>
      <c r="E24" s="518">
        <v>0</v>
      </c>
      <c r="F24" s="725">
        <v>0</v>
      </c>
    </row>
    <row r="25" spans="1:7" ht="15.75" customHeight="1">
      <c r="A25" s="288" t="s">
        <v>504</v>
      </c>
      <c r="B25" s="489" t="s">
        <v>505</v>
      </c>
      <c r="C25" s="59"/>
      <c r="D25" s="518">
        <v>0</v>
      </c>
      <c r="E25" s="518">
        <v>0</v>
      </c>
      <c r="F25" s="725">
        <v>0</v>
      </c>
    </row>
    <row r="26" spans="1:7" ht="15.75" customHeight="1" thickBot="1">
      <c r="A26" s="293" t="s">
        <v>506</v>
      </c>
      <c r="B26" s="513" t="s">
        <v>507</v>
      </c>
      <c r="C26" s="235"/>
      <c r="D26" s="53"/>
      <c r="E26" s="53"/>
      <c r="F26" s="725"/>
      <c r="G26" s="294"/>
    </row>
    <row r="27" spans="1:7" ht="15.75" customHeight="1" thickBot="1">
      <c r="A27" s="488" t="s">
        <v>4</v>
      </c>
      <c r="B27" s="112" t="s">
        <v>155</v>
      </c>
      <c r="C27" s="402">
        <f t="shared" ref="C27" si="6">C28+C31+C32+C33+C34</f>
        <v>0</v>
      </c>
      <c r="D27" s="402">
        <f t="shared" ref="D27" si="7">D28+D31+D32+D33+D34</f>
        <v>0</v>
      </c>
      <c r="E27" s="402">
        <f t="shared" ref="E27" si="8">E28+E31+E32+E33+E34</f>
        <v>0</v>
      </c>
      <c r="F27" s="726">
        <v>0</v>
      </c>
    </row>
    <row r="28" spans="1:7" ht="15.75" customHeight="1" thickBot="1">
      <c r="A28" s="21" t="s">
        <v>514</v>
      </c>
      <c r="B28" s="22" t="s">
        <v>60</v>
      </c>
      <c r="C28" s="537">
        <v>0</v>
      </c>
      <c r="D28" s="537">
        <v>0</v>
      </c>
      <c r="E28" s="537">
        <v>0</v>
      </c>
      <c r="F28" s="721">
        <v>0</v>
      </c>
    </row>
    <row r="29" spans="1:7" ht="15.75" customHeight="1" thickBot="1">
      <c r="A29" s="12" t="s">
        <v>515</v>
      </c>
      <c r="B29" s="13" t="s">
        <v>61</v>
      </c>
      <c r="C29" s="537">
        <v>0</v>
      </c>
      <c r="D29" s="537">
        <v>0</v>
      </c>
      <c r="E29" s="537">
        <v>0</v>
      </c>
      <c r="F29" s="721">
        <v>0</v>
      </c>
    </row>
    <row r="30" spans="1:7" ht="15.75" customHeight="1" thickBot="1">
      <c r="A30" s="12" t="s">
        <v>516</v>
      </c>
      <c r="B30" s="13" t="s">
        <v>62</v>
      </c>
      <c r="C30" s="537">
        <v>0</v>
      </c>
      <c r="D30" s="537">
        <v>0</v>
      </c>
      <c r="E30" s="537">
        <v>0</v>
      </c>
      <c r="F30" s="721">
        <v>0</v>
      </c>
    </row>
    <row r="31" spans="1:7" ht="15.75" customHeight="1" thickBot="1">
      <c r="A31" s="12" t="s">
        <v>517</v>
      </c>
      <c r="B31" s="13" t="s">
        <v>63</v>
      </c>
      <c r="C31" s="537">
        <v>0</v>
      </c>
      <c r="D31" s="537">
        <v>0</v>
      </c>
      <c r="E31" s="537">
        <v>0</v>
      </c>
      <c r="F31" s="721">
        <v>0</v>
      </c>
    </row>
    <row r="32" spans="1:7" ht="15.75" customHeight="1" thickBot="1">
      <c r="A32" s="12" t="s">
        <v>518</v>
      </c>
      <c r="B32" s="13" t="s">
        <v>64</v>
      </c>
      <c r="C32" s="537">
        <v>0</v>
      </c>
      <c r="D32" s="537">
        <v>0</v>
      </c>
      <c r="E32" s="537">
        <v>0</v>
      </c>
      <c r="F32" s="721">
        <v>0</v>
      </c>
    </row>
    <row r="33" spans="1:6" ht="15.75" customHeight="1" thickBot="1">
      <c r="A33" s="12" t="s">
        <v>519</v>
      </c>
      <c r="B33" s="115" t="s">
        <v>437</v>
      </c>
      <c r="C33" s="537">
        <v>0</v>
      </c>
      <c r="D33" s="537">
        <v>0</v>
      </c>
      <c r="E33" s="537">
        <v>0</v>
      </c>
      <c r="F33" s="721">
        <v>0</v>
      </c>
    </row>
    <row r="34" spans="1:6" ht="15.75" customHeight="1" thickBot="1">
      <c r="A34" s="17" t="s">
        <v>520</v>
      </c>
      <c r="B34" s="23" t="s">
        <v>65</v>
      </c>
      <c r="C34" s="537">
        <v>0</v>
      </c>
      <c r="D34" s="537">
        <v>0</v>
      </c>
      <c r="E34" s="537">
        <v>0</v>
      </c>
      <c r="F34" s="721">
        <v>0</v>
      </c>
    </row>
    <row r="35" spans="1:6" ht="15.75" customHeight="1" thickBot="1">
      <c r="A35" s="488" t="s">
        <v>5</v>
      </c>
      <c r="B35" s="112" t="s">
        <v>360</v>
      </c>
      <c r="C35" s="402">
        <f t="shared" ref="C35" si="9">SUM(C36:C46)</f>
        <v>0</v>
      </c>
      <c r="D35" s="402">
        <f t="shared" ref="D35" si="10">SUM(D36:D46)</f>
        <v>0</v>
      </c>
      <c r="E35" s="402">
        <f t="shared" ref="E35" si="11">SUM(E36:E46)</f>
        <v>0</v>
      </c>
      <c r="F35" s="729">
        <v>0</v>
      </c>
    </row>
    <row r="36" spans="1:6" s="368" customFormat="1" ht="15.75" customHeight="1">
      <c r="A36" s="197" t="s">
        <v>459</v>
      </c>
      <c r="B36" s="11" t="s">
        <v>66</v>
      </c>
      <c r="C36" s="52">
        <v>0</v>
      </c>
      <c r="D36" s="52">
        <v>0</v>
      </c>
      <c r="E36" s="52">
        <v>0</v>
      </c>
      <c r="F36" s="730">
        <v>0</v>
      </c>
    </row>
    <row r="37" spans="1:6" ht="15.75" customHeight="1">
      <c r="A37" s="197" t="s">
        <v>460</v>
      </c>
      <c r="B37" s="13" t="s">
        <v>67</v>
      </c>
      <c r="C37" s="52">
        <v>0</v>
      </c>
      <c r="D37" s="52">
        <v>0</v>
      </c>
      <c r="E37" s="52">
        <v>0</v>
      </c>
      <c r="F37" s="730">
        <v>0</v>
      </c>
    </row>
    <row r="38" spans="1:6" ht="15.75" customHeight="1">
      <c r="A38" s="197" t="s">
        <v>461</v>
      </c>
      <c r="B38" s="13" t="s">
        <v>234</v>
      </c>
      <c r="C38" s="52">
        <v>0</v>
      </c>
      <c r="D38" s="52">
        <v>0</v>
      </c>
      <c r="E38" s="52">
        <v>0</v>
      </c>
      <c r="F38" s="730">
        <v>0</v>
      </c>
    </row>
    <row r="39" spans="1:6" ht="15.75" customHeight="1">
      <c r="A39" s="197" t="s">
        <v>462</v>
      </c>
      <c r="B39" s="13" t="s">
        <v>69</v>
      </c>
      <c r="C39" s="52">
        <v>0</v>
      </c>
      <c r="D39" s="52">
        <v>0</v>
      </c>
      <c r="E39" s="52">
        <v>0</v>
      </c>
      <c r="F39" s="730">
        <v>0</v>
      </c>
    </row>
    <row r="40" spans="1:6" ht="15.75" customHeight="1">
      <c r="A40" s="197" t="s">
        <v>463</v>
      </c>
      <c r="B40" s="13" t="s">
        <v>14</v>
      </c>
      <c r="C40" s="52">
        <v>0</v>
      </c>
      <c r="D40" s="52">
        <v>0</v>
      </c>
      <c r="E40" s="52">
        <v>0</v>
      </c>
      <c r="F40" s="730">
        <v>0</v>
      </c>
    </row>
    <row r="41" spans="1:6" ht="15.75" customHeight="1">
      <c r="A41" s="197" t="s">
        <v>464</v>
      </c>
      <c r="B41" s="13" t="s">
        <v>16</v>
      </c>
      <c r="C41" s="52">
        <v>0</v>
      </c>
      <c r="D41" s="52">
        <v>0</v>
      </c>
      <c r="E41" s="52">
        <v>0</v>
      </c>
      <c r="F41" s="730">
        <v>0</v>
      </c>
    </row>
    <row r="42" spans="1:6" ht="15.75" customHeight="1">
      <c r="A42" s="197" t="s">
        <v>465</v>
      </c>
      <c r="B42" s="13" t="s">
        <v>320</v>
      </c>
      <c r="C42" s="52">
        <v>0</v>
      </c>
      <c r="D42" s="52">
        <v>0</v>
      </c>
      <c r="E42" s="52">
        <v>0</v>
      </c>
      <c r="F42" s="730">
        <v>0</v>
      </c>
    </row>
    <row r="43" spans="1:6" ht="15.75" customHeight="1">
      <c r="A43" s="197" t="s">
        <v>466</v>
      </c>
      <c r="B43" s="13" t="s">
        <v>235</v>
      </c>
      <c r="C43" s="52">
        <v>0</v>
      </c>
      <c r="D43" s="52">
        <v>0</v>
      </c>
      <c r="E43" s="52">
        <v>0</v>
      </c>
      <c r="F43" s="730">
        <v>0</v>
      </c>
    </row>
    <row r="44" spans="1:6" ht="15.75" customHeight="1">
      <c r="A44" s="197" t="s">
        <v>467</v>
      </c>
      <c r="B44" s="13" t="s">
        <v>70</v>
      </c>
      <c r="C44" s="52">
        <v>0</v>
      </c>
      <c r="D44" s="52">
        <v>0</v>
      </c>
      <c r="E44" s="52">
        <v>0</v>
      </c>
      <c r="F44" s="730">
        <v>0</v>
      </c>
    </row>
    <row r="45" spans="1:6" s="368" customFormat="1" ht="15.75" customHeight="1">
      <c r="A45" s="197" t="s">
        <v>468</v>
      </c>
      <c r="B45" s="13" t="s">
        <v>573</v>
      </c>
      <c r="C45" s="52">
        <v>0</v>
      </c>
      <c r="D45" s="52">
        <v>0</v>
      </c>
      <c r="E45" s="52">
        <v>0</v>
      </c>
      <c r="F45" s="730">
        <v>0</v>
      </c>
    </row>
    <row r="46" spans="1:6" ht="15.75" customHeight="1" thickBot="1">
      <c r="A46" s="197" t="s">
        <v>574</v>
      </c>
      <c r="B46" s="126" t="s">
        <v>19</v>
      </c>
      <c r="C46" s="52">
        <v>0</v>
      </c>
      <c r="D46" s="52">
        <v>0</v>
      </c>
      <c r="E46" s="52">
        <v>0</v>
      </c>
      <c r="F46" s="730">
        <v>0</v>
      </c>
    </row>
    <row r="47" spans="1:6" ht="15.75" customHeight="1" thickBot="1">
      <c r="A47" s="488" t="s">
        <v>45</v>
      </c>
      <c r="B47" s="112" t="s">
        <v>27</v>
      </c>
      <c r="C47" s="52">
        <v>0</v>
      </c>
      <c r="D47" s="52">
        <v>0</v>
      </c>
      <c r="E47" s="52">
        <v>0</v>
      </c>
      <c r="F47" s="730">
        <v>0</v>
      </c>
    </row>
    <row r="48" spans="1:6" ht="15.75" customHeight="1">
      <c r="A48" s="521" t="s">
        <v>521</v>
      </c>
      <c r="B48" s="522" t="s">
        <v>52</v>
      </c>
      <c r="C48" s="52">
        <v>0</v>
      </c>
      <c r="D48" s="52">
        <v>0</v>
      </c>
      <c r="E48" s="52">
        <v>0</v>
      </c>
      <c r="F48" s="730">
        <v>0</v>
      </c>
    </row>
    <row r="49" spans="1:6" ht="15.75" customHeight="1" thickBot="1">
      <c r="A49" s="293" t="s">
        <v>522</v>
      </c>
      <c r="B49" s="23" t="s">
        <v>78</v>
      </c>
      <c r="C49" s="52">
        <v>0</v>
      </c>
      <c r="D49" s="52">
        <v>0</v>
      </c>
      <c r="E49" s="52">
        <v>0</v>
      </c>
      <c r="F49" s="730">
        <v>0</v>
      </c>
    </row>
    <row r="50" spans="1:6" ht="15.75" customHeight="1" thickBot="1">
      <c r="A50" s="296" t="s">
        <v>1</v>
      </c>
      <c r="B50" s="510" t="s">
        <v>452</v>
      </c>
      <c r="C50" s="493">
        <f t="shared" ref="C50" si="12">C51+C60+C65</f>
        <v>0</v>
      </c>
      <c r="D50" s="493">
        <f t="shared" ref="D50" si="13">D51+D60+D65</f>
        <v>0</v>
      </c>
      <c r="E50" s="493">
        <f t="shared" ref="E50" si="14">E51+E60+E65</f>
        <v>0</v>
      </c>
      <c r="F50" s="734">
        <v>0</v>
      </c>
    </row>
    <row r="51" spans="1:6" ht="15.75" customHeight="1" thickBot="1">
      <c r="A51" s="488" t="s">
        <v>50</v>
      </c>
      <c r="B51" s="112" t="s">
        <v>482</v>
      </c>
      <c r="C51" s="1206">
        <f t="shared" ref="C51" si="15">SUM(C52:C55)</f>
        <v>0</v>
      </c>
      <c r="D51" s="1206">
        <f t="shared" ref="D51" si="16">SUM(D52:D55)</f>
        <v>0</v>
      </c>
      <c r="E51" s="1206">
        <f t="shared" ref="E51" si="17">SUM(E52:E55)</f>
        <v>0</v>
      </c>
      <c r="F51" s="1203">
        <v>0</v>
      </c>
    </row>
    <row r="52" spans="1:6" ht="15.75" customHeight="1">
      <c r="A52" s="292" t="s">
        <v>508</v>
      </c>
      <c r="B52" s="130" t="s">
        <v>58</v>
      </c>
      <c r="C52" s="53"/>
      <c r="D52" s="53"/>
      <c r="E52" s="53"/>
      <c r="F52" s="1204"/>
    </row>
    <row r="53" spans="1:6" ht="15.75" customHeight="1">
      <c r="A53" s="196" t="s">
        <v>470</v>
      </c>
      <c r="B53" s="13" t="s">
        <v>509</v>
      </c>
      <c r="C53" s="53"/>
      <c r="D53" s="53"/>
      <c r="E53" s="53"/>
      <c r="F53" s="1204"/>
    </row>
    <row r="54" spans="1:6" ht="15.75" customHeight="1">
      <c r="A54" s="196" t="s">
        <v>471</v>
      </c>
      <c r="B54" s="13" t="s">
        <v>59</v>
      </c>
      <c r="C54" s="53"/>
      <c r="D54" s="53"/>
      <c r="E54" s="53"/>
      <c r="F54" s="1204"/>
    </row>
    <row r="55" spans="1:6" ht="15.75" customHeight="1">
      <c r="A55" s="196" t="s">
        <v>470</v>
      </c>
      <c r="B55" s="13" t="s">
        <v>324</v>
      </c>
      <c r="C55" s="53"/>
      <c r="D55" s="53"/>
      <c r="E55" s="53"/>
      <c r="F55" s="1204"/>
    </row>
    <row r="56" spans="1:6" ht="15.75" customHeight="1">
      <c r="A56" s="288" t="s">
        <v>471</v>
      </c>
      <c r="B56" s="289" t="s">
        <v>325</v>
      </c>
      <c r="C56" s="53"/>
      <c r="D56" s="53"/>
      <c r="E56" s="53"/>
      <c r="F56" s="1204"/>
    </row>
    <row r="57" spans="1:6" ht="15.75" customHeight="1">
      <c r="A57" s="288" t="s">
        <v>488</v>
      </c>
      <c r="B57" s="489" t="s">
        <v>487</v>
      </c>
      <c r="C57" s="53"/>
      <c r="D57" s="53"/>
      <c r="E57" s="53"/>
      <c r="F57" s="1204"/>
    </row>
    <row r="58" spans="1:6" ht="15.75" customHeight="1" thickBot="1">
      <c r="A58" s="288" t="s">
        <v>510</v>
      </c>
      <c r="B58" s="489" t="s">
        <v>511</v>
      </c>
      <c r="C58" s="52"/>
      <c r="D58" s="52"/>
      <c r="E58" s="52"/>
      <c r="F58" s="1207"/>
    </row>
    <row r="59" spans="1:6" ht="15.75" customHeight="1" thickBot="1">
      <c r="A59" s="293" t="s">
        <v>512</v>
      </c>
      <c r="B59" s="513" t="s">
        <v>513</v>
      </c>
      <c r="C59" s="401"/>
      <c r="D59" s="401"/>
      <c r="E59" s="401"/>
      <c r="F59" s="1204"/>
    </row>
    <row r="60" spans="1:6" ht="15.75" customHeight="1" thickBot="1">
      <c r="A60" s="488" t="s">
        <v>54</v>
      </c>
      <c r="B60" s="490" t="s">
        <v>452</v>
      </c>
      <c r="C60" s="401"/>
      <c r="D60" s="401"/>
      <c r="E60" s="401"/>
      <c r="F60" s="1204"/>
    </row>
    <row r="61" spans="1:6" ht="15.75" customHeight="1">
      <c r="A61" s="197" t="s">
        <v>472</v>
      </c>
      <c r="B61" s="502" t="s">
        <v>22</v>
      </c>
      <c r="C61" s="52"/>
      <c r="D61" s="52"/>
      <c r="E61" s="52"/>
      <c r="F61" s="1205"/>
    </row>
    <row r="62" spans="1:6" ht="15.75" customHeight="1">
      <c r="A62" s="196" t="s">
        <v>473</v>
      </c>
      <c r="B62" s="31" t="s">
        <v>24</v>
      </c>
      <c r="C62" s="68"/>
      <c r="D62" s="68"/>
      <c r="E62" s="68"/>
      <c r="F62" s="735"/>
    </row>
    <row r="63" spans="1:6" ht="15.75" customHeight="1">
      <c r="A63" s="288" t="s">
        <v>474</v>
      </c>
      <c r="B63" s="503" t="s">
        <v>236</v>
      </c>
      <c r="C63" s="59"/>
      <c r="D63" s="59"/>
      <c r="E63" s="59"/>
      <c r="F63" s="702"/>
    </row>
    <row r="64" spans="1:6" s="368" customFormat="1" ht="15.75" customHeight="1" thickBot="1">
      <c r="A64" s="288" t="s">
        <v>551</v>
      </c>
      <c r="B64" s="503" t="s">
        <v>580</v>
      </c>
      <c r="C64" s="235"/>
      <c r="D64" s="235"/>
      <c r="E64" s="235"/>
      <c r="F64" s="737"/>
    </row>
    <row r="65" spans="1:6" ht="15.75" customHeight="1" thickBot="1">
      <c r="A65" s="488" t="s">
        <v>53</v>
      </c>
      <c r="B65" s="490" t="s">
        <v>326</v>
      </c>
      <c r="C65" s="402">
        <f t="shared" ref="C65" si="18">SUM(C66:C67)</f>
        <v>0</v>
      </c>
      <c r="D65" s="402">
        <f t="shared" ref="D65" si="19">SUM(D66:D67)</f>
        <v>0</v>
      </c>
      <c r="E65" s="402">
        <f t="shared" ref="E65" si="20">SUM(E66:E67)</f>
        <v>0</v>
      </c>
      <c r="F65" s="729">
        <v>0</v>
      </c>
    </row>
    <row r="66" spans="1:6" ht="15.75" customHeight="1">
      <c r="A66" s="292" t="s">
        <v>523</v>
      </c>
      <c r="B66" s="524" t="s">
        <v>509</v>
      </c>
      <c r="C66" s="68"/>
      <c r="D66" s="68"/>
      <c r="E66" s="68"/>
      <c r="F66" s="735"/>
    </row>
    <row r="67" spans="1:6" ht="15.75" customHeight="1" thickBot="1">
      <c r="A67" s="293" t="s">
        <v>524</v>
      </c>
      <c r="B67" s="525" t="s">
        <v>80</v>
      </c>
      <c r="C67" s="235"/>
      <c r="D67" s="235"/>
      <c r="E67" s="235"/>
      <c r="F67" s="442"/>
    </row>
    <row r="68" spans="1:6" ht="15.75" customHeight="1" thickBot="1">
      <c r="A68" s="526" t="s">
        <v>2</v>
      </c>
      <c r="B68" s="527" t="s">
        <v>381</v>
      </c>
      <c r="C68" s="528">
        <f t="shared" ref="C68" si="21">C50+C9</f>
        <v>0</v>
      </c>
      <c r="D68" s="528">
        <f t="shared" ref="D68" si="22">D50+D9</f>
        <v>0</v>
      </c>
      <c r="E68" s="528">
        <f t="shared" ref="E68" si="23">E50+E9</f>
        <v>0</v>
      </c>
      <c r="F68" s="738">
        <v>0</v>
      </c>
    </row>
    <row r="69" spans="1:6" ht="15.75" customHeight="1" thickBot="1">
      <c r="A69" s="167" t="s">
        <v>12</v>
      </c>
      <c r="B69" s="116" t="s">
        <v>525</v>
      </c>
      <c r="C69" s="208">
        <f t="shared" ref="C69" si="24">SUM(C70:C72)</f>
        <v>0</v>
      </c>
      <c r="D69" s="208">
        <f t="shared" ref="D69" si="25">SUM(D70:D72)</f>
        <v>0</v>
      </c>
      <c r="E69" s="208">
        <f t="shared" ref="E69" si="26">SUM(E70:E72)</f>
        <v>0</v>
      </c>
      <c r="F69" s="451"/>
    </row>
    <row r="70" spans="1:6" ht="15.75" customHeight="1">
      <c r="A70" s="164" t="s">
        <v>13</v>
      </c>
      <c r="B70" s="113" t="s">
        <v>237</v>
      </c>
      <c r="C70" s="211"/>
      <c r="D70" s="211"/>
      <c r="E70" s="211"/>
      <c r="F70" s="29"/>
    </row>
    <row r="71" spans="1:6" ht="15.75" customHeight="1">
      <c r="A71" s="164" t="s">
        <v>15</v>
      </c>
      <c r="B71" s="114" t="s">
        <v>238</v>
      </c>
      <c r="C71" s="211"/>
      <c r="D71" s="211"/>
      <c r="E71" s="211"/>
      <c r="F71" s="452"/>
    </row>
    <row r="72" spans="1:6" ht="15.75" customHeight="1" thickBot="1">
      <c r="A72" s="164" t="s">
        <v>17</v>
      </c>
      <c r="B72" s="117" t="s">
        <v>239</v>
      </c>
      <c r="C72" s="211"/>
      <c r="D72" s="211"/>
      <c r="E72" s="211"/>
      <c r="F72" s="29"/>
    </row>
    <row r="73" spans="1:6" ht="15.75" customHeight="1" thickBot="1">
      <c r="A73" s="167" t="s">
        <v>20</v>
      </c>
      <c r="B73" s="116" t="s">
        <v>526</v>
      </c>
      <c r="C73" s="208">
        <f t="shared" ref="C73" si="27">SUM(C74:C77)</f>
        <v>0</v>
      </c>
      <c r="D73" s="208">
        <f t="shared" ref="D73" si="28">SUM(D74:D77)</f>
        <v>0</v>
      </c>
      <c r="E73" s="208">
        <f t="shared" ref="E73" si="29">SUM(E74:E77)</f>
        <v>0</v>
      </c>
      <c r="F73" s="33">
        <f t="shared" ref="F73" si="30">SUM(F74:F77)</f>
        <v>0</v>
      </c>
    </row>
    <row r="74" spans="1:6" ht="15.75" customHeight="1">
      <c r="A74" s="164" t="s">
        <v>21</v>
      </c>
      <c r="B74" s="113" t="s">
        <v>240</v>
      </c>
      <c r="C74" s="211"/>
      <c r="D74" s="211"/>
      <c r="E74" s="211"/>
      <c r="F74" s="29"/>
    </row>
    <row r="75" spans="1:6" ht="15.75" customHeight="1">
      <c r="A75" s="164" t="s">
        <v>23</v>
      </c>
      <c r="B75" s="114" t="s">
        <v>81</v>
      </c>
      <c r="C75" s="211"/>
      <c r="D75" s="211"/>
      <c r="E75" s="211"/>
      <c r="F75" s="29"/>
    </row>
    <row r="76" spans="1:6" ht="15.75" customHeight="1">
      <c r="A76" s="164" t="s">
        <v>25</v>
      </c>
      <c r="B76" s="114" t="s">
        <v>241</v>
      </c>
      <c r="C76" s="211"/>
      <c r="D76" s="211"/>
      <c r="E76" s="211"/>
      <c r="F76" s="29"/>
    </row>
    <row r="77" spans="1:6" ht="15.75" customHeight="1" thickBot="1">
      <c r="A77" s="164" t="s">
        <v>68</v>
      </c>
      <c r="B77" s="115" t="s">
        <v>82</v>
      </c>
      <c r="C77" s="211"/>
      <c r="D77" s="211"/>
      <c r="E77" s="211"/>
      <c r="F77" s="29"/>
    </row>
    <row r="78" spans="1:6" ht="15.75" customHeight="1" thickBot="1">
      <c r="A78" s="167" t="s">
        <v>26</v>
      </c>
      <c r="B78" s="116" t="s">
        <v>242</v>
      </c>
      <c r="C78" s="208">
        <f t="shared" ref="C78" si="31">SUM(C79:C80)</f>
        <v>2000</v>
      </c>
      <c r="D78" s="208">
        <f t="shared" ref="D78" si="32">SUM(D79:D80)</f>
        <v>3205</v>
      </c>
      <c r="E78" s="208">
        <f t="shared" ref="E78" si="33">SUM(E79:E80)</f>
        <v>3205</v>
      </c>
      <c r="F78" s="451">
        <v>93.57</v>
      </c>
    </row>
    <row r="79" spans="1:6" ht="15.75" customHeight="1">
      <c r="A79" s="164" t="s">
        <v>71</v>
      </c>
      <c r="B79" s="113" t="s">
        <v>35</v>
      </c>
      <c r="C79" s="211">
        <v>2000</v>
      </c>
      <c r="D79" s="211">
        <v>3205</v>
      </c>
      <c r="E79" s="211">
        <v>3205</v>
      </c>
      <c r="F79" s="479">
        <v>93.57</v>
      </c>
    </row>
    <row r="80" spans="1:6" ht="15.75" customHeight="1" thickBot="1">
      <c r="A80" s="166" t="s">
        <v>72</v>
      </c>
      <c r="B80" s="115" t="s">
        <v>36</v>
      </c>
      <c r="C80" s="211"/>
      <c r="D80" s="211"/>
      <c r="E80" s="211"/>
      <c r="F80" s="34"/>
    </row>
    <row r="81" spans="1:6" ht="15.75" customHeight="1" thickBot="1">
      <c r="A81" s="167" t="s">
        <v>527</v>
      </c>
      <c r="B81" s="116" t="s">
        <v>243</v>
      </c>
      <c r="C81" s="208">
        <f t="shared" ref="C81" si="34">SUM(C82:C84)</f>
        <v>0</v>
      </c>
      <c r="D81" s="208">
        <v>0</v>
      </c>
      <c r="E81" s="208">
        <v>0</v>
      </c>
      <c r="F81" s="451">
        <v>0</v>
      </c>
    </row>
    <row r="82" spans="1:6" ht="15.75" customHeight="1">
      <c r="A82" s="164" t="s">
        <v>75</v>
      </c>
      <c r="B82" s="113" t="s">
        <v>38</v>
      </c>
      <c r="C82" s="211"/>
      <c r="D82" s="211"/>
      <c r="E82" s="211"/>
      <c r="F82" s="29"/>
    </row>
    <row r="83" spans="1:6" ht="15.75" customHeight="1">
      <c r="A83" s="165" t="s">
        <v>76</v>
      </c>
      <c r="B83" s="114" t="s">
        <v>39</v>
      </c>
      <c r="C83" s="211"/>
      <c r="D83" s="211"/>
      <c r="E83" s="211"/>
      <c r="F83" s="29"/>
    </row>
    <row r="84" spans="1:6" ht="15.75" customHeight="1" thickBot="1">
      <c r="A84" s="166" t="s">
        <v>77</v>
      </c>
      <c r="B84" s="115" t="s">
        <v>40</v>
      </c>
      <c r="C84" s="211"/>
      <c r="D84" s="211">
        <v>0</v>
      </c>
      <c r="E84" s="211">
        <v>0</v>
      </c>
      <c r="F84" s="452">
        <v>0</v>
      </c>
    </row>
    <row r="85" spans="1:6" ht="15.75" customHeight="1" thickBot="1">
      <c r="A85" s="167" t="s">
        <v>528</v>
      </c>
      <c r="B85" s="116" t="s">
        <v>244</v>
      </c>
      <c r="C85" s="208">
        <f t="shared" ref="C85" si="35">SUM(C86:C89)</f>
        <v>0</v>
      </c>
      <c r="D85" s="208">
        <f t="shared" ref="D85" si="36">SUM(D86:D89)</f>
        <v>0</v>
      </c>
      <c r="E85" s="208">
        <f t="shared" ref="E85" si="37">SUM(E86:E89)</f>
        <v>0</v>
      </c>
      <c r="F85" s="33">
        <f t="shared" ref="F85" si="38">SUM(F86:F89)</f>
        <v>0</v>
      </c>
    </row>
    <row r="86" spans="1:6" ht="15.75" customHeight="1">
      <c r="A86" s="168" t="s">
        <v>529</v>
      </c>
      <c r="B86" s="113" t="s">
        <v>245</v>
      </c>
      <c r="C86" s="211"/>
      <c r="D86" s="211"/>
      <c r="E86" s="211"/>
      <c r="F86" s="29"/>
    </row>
    <row r="87" spans="1:6" ht="15.75" customHeight="1">
      <c r="A87" s="169" t="s">
        <v>530</v>
      </c>
      <c r="B87" s="114" t="s">
        <v>246</v>
      </c>
      <c r="C87" s="211"/>
      <c r="D87" s="211"/>
      <c r="E87" s="211"/>
      <c r="F87" s="29"/>
    </row>
    <row r="88" spans="1:6" ht="15.75" customHeight="1">
      <c r="A88" s="169" t="s">
        <v>531</v>
      </c>
      <c r="B88" s="114" t="s">
        <v>247</v>
      </c>
      <c r="C88" s="211"/>
      <c r="D88" s="211"/>
      <c r="E88" s="211"/>
      <c r="F88" s="29"/>
    </row>
    <row r="89" spans="1:6" ht="15.75" customHeight="1" thickBot="1">
      <c r="A89" s="170" t="s">
        <v>532</v>
      </c>
      <c r="B89" s="115" t="s">
        <v>248</v>
      </c>
      <c r="C89" s="211"/>
      <c r="D89" s="211"/>
      <c r="E89" s="211"/>
      <c r="F89" s="29"/>
    </row>
    <row r="90" spans="1:6" ht="15.75" customHeight="1" thickBot="1">
      <c r="A90" s="167" t="s">
        <v>30</v>
      </c>
      <c r="B90" s="118" t="s">
        <v>533</v>
      </c>
      <c r="C90" s="208">
        <f t="shared" ref="C90" si="39">C69+C73+C78+C81+C85</f>
        <v>2000</v>
      </c>
      <c r="D90" s="208">
        <f t="shared" ref="D90" si="40">D69+D73+D78+D81+D85</f>
        <v>3205</v>
      </c>
      <c r="E90" s="208">
        <f t="shared" ref="E90" si="41">E69+E73+E78+E81+E85</f>
        <v>3205</v>
      </c>
      <c r="F90" s="451">
        <f>E90/D90*100</f>
        <v>100</v>
      </c>
    </row>
    <row r="91" spans="1:6" ht="15.75" customHeight="1" thickBot="1">
      <c r="A91" s="533" t="s">
        <v>33</v>
      </c>
      <c r="B91" s="534" t="s">
        <v>534</v>
      </c>
      <c r="C91" s="535">
        <f t="shared" ref="C91" si="42">C90+C68</f>
        <v>2000</v>
      </c>
      <c r="D91" s="535">
        <f t="shared" ref="D91" si="43">D90+D68</f>
        <v>3205</v>
      </c>
      <c r="E91" s="535">
        <f t="shared" ref="E91" si="44">E90+E68</f>
        <v>3205</v>
      </c>
      <c r="F91" s="776">
        <f>E91/D91*100</f>
        <v>100</v>
      </c>
    </row>
    <row r="92" spans="1:6" ht="15.75" customHeight="1">
      <c r="A92" s="119"/>
      <c r="B92" s="120"/>
      <c r="F92" s="368"/>
    </row>
    <row r="93" spans="1:6" s="368" customFormat="1" ht="15.75" customHeight="1">
      <c r="A93" s="119"/>
      <c r="B93" s="120"/>
    </row>
    <row r="94" spans="1:6" s="368" customFormat="1" ht="15.75" customHeight="1">
      <c r="A94" s="119"/>
      <c r="B94" s="120"/>
    </row>
    <row r="95" spans="1:6" s="368" customFormat="1" ht="15.75" customHeight="1">
      <c r="A95" s="119"/>
      <c r="B95" s="120"/>
    </row>
    <row r="96" spans="1:6" ht="15.75" customHeight="1">
      <c r="A96" s="1280" t="s">
        <v>84</v>
      </c>
      <c r="B96" s="1280"/>
      <c r="C96" s="1280"/>
      <c r="D96" s="1280"/>
      <c r="E96" s="1280"/>
      <c r="F96" s="1280"/>
    </row>
    <row r="97" spans="1:6" ht="15.75" customHeight="1">
      <c r="A97" s="1285" t="s">
        <v>85</v>
      </c>
      <c r="B97" s="1285"/>
      <c r="C97" s="283"/>
      <c r="D97" s="283"/>
      <c r="E97" s="283"/>
      <c r="F97" s="283" t="s">
        <v>147</v>
      </c>
    </row>
    <row r="98" spans="1:6" ht="15.75" customHeight="1" thickBot="1">
      <c r="A98" s="1283"/>
      <c r="B98" s="1283"/>
      <c r="C98" s="476"/>
      <c r="D98" s="778"/>
      <c r="E98" s="778"/>
      <c r="F98" s="406" t="s">
        <v>145</v>
      </c>
    </row>
    <row r="99" spans="1:6" ht="30.75" customHeight="1" thickBot="1">
      <c r="A99" s="3" t="s">
        <v>9</v>
      </c>
      <c r="B99" s="4" t="s">
        <v>87</v>
      </c>
      <c r="C99" s="1274" t="s">
        <v>912</v>
      </c>
      <c r="D99" s="1274" t="s">
        <v>913</v>
      </c>
      <c r="E99" s="1274" t="s">
        <v>914</v>
      </c>
      <c r="F99" s="435" t="s">
        <v>577</v>
      </c>
    </row>
    <row r="100" spans="1:6" ht="15.75" customHeight="1" thickBot="1">
      <c r="A100" s="6">
        <v>1</v>
      </c>
      <c r="B100" s="7">
        <v>2</v>
      </c>
      <c r="C100" s="110">
        <v>3</v>
      </c>
      <c r="D100" s="110">
        <v>4</v>
      </c>
      <c r="E100" s="7">
        <v>5</v>
      </c>
      <c r="F100" s="207">
        <v>6</v>
      </c>
    </row>
    <row r="101" spans="1:6" ht="15.75" customHeight="1" thickBot="1">
      <c r="A101" s="550" t="s">
        <v>0</v>
      </c>
      <c r="B101" s="509" t="s">
        <v>484</v>
      </c>
      <c r="C101" s="551">
        <f t="shared" ref="C101" si="45">SUM(C102:C106)</f>
        <v>2000</v>
      </c>
      <c r="D101" s="551">
        <f t="shared" ref="D101:E101" si="46">SUM(D102:D106)</f>
        <v>3205</v>
      </c>
      <c r="E101" s="551">
        <f t="shared" si="46"/>
        <v>3205</v>
      </c>
      <c r="F101" s="552">
        <v>93.57</v>
      </c>
    </row>
    <row r="102" spans="1:6" ht="15.75" customHeight="1">
      <c r="A102" s="21" t="s">
        <v>3</v>
      </c>
      <c r="B102" s="22" t="s">
        <v>249</v>
      </c>
      <c r="C102" s="214"/>
      <c r="D102" s="214"/>
      <c r="E102" s="214"/>
      <c r="F102" s="457"/>
    </row>
    <row r="103" spans="1:6" ht="15.75" customHeight="1">
      <c r="A103" s="12" t="s">
        <v>4</v>
      </c>
      <c r="B103" s="13" t="s">
        <v>89</v>
      </c>
      <c r="C103" s="211"/>
      <c r="D103" s="211"/>
      <c r="E103" s="211"/>
      <c r="F103" s="454"/>
    </row>
    <row r="104" spans="1:6" ht="15.75" customHeight="1">
      <c r="A104" s="12" t="s">
        <v>5</v>
      </c>
      <c r="B104" s="13" t="s">
        <v>250</v>
      </c>
      <c r="C104" s="211"/>
      <c r="D104" s="211"/>
      <c r="E104" s="211"/>
      <c r="F104" s="454"/>
    </row>
    <row r="105" spans="1:6" ht="15.75" customHeight="1">
      <c r="A105" s="12" t="s">
        <v>45</v>
      </c>
      <c r="B105" s="31" t="s">
        <v>127</v>
      </c>
      <c r="C105" s="211"/>
      <c r="D105" s="211"/>
      <c r="E105" s="211"/>
      <c r="F105" s="454"/>
    </row>
    <row r="106" spans="1:6" ht="15.75" customHeight="1">
      <c r="A106" s="12" t="s">
        <v>251</v>
      </c>
      <c r="B106" s="32" t="s">
        <v>91</v>
      </c>
      <c r="C106" s="211">
        <v>2000</v>
      </c>
      <c r="D106" s="211">
        <v>3205</v>
      </c>
      <c r="E106" s="211">
        <v>3205</v>
      </c>
      <c r="F106" s="466">
        <v>93.57</v>
      </c>
    </row>
    <row r="107" spans="1:6" ht="15.75" customHeight="1">
      <c r="A107" s="12" t="s">
        <v>49</v>
      </c>
      <c r="B107" s="13" t="s">
        <v>252</v>
      </c>
      <c r="C107" s="211"/>
      <c r="D107" s="211"/>
      <c r="E107" s="211"/>
      <c r="F107" s="454"/>
    </row>
    <row r="108" spans="1:6" ht="15.75" customHeight="1">
      <c r="A108" s="12" t="s">
        <v>93</v>
      </c>
      <c r="B108" s="122" t="s">
        <v>253</v>
      </c>
      <c r="C108" s="211"/>
      <c r="D108" s="211"/>
      <c r="E108" s="211"/>
      <c r="F108" s="454"/>
    </row>
    <row r="109" spans="1:6" ht="15.75" customHeight="1">
      <c r="A109" s="12" t="s">
        <v>95</v>
      </c>
      <c r="B109" s="123" t="s">
        <v>254</v>
      </c>
      <c r="C109" s="211"/>
      <c r="D109" s="211"/>
      <c r="E109" s="211"/>
      <c r="F109" s="454"/>
    </row>
    <row r="110" spans="1:6" ht="15.75" customHeight="1">
      <c r="A110" s="12" t="s">
        <v>96</v>
      </c>
      <c r="B110" s="123" t="s">
        <v>255</v>
      </c>
      <c r="C110" s="211"/>
      <c r="D110" s="211"/>
      <c r="E110" s="211"/>
      <c r="F110" s="454"/>
    </row>
    <row r="111" spans="1:6" ht="15.75" customHeight="1">
      <c r="A111" s="12" t="s">
        <v>98</v>
      </c>
      <c r="B111" s="122" t="s">
        <v>256</v>
      </c>
      <c r="C111" s="211"/>
      <c r="D111" s="211"/>
      <c r="E111" s="211"/>
      <c r="F111" s="454"/>
    </row>
    <row r="112" spans="1:6" ht="15.75" customHeight="1">
      <c r="A112" s="12" t="s">
        <v>100</v>
      </c>
      <c r="B112" s="122" t="s">
        <v>257</v>
      </c>
      <c r="C112" s="211"/>
      <c r="D112" s="211"/>
      <c r="E112" s="211"/>
      <c r="F112" s="454"/>
    </row>
    <row r="113" spans="1:6" ht="15.75" customHeight="1">
      <c r="A113" s="12" t="s">
        <v>130</v>
      </c>
      <c r="B113" s="123" t="s">
        <v>258</v>
      </c>
      <c r="C113" s="211"/>
      <c r="D113" s="211"/>
      <c r="E113" s="211"/>
      <c r="F113" s="454"/>
    </row>
    <row r="114" spans="1:6" ht="15.75" customHeight="1">
      <c r="A114" s="25" t="s">
        <v>132</v>
      </c>
      <c r="B114" s="124" t="s">
        <v>259</v>
      </c>
      <c r="C114" s="211"/>
      <c r="D114" s="211"/>
      <c r="E114" s="211"/>
      <c r="F114" s="454"/>
    </row>
    <row r="115" spans="1:6" ht="15.75" customHeight="1">
      <c r="A115" s="12" t="s">
        <v>135</v>
      </c>
      <c r="B115" s="124" t="s">
        <v>260</v>
      </c>
      <c r="C115" s="211"/>
      <c r="D115" s="211"/>
      <c r="E115" s="211"/>
      <c r="F115" s="454"/>
    </row>
    <row r="116" spans="1:6" ht="15.75" customHeight="1">
      <c r="A116" s="15" t="s">
        <v>136</v>
      </c>
      <c r="B116" s="124" t="s">
        <v>261</v>
      </c>
      <c r="C116" s="211">
        <v>1900</v>
      </c>
      <c r="D116" s="211">
        <v>2101</v>
      </c>
      <c r="E116" s="211">
        <v>1966</v>
      </c>
      <c r="F116" s="466">
        <v>93.57</v>
      </c>
    </row>
    <row r="117" spans="1:6" s="368" customFormat="1" ht="15.75" customHeight="1" thickBot="1">
      <c r="A117" s="496" t="s">
        <v>385</v>
      </c>
      <c r="B117" s="23" t="s">
        <v>113</v>
      </c>
      <c r="C117" s="437"/>
      <c r="D117" s="437"/>
      <c r="E117" s="437"/>
      <c r="F117" s="454"/>
    </row>
    <row r="118" spans="1:6" ht="15.75" customHeight="1" thickBot="1">
      <c r="A118" s="553" t="s">
        <v>1</v>
      </c>
      <c r="B118" s="510" t="s">
        <v>485</v>
      </c>
      <c r="C118" s="531">
        <f t="shared" ref="C118" si="47">+C119+C121+C123</f>
        <v>0</v>
      </c>
      <c r="D118" s="568">
        <f t="shared" ref="D118:E118" si="48">+D119+D121+D123</f>
        <v>0</v>
      </c>
      <c r="E118" s="531">
        <f t="shared" si="48"/>
        <v>0</v>
      </c>
      <c r="F118" s="532">
        <v>0</v>
      </c>
    </row>
    <row r="119" spans="1:6" ht="15.75" customHeight="1">
      <c r="A119" s="10" t="s">
        <v>50</v>
      </c>
      <c r="B119" s="13" t="s">
        <v>177</v>
      </c>
      <c r="C119" s="210"/>
      <c r="D119" s="210"/>
      <c r="E119" s="210"/>
      <c r="F119" s="455"/>
    </row>
    <row r="120" spans="1:6" ht="15.75" customHeight="1">
      <c r="A120" s="10" t="s">
        <v>54</v>
      </c>
      <c r="B120" s="126" t="s">
        <v>262</v>
      </c>
      <c r="C120" s="210"/>
      <c r="D120" s="210"/>
      <c r="E120" s="210"/>
      <c r="F120" s="455"/>
    </row>
    <row r="121" spans="1:6" ht="15.75" customHeight="1">
      <c r="A121" s="10" t="s">
        <v>53</v>
      </c>
      <c r="B121" s="126" t="s">
        <v>104</v>
      </c>
      <c r="C121" s="211"/>
      <c r="D121" s="211"/>
      <c r="E121" s="211"/>
      <c r="F121" s="455"/>
    </row>
    <row r="122" spans="1:6" ht="15.75" customHeight="1">
      <c r="A122" s="10" t="s">
        <v>55</v>
      </c>
      <c r="B122" s="126" t="s">
        <v>105</v>
      </c>
      <c r="C122" s="211"/>
      <c r="D122" s="211"/>
      <c r="E122" s="211"/>
      <c r="F122" s="455"/>
    </row>
    <row r="123" spans="1:6" ht="15.75" customHeight="1">
      <c r="A123" s="10" t="s">
        <v>56</v>
      </c>
      <c r="B123" s="127" t="s">
        <v>183</v>
      </c>
      <c r="C123" s="211"/>
      <c r="D123" s="211"/>
      <c r="E123" s="211"/>
      <c r="F123" s="455"/>
    </row>
    <row r="124" spans="1:6" ht="15.75" customHeight="1">
      <c r="A124" s="10" t="s">
        <v>57</v>
      </c>
      <c r="B124" s="128" t="s">
        <v>263</v>
      </c>
      <c r="C124" s="211"/>
      <c r="D124" s="211"/>
      <c r="E124" s="211"/>
      <c r="F124" s="455"/>
    </row>
    <row r="125" spans="1:6" ht="15.75" customHeight="1">
      <c r="A125" s="10" t="s">
        <v>107</v>
      </c>
      <c r="B125" s="129" t="s">
        <v>264</v>
      </c>
      <c r="C125" s="211"/>
      <c r="D125" s="211"/>
      <c r="E125" s="211"/>
      <c r="F125" s="455"/>
    </row>
    <row r="126" spans="1:6" ht="15.75" customHeight="1">
      <c r="A126" s="10" t="s">
        <v>109</v>
      </c>
      <c r="B126" s="123" t="s">
        <v>255</v>
      </c>
      <c r="C126" s="211"/>
      <c r="D126" s="211"/>
      <c r="E126" s="211"/>
      <c r="F126" s="455"/>
    </row>
    <row r="127" spans="1:6" ht="15.75" customHeight="1">
      <c r="A127" s="10" t="s">
        <v>110</v>
      </c>
      <c r="B127" s="123" t="s">
        <v>265</v>
      </c>
      <c r="C127" s="211"/>
      <c r="D127" s="211"/>
      <c r="E127" s="211"/>
      <c r="F127" s="455"/>
    </row>
    <row r="128" spans="1:6" ht="15.75" customHeight="1">
      <c r="A128" s="10" t="s">
        <v>112</v>
      </c>
      <c r="B128" s="123" t="s">
        <v>266</v>
      </c>
      <c r="C128" s="211"/>
      <c r="D128" s="211"/>
      <c r="E128" s="211"/>
      <c r="F128" s="455"/>
    </row>
    <row r="129" spans="1:6" ht="15.75" customHeight="1">
      <c r="A129" s="10" t="s">
        <v>138</v>
      </c>
      <c r="B129" s="123" t="s">
        <v>258</v>
      </c>
      <c r="C129" s="211"/>
      <c r="D129" s="211"/>
      <c r="E129" s="211"/>
      <c r="F129" s="455"/>
    </row>
    <row r="130" spans="1:6" ht="15.75" customHeight="1">
      <c r="A130" s="10" t="s">
        <v>141</v>
      </c>
      <c r="B130" s="123" t="s">
        <v>267</v>
      </c>
      <c r="C130" s="211"/>
      <c r="D130" s="211"/>
      <c r="E130" s="211"/>
      <c r="F130" s="455"/>
    </row>
    <row r="131" spans="1:6" ht="15.75" customHeight="1">
      <c r="A131" s="25" t="s">
        <v>142</v>
      </c>
      <c r="B131" s="123" t="s">
        <v>268</v>
      </c>
      <c r="C131" s="211"/>
      <c r="D131" s="211"/>
      <c r="E131" s="211"/>
      <c r="F131" s="455"/>
    </row>
    <row r="132" spans="1:6" s="368" customFormat="1" ht="15.75" customHeight="1" thickBot="1">
      <c r="A132" s="496" t="s">
        <v>481</v>
      </c>
      <c r="B132" s="13" t="s">
        <v>114</v>
      </c>
      <c r="C132" s="211"/>
      <c r="D132" s="211"/>
      <c r="E132" s="211"/>
      <c r="F132" s="455"/>
    </row>
    <row r="133" spans="1:6" ht="15.75" customHeight="1" thickBot="1">
      <c r="A133" s="553" t="s">
        <v>2</v>
      </c>
      <c r="B133" s="510" t="s">
        <v>269</v>
      </c>
      <c r="C133" s="531">
        <f t="shared" ref="C133" si="49">+C101+C118</f>
        <v>2000</v>
      </c>
      <c r="D133" s="531">
        <f t="shared" ref="D133:E133" si="50">+D101+D118</f>
        <v>3205</v>
      </c>
      <c r="E133" s="531">
        <f t="shared" si="50"/>
        <v>3205</v>
      </c>
      <c r="F133" s="532">
        <f>E133/D133*100</f>
        <v>100</v>
      </c>
    </row>
    <row r="134" spans="1:6" ht="15.75" customHeight="1" thickBot="1">
      <c r="A134" s="19" t="s">
        <v>12</v>
      </c>
      <c r="B134" s="38" t="s">
        <v>537</v>
      </c>
      <c r="C134" s="208">
        <f t="shared" ref="C134" si="51">+C135+C136+C137</f>
        <v>0</v>
      </c>
      <c r="D134" s="208">
        <f t="shared" ref="D134:E134" si="52">+D135+D136+D137</f>
        <v>0</v>
      </c>
      <c r="E134" s="208">
        <f t="shared" si="52"/>
        <v>0</v>
      </c>
      <c r="F134" s="453"/>
    </row>
    <row r="135" spans="1:6" ht="15.75" customHeight="1">
      <c r="A135" s="12" t="s">
        <v>13</v>
      </c>
      <c r="B135" s="35" t="s">
        <v>115</v>
      </c>
      <c r="C135" s="211"/>
      <c r="D135" s="211"/>
      <c r="E135" s="211"/>
      <c r="F135" s="14"/>
    </row>
    <row r="136" spans="1:6" ht="15.75" customHeight="1">
      <c r="A136" s="12" t="s">
        <v>15</v>
      </c>
      <c r="B136" s="18" t="s">
        <v>116</v>
      </c>
      <c r="C136" s="211"/>
      <c r="D136" s="211"/>
      <c r="E136" s="211"/>
      <c r="F136" s="454"/>
    </row>
    <row r="137" spans="1:6" ht="15.75" customHeight="1" thickBot="1">
      <c r="A137" s="12" t="s">
        <v>17</v>
      </c>
      <c r="B137" s="18" t="s">
        <v>117</v>
      </c>
      <c r="C137" s="211"/>
      <c r="D137" s="211"/>
      <c r="E137" s="211"/>
      <c r="F137" s="14"/>
    </row>
    <row r="138" spans="1:6" ht="15.75" customHeight="1" thickBot="1">
      <c r="A138" s="19" t="s">
        <v>20</v>
      </c>
      <c r="B138" s="20" t="s">
        <v>538</v>
      </c>
      <c r="C138" s="208">
        <f t="shared" ref="C138" si="53">+C139+C140+C141+C142</f>
        <v>0</v>
      </c>
      <c r="D138" s="208">
        <f t="shared" ref="D138:E138" si="54">+D139+D140+D141+D142</f>
        <v>0</v>
      </c>
      <c r="E138" s="208">
        <f t="shared" si="54"/>
        <v>0</v>
      </c>
      <c r="F138" s="209">
        <f t="shared" ref="F138" si="55">+F139+F140+F141+F142</f>
        <v>0</v>
      </c>
    </row>
    <row r="139" spans="1:6" ht="15.75" customHeight="1">
      <c r="A139" s="12" t="s">
        <v>21</v>
      </c>
      <c r="B139" s="18" t="s">
        <v>118</v>
      </c>
      <c r="C139" s="211"/>
      <c r="D139" s="211"/>
      <c r="E139" s="211"/>
      <c r="F139" s="14"/>
    </row>
    <row r="140" spans="1:6" ht="15.75" customHeight="1">
      <c r="A140" s="12" t="s">
        <v>23</v>
      </c>
      <c r="B140" s="18" t="s">
        <v>119</v>
      </c>
      <c r="C140" s="211"/>
      <c r="D140" s="211"/>
      <c r="E140" s="211"/>
      <c r="F140" s="14"/>
    </row>
    <row r="141" spans="1:6" ht="15.75" customHeight="1">
      <c r="A141" s="12" t="s">
        <v>25</v>
      </c>
      <c r="B141" s="18" t="s">
        <v>120</v>
      </c>
      <c r="C141" s="211"/>
      <c r="D141" s="211"/>
      <c r="E141" s="211"/>
      <c r="F141" s="14"/>
    </row>
    <row r="142" spans="1:6" ht="15.75" customHeight="1" thickBot="1">
      <c r="A142" s="12" t="s">
        <v>68</v>
      </c>
      <c r="B142" s="18" t="s">
        <v>121</v>
      </c>
      <c r="C142" s="211"/>
      <c r="D142" s="211"/>
      <c r="E142" s="211"/>
      <c r="F142" s="14"/>
    </row>
    <row r="143" spans="1:6" ht="15.75" customHeight="1" thickBot="1">
      <c r="A143" s="19" t="s">
        <v>26</v>
      </c>
      <c r="B143" s="20" t="s">
        <v>539</v>
      </c>
      <c r="C143" s="208">
        <f t="shared" ref="C143" si="56">+C144+C145+C146+C147</f>
        <v>0</v>
      </c>
      <c r="D143" s="208">
        <f t="shared" ref="D143:E143" si="57">+D144+D145+D146+D147</f>
        <v>0</v>
      </c>
      <c r="E143" s="208">
        <f t="shared" si="57"/>
        <v>0</v>
      </c>
      <c r="F143" s="453">
        <v>0</v>
      </c>
    </row>
    <row r="144" spans="1:6" ht="15.75" customHeight="1">
      <c r="A144" s="12" t="s">
        <v>71</v>
      </c>
      <c r="B144" s="18" t="s">
        <v>122</v>
      </c>
      <c r="C144" s="211"/>
      <c r="D144" s="211"/>
      <c r="E144" s="211"/>
      <c r="F144" s="14"/>
    </row>
    <row r="145" spans="1:6" ht="15.75" customHeight="1">
      <c r="A145" s="12" t="s">
        <v>72</v>
      </c>
      <c r="B145" s="18" t="s">
        <v>123</v>
      </c>
      <c r="C145" s="211"/>
      <c r="D145" s="211"/>
      <c r="E145" s="211"/>
      <c r="F145" s="14"/>
    </row>
    <row r="146" spans="1:6" ht="15.75" customHeight="1">
      <c r="A146" s="12" t="s">
        <v>73</v>
      </c>
      <c r="B146" s="18" t="s">
        <v>124</v>
      </c>
      <c r="C146" s="211">
        <f>'1.1.k'!C55</f>
        <v>0</v>
      </c>
      <c r="D146" s="211">
        <f>'1.1.k'!D55</f>
        <v>0</v>
      </c>
      <c r="E146" s="211">
        <f>'1.1.k'!E55</f>
        <v>0</v>
      </c>
      <c r="F146" s="466">
        <v>0</v>
      </c>
    </row>
    <row r="147" spans="1:6" ht="15.75" customHeight="1" thickBot="1">
      <c r="A147" s="12" t="s">
        <v>74</v>
      </c>
      <c r="B147" s="18" t="s">
        <v>125</v>
      </c>
      <c r="C147" s="211"/>
      <c r="D147" s="211"/>
      <c r="E147" s="211"/>
      <c r="F147" s="14">
        <v>0</v>
      </c>
    </row>
    <row r="148" spans="1:6" ht="15.75" customHeight="1" thickBot="1">
      <c r="A148" s="19" t="s">
        <v>28</v>
      </c>
      <c r="B148" s="20" t="s">
        <v>126</v>
      </c>
      <c r="C148" s="220"/>
      <c r="D148" s="220"/>
      <c r="E148" s="220"/>
      <c r="F148" s="221"/>
    </row>
    <row r="149" spans="1:6" ht="15.75" customHeight="1" thickBot="1">
      <c r="A149" s="36" t="s">
        <v>29</v>
      </c>
      <c r="B149" s="37" t="s">
        <v>540</v>
      </c>
      <c r="C149" s="541">
        <f t="shared" ref="C149" si="58">C134+C138+C143+C148</f>
        <v>0</v>
      </c>
      <c r="D149" s="809">
        <f t="shared" ref="D149:E149" si="59">D134+D138+D143+D148</f>
        <v>0</v>
      </c>
      <c r="E149" s="809">
        <f t="shared" si="59"/>
        <v>0</v>
      </c>
      <c r="F149" s="810">
        <v>0</v>
      </c>
    </row>
    <row r="150" spans="1:6" ht="15.75" customHeight="1" thickBot="1">
      <c r="A150" s="554" t="s">
        <v>30</v>
      </c>
      <c r="B150" s="555" t="s">
        <v>541</v>
      </c>
      <c r="C150" s="556">
        <f t="shared" ref="C150" si="60">C133+C149</f>
        <v>2000</v>
      </c>
      <c r="D150" s="556">
        <f t="shared" ref="D150:E150" si="61">D133+D149</f>
        <v>3205</v>
      </c>
      <c r="E150" s="556">
        <f t="shared" si="61"/>
        <v>3205</v>
      </c>
      <c r="F150" s="557">
        <f>E150/D150*100</f>
        <v>100</v>
      </c>
    </row>
    <row r="151" spans="1:6" ht="14.25" customHeight="1">
      <c r="A151" s="132"/>
      <c r="B151" s="132"/>
    </row>
    <row r="152" spans="1:6" ht="14.25" customHeight="1">
      <c r="A152" s="1282" t="s">
        <v>283</v>
      </c>
      <c r="B152" s="1282"/>
      <c r="C152" s="1282"/>
      <c r="D152" s="1282"/>
      <c r="E152" s="1282"/>
      <c r="F152" s="1282"/>
    </row>
    <row r="153" spans="1:6" ht="14.25" customHeight="1">
      <c r="A153" s="105"/>
      <c r="B153" s="105"/>
    </row>
    <row r="154" spans="1:6" ht="14.25" customHeight="1">
      <c r="A154" s="1284" t="s">
        <v>144</v>
      </c>
      <c r="B154" s="1284"/>
      <c r="C154" s="284"/>
      <c r="D154" s="284"/>
      <c r="E154" s="284"/>
      <c r="F154" s="284" t="s">
        <v>376</v>
      </c>
    </row>
    <row r="155" spans="1:6" ht="14.25" customHeight="1" thickBot="1">
      <c r="A155" s="1287"/>
      <c r="B155" s="1287"/>
      <c r="C155" s="108"/>
      <c r="D155" s="108"/>
      <c r="E155" s="108"/>
      <c r="F155" s="108" t="s">
        <v>145</v>
      </c>
    </row>
    <row r="156" spans="1:6" ht="20.25" customHeight="1" thickBot="1">
      <c r="A156" s="9">
        <v>1</v>
      </c>
      <c r="B156" s="39" t="s">
        <v>542</v>
      </c>
      <c r="C156" s="33">
        <f t="shared" ref="C156" si="62">C68-C133</f>
        <v>-2000</v>
      </c>
      <c r="D156" s="33">
        <f t="shared" ref="D156:E156" si="63">D68-D133</f>
        <v>-3205</v>
      </c>
      <c r="E156" s="33">
        <f t="shared" si="63"/>
        <v>-3205</v>
      </c>
      <c r="F156" s="451">
        <f>E156/D156*100</f>
        <v>100</v>
      </c>
    </row>
    <row r="157" spans="1:6" ht="24.75" customHeight="1" thickBot="1">
      <c r="A157" s="9" t="s">
        <v>1</v>
      </c>
      <c r="B157" s="39" t="s">
        <v>543</v>
      </c>
      <c r="C157" s="33">
        <f t="shared" ref="C157" si="64">C90-C149</f>
        <v>2000</v>
      </c>
      <c r="D157" s="33">
        <v>2101</v>
      </c>
      <c r="E157" s="33">
        <v>1966</v>
      </c>
      <c r="F157" s="451">
        <v>93.57</v>
      </c>
    </row>
  </sheetData>
  <mergeCells count="11">
    <mergeCell ref="A155:B155"/>
    <mergeCell ref="A5:B5"/>
    <mergeCell ref="A97:B97"/>
    <mergeCell ref="A154:B154"/>
    <mergeCell ref="A96:F96"/>
    <mergeCell ref="A152:F152"/>
    <mergeCell ref="A1:B1"/>
    <mergeCell ref="A6:B6"/>
    <mergeCell ref="A4:F4"/>
    <mergeCell ref="A2:F2"/>
    <mergeCell ref="A98:B98"/>
  </mergeCells>
  <pageMargins left="0.7" right="0.7" top="0.75" bottom="0.75" header="0.3" footer="0.3"/>
  <pageSetup paperSize="9" scale="69" orientation="portrait" verticalDpi="300" r:id="rId1"/>
  <rowBreaks count="2" manualBreakCount="2">
    <brk id="68" max="16383" man="1"/>
    <brk id="9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zoomScaleNormal="100" workbookViewId="0">
      <selection activeCell="F5" sqref="F5"/>
    </sheetView>
  </sheetViews>
  <sheetFormatPr defaultRowHeight="15"/>
  <cols>
    <col min="1" max="1" width="6.42578125" customWidth="1"/>
    <col min="2" max="2" width="63.42578125" customWidth="1"/>
    <col min="3" max="3" width="11.7109375" style="368" customWidth="1"/>
    <col min="4" max="4" width="13.5703125" style="368" customWidth="1"/>
    <col min="5" max="5" width="11.140625" style="368" customWidth="1"/>
    <col min="6" max="6" width="7.85546875" customWidth="1"/>
  </cols>
  <sheetData>
    <row r="1" spans="1:6" ht="15.75">
      <c r="A1" s="1286"/>
      <c r="B1" s="1286"/>
    </row>
    <row r="2" spans="1:6" ht="15.75" customHeight="1">
      <c r="A2" s="1279" t="s">
        <v>927</v>
      </c>
      <c r="B2" s="1279"/>
      <c r="C2" s="1279"/>
      <c r="D2" s="1279"/>
      <c r="E2" s="1279"/>
      <c r="F2" s="1279"/>
    </row>
    <row r="3" spans="1:6" ht="15.75">
      <c r="A3" s="1"/>
      <c r="B3" s="1"/>
    </row>
    <row r="4" spans="1:6" ht="15.75">
      <c r="A4" s="1280" t="s">
        <v>7</v>
      </c>
      <c r="B4" s="1280"/>
      <c r="C4" s="1280"/>
      <c r="D4" s="1280"/>
      <c r="E4" s="1280"/>
      <c r="F4" s="1280"/>
    </row>
    <row r="5" spans="1:6">
      <c r="A5" s="1284" t="s">
        <v>8</v>
      </c>
      <c r="B5" s="1284"/>
      <c r="C5" s="283"/>
      <c r="D5" s="283"/>
      <c r="E5" s="283"/>
      <c r="F5" s="283" t="s">
        <v>962</v>
      </c>
    </row>
    <row r="6" spans="1:6" ht="21.75" customHeight="1" thickBot="1">
      <c r="A6" s="1287"/>
      <c r="B6" s="1287"/>
      <c r="C6" s="108"/>
      <c r="D6" s="108"/>
      <c r="E6" s="108"/>
      <c r="F6" s="108" t="s">
        <v>145</v>
      </c>
    </row>
    <row r="7" spans="1:6" ht="26.25" customHeight="1" thickBot="1">
      <c r="A7" s="3" t="s">
        <v>9</v>
      </c>
      <c r="B7" s="4" t="s">
        <v>10</v>
      </c>
      <c r="C7" s="1274" t="s">
        <v>912</v>
      </c>
      <c r="D7" s="1274" t="s">
        <v>913</v>
      </c>
      <c r="E7" s="1274" t="s">
        <v>914</v>
      </c>
      <c r="F7" s="435" t="s">
        <v>577</v>
      </c>
    </row>
    <row r="8" spans="1:6" ht="15.75" customHeight="1" thickBot="1">
      <c r="A8" s="109">
        <v>1</v>
      </c>
      <c r="B8" s="110">
        <v>2</v>
      </c>
      <c r="C8" s="7">
        <v>3</v>
      </c>
      <c r="D8" s="222">
        <v>4</v>
      </c>
      <c r="E8" s="223">
        <v>5</v>
      </c>
      <c r="F8" s="436">
        <v>6</v>
      </c>
    </row>
    <row r="9" spans="1:6" ht="15.75" customHeight="1" thickBot="1">
      <c r="A9" s="508" t="s">
        <v>0</v>
      </c>
      <c r="B9" s="509" t="s">
        <v>360</v>
      </c>
      <c r="C9" s="447">
        <f t="shared" ref="C9" si="0">C10+C27+C35+C46</f>
        <v>0</v>
      </c>
      <c r="D9" s="447">
        <f t="shared" ref="D9:E9" si="1">D10+D27+D35+D46</f>
        <v>0</v>
      </c>
      <c r="E9" s="447">
        <f t="shared" si="1"/>
        <v>0</v>
      </c>
      <c r="F9" s="715">
        <v>0</v>
      </c>
    </row>
    <row r="10" spans="1:6" ht="15.75" customHeight="1" thickBot="1">
      <c r="A10" s="488" t="s">
        <v>3</v>
      </c>
      <c r="B10" s="487" t="s">
        <v>453</v>
      </c>
      <c r="C10" s="415">
        <f t="shared" ref="C10" si="2">SUM(C11:C19)</f>
        <v>0</v>
      </c>
      <c r="D10" s="415">
        <f t="shared" ref="D10:E10" si="3">SUM(D11:D19)</f>
        <v>0</v>
      </c>
      <c r="E10" s="415">
        <f t="shared" si="3"/>
        <v>0</v>
      </c>
      <c r="F10" s="716"/>
    </row>
    <row r="11" spans="1:6" ht="15.75" customHeight="1">
      <c r="A11" s="292" t="s">
        <v>454</v>
      </c>
      <c r="B11" s="515" t="s">
        <v>233</v>
      </c>
      <c r="C11" s="516"/>
      <c r="D11" s="516"/>
      <c r="E11" s="516"/>
      <c r="F11" s="717"/>
    </row>
    <row r="12" spans="1:6" ht="15.75" customHeight="1">
      <c r="A12" s="196" t="s">
        <v>455</v>
      </c>
      <c r="B12" s="517" t="s">
        <v>496</v>
      </c>
      <c r="C12" s="518"/>
      <c r="D12" s="518"/>
      <c r="E12" s="518"/>
      <c r="F12" s="718"/>
    </row>
    <row r="13" spans="1:6" ht="15.75" customHeight="1">
      <c r="A13" s="196" t="s">
        <v>456</v>
      </c>
      <c r="B13" s="517" t="s">
        <v>6</v>
      </c>
      <c r="C13" s="518"/>
      <c r="D13" s="518"/>
      <c r="E13" s="518"/>
      <c r="F13" s="718"/>
    </row>
    <row r="14" spans="1:6" ht="15.75" customHeight="1">
      <c r="A14" s="196" t="s">
        <v>457</v>
      </c>
      <c r="B14" s="517" t="s">
        <v>46</v>
      </c>
      <c r="C14" s="518"/>
      <c r="D14" s="518"/>
      <c r="E14" s="518"/>
      <c r="F14" s="718"/>
    </row>
    <row r="15" spans="1:6" ht="15.75" customHeight="1">
      <c r="A15" s="196" t="s">
        <v>458</v>
      </c>
      <c r="B15" s="517" t="s">
        <v>48</v>
      </c>
      <c r="C15" s="518"/>
      <c r="D15" s="518"/>
      <c r="E15" s="518"/>
      <c r="F15" s="718"/>
    </row>
    <row r="16" spans="1:6" ht="15.75" customHeight="1">
      <c r="A16" s="196" t="s">
        <v>486</v>
      </c>
      <c r="B16" s="519" t="s">
        <v>497</v>
      </c>
      <c r="C16" s="518"/>
      <c r="D16" s="518"/>
      <c r="E16" s="518"/>
      <c r="F16" s="718"/>
    </row>
    <row r="17" spans="1:6" ht="15.75" customHeight="1">
      <c r="A17" s="292" t="s">
        <v>491</v>
      </c>
      <c r="B17" s="11" t="s">
        <v>51</v>
      </c>
      <c r="C17" s="52"/>
      <c r="D17" s="52"/>
      <c r="E17" s="52"/>
      <c r="F17" s="718"/>
    </row>
    <row r="18" spans="1:6" ht="15.75" customHeight="1">
      <c r="A18" s="288" t="s">
        <v>493</v>
      </c>
      <c r="B18" s="13" t="s">
        <v>321</v>
      </c>
      <c r="C18" s="53"/>
      <c r="D18" s="53"/>
      <c r="E18" s="53"/>
      <c r="F18" s="718"/>
    </row>
    <row r="19" spans="1:6" ht="15.75" customHeight="1">
      <c r="A19" s="288" t="s">
        <v>498</v>
      </c>
      <c r="B19" s="13" t="s">
        <v>322</v>
      </c>
      <c r="C19" s="53"/>
      <c r="D19" s="53"/>
      <c r="E19" s="53"/>
      <c r="F19" s="718"/>
    </row>
    <row r="20" spans="1:6" ht="15.75" customHeight="1">
      <c r="A20" s="196" t="s">
        <v>499</v>
      </c>
      <c r="B20" s="126" t="s">
        <v>323</v>
      </c>
      <c r="C20" s="53"/>
      <c r="D20" s="53"/>
      <c r="E20" s="53"/>
      <c r="F20" s="718"/>
    </row>
    <row r="21" spans="1:6" ht="15.75" customHeight="1">
      <c r="A21" s="197" t="s">
        <v>500</v>
      </c>
      <c r="B21" s="489" t="s">
        <v>450</v>
      </c>
      <c r="C21" s="53"/>
      <c r="D21" s="53"/>
      <c r="E21" s="53"/>
      <c r="F21" s="718"/>
    </row>
    <row r="22" spans="1:6" ht="15.75" customHeight="1">
      <c r="A22" s="292" t="s">
        <v>501</v>
      </c>
      <c r="B22" s="489" t="s">
        <v>487</v>
      </c>
      <c r="C22" s="59"/>
      <c r="D22" s="59"/>
      <c r="E22" s="59"/>
      <c r="F22" s="718"/>
    </row>
    <row r="23" spans="1:6" ht="15.75" customHeight="1">
      <c r="A23" s="288" t="s">
        <v>502</v>
      </c>
      <c r="B23" s="489" t="s">
        <v>492</v>
      </c>
      <c r="C23" s="59"/>
      <c r="D23" s="59"/>
      <c r="E23" s="59"/>
      <c r="F23" s="718"/>
    </row>
    <row r="24" spans="1:6" ht="15.75" customHeight="1">
      <c r="A24" s="288" t="s">
        <v>503</v>
      </c>
      <c r="B24" s="489" t="s">
        <v>494</v>
      </c>
      <c r="C24" s="59"/>
      <c r="D24" s="59"/>
      <c r="E24" s="59"/>
      <c r="F24" s="718"/>
    </row>
    <row r="25" spans="1:6" ht="15.75" customHeight="1">
      <c r="A25" s="288" t="s">
        <v>504</v>
      </c>
      <c r="B25" s="489" t="s">
        <v>505</v>
      </c>
      <c r="C25" s="59"/>
      <c r="D25" s="59"/>
      <c r="E25" s="59"/>
      <c r="F25" s="718"/>
    </row>
    <row r="26" spans="1:6" ht="15.75" customHeight="1" thickBot="1">
      <c r="A26" s="293" t="s">
        <v>506</v>
      </c>
      <c r="B26" s="513" t="s">
        <v>507</v>
      </c>
      <c r="C26" s="235"/>
      <c r="D26" s="235"/>
      <c r="E26" s="235"/>
      <c r="F26" s="718"/>
    </row>
    <row r="27" spans="1:6" ht="15.75" customHeight="1" thickBot="1">
      <c r="A27" s="488" t="s">
        <v>4</v>
      </c>
      <c r="B27" s="112" t="s">
        <v>155</v>
      </c>
      <c r="C27" s="402">
        <f t="shared" ref="C27" si="4">C28+C31+C32+C33+C34</f>
        <v>0</v>
      </c>
      <c r="D27" s="402">
        <f t="shared" ref="D27:E27" si="5">D28+D31+D32+D33+D34</f>
        <v>0</v>
      </c>
      <c r="E27" s="402">
        <f t="shared" si="5"/>
        <v>0</v>
      </c>
      <c r="F27" s="755">
        <v>0</v>
      </c>
    </row>
    <row r="28" spans="1:6" ht="15.75" customHeight="1">
      <c r="A28" s="21" t="s">
        <v>514</v>
      </c>
      <c r="B28" s="22" t="s">
        <v>60</v>
      </c>
      <c r="C28" s="214"/>
      <c r="D28" s="214"/>
      <c r="E28" s="537"/>
      <c r="F28" s="754"/>
    </row>
    <row r="29" spans="1:6" ht="15.75" customHeight="1">
      <c r="A29" s="12" t="s">
        <v>515</v>
      </c>
      <c r="B29" s="13" t="s">
        <v>61</v>
      </c>
      <c r="C29" s="211"/>
      <c r="D29" s="211"/>
      <c r="E29" s="219"/>
      <c r="F29" s="719"/>
    </row>
    <row r="30" spans="1:6" ht="15.75" customHeight="1">
      <c r="A30" s="12" t="s">
        <v>516</v>
      </c>
      <c r="B30" s="13" t="s">
        <v>62</v>
      </c>
      <c r="C30" s="211"/>
      <c r="D30" s="211"/>
      <c r="E30" s="219"/>
      <c r="F30" s="719"/>
    </row>
    <row r="31" spans="1:6" ht="15.75" customHeight="1">
      <c r="A31" s="12" t="s">
        <v>517</v>
      </c>
      <c r="B31" s="13" t="s">
        <v>63</v>
      </c>
      <c r="C31" s="211"/>
      <c r="D31" s="211"/>
      <c r="E31" s="219"/>
      <c r="F31" s="719"/>
    </row>
    <row r="32" spans="1:6" ht="15.75" customHeight="1">
      <c r="A32" s="12" t="s">
        <v>518</v>
      </c>
      <c r="B32" s="13" t="s">
        <v>64</v>
      </c>
      <c r="C32" s="211"/>
      <c r="D32" s="211"/>
      <c r="E32" s="458"/>
      <c r="F32" s="719"/>
    </row>
    <row r="33" spans="1:6" ht="15.75" customHeight="1">
      <c r="A33" s="12" t="s">
        <v>519</v>
      </c>
      <c r="B33" s="115" t="s">
        <v>437</v>
      </c>
      <c r="C33" s="211"/>
      <c r="D33" s="458"/>
      <c r="E33" s="458"/>
      <c r="F33" s="719"/>
    </row>
    <row r="34" spans="1:6" ht="15.75" customHeight="1" thickBot="1">
      <c r="A34" s="17" t="s">
        <v>520</v>
      </c>
      <c r="B34" s="23" t="s">
        <v>65</v>
      </c>
      <c r="C34" s="216">
        <f>'9.2'!C220</f>
        <v>0</v>
      </c>
      <c r="D34" s="216">
        <f>'9.2'!D220</f>
        <v>0</v>
      </c>
      <c r="E34" s="216">
        <f>'9.2'!E220</f>
        <v>0</v>
      </c>
      <c r="F34" s="724">
        <v>0</v>
      </c>
    </row>
    <row r="35" spans="1:6" ht="15.75" customHeight="1" thickBot="1">
      <c r="A35" s="488" t="s">
        <v>5</v>
      </c>
      <c r="B35" s="112" t="s">
        <v>360</v>
      </c>
      <c r="C35" s="402">
        <f t="shared" ref="C35" si="6">SUM(C36:C45)</f>
        <v>0</v>
      </c>
      <c r="D35" s="402">
        <f t="shared" ref="D35:E35" si="7">SUM(D36:D45)</f>
        <v>0</v>
      </c>
      <c r="E35" s="402">
        <f t="shared" si="7"/>
        <v>0</v>
      </c>
      <c r="F35" s="755">
        <v>0</v>
      </c>
    </row>
    <row r="36" spans="1:6" ht="15.75" customHeight="1">
      <c r="A36" s="197" t="s">
        <v>459</v>
      </c>
      <c r="B36" s="11" t="s">
        <v>66</v>
      </c>
      <c r="C36" s="52"/>
      <c r="D36" s="52"/>
      <c r="E36" s="52"/>
      <c r="F36" s="756"/>
    </row>
    <row r="37" spans="1:6" ht="15.75" customHeight="1">
      <c r="A37" s="197" t="s">
        <v>460</v>
      </c>
      <c r="B37" s="13" t="s">
        <v>67</v>
      </c>
      <c r="C37" s="52"/>
      <c r="D37" s="52"/>
      <c r="E37" s="52"/>
      <c r="F37" s="757"/>
    </row>
    <row r="38" spans="1:6" ht="15.75" customHeight="1">
      <c r="A38" s="197" t="s">
        <v>461</v>
      </c>
      <c r="B38" s="13" t="s">
        <v>234</v>
      </c>
      <c r="C38" s="52"/>
      <c r="D38" s="52"/>
      <c r="E38" s="52"/>
      <c r="F38" s="757"/>
    </row>
    <row r="39" spans="1:6" ht="15.75" customHeight="1">
      <c r="A39" s="197" t="s">
        <v>462</v>
      </c>
      <c r="B39" s="13" t="s">
        <v>69</v>
      </c>
      <c r="C39" s="52"/>
      <c r="D39" s="52"/>
      <c r="E39" s="52"/>
      <c r="F39" s="757"/>
    </row>
    <row r="40" spans="1:6" ht="15.75" customHeight="1">
      <c r="A40" s="197" t="s">
        <v>463</v>
      </c>
      <c r="B40" s="13" t="s">
        <v>14</v>
      </c>
      <c r="C40" s="52"/>
      <c r="D40" s="52"/>
      <c r="E40" s="52"/>
      <c r="F40" s="757"/>
    </row>
    <row r="41" spans="1:6" ht="15.75" customHeight="1">
      <c r="A41" s="197" t="s">
        <v>464</v>
      </c>
      <c r="B41" s="13" t="s">
        <v>16</v>
      </c>
      <c r="C41" s="52"/>
      <c r="D41" s="52"/>
      <c r="E41" s="52"/>
      <c r="F41" s="757"/>
    </row>
    <row r="42" spans="1:6" ht="15.75" customHeight="1">
      <c r="A42" s="197" t="s">
        <v>465</v>
      </c>
      <c r="B42" s="13" t="s">
        <v>320</v>
      </c>
      <c r="C42" s="52"/>
      <c r="D42" s="52"/>
      <c r="E42" s="52"/>
      <c r="F42" s="757"/>
    </row>
    <row r="43" spans="1:6" ht="15.75" customHeight="1">
      <c r="A43" s="197" t="s">
        <v>466</v>
      </c>
      <c r="B43" s="13" t="s">
        <v>235</v>
      </c>
      <c r="C43" s="52"/>
      <c r="D43" s="52"/>
      <c r="E43" s="52"/>
      <c r="F43" s="757"/>
    </row>
    <row r="44" spans="1:6" ht="15.75" customHeight="1">
      <c r="A44" s="197" t="s">
        <v>467</v>
      </c>
      <c r="B44" s="13" t="s">
        <v>70</v>
      </c>
      <c r="C44" s="52"/>
      <c r="D44" s="52"/>
      <c r="E44" s="52"/>
      <c r="F44" s="757"/>
    </row>
    <row r="45" spans="1:6" ht="15.75" customHeight="1" thickBot="1">
      <c r="A45" s="197" t="s">
        <v>468</v>
      </c>
      <c r="B45" s="126" t="s">
        <v>19</v>
      </c>
      <c r="C45" s="52">
        <f>'9.2'!C231</f>
        <v>0</v>
      </c>
      <c r="D45" s="52">
        <f>'9.2'!D231</f>
        <v>0</v>
      </c>
      <c r="E45" s="52">
        <f>'9.2'!E231</f>
        <v>0</v>
      </c>
      <c r="F45" s="757">
        <v>0</v>
      </c>
    </row>
    <row r="46" spans="1:6" ht="15.75" customHeight="1" thickBot="1">
      <c r="A46" s="488" t="s">
        <v>45</v>
      </c>
      <c r="B46" s="112" t="s">
        <v>27</v>
      </c>
      <c r="C46" s="402">
        <f t="shared" ref="C46" si="8">C47+C48</f>
        <v>0</v>
      </c>
      <c r="D46" s="402">
        <f t="shared" ref="D46:E46" si="9">D47+D48</f>
        <v>0</v>
      </c>
      <c r="E46" s="402">
        <f t="shared" si="9"/>
        <v>0</v>
      </c>
      <c r="F46" s="785"/>
    </row>
    <row r="47" spans="1:6" ht="15.75" customHeight="1">
      <c r="A47" s="521" t="s">
        <v>521</v>
      </c>
      <c r="B47" s="522" t="s">
        <v>52</v>
      </c>
      <c r="C47" s="469"/>
      <c r="D47" s="469"/>
      <c r="E47" s="469"/>
      <c r="F47" s="786"/>
    </row>
    <row r="48" spans="1:6" ht="15.75" customHeight="1" thickBot="1">
      <c r="A48" s="293" t="s">
        <v>522</v>
      </c>
      <c r="B48" s="23" t="s">
        <v>78</v>
      </c>
      <c r="C48" s="235"/>
      <c r="D48" s="235"/>
      <c r="E48" s="235"/>
      <c r="F48" s="758"/>
    </row>
    <row r="49" spans="1:6" ht="15.75" customHeight="1" thickBot="1">
      <c r="A49" s="296" t="s">
        <v>1</v>
      </c>
      <c r="B49" s="510" t="s">
        <v>452</v>
      </c>
      <c r="C49" s="493">
        <f t="shared" ref="C49" si="10">C50+C59+C63</f>
        <v>0</v>
      </c>
      <c r="D49" s="493">
        <f t="shared" ref="D49:E49" si="11">D50+D59+D63</f>
        <v>0</v>
      </c>
      <c r="E49" s="493">
        <f t="shared" si="11"/>
        <v>0</v>
      </c>
      <c r="F49" s="759"/>
    </row>
    <row r="50" spans="1:6" ht="15.75" customHeight="1" thickBot="1">
      <c r="A50" s="488" t="s">
        <v>50</v>
      </c>
      <c r="B50" s="112" t="s">
        <v>482</v>
      </c>
      <c r="C50" s="402">
        <f t="shared" ref="C50" si="12">SUM(C51:C54)</f>
        <v>0</v>
      </c>
      <c r="D50" s="402">
        <f t="shared" ref="D50:E50" si="13">SUM(D51:D54)</f>
        <v>0</v>
      </c>
      <c r="E50" s="402">
        <f t="shared" si="13"/>
        <v>0</v>
      </c>
      <c r="F50" s="760"/>
    </row>
    <row r="51" spans="1:6" ht="15.75" customHeight="1">
      <c r="A51" s="292" t="s">
        <v>508</v>
      </c>
      <c r="B51" s="130" t="s">
        <v>58</v>
      </c>
      <c r="C51" s="68"/>
      <c r="D51" s="68"/>
      <c r="E51" s="68"/>
      <c r="F51" s="761"/>
    </row>
    <row r="52" spans="1:6" ht="15.75" customHeight="1">
      <c r="A52" s="196" t="s">
        <v>470</v>
      </c>
      <c r="B52" s="13" t="s">
        <v>509</v>
      </c>
      <c r="C52" s="53"/>
      <c r="D52" s="53"/>
      <c r="E52" s="53"/>
      <c r="F52" s="757"/>
    </row>
    <row r="53" spans="1:6" ht="15.75" customHeight="1">
      <c r="A53" s="196" t="s">
        <v>471</v>
      </c>
      <c r="B53" s="13" t="s">
        <v>59</v>
      </c>
      <c r="C53" s="68"/>
      <c r="D53" s="68"/>
      <c r="E53" s="68"/>
      <c r="F53" s="757"/>
    </row>
    <row r="54" spans="1:6" ht="15.75" customHeight="1">
      <c r="A54" s="196" t="s">
        <v>470</v>
      </c>
      <c r="B54" s="13" t="s">
        <v>324</v>
      </c>
      <c r="C54" s="53"/>
      <c r="D54" s="53"/>
      <c r="E54" s="53"/>
      <c r="F54" s="757"/>
    </row>
    <row r="55" spans="1:6" ht="15.75" customHeight="1">
      <c r="A55" s="288" t="s">
        <v>471</v>
      </c>
      <c r="B55" s="289" t="s">
        <v>325</v>
      </c>
      <c r="C55" s="59"/>
      <c r="D55" s="59"/>
      <c r="E55" s="59"/>
      <c r="F55" s="757"/>
    </row>
    <row r="56" spans="1:6" ht="15.75" customHeight="1">
      <c r="A56" s="288" t="s">
        <v>488</v>
      </c>
      <c r="B56" s="489" t="s">
        <v>487</v>
      </c>
      <c r="C56" s="59"/>
      <c r="D56" s="59"/>
      <c r="E56" s="59"/>
      <c r="F56" s="757"/>
    </row>
    <row r="57" spans="1:6" ht="15.75" customHeight="1">
      <c r="A57" s="288" t="s">
        <v>510</v>
      </c>
      <c r="B57" s="489" t="s">
        <v>511</v>
      </c>
      <c r="C57" s="59"/>
      <c r="D57" s="59"/>
      <c r="E57" s="59"/>
      <c r="F57" s="757"/>
    </row>
    <row r="58" spans="1:6" ht="15.75" customHeight="1" thickBot="1">
      <c r="A58" s="293" t="s">
        <v>512</v>
      </c>
      <c r="B58" s="513" t="s">
        <v>513</v>
      </c>
      <c r="C58" s="235"/>
      <c r="D58" s="235"/>
      <c r="E58" s="235"/>
      <c r="F58" s="757"/>
    </row>
    <row r="59" spans="1:6" ht="15.75" customHeight="1" thickBot="1">
      <c r="A59" s="488" t="s">
        <v>54</v>
      </c>
      <c r="B59" s="490" t="s">
        <v>452</v>
      </c>
      <c r="C59" s="60">
        <f t="shared" ref="C59" si="14">SUM(C60:C62)</f>
        <v>0</v>
      </c>
      <c r="D59" s="60">
        <f t="shared" ref="D59:E59" si="15">SUM(D60:D62)</f>
        <v>0</v>
      </c>
      <c r="E59" s="60">
        <f t="shared" si="15"/>
        <v>0</v>
      </c>
      <c r="F59" s="716"/>
    </row>
    <row r="60" spans="1:6" ht="15.75" customHeight="1">
      <c r="A60" s="197" t="s">
        <v>472</v>
      </c>
      <c r="B60" s="502" t="s">
        <v>22</v>
      </c>
      <c r="C60" s="52"/>
      <c r="D60" s="52"/>
      <c r="E60" s="52"/>
      <c r="F60" s="762"/>
    </row>
    <row r="61" spans="1:6" ht="15.75" customHeight="1">
      <c r="A61" s="196" t="s">
        <v>473</v>
      </c>
      <c r="B61" s="31" t="s">
        <v>24</v>
      </c>
      <c r="C61" s="68"/>
      <c r="D61" s="68"/>
      <c r="E61" s="68"/>
      <c r="F61" s="761"/>
    </row>
    <row r="62" spans="1:6" ht="15.75" customHeight="1" thickBot="1">
      <c r="A62" s="288" t="s">
        <v>474</v>
      </c>
      <c r="B62" s="503" t="s">
        <v>236</v>
      </c>
      <c r="C62" s="59"/>
      <c r="D62" s="59"/>
      <c r="E62" s="59"/>
      <c r="F62" s="763"/>
    </row>
    <row r="63" spans="1:6" ht="15.75" customHeight="1" thickBot="1">
      <c r="A63" s="488" t="s">
        <v>53</v>
      </c>
      <c r="B63" s="490" t="s">
        <v>326</v>
      </c>
      <c r="C63" s="402">
        <f t="shared" ref="C63" si="16">SUM(C64:C65)</f>
        <v>0</v>
      </c>
      <c r="D63" s="402">
        <f t="shared" ref="D63:E63" si="17">SUM(D64:D65)</f>
        <v>0</v>
      </c>
      <c r="E63" s="402">
        <f t="shared" si="17"/>
        <v>0</v>
      </c>
      <c r="F63" s="760"/>
    </row>
    <row r="64" spans="1:6" ht="15.75" customHeight="1">
      <c r="A64" s="292" t="s">
        <v>523</v>
      </c>
      <c r="B64" s="524" t="s">
        <v>509</v>
      </c>
      <c r="C64" s="68"/>
      <c r="D64" s="68"/>
      <c r="E64" s="68"/>
      <c r="F64" s="761"/>
    </row>
    <row r="65" spans="1:6" ht="15.75" customHeight="1" thickBot="1">
      <c r="A65" s="293" t="s">
        <v>524</v>
      </c>
      <c r="B65" s="525" t="s">
        <v>80</v>
      </c>
      <c r="C65" s="235"/>
      <c r="D65" s="235"/>
      <c r="E65" s="235"/>
      <c r="F65" s="764"/>
    </row>
    <row r="66" spans="1:6" ht="15.75" customHeight="1" thickBot="1">
      <c r="A66" s="526" t="s">
        <v>2</v>
      </c>
      <c r="B66" s="527" t="s">
        <v>381</v>
      </c>
      <c r="C66" s="528">
        <f t="shared" ref="C66" si="18">C49+C9</f>
        <v>0</v>
      </c>
      <c r="D66" s="528">
        <f t="shared" ref="D66:E66" si="19">D49+D9</f>
        <v>0</v>
      </c>
      <c r="E66" s="528">
        <f t="shared" si="19"/>
        <v>0</v>
      </c>
      <c r="F66" s="765">
        <v>0</v>
      </c>
    </row>
    <row r="67" spans="1:6" ht="15.75" customHeight="1" thickBot="1">
      <c r="A67" s="167" t="s">
        <v>12</v>
      </c>
      <c r="B67" s="116" t="s">
        <v>525</v>
      </c>
      <c r="C67" s="208">
        <f t="shared" ref="C67" si="20">SUM(C68:C70)</f>
        <v>0</v>
      </c>
      <c r="D67" s="208">
        <f t="shared" ref="D67:E67" si="21">SUM(D68:D70)</f>
        <v>0</v>
      </c>
      <c r="E67" s="208">
        <f t="shared" si="21"/>
        <v>0</v>
      </c>
      <c r="F67" s="766"/>
    </row>
    <row r="68" spans="1:6" ht="15.75" customHeight="1">
      <c r="A68" s="164" t="s">
        <v>13</v>
      </c>
      <c r="B68" s="113" t="s">
        <v>237</v>
      </c>
      <c r="C68" s="211"/>
      <c r="D68" s="211"/>
      <c r="E68" s="211"/>
      <c r="F68" s="767"/>
    </row>
    <row r="69" spans="1:6" ht="15.75" customHeight="1">
      <c r="A69" s="164" t="s">
        <v>15</v>
      </c>
      <c r="B69" s="114" t="s">
        <v>238</v>
      </c>
      <c r="C69" s="211"/>
      <c r="D69" s="211"/>
      <c r="E69" s="211"/>
      <c r="F69" s="724"/>
    </row>
    <row r="70" spans="1:6" ht="15.75" customHeight="1" thickBot="1">
      <c r="A70" s="164" t="s">
        <v>17</v>
      </c>
      <c r="B70" s="117" t="s">
        <v>239</v>
      </c>
      <c r="C70" s="211"/>
      <c r="D70" s="211"/>
      <c r="E70" s="211"/>
      <c r="F70" s="767"/>
    </row>
    <row r="71" spans="1:6" ht="15.75" customHeight="1" thickBot="1">
      <c r="A71" s="167" t="s">
        <v>20</v>
      </c>
      <c r="B71" s="116" t="s">
        <v>526</v>
      </c>
      <c r="C71" s="208">
        <f t="shared" ref="C71" si="22">SUM(C72:C75)</f>
        <v>0</v>
      </c>
      <c r="D71" s="208">
        <f t="shared" ref="D71:E71" si="23">SUM(D72:D75)</f>
        <v>0</v>
      </c>
      <c r="E71" s="208">
        <f t="shared" si="23"/>
        <v>0</v>
      </c>
      <c r="F71" s="768">
        <f t="shared" ref="F71" si="24">SUM(F72:F75)</f>
        <v>0</v>
      </c>
    </row>
    <row r="72" spans="1:6" ht="15.75" customHeight="1">
      <c r="A72" s="164" t="s">
        <v>21</v>
      </c>
      <c r="B72" s="113" t="s">
        <v>240</v>
      </c>
      <c r="C72" s="211"/>
      <c r="D72" s="211"/>
      <c r="E72" s="211"/>
      <c r="F72" s="767"/>
    </row>
    <row r="73" spans="1:6" ht="15.75" customHeight="1">
      <c r="A73" s="164" t="s">
        <v>23</v>
      </c>
      <c r="B73" s="114" t="s">
        <v>81</v>
      </c>
      <c r="C73" s="211"/>
      <c r="D73" s="211"/>
      <c r="E73" s="211"/>
      <c r="F73" s="767"/>
    </row>
    <row r="74" spans="1:6" ht="15.75" customHeight="1">
      <c r="A74" s="164" t="s">
        <v>25</v>
      </c>
      <c r="B74" s="114" t="s">
        <v>241</v>
      </c>
      <c r="C74" s="211"/>
      <c r="D74" s="211"/>
      <c r="E74" s="211"/>
      <c r="F74" s="767"/>
    </row>
    <row r="75" spans="1:6" ht="15.75" customHeight="1" thickBot="1">
      <c r="A75" s="164" t="s">
        <v>68</v>
      </c>
      <c r="B75" s="115" t="s">
        <v>82</v>
      </c>
      <c r="C75" s="211"/>
      <c r="D75" s="211"/>
      <c r="E75" s="211"/>
      <c r="F75" s="767"/>
    </row>
    <row r="76" spans="1:6" ht="15.75" customHeight="1" thickBot="1">
      <c r="A76" s="167" t="s">
        <v>26</v>
      </c>
      <c r="B76" s="116" t="s">
        <v>242</v>
      </c>
      <c r="C76" s="208">
        <f t="shared" ref="C76" si="25">SUM(C77:C78)</f>
        <v>0</v>
      </c>
      <c r="D76" s="208">
        <f t="shared" ref="D76:E76" si="26">SUM(D77:D78)</f>
        <v>0</v>
      </c>
      <c r="E76" s="208">
        <f t="shared" si="26"/>
        <v>0</v>
      </c>
      <c r="F76" s="766"/>
    </row>
    <row r="77" spans="1:6" ht="15.75" customHeight="1">
      <c r="A77" s="164" t="s">
        <v>71</v>
      </c>
      <c r="B77" s="113" t="s">
        <v>35</v>
      </c>
      <c r="C77" s="211"/>
      <c r="D77" s="211"/>
      <c r="E77" s="211"/>
      <c r="F77" s="769"/>
    </row>
    <row r="78" spans="1:6" ht="15.75" customHeight="1" thickBot="1">
      <c r="A78" s="166" t="s">
        <v>72</v>
      </c>
      <c r="B78" s="115" t="s">
        <v>36</v>
      </c>
      <c r="C78" s="211"/>
      <c r="D78" s="211"/>
      <c r="E78" s="211"/>
      <c r="F78" s="770"/>
    </row>
    <row r="79" spans="1:6" ht="15.75" customHeight="1" thickBot="1">
      <c r="A79" s="167" t="s">
        <v>527</v>
      </c>
      <c r="B79" s="116" t="s">
        <v>243</v>
      </c>
      <c r="C79" s="208">
        <f t="shared" ref="C79" si="27">SUM(C80:C82)</f>
        <v>0</v>
      </c>
      <c r="D79" s="208">
        <f t="shared" ref="D79:E79" si="28">SUM(D80:D82)</f>
        <v>0</v>
      </c>
      <c r="E79" s="208">
        <f t="shared" si="28"/>
        <v>0</v>
      </c>
      <c r="F79" s="766"/>
    </row>
    <row r="80" spans="1:6" ht="15.75" customHeight="1">
      <c r="A80" s="164" t="s">
        <v>75</v>
      </c>
      <c r="B80" s="113" t="s">
        <v>38</v>
      </c>
      <c r="C80" s="211"/>
      <c r="D80" s="211"/>
      <c r="E80" s="211"/>
      <c r="F80" s="767"/>
    </row>
    <row r="81" spans="1:6" ht="15.75" customHeight="1">
      <c r="A81" s="165" t="s">
        <v>76</v>
      </c>
      <c r="B81" s="114" t="s">
        <v>39</v>
      </c>
      <c r="C81" s="211"/>
      <c r="D81" s="211"/>
      <c r="E81" s="211"/>
      <c r="F81" s="767"/>
    </row>
    <row r="82" spans="1:6" ht="15.75" customHeight="1" thickBot="1">
      <c r="A82" s="166" t="s">
        <v>77</v>
      </c>
      <c r="B82" s="115" t="s">
        <v>40</v>
      </c>
      <c r="C82" s="211"/>
      <c r="D82" s="211"/>
      <c r="E82" s="211"/>
      <c r="F82" s="724"/>
    </row>
    <row r="83" spans="1:6" ht="15.75" customHeight="1" thickBot="1">
      <c r="A83" s="167" t="s">
        <v>528</v>
      </c>
      <c r="B83" s="116" t="s">
        <v>244</v>
      </c>
      <c r="C83" s="208">
        <f t="shared" ref="C83" si="29">SUM(C84:C87)</f>
        <v>0</v>
      </c>
      <c r="D83" s="208">
        <f t="shared" ref="D83:E83" si="30">SUM(D84:D87)</f>
        <v>0</v>
      </c>
      <c r="E83" s="208">
        <f t="shared" si="30"/>
        <v>0</v>
      </c>
      <c r="F83" s="768"/>
    </row>
    <row r="84" spans="1:6" ht="15.75" customHeight="1">
      <c r="A84" s="168" t="s">
        <v>529</v>
      </c>
      <c r="B84" s="113" t="s">
        <v>245</v>
      </c>
      <c r="C84" s="211"/>
      <c r="D84" s="211"/>
      <c r="E84" s="211"/>
      <c r="F84" s="767"/>
    </row>
    <row r="85" spans="1:6" ht="15.75" customHeight="1">
      <c r="A85" s="169" t="s">
        <v>530</v>
      </c>
      <c r="B85" s="114" t="s">
        <v>246</v>
      </c>
      <c r="C85" s="211"/>
      <c r="D85" s="211"/>
      <c r="E85" s="211"/>
      <c r="F85" s="767"/>
    </row>
    <row r="86" spans="1:6" ht="15.75" customHeight="1">
      <c r="A86" s="169" t="s">
        <v>531</v>
      </c>
      <c r="B86" s="114" t="s">
        <v>247</v>
      </c>
      <c r="C86" s="211"/>
      <c r="D86" s="211"/>
      <c r="E86" s="211"/>
      <c r="F86" s="767"/>
    </row>
    <row r="87" spans="1:6" ht="15.75" customHeight="1" thickBot="1">
      <c r="A87" s="170" t="s">
        <v>532</v>
      </c>
      <c r="B87" s="115" t="s">
        <v>248</v>
      </c>
      <c r="C87" s="211"/>
      <c r="D87" s="211"/>
      <c r="E87" s="211"/>
      <c r="F87" s="767"/>
    </row>
    <row r="88" spans="1:6" ht="15.75" customHeight="1" thickBot="1">
      <c r="A88" s="167" t="s">
        <v>30</v>
      </c>
      <c r="B88" s="118" t="s">
        <v>533</v>
      </c>
      <c r="C88" s="208">
        <f t="shared" ref="C88" si="31">C67+C71+C76+C79+C83</f>
        <v>0</v>
      </c>
      <c r="D88" s="208">
        <f t="shared" ref="D88:E88" si="32">D67+D71+D76+D79+D83</f>
        <v>0</v>
      </c>
      <c r="E88" s="208">
        <f t="shared" si="32"/>
        <v>0</v>
      </c>
      <c r="F88" s="766"/>
    </row>
    <row r="89" spans="1:6" s="368" customFormat="1" ht="15.75" customHeight="1" thickBot="1">
      <c r="A89" s="543" t="s">
        <v>33</v>
      </c>
      <c r="B89" s="529" t="s">
        <v>534</v>
      </c>
      <c r="C89" s="544">
        <f t="shared" ref="C89" si="33">C88+C66</f>
        <v>0</v>
      </c>
      <c r="D89" s="544">
        <f t="shared" ref="D89:E89" si="34">D88+D66</f>
        <v>0</v>
      </c>
      <c r="E89" s="544">
        <f t="shared" si="34"/>
        <v>0</v>
      </c>
      <c r="F89" s="787">
        <v>0</v>
      </c>
    </row>
    <row r="90" spans="1:6" ht="12" customHeight="1">
      <c r="A90" s="119"/>
      <c r="B90" s="120"/>
    </row>
    <row r="91" spans="1:6" ht="16.5" customHeight="1">
      <c r="A91" s="1280" t="s">
        <v>84</v>
      </c>
      <c r="B91" s="1280"/>
      <c r="C91" s="1280"/>
      <c r="D91" s="1280"/>
      <c r="E91" s="1280"/>
      <c r="F91" s="1280"/>
    </row>
    <row r="92" spans="1:6" ht="12" customHeight="1">
      <c r="A92" s="1285" t="s">
        <v>85</v>
      </c>
      <c r="B92" s="1285"/>
      <c r="C92" s="283"/>
      <c r="D92" s="283"/>
      <c r="E92" s="283"/>
      <c r="F92" s="283" t="s">
        <v>148</v>
      </c>
    </row>
    <row r="93" spans="1:6" ht="12" customHeight="1" thickBot="1">
      <c r="A93" s="1283"/>
      <c r="B93" s="1283"/>
      <c r="C93" s="476"/>
      <c r="D93" s="778"/>
      <c r="E93" s="778"/>
      <c r="F93" s="406" t="s">
        <v>145</v>
      </c>
    </row>
    <row r="94" spans="1:6" ht="26.25" customHeight="1" thickBot="1">
      <c r="A94" s="3" t="s">
        <v>9</v>
      </c>
      <c r="B94" s="4" t="s">
        <v>87</v>
      </c>
      <c r="C94" s="1274" t="s">
        <v>912</v>
      </c>
      <c r="D94" s="1274" t="s">
        <v>913</v>
      </c>
      <c r="E94" s="1274" t="s">
        <v>914</v>
      </c>
      <c r="F94" s="5" t="s">
        <v>577</v>
      </c>
    </row>
    <row r="95" spans="1:6" ht="15.75" customHeight="1" thickBot="1">
      <c r="A95" s="6">
        <v>1</v>
      </c>
      <c r="B95" s="7">
        <v>2</v>
      </c>
      <c r="C95" s="111">
        <v>3</v>
      </c>
      <c r="D95" s="111">
        <v>4</v>
      </c>
      <c r="E95" s="111">
        <v>5</v>
      </c>
      <c r="F95" s="8">
        <v>6</v>
      </c>
    </row>
    <row r="96" spans="1:6" ht="15.75" customHeight="1" thickBot="1">
      <c r="A96" s="550" t="s">
        <v>0</v>
      </c>
      <c r="B96" s="509" t="s">
        <v>484</v>
      </c>
      <c r="C96" s="558">
        <f t="shared" ref="C96" si="35">SUM(C97:C101)</f>
        <v>0</v>
      </c>
      <c r="D96" s="558">
        <f t="shared" ref="D96:E96" si="36">SUM(D97:D101)</f>
        <v>0</v>
      </c>
      <c r="E96" s="558">
        <f t="shared" si="36"/>
        <v>0</v>
      </c>
      <c r="F96" s="559">
        <v>0</v>
      </c>
    </row>
    <row r="97" spans="1:6" ht="15.75" customHeight="1">
      <c r="A97" s="21" t="s">
        <v>3</v>
      </c>
      <c r="B97" s="22" t="s">
        <v>249</v>
      </c>
      <c r="C97" s="28">
        <f>'9.2'!C253</f>
        <v>0</v>
      </c>
      <c r="D97" s="28">
        <f>'9.2'!D253</f>
        <v>0</v>
      </c>
      <c r="E97" s="28">
        <f>'9.2'!E253</f>
        <v>0</v>
      </c>
      <c r="F97" s="456">
        <v>0</v>
      </c>
    </row>
    <row r="98" spans="1:6" ht="15.75" customHeight="1">
      <c r="A98" s="12" t="s">
        <v>4</v>
      </c>
      <c r="B98" s="13" t="s">
        <v>89</v>
      </c>
      <c r="C98" s="29">
        <f>'9.2'!C254</f>
        <v>0</v>
      </c>
      <c r="D98" s="29">
        <f>'9.2'!D254</f>
        <v>0</v>
      </c>
      <c r="E98" s="29">
        <f>'9.2'!E254</f>
        <v>0</v>
      </c>
      <c r="F98" s="452">
        <v>0</v>
      </c>
    </row>
    <row r="99" spans="1:6" ht="15.75" customHeight="1">
      <c r="A99" s="12" t="s">
        <v>5</v>
      </c>
      <c r="B99" s="13" t="s">
        <v>250</v>
      </c>
      <c r="C99" s="29">
        <f>'9.2'!C255</f>
        <v>0</v>
      </c>
      <c r="D99" s="29">
        <f>'9.2'!D255</f>
        <v>0</v>
      </c>
      <c r="E99" s="29">
        <f>'9.2'!E255</f>
        <v>0</v>
      </c>
      <c r="F99" s="452">
        <v>0</v>
      </c>
    </row>
    <row r="100" spans="1:6" ht="15.75" customHeight="1">
      <c r="A100" s="12" t="s">
        <v>45</v>
      </c>
      <c r="B100" s="31" t="s">
        <v>127</v>
      </c>
      <c r="C100" s="29">
        <f>'9.2'!C256</f>
        <v>0</v>
      </c>
      <c r="D100" s="29">
        <f>'9.2'!D256</f>
        <v>0</v>
      </c>
      <c r="E100" s="29">
        <f>'9.2'!E256</f>
        <v>0</v>
      </c>
      <c r="F100" s="452"/>
    </row>
    <row r="101" spans="1:6" ht="15.75" customHeight="1">
      <c r="A101" s="12" t="s">
        <v>251</v>
      </c>
      <c r="B101" s="32" t="s">
        <v>91</v>
      </c>
      <c r="C101" s="29">
        <f>'9.2'!C257</f>
        <v>0</v>
      </c>
      <c r="D101" s="29">
        <f>'9.2'!D257</f>
        <v>0</v>
      </c>
      <c r="E101" s="29">
        <f>'9.2'!E257</f>
        <v>0</v>
      </c>
      <c r="F101" s="452"/>
    </row>
    <row r="102" spans="1:6" ht="15.75" customHeight="1">
      <c r="A102" s="12" t="s">
        <v>49</v>
      </c>
      <c r="B102" s="13" t="s">
        <v>252</v>
      </c>
      <c r="C102" s="30"/>
      <c r="D102" s="30"/>
      <c r="E102" s="30"/>
      <c r="F102" s="452"/>
    </row>
    <row r="103" spans="1:6" ht="15.75" customHeight="1">
      <c r="A103" s="12" t="s">
        <v>93</v>
      </c>
      <c r="B103" s="122" t="s">
        <v>253</v>
      </c>
      <c r="C103" s="30"/>
      <c r="D103" s="30"/>
      <c r="E103" s="30"/>
      <c r="F103" s="452"/>
    </row>
    <row r="104" spans="1:6" ht="15.75" customHeight="1">
      <c r="A104" s="12" t="s">
        <v>95</v>
      </c>
      <c r="B104" s="123" t="s">
        <v>254</v>
      </c>
      <c r="C104" s="30"/>
      <c r="D104" s="30"/>
      <c r="E104" s="30"/>
      <c r="F104" s="452"/>
    </row>
    <row r="105" spans="1:6" ht="15.75" customHeight="1">
      <c r="A105" s="12" t="s">
        <v>96</v>
      </c>
      <c r="B105" s="123" t="s">
        <v>255</v>
      </c>
      <c r="C105" s="30"/>
      <c r="D105" s="30"/>
      <c r="E105" s="30"/>
      <c r="F105" s="30"/>
    </row>
    <row r="106" spans="1:6" ht="15.75" customHeight="1">
      <c r="A106" s="12" t="s">
        <v>98</v>
      </c>
      <c r="B106" s="122" t="s">
        <v>256</v>
      </c>
      <c r="C106" s="30"/>
      <c r="D106" s="30"/>
      <c r="E106" s="30"/>
      <c r="F106" s="30"/>
    </row>
    <row r="107" spans="1:6" ht="15.75" customHeight="1">
      <c r="A107" s="12" t="s">
        <v>100</v>
      </c>
      <c r="B107" s="122" t="s">
        <v>257</v>
      </c>
      <c r="C107" s="30"/>
      <c r="D107" s="30"/>
      <c r="E107" s="30"/>
      <c r="F107" s="30"/>
    </row>
    <row r="108" spans="1:6" ht="15.75" customHeight="1">
      <c r="A108" s="12" t="s">
        <v>130</v>
      </c>
      <c r="B108" s="123" t="s">
        <v>258</v>
      </c>
      <c r="C108" s="30"/>
      <c r="D108" s="30"/>
      <c r="E108" s="30"/>
      <c r="F108" s="30"/>
    </row>
    <row r="109" spans="1:6" ht="15.75" customHeight="1">
      <c r="A109" s="25" t="s">
        <v>132</v>
      </c>
      <c r="B109" s="124" t="s">
        <v>259</v>
      </c>
      <c r="C109" s="30"/>
      <c r="D109" s="30"/>
      <c r="E109" s="30"/>
      <c r="F109" s="30"/>
    </row>
    <row r="110" spans="1:6" ht="15.75" customHeight="1">
      <c r="A110" s="12" t="s">
        <v>135</v>
      </c>
      <c r="B110" s="124" t="s">
        <v>260</v>
      </c>
      <c r="C110" s="30"/>
      <c r="D110" s="30"/>
      <c r="E110" s="30"/>
      <c r="F110" s="30"/>
    </row>
    <row r="111" spans="1:6" ht="15.75" customHeight="1">
      <c r="A111" s="15" t="s">
        <v>136</v>
      </c>
      <c r="B111" s="124" t="s">
        <v>261</v>
      </c>
      <c r="C111" s="30"/>
      <c r="D111" s="30"/>
      <c r="E111" s="30"/>
      <c r="F111" s="30"/>
    </row>
    <row r="112" spans="1:6" s="368" customFormat="1" ht="15.75" customHeight="1" thickBot="1">
      <c r="A112" s="496" t="s">
        <v>385</v>
      </c>
      <c r="B112" s="23" t="s">
        <v>113</v>
      </c>
      <c r="C112" s="125"/>
      <c r="D112" s="125"/>
      <c r="E112" s="125"/>
      <c r="F112" s="125"/>
    </row>
    <row r="113" spans="1:6" ht="15.75" customHeight="1" thickBot="1">
      <c r="A113" s="553" t="s">
        <v>1</v>
      </c>
      <c r="B113" s="510" t="s">
        <v>485</v>
      </c>
      <c r="C113" s="560">
        <f t="shared" ref="C113" si="37">+C114+C116+C118</f>
        <v>0</v>
      </c>
      <c r="D113" s="560">
        <f t="shared" ref="D113:E113" si="38">+D114+D116+D118</f>
        <v>0</v>
      </c>
      <c r="E113" s="560">
        <f t="shared" si="38"/>
        <v>0</v>
      </c>
      <c r="F113" s="560">
        <f t="shared" ref="F113" si="39">+F114+F116+F118</f>
        <v>0</v>
      </c>
    </row>
    <row r="114" spans="1:6" ht="15.75" customHeight="1">
      <c r="A114" s="10" t="s">
        <v>50</v>
      </c>
      <c r="B114" s="13" t="s">
        <v>177</v>
      </c>
      <c r="C114" s="34"/>
      <c r="D114" s="34"/>
      <c r="E114" s="34"/>
      <c r="F114" s="34"/>
    </row>
    <row r="115" spans="1:6" ht="15.75" customHeight="1">
      <c r="A115" s="10" t="s">
        <v>54</v>
      </c>
      <c r="B115" s="126" t="s">
        <v>262</v>
      </c>
      <c r="C115" s="34"/>
      <c r="D115" s="34"/>
      <c r="E115" s="34"/>
      <c r="F115" s="34"/>
    </row>
    <row r="116" spans="1:6" ht="15.75" customHeight="1">
      <c r="A116" s="10" t="s">
        <v>53</v>
      </c>
      <c r="B116" s="126" t="s">
        <v>104</v>
      </c>
      <c r="C116" s="29"/>
      <c r="D116" s="29"/>
      <c r="E116" s="29"/>
      <c r="F116" s="29"/>
    </row>
    <row r="117" spans="1:6" ht="15.75" customHeight="1">
      <c r="A117" s="10" t="s">
        <v>55</v>
      </c>
      <c r="B117" s="126" t="s">
        <v>105</v>
      </c>
      <c r="C117" s="14"/>
      <c r="D117" s="14"/>
      <c r="E117" s="14"/>
      <c r="F117" s="14"/>
    </row>
    <row r="118" spans="1:6" ht="15.75" customHeight="1">
      <c r="A118" s="10" t="s">
        <v>56</v>
      </c>
      <c r="B118" s="127" t="s">
        <v>183</v>
      </c>
      <c r="C118" s="14"/>
      <c r="D118" s="14"/>
      <c r="E118" s="14"/>
      <c r="F118" s="14"/>
    </row>
    <row r="119" spans="1:6" ht="15.75" customHeight="1">
      <c r="A119" s="10" t="s">
        <v>57</v>
      </c>
      <c r="B119" s="128" t="s">
        <v>263</v>
      </c>
      <c r="C119" s="14"/>
      <c r="D119" s="14"/>
      <c r="E119" s="14"/>
      <c r="F119" s="14"/>
    </row>
    <row r="120" spans="1:6" ht="15.75" customHeight="1">
      <c r="A120" s="10" t="s">
        <v>107</v>
      </c>
      <c r="B120" s="129" t="s">
        <v>264</v>
      </c>
      <c r="C120" s="14"/>
      <c r="D120" s="14"/>
      <c r="E120" s="14"/>
      <c r="F120" s="14"/>
    </row>
    <row r="121" spans="1:6" ht="15.75" customHeight="1">
      <c r="A121" s="10" t="s">
        <v>109</v>
      </c>
      <c r="B121" s="123" t="s">
        <v>255</v>
      </c>
      <c r="C121" s="14"/>
      <c r="D121" s="14"/>
      <c r="E121" s="14"/>
      <c r="F121" s="14"/>
    </row>
    <row r="122" spans="1:6" ht="15.75" customHeight="1">
      <c r="A122" s="10" t="s">
        <v>110</v>
      </c>
      <c r="B122" s="123" t="s">
        <v>265</v>
      </c>
      <c r="C122" s="14"/>
      <c r="D122" s="14"/>
      <c r="E122" s="14"/>
      <c r="F122" s="14"/>
    </row>
    <row r="123" spans="1:6" ht="15.75" customHeight="1">
      <c r="A123" s="10" t="s">
        <v>112</v>
      </c>
      <c r="B123" s="123" t="s">
        <v>266</v>
      </c>
      <c r="C123" s="14"/>
      <c r="D123" s="14"/>
      <c r="E123" s="14"/>
      <c r="F123" s="14"/>
    </row>
    <row r="124" spans="1:6" ht="15.75" customHeight="1">
      <c r="A124" s="10" t="s">
        <v>138</v>
      </c>
      <c r="B124" s="123" t="s">
        <v>258</v>
      </c>
      <c r="C124" s="14"/>
      <c r="D124" s="14"/>
      <c r="E124" s="14"/>
      <c r="F124" s="14"/>
    </row>
    <row r="125" spans="1:6" ht="15.75" customHeight="1">
      <c r="A125" s="10" t="s">
        <v>141</v>
      </c>
      <c r="B125" s="123" t="s">
        <v>267</v>
      </c>
      <c r="C125" s="14"/>
      <c r="D125" s="14"/>
      <c r="E125" s="14"/>
      <c r="F125" s="14"/>
    </row>
    <row r="126" spans="1:6" ht="15.75" customHeight="1">
      <c r="A126" s="25" t="s">
        <v>142</v>
      </c>
      <c r="B126" s="124" t="s">
        <v>268</v>
      </c>
      <c r="C126" s="16"/>
      <c r="D126" s="16"/>
      <c r="E126" s="16"/>
      <c r="F126" s="16"/>
    </row>
    <row r="127" spans="1:6" s="368" customFormat="1" ht="15.75" customHeight="1" thickBot="1">
      <c r="A127" s="496" t="s">
        <v>481</v>
      </c>
      <c r="B127" s="23" t="s">
        <v>114</v>
      </c>
      <c r="C127" s="542"/>
      <c r="D127" s="542"/>
      <c r="E127" s="542"/>
      <c r="F127" s="542"/>
    </row>
    <row r="128" spans="1:6" ht="15.75" customHeight="1" thickBot="1">
      <c r="A128" s="553" t="s">
        <v>2</v>
      </c>
      <c r="B128" s="510" t="s">
        <v>269</v>
      </c>
      <c r="C128" s="560">
        <f t="shared" ref="C128" si="40">+C96+C113</f>
        <v>0</v>
      </c>
      <c r="D128" s="560">
        <f t="shared" ref="D128:E128" si="41">+D96+D113</f>
        <v>0</v>
      </c>
      <c r="E128" s="560">
        <f t="shared" si="41"/>
        <v>0</v>
      </c>
      <c r="F128" s="561" t="e">
        <f>E128/D128*100</f>
        <v>#DIV/0!</v>
      </c>
    </row>
    <row r="129" spans="1:6" ht="15.75" customHeight="1" thickBot="1">
      <c r="A129" s="19" t="s">
        <v>12</v>
      </c>
      <c r="B129" s="38" t="s">
        <v>537</v>
      </c>
      <c r="C129" s="33">
        <f t="shared" ref="C129" si="42">+C130+C131+C132</f>
        <v>0</v>
      </c>
      <c r="D129" s="33">
        <f t="shared" ref="D129:E129" si="43">+D130+D131+D132</f>
        <v>0</v>
      </c>
      <c r="E129" s="33">
        <f t="shared" si="43"/>
        <v>0</v>
      </c>
      <c r="F129" s="33">
        <f t="shared" ref="F129" si="44">+F130+F131+F132</f>
        <v>0</v>
      </c>
    </row>
    <row r="130" spans="1:6" ht="15.75" customHeight="1">
      <c r="A130" s="12" t="s">
        <v>13</v>
      </c>
      <c r="B130" s="35" t="s">
        <v>115</v>
      </c>
      <c r="C130" s="14"/>
      <c r="D130" s="14"/>
      <c r="E130" s="14"/>
      <c r="F130" s="14"/>
    </row>
    <row r="131" spans="1:6" ht="15.75" customHeight="1">
      <c r="A131" s="12" t="s">
        <v>15</v>
      </c>
      <c r="B131" s="18" t="s">
        <v>116</v>
      </c>
      <c r="C131" s="14"/>
      <c r="D131" s="14"/>
      <c r="E131" s="14"/>
      <c r="F131" s="14"/>
    </row>
    <row r="132" spans="1:6" ht="15.75" customHeight="1" thickBot="1">
      <c r="A132" s="12" t="s">
        <v>17</v>
      </c>
      <c r="B132" s="18" t="s">
        <v>117</v>
      </c>
      <c r="C132" s="14"/>
      <c r="D132" s="14"/>
      <c r="E132" s="14"/>
      <c r="F132" s="14"/>
    </row>
    <row r="133" spans="1:6" ht="15.75" customHeight="1" thickBot="1">
      <c r="A133" s="19" t="s">
        <v>20</v>
      </c>
      <c r="B133" s="20" t="s">
        <v>538</v>
      </c>
      <c r="C133" s="33">
        <f t="shared" ref="C133" si="45">+C134+C135+C136+C137</f>
        <v>0</v>
      </c>
      <c r="D133" s="33">
        <f t="shared" ref="D133:E133" si="46">+D134+D135+D136+D137</f>
        <v>0</v>
      </c>
      <c r="E133" s="33">
        <f t="shared" si="46"/>
        <v>0</v>
      </c>
      <c r="F133" s="33">
        <f t="shared" ref="F133" si="47">+F134+F135+F136+F137</f>
        <v>0</v>
      </c>
    </row>
    <row r="134" spans="1:6" ht="15.75" customHeight="1">
      <c r="A134" s="12" t="s">
        <v>21</v>
      </c>
      <c r="B134" s="18" t="s">
        <v>118</v>
      </c>
      <c r="C134" s="14"/>
      <c r="D134" s="14"/>
      <c r="E134" s="14"/>
      <c r="F134" s="14"/>
    </row>
    <row r="135" spans="1:6" ht="15.75" customHeight="1">
      <c r="A135" s="12" t="s">
        <v>23</v>
      </c>
      <c r="B135" s="18" t="s">
        <v>119</v>
      </c>
      <c r="C135" s="14"/>
      <c r="D135" s="14"/>
      <c r="E135" s="14"/>
      <c r="F135" s="14"/>
    </row>
    <row r="136" spans="1:6" ht="15.75" customHeight="1">
      <c r="A136" s="12" t="s">
        <v>25</v>
      </c>
      <c r="B136" s="18" t="s">
        <v>120</v>
      </c>
      <c r="C136" s="14"/>
      <c r="D136" s="14"/>
      <c r="E136" s="14"/>
      <c r="F136" s="14"/>
    </row>
    <row r="137" spans="1:6" ht="15.75" customHeight="1" thickBot="1">
      <c r="A137" s="12" t="s">
        <v>68</v>
      </c>
      <c r="B137" s="18" t="s">
        <v>121</v>
      </c>
      <c r="C137" s="14"/>
      <c r="D137" s="14"/>
      <c r="E137" s="14"/>
      <c r="F137" s="14"/>
    </row>
    <row r="138" spans="1:6" ht="15.75" customHeight="1" thickBot="1">
      <c r="A138" s="19" t="s">
        <v>26</v>
      </c>
      <c r="B138" s="20" t="s">
        <v>539</v>
      </c>
      <c r="C138" s="33">
        <f t="shared" ref="C138" si="48">+C139+C140+C141+C142</f>
        <v>0</v>
      </c>
      <c r="D138" s="33">
        <f t="shared" ref="D138:E138" si="49">+D139+D140+D141+D142</f>
        <v>0</v>
      </c>
      <c r="E138" s="33">
        <f t="shared" si="49"/>
        <v>0</v>
      </c>
      <c r="F138" s="33">
        <f t="shared" ref="F138" si="50">+F139+F140+F141+F142</f>
        <v>0</v>
      </c>
    </row>
    <row r="139" spans="1:6" ht="15.75" customHeight="1">
      <c r="A139" s="12" t="s">
        <v>71</v>
      </c>
      <c r="B139" s="18" t="s">
        <v>122</v>
      </c>
      <c r="C139" s="14"/>
      <c r="D139" s="14"/>
      <c r="E139" s="14"/>
      <c r="F139" s="14"/>
    </row>
    <row r="140" spans="1:6" ht="15.75" customHeight="1">
      <c r="A140" s="12" t="s">
        <v>72</v>
      </c>
      <c r="B140" s="18" t="s">
        <v>123</v>
      </c>
      <c r="C140" s="14"/>
      <c r="D140" s="14"/>
      <c r="E140" s="14"/>
      <c r="F140" s="14"/>
    </row>
    <row r="141" spans="1:6" ht="15.75" customHeight="1">
      <c r="A141" s="12" t="s">
        <v>73</v>
      </c>
      <c r="B141" s="18" t="s">
        <v>124</v>
      </c>
      <c r="C141" s="14"/>
      <c r="D141" s="14"/>
      <c r="E141" s="14"/>
      <c r="F141" s="14"/>
    </row>
    <row r="142" spans="1:6" ht="15.75" customHeight="1" thickBot="1">
      <c r="A142" s="12" t="s">
        <v>74</v>
      </c>
      <c r="B142" s="18" t="s">
        <v>125</v>
      </c>
      <c r="C142" s="14"/>
      <c r="D142" s="14"/>
      <c r="E142" s="14"/>
      <c r="F142" s="14"/>
    </row>
    <row r="143" spans="1:6" ht="15.75" customHeight="1" thickBot="1">
      <c r="A143" s="19" t="s">
        <v>28</v>
      </c>
      <c r="B143" s="20" t="s">
        <v>126</v>
      </c>
      <c r="C143" s="131"/>
      <c r="D143" s="131"/>
      <c r="E143" s="131"/>
      <c r="F143" s="131"/>
    </row>
    <row r="144" spans="1:6" ht="15.75" customHeight="1" thickBot="1">
      <c r="A144" s="36" t="s">
        <v>29</v>
      </c>
      <c r="B144" s="37" t="s">
        <v>540</v>
      </c>
      <c r="C144" s="16"/>
      <c r="D144" s="16"/>
      <c r="E144" s="16"/>
      <c r="F144" s="16"/>
    </row>
    <row r="145" spans="1:6" ht="15.75" customHeight="1" thickBot="1">
      <c r="A145" s="554" t="s">
        <v>30</v>
      </c>
      <c r="B145" s="555" t="s">
        <v>541</v>
      </c>
      <c r="C145" s="790">
        <f t="shared" ref="C145" si="51">C144+C128</f>
        <v>0</v>
      </c>
      <c r="D145" s="790">
        <f t="shared" ref="D145:E145" si="52">D144+D128</f>
        <v>0</v>
      </c>
      <c r="E145" s="790">
        <f t="shared" si="52"/>
        <v>0</v>
      </c>
      <c r="F145" s="557" t="e">
        <f>E145/D145*100</f>
        <v>#DIV/0!</v>
      </c>
    </row>
    <row r="146" spans="1:6" ht="12" customHeight="1">
      <c r="A146" s="132"/>
      <c r="B146" s="132"/>
    </row>
    <row r="147" spans="1:6" ht="15" customHeight="1">
      <c r="A147" s="1278" t="s">
        <v>283</v>
      </c>
      <c r="B147" s="1278"/>
      <c r="C147" s="1278"/>
      <c r="D147" s="1278"/>
      <c r="E147" s="1278"/>
      <c r="F147" s="1278"/>
    </row>
    <row r="148" spans="1:6" ht="12" customHeight="1">
      <c r="A148" s="105"/>
      <c r="B148" s="105"/>
    </row>
    <row r="149" spans="1:6" ht="12" customHeight="1">
      <c r="A149" s="1284" t="s">
        <v>144</v>
      </c>
      <c r="B149" s="1284"/>
      <c r="C149" s="284"/>
      <c r="D149" s="284"/>
      <c r="E149" s="284"/>
      <c r="F149" s="284" t="s">
        <v>148</v>
      </c>
    </row>
    <row r="150" spans="1:6" ht="12" customHeight="1" thickBot="1">
      <c r="A150" s="1287"/>
      <c r="B150" s="1287"/>
      <c r="C150" s="108"/>
      <c r="D150" s="108"/>
      <c r="E150" s="108"/>
      <c r="F150" s="108" t="s">
        <v>145</v>
      </c>
    </row>
    <row r="151" spans="1:6" ht="26.25" customHeight="1" thickBot="1">
      <c r="A151" s="9">
        <v>1</v>
      </c>
      <c r="B151" s="39" t="s">
        <v>542</v>
      </c>
      <c r="C151" s="33">
        <f t="shared" ref="C151" si="53">C66-C128</f>
        <v>0</v>
      </c>
      <c r="D151" s="33">
        <f t="shared" ref="D151:E151" si="54">D66-D128</f>
        <v>0</v>
      </c>
      <c r="E151" s="33">
        <f t="shared" si="54"/>
        <v>0</v>
      </c>
      <c r="F151" s="451" t="e">
        <f>E151/D151*100</f>
        <v>#DIV/0!</v>
      </c>
    </row>
    <row r="152" spans="1:6" ht="29.25" customHeight="1" thickBot="1">
      <c r="A152" s="9" t="s">
        <v>1</v>
      </c>
      <c r="B152" s="39" t="s">
        <v>543</v>
      </c>
      <c r="C152" s="33">
        <f t="shared" ref="C152" si="55">C88-C144</f>
        <v>0</v>
      </c>
      <c r="D152" s="33"/>
      <c r="E152" s="33"/>
      <c r="F152" s="33"/>
    </row>
  </sheetData>
  <mergeCells count="11">
    <mergeCell ref="A93:B93"/>
    <mergeCell ref="A150:B150"/>
    <mergeCell ref="A5:B5"/>
    <mergeCell ref="A92:B92"/>
    <mergeCell ref="A149:B149"/>
    <mergeCell ref="A147:F147"/>
    <mergeCell ref="A1:B1"/>
    <mergeCell ref="A6:B6"/>
    <mergeCell ref="A2:F2"/>
    <mergeCell ref="A4:F4"/>
    <mergeCell ref="A91:F91"/>
  </mergeCells>
  <pageMargins left="0.7" right="0.7" top="0.75" bottom="0.75" header="0.3" footer="0.3"/>
  <pageSetup paperSize="9" scale="72" orientation="portrait" verticalDpi="300" r:id="rId1"/>
  <rowBreaks count="2" manualBreakCount="2">
    <brk id="66" max="16383" man="1"/>
    <brk id="8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activeCell="G2" sqref="G2"/>
    </sheetView>
  </sheetViews>
  <sheetFormatPr defaultRowHeight="15"/>
  <cols>
    <col min="1" max="1" width="6" customWidth="1"/>
    <col min="2" max="2" width="46" customWidth="1"/>
    <col min="3" max="3" width="15.28515625" style="368" customWidth="1"/>
    <col min="4" max="5" width="14.85546875" style="368" customWidth="1"/>
    <col min="6" max="6" width="49.5703125" customWidth="1"/>
    <col min="7" max="7" width="12" customWidth="1"/>
    <col min="8" max="8" width="12.42578125" customWidth="1"/>
    <col min="9" max="9" width="11.28515625" customWidth="1"/>
  </cols>
  <sheetData>
    <row r="1" spans="1:9" ht="30.75" customHeight="1">
      <c r="A1" s="1293" t="s">
        <v>284</v>
      </c>
      <c r="B1" s="1293"/>
      <c r="C1" s="1293"/>
      <c r="D1" s="1293"/>
      <c r="E1" s="1293"/>
      <c r="F1" s="1293"/>
      <c r="G1" s="1293"/>
      <c r="H1" s="1293"/>
      <c r="I1" s="1293"/>
    </row>
    <row r="2" spans="1:9" ht="17.25" customHeight="1">
      <c r="A2" s="40"/>
      <c r="B2" s="41"/>
      <c r="C2" s="42"/>
      <c r="D2" s="42"/>
      <c r="E2" s="42"/>
      <c r="F2" s="1264"/>
      <c r="G2" s="1265" t="s">
        <v>963</v>
      </c>
      <c r="H2" s="70"/>
      <c r="I2" s="70"/>
    </row>
    <row r="3" spans="1:9" ht="15.75" thickBot="1">
      <c r="A3" s="40"/>
      <c r="B3" s="43"/>
      <c r="C3" s="40"/>
      <c r="D3" s="40"/>
      <c r="E3" s="40"/>
      <c r="F3" s="40"/>
      <c r="G3" s="44"/>
      <c r="H3" s="44"/>
      <c r="I3" s="44" t="s">
        <v>149</v>
      </c>
    </row>
    <row r="4" spans="1:9" ht="15.75" customHeight="1" thickBot="1">
      <c r="A4" s="1288" t="s">
        <v>9</v>
      </c>
      <c r="B4" s="45" t="s">
        <v>150</v>
      </c>
      <c r="C4" s="467"/>
      <c r="D4" s="467"/>
      <c r="E4" s="467"/>
      <c r="F4" s="1290" t="s">
        <v>151</v>
      </c>
      <c r="G4" s="1291"/>
      <c r="H4" s="1291"/>
      <c r="I4" s="1292"/>
    </row>
    <row r="5" spans="1:9" ht="23.25" customHeight="1" thickBot="1">
      <c r="A5" s="1289"/>
      <c r="B5" s="46" t="s">
        <v>152</v>
      </c>
      <c r="C5" s="1274" t="s">
        <v>912</v>
      </c>
      <c r="D5" s="1274" t="s">
        <v>913</v>
      </c>
      <c r="E5" s="1274" t="s">
        <v>914</v>
      </c>
      <c r="F5" s="46" t="s">
        <v>152</v>
      </c>
      <c r="G5" s="1274" t="s">
        <v>912</v>
      </c>
      <c r="H5" s="1274" t="s">
        <v>913</v>
      </c>
      <c r="I5" s="1274" t="s">
        <v>914</v>
      </c>
    </row>
    <row r="6" spans="1:9" ht="15.75" customHeight="1" thickBot="1">
      <c r="A6" s="47">
        <v>1</v>
      </c>
      <c r="B6" s="48">
        <v>2</v>
      </c>
      <c r="C6" s="434">
        <v>3</v>
      </c>
      <c r="D6" s="434">
        <v>4</v>
      </c>
      <c r="E6" s="434">
        <v>5</v>
      </c>
      <c r="F6" s="48">
        <v>6</v>
      </c>
      <c r="G6" s="50">
        <v>7</v>
      </c>
      <c r="H6" s="50">
        <v>8</v>
      </c>
      <c r="I6" s="50">
        <v>9</v>
      </c>
    </row>
    <row r="7" spans="1:9" ht="15.75" customHeight="1">
      <c r="A7" s="71" t="s">
        <v>0</v>
      </c>
      <c r="B7" s="55" t="s">
        <v>153</v>
      </c>
      <c r="C7" s="52">
        <f>'1.1.b'!C10</f>
        <v>165972</v>
      </c>
      <c r="D7" s="52">
        <f>'1.1.b'!D10</f>
        <v>178837</v>
      </c>
      <c r="E7" s="52">
        <f>'1.1.b'!E10</f>
        <v>179022</v>
      </c>
      <c r="F7" s="51" t="s">
        <v>88</v>
      </c>
      <c r="G7" s="523">
        <f>'1.1.k'!C10</f>
        <v>124544</v>
      </c>
      <c r="H7" s="523">
        <f>'1.1.k'!D10</f>
        <v>119925</v>
      </c>
      <c r="I7" s="523">
        <f>'1.1.k'!E10</f>
        <v>117343</v>
      </c>
    </row>
    <row r="8" spans="1:9" ht="15.75" customHeight="1">
      <c r="A8" s="72" t="s">
        <v>1</v>
      </c>
      <c r="B8" s="55" t="s">
        <v>178</v>
      </c>
      <c r="C8" s="53">
        <f>'1.1.b'!C20</f>
        <v>0</v>
      </c>
      <c r="D8" s="53">
        <f>'1.1.b'!D20</f>
        <v>0</v>
      </c>
      <c r="E8" s="53">
        <f>'1.1.b'!E20</f>
        <v>0</v>
      </c>
      <c r="F8" s="55" t="s">
        <v>89</v>
      </c>
      <c r="G8" s="523">
        <f>'1.1.k'!C11</f>
        <v>34313</v>
      </c>
      <c r="H8" s="523">
        <f>'1.1.k'!D11</f>
        <v>32283</v>
      </c>
      <c r="I8" s="523">
        <f>'1.1.k'!E11</f>
        <v>31276</v>
      </c>
    </row>
    <row r="9" spans="1:9" ht="15.75" customHeight="1">
      <c r="A9" s="72" t="s">
        <v>2</v>
      </c>
      <c r="B9" s="55" t="s">
        <v>155</v>
      </c>
      <c r="C9" s="53">
        <f>'1.1.b'!C27</f>
        <v>32032</v>
      </c>
      <c r="D9" s="53">
        <f>'1.1.b'!D27</f>
        <v>38829</v>
      </c>
      <c r="E9" s="53">
        <f>'1.1.b'!E27</f>
        <v>42787</v>
      </c>
      <c r="F9" s="55" t="s">
        <v>154</v>
      </c>
      <c r="G9" s="523">
        <f>'1.1.k'!C12</f>
        <v>93866</v>
      </c>
      <c r="H9" s="523">
        <f>'1.1.k'!D12</f>
        <v>106882</v>
      </c>
      <c r="I9" s="523">
        <f>'1.1.k'!E12</f>
        <v>85951</v>
      </c>
    </row>
    <row r="10" spans="1:9" ht="15.75" customHeight="1">
      <c r="A10" s="72" t="s">
        <v>12</v>
      </c>
      <c r="B10" s="133" t="s">
        <v>360</v>
      </c>
      <c r="C10" s="53">
        <f>'1.1.b'!C35</f>
        <v>29229</v>
      </c>
      <c r="D10" s="53">
        <f>'1.1.b'!D35</f>
        <v>23359</v>
      </c>
      <c r="E10" s="53">
        <f>'1.1.b'!E35</f>
        <v>21315</v>
      </c>
      <c r="F10" s="55" t="s">
        <v>127</v>
      </c>
      <c r="G10" s="523">
        <f>'1.1.k'!C13</f>
        <v>7510</v>
      </c>
      <c r="H10" s="523">
        <f>'1.1.k'!D13</f>
        <v>10964</v>
      </c>
      <c r="I10" s="523">
        <f>'1.1.k'!E13</f>
        <v>10846</v>
      </c>
    </row>
    <row r="11" spans="1:9" ht="15.75" customHeight="1">
      <c r="A11" s="72" t="s">
        <v>20</v>
      </c>
      <c r="B11" s="55" t="s">
        <v>27</v>
      </c>
      <c r="C11" s="53">
        <f>'1.1.b'!C47</f>
        <v>0</v>
      </c>
      <c r="D11" s="53">
        <f>'1.1.b'!D47</f>
        <v>102</v>
      </c>
      <c r="E11" s="53">
        <f>'1.1.b'!E47</f>
        <v>0</v>
      </c>
      <c r="F11" s="55" t="s">
        <v>91</v>
      </c>
      <c r="G11" s="523">
        <f>'1.1.k'!C14</f>
        <v>2000</v>
      </c>
      <c r="H11" s="523">
        <f>'1.1.k'!D14</f>
        <v>4180</v>
      </c>
      <c r="I11" s="523">
        <f>'1.1.k'!E14</f>
        <v>3675</v>
      </c>
    </row>
    <row r="12" spans="1:9" ht="15.75" customHeight="1">
      <c r="A12" s="72" t="s">
        <v>26</v>
      </c>
      <c r="B12" s="55" t="s">
        <v>547</v>
      </c>
      <c r="C12" s="53"/>
      <c r="D12" s="53"/>
      <c r="E12" s="53"/>
      <c r="F12" s="55" t="s">
        <v>156</v>
      </c>
      <c r="G12" s="54">
        <f>'1.1.k'!C25</f>
        <v>1000</v>
      </c>
      <c r="H12" s="54">
        <f>'1.1.k'!D25</f>
        <v>5789</v>
      </c>
      <c r="I12" s="54">
        <f>'1.1.k'!E25</f>
        <v>0</v>
      </c>
    </row>
    <row r="13" spans="1:9" ht="15.75" customHeight="1">
      <c r="A13" s="72" t="s">
        <v>28</v>
      </c>
      <c r="B13" s="55"/>
      <c r="C13" s="53"/>
      <c r="D13" s="53"/>
      <c r="E13" s="53"/>
      <c r="F13" s="57"/>
      <c r="G13" s="54"/>
      <c r="H13" s="54"/>
      <c r="I13" s="54"/>
    </row>
    <row r="14" spans="1:9" ht="15.75" customHeight="1">
      <c r="A14" s="72" t="s">
        <v>29</v>
      </c>
      <c r="B14" s="57"/>
      <c r="C14" s="53"/>
      <c r="D14" s="53"/>
      <c r="E14" s="53"/>
      <c r="F14" s="57"/>
      <c r="G14" s="54"/>
      <c r="H14" s="54"/>
      <c r="I14" s="54"/>
    </row>
    <row r="15" spans="1:9" ht="15.75" customHeight="1">
      <c r="A15" s="72" t="s">
        <v>30</v>
      </c>
      <c r="B15" s="134"/>
      <c r="C15" s="53"/>
      <c r="D15" s="53"/>
      <c r="E15" s="53"/>
      <c r="F15" s="57"/>
      <c r="G15" s="54"/>
      <c r="H15" s="54"/>
      <c r="I15" s="54"/>
    </row>
    <row r="16" spans="1:9" ht="15.75" customHeight="1">
      <c r="A16" s="72" t="s">
        <v>33</v>
      </c>
      <c r="B16" s="57"/>
      <c r="C16" s="53"/>
      <c r="D16" s="53"/>
      <c r="E16" s="53"/>
      <c r="F16" s="57"/>
      <c r="G16" s="54"/>
      <c r="H16" s="54"/>
      <c r="I16" s="54"/>
    </row>
    <row r="17" spans="1:9" ht="15.75" customHeight="1">
      <c r="A17" s="72" t="s">
        <v>34</v>
      </c>
      <c r="B17" s="57"/>
      <c r="C17" s="53"/>
      <c r="D17" s="53"/>
      <c r="E17" s="53"/>
      <c r="F17" s="57"/>
      <c r="G17" s="54"/>
      <c r="H17" s="54"/>
      <c r="I17" s="54"/>
    </row>
    <row r="18" spans="1:9" ht="15.75" customHeight="1" thickBot="1">
      <c r="A18" s="72" t="s">
        <v>37</v>
      </c>
      <c r="B18" s="58"/>
      <c r="C18" s="59"/>
      <c r="D18" s="59"/>
      <c r="E18" s="59"/>
      <c r="F18" s="57"/>
      <c r="G18" s="545"/>
      <c r="H18" s="545"/>
      <c r="I18" s="545"/>
    </row>
    <row r="19" spans="1:9" ht="22.5" customHeight="1" thickBot="1">
      <c r="A19" s="73" t="s">
        <v>41</v>
      </c>
      <c r="B19" s="61" t="s">
        <v>285</v>
      </c>
      <c r="C19" s="60">
        <f t="shared" ref="C19" si="0">C7+C9+C10+C11</f>
        <v>227233</v>
      </c>
      <c r="D19" s="60">
        <f t="shared" ref="D19:E19" si="1">D7+D9+D10+D11</f>
        <v>241127</v>
      </c>
      <c r="E19" s="60">
        <f t="shared" si="1"/>
        <v>243124</v>
      </c>
      <c r="F19" s="61" t="s">
        <v>286</v>
      </c>
      <c r="G19" s="62">
        <f t="shared" ref="G19" si="2">SUM(G7:G17)</f>
        <v>263233</v>
      </c>
      <c r="H19" s="62">
        <f t="shared" ref="H19:I19" si="3">SUM(H7:H17)</f>
        <v>280023</v>
      </c>
      <c r="I19" s="62">
        <f t="shared" si="3"/>
        <v>249091</v>
      </c>
    </row>
    <row r="20" spans="1:9" ht="15.75" customHeight="1">
      <c r="A20" s="76" t="s">
        <v>42</v>
      </c>
      <c r="B20" s="66" t="s">
        <v>287</v>
      </c>
      <c r="C20" s="64">
        <f t="shared" ref="C20" si="4">+C21+C22+C23+C24</f>
        <v>0</v>
      </c>
      <c r="D20" s="64">
        <f t="shared" ref="D20:E20" si="5">+D21+D22+D23+D24</f>
        <v>0</v>
      </c>
      <c r="E20" s="64">
        <f t="shared" si="5"/>
        <v>0</v>
      </c>
      <c r="F20" s="55" t="s">
        <v>157</v>
      </c>
      <c r="G20" s="546"/>
      <c r="H20" s="546"/>
      <c r="I20" s="546"/>
    </row>
    <row r="21" spans="1:9" ht="15.75" customHeight="1">
      <c r="A21" s="75" t="s">
        <v>43</v>
      </c>
      <c r="B21" s="55" t="s">
        <v>185</v>
      </c>
      <c r="C21" s="53"/>
      <c r="D21" s="53"/>
      <c r="E21" s="53"/>
      <c r="F21" s="55" t="s">
        <v>159</v>
      </c>
      <c r="G21" s="54">
        <f>'1.1.k'!C44</f>
        <v>0</v>
      </c>
      <c r="H21" s="54">
        <f>'1.1.k'!D44</f>
        <v>0</v>
      </c>
      <c r="I21" s="54">
        <f>'1.1.k'!E44</f>
        <v>0</v>
      </c>
    </row>
    <row r="22" spans="1:9" ht="15.75" customHeight="1">
      <c r="A22" s="75" t="s">
        <v>44</v>
      </c>
      <c r="B22" s="55" t="s">
        <v>187</v>
      </c>
      <c r="C22" s="53"/>
      <c r="D22" s="53"/>
      <c r="E22" s="53"/>
      <c r="F22" s="55" t="s">
        <v>161</v>
      </c>
      <c r="G22" s="54"/>
      <c r="H22" s="54"/>
      <c r="I22" s="54"/>
    </row>
    <row r="23" spans="1:9" ht="15.75" customHeight="1">
      <c r="A23" s="75" t="s">
        <v>83</v>
      </c>
      <c r="B23" s="55" t="s">
        <v>288</v>
      </c>
      <c r="C23" s="53"/>
      <c r="D23" s="53">
        <f>'1.1.b'!D84</f>
        <v>0</v>
      </c>
      <c r="E23" s="53">
        <f>'1.1.b'!E84</f>
        <v>0</v>
      </c>
      <c r="F23" s="55" t="s">
        <v>162</v>
      </c>
      <c r="G23" s="54"/>
      <c r="H23" s="54"/>
      <c r="I23" s="54"/>
    </row>
    <row r="24" spans="1:9" ht="15.75" customHeight="1">
      <c r="A24" s="75" t="s">
        <v>163</v>
      </c>
      <c r="B24" s="55" t="s">
        <v>188</v>
      </c>
      <c r="C24" s="53"/>
      <c r="D24" s="53"/>
      <c r="E24" s="53"/>
      <c r="F24" s="66" t="s">
        <v>116</v>
      </c>
      <c r="G24" s="396"/>
      <c r="H24" s="396"/>
      <c r="I24" s="396"/>
    </row>
    <row r="25" spans="1:9" ht="15.75" customHeight="1">
      <c r="A25" s="75" t="s">
        <v>165</v>
      </c>
      <c r="B25" s="55" t="s">
        <v>289</v>
      </c>
      <c r="C25" s="67">
        <f t="shared" ref="C25" si="6">+C26+C27</f>
        <v>0</v>
      </c>
      <c r="D25" s="67">
        <f t="shared" ref="D25:E25" si="7">+D26+D27</f>
        <v>0</v>
      </c>
      <c r="E25" s="67">
        <f t="shared" si="7"/>
        <v>0</v>
      </c>
      <c r="F25" s="55" t="s">
        <v>166</v>
      </c>
      <c r="G25" s="396"/>
      <c r="H25" s="396"/>
      <c r="I25" s="396"/>
    </row>
    <row r="26" spans="1:9" ht="15.75" customHeight="1">
      <c r="A26" s="76" t="s">
        <v>167</v>
      </c>
      <c r="B26" s="66" t="s">
        <v>190</v>
      </c>
      <c r="C26" s="68">
        <f>'1.1.b'!C80</f>
        <v>0</v>
      </c>
      <c r="D26" s="68">
        <f>'1.1.b'!D80</f>
        <v>0</v>
      </c>
      <c r="E26" s="68">
        <f>'1.1.b'!E80</f>
        <v>0</v>
      </c>
      <c r="F26" s="51" t="s">
        <v>169</v>
      </c>
      <c r="G26" s="398">
        <f>'1.1.k'!C55</f>
        <v>0</v>
      </c>
      <c r="H26" s="398">
        <f>'1.1.k'!D55</f>
        <v>0</v>
      </c>
      <c r="I26" s="398">
        <f>'1.1.k'!E55</f>
        <v>0</v>
      </c>
    </row>
    <row r="27" spans="1:9" ht="15.75" customHeight="1" thickBot="1">
      <c r="A27" s="75" t="s">
        <v>170</v>
      </c>
      <c r="B27" s="55" t="s">
        <v>290</v>
      </c>
      <c r="C27" s="53"/>
      <c r="D27" s="198"/>
      <c r="E27" s="198"/>
      <c r="F27" s="791" t="s">
        <v>123</v>
      </c>
      <c r="G27" s="396"/>
      <c r="H27" s="396">
        <f>'1.1.k'!D54</f>
        <v>5597</v>
      </c>
      <c r="I27" s="396">
        <f>'1.1.k'!E54</f>
        <v>5597</v>
      </c>
    </row>
    <row r="28" spans="1:9" ht="19.5" customHeight="1" thickBot="1">
      <c r="A28" s="73" t="s">
        <v>171</v>
      </c>
      <c r="B28" s="61" t="s">
        <v>291</v>
      </c>
      <c r="C28" s="60">
        <f t="shared" ref="C28" si="8">+C20+C25</f>
        <v>0</v>
      </c>
      <c r="D28" s="60">
        <f t="shared" ref="D28:E28" si="9">+D20+D25</f>
        <v>0</v>
      </c>
      <c r="E28" s="60">
        <f t="shared" si="9"/>
        <v>0</v>
      </c>
      <c r="F28" s="61" t="s">
        <v>292</v>
      </c>
      <c r="G28" s="135">
        <f t="shared" ref="G28" si="10">SUM(G20:G27)</f>
        <v>0</v>
      </c>
      <c r="H28" s="135">
        <f t="shared" ref="H28:I28" si="11">SUM(H20:H27)</f>
        <v>5597</v>
      </c>
      <c r="I28" s="135">
        <f t="shared" si="11"/>
        <v>5597</v>
      </c>
    </row>
    <row r="29" spans="1:9" ht="15.75" customHeight="1" thickBot="1">
      <c r="A29" s="73" t="s">
        <v>172</v>
      </c>
      <c r="B29" s="61" t="s">
        <v>293</v>
      </c>
      <c r="C29" s="135">
        <f t="shared" ref="C29" si="12">+C19+C28</f>
        <v>227233</v>
      </c>
      <c r="D29" s="135">
        <f t="shared" ref="D29:E29" si="13">+D19+D28</f>
        <v>241127</v>
      </c>
      <c r="E29" s="135">
        <f t="shared" si="13"/>
        <v>243124</v>
      </c>
      <c r="F29" s="61" t="s">
        <v>294</v>
      </c>
      <c r="G29" s="135">
        <f t="shared" ref="G29" si="14">+G19+G28</f>
        <v>263233</v>
      </c>
      <c r="H29" s="135">
        <f t="shared" ref="H29:I29" si="15">+H19+H28</f>
        <v>285620</v>
      </c>
      <c r="I29" s="135">
        <f t="shared" si="15"/>
        <v>254688</v>
      </c>
    </row>
    <row r="30" spans="1:9" ht="15.75" customHeight="1" thickBot="1">
      <c r="A30" s="73" t="s">
        <v>173</v>
      </c>
      <c r="B30" s="61" t="s">
        <v>174</v>
      </c>
      <c r="C30" s="400"/>
      <c r="D30" s="400"/>
      <c r="E30" s="400"/>
      <c r="F30" s="61" t="s">
        <v>175</v>
      </c>
      <c r="G30" s="135" t="str">
        <f>IF(C19-G19&gt;0,C19-G19,"-")</f>
        <v>-</v>
      </c>
      <c r="H30" s="135" t="str">
        <f>IF(D19-H19&gt;0,D19-H19,"-")</f>
        <v>-</v>
      </c>
      <c r="I30" s="135" t="str">
        <f>IF(E19-I19&gt;0,E19-I19,"-")</f>
        <v>-</v>
      </c>
    </row>
    <row r="31" spans="1:9" ht="15.75" customHeight="1" thickBot="1">
      <c r="A31" s="73" t="s">
        <v>176</v>
      </c>
      <c r="B31" s="61" t="s">
        <v>295</v>
      </c>
      <c r="C31" s="400"/>
      <c r="D31" s="400"/>
      <c r="E31" s="400"/>
      <c r="F31" s="61" t="s">
        <v>296</v>
      </c>
      <c r="G31" s="135" t="str">
        <f>IF(C19+C20-G29&gt;0,C19+C20-G29,"-")</f>
        <v>-</v>
      </c>
      <c r="H31" s="135" t="str">
        <f>IF(D19+D20-H29&gt;0,D19+D20-H29,"-")</f>
        <v>-</v>
      </c>
      <c r="I31" s="135" t="str">
        <f>IF(E19+E20-I29&gt;0,E19+E20-I29,"-")</f>
        <v>-</v>
      </c>
    </row>
    <row r="32" spans="1:9">
      <c r="C32" s="294"/>
      <c r="D32" s="294"/>
      <c r="E32" s="294"/>
      <c r="G32" s="294"/>
      <c r="H32" s="294"/>
      <c r="I32" s="294"/>
    </row>
    <row r="34" spans="4:6">
      <c r="D34" s="294"/>
      <c r="E34" s="294"/>
    </row>
    <row r="35" spans="4:6">
      <c r="F35" s="294"/>
    </row>
  </sheetData>
  <mergeCells count="3">
    <mergeCell ref="A4:A5"/>
    <mergeCell ref="F4:I4"/>
    <mergeCell ref="A1:I1"/>
  </mergeCells>
  <pageMargins left="0.7" right="0.7" top="0.75" bottom="0.75" header="0.3" footer="0.3"/>
  <pageSetup paperSize="9" scale="6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Normal="100" workbookViewId="0">
      <selection activeCell="I2" sqref="I2"/>
    </sheetView>
  </sheetViews>
  <sheetFormatPr defaultRowHeight="15"/>
  <cols>
    <col min="1" max="1" width="5.42578125" customWidth="1"/>
    <col min="2" max="2" width="44.140625" customWidth="1"/>
    <col min="3" max="3" width="12" style="368" customWidth="1"/>
    <col min="4" max="4" width="14" style="368" customWidth="1"/>
    <col min="5" max="5" width="12.140625" style="368" customWidth="1"/>
    <col min="6" max="6" width="43.5703125" customWidth="1"/>
    <col min="7" max="7" width="11.85546875" customWidth="1"/>
    <col min="8" max="8" width="11.28515625" customWidth="1"/>
    <col min="9" max="9" width="11.42578125" customWidth="1"/>
  </cols>
  <sheetData>
    <row r="1" spans="1:9" ht="31.5" customHeight="1">
      <c r="A1" s="1299" t="s">
        <v>297</v>
      </c>
      <c r="B1" s="1299"/>
      <c r="C1" s="1299"/>
      <c r="D1" s="1299"/>
      <c r="E1" s="1299"/>
      <c r="F1" s="1299"/>
      <c r="G1" s="1299"/>
      <c r="H1" s="1299"/>
      <c r="I1" s="1299"/>
    </row>
    <row r="2" spans="1:9" ht="18" customHeight="1">
      <c r="A2" s="141"/>
      <c r="B2" s="285"/>
      <c r="C2" s="42"/>
      <c r="D2" s="42"/>
      <c r="E2" s="42"/>
      <c r="F2" s="42"/>
      <c r="G2" s="286"/>
      <c r="H2" s="286"/>
      <c r="I2" s="286" t="s">
        <v>964</v>
      </c>
    </row>
    <row r="3" spans="1:9" ht="15.75" thickBot="1">
      <c r="A3" s="141"/>
      <c r="B3" s="142"/>
      <c r="C3" s="141"/>
      <c r="D3" s="141"/>
      <c r="E3" s="141"/>
      <c r="F3" s="141"/>
      <c r="G3" s="143"/>
      <c r="H3" s="143"/>
      <c r="I3" s="143" t="s">
        <v>149</v>
      </c>
    </row>
    <row r="4" spans="1:9" ht="15.75" customHeight="1" thickBot="1">
      <c r="A4" s="1294" t="s">
        <v>9</v>
      </c>
      <c r="B4" s="1296" t="s">
        <v>150</v>
      </c>
      <c r="C4" s="1297"/>
      <c r="D4" s="836"/>
      <c r="E4" s="843"/>
      <c r="F4" s="1296" t="s">
        <v>151</v>
      </c>
      <c r="G4" s="1297"/>
      <c r="H4" s="1297"/>
      <c r="I4" s="1298"/>
    </row>
    <row r="5" spans="1:9" ht="24.75" customHeight="1" thickBot="1">
      <c r="A5" s="1295"/>
      <c r="B5" s="48" t="s">
        <v>152</v>
      </c>
      <c r="C5" s="49" t="s">
        <v>438</v>
      </c>
      <c r="D5" s="49" t="s">
        <v>566</v>
      </c>
      <c r="E5" s="49" t="s">
        <v>576</v>
      </c>
      <c r="F5" s="48" t="s">
        <v>152</v>
      </c>
      <c r="G5" s="49" t="s">
        <v>438</v>
      </c>
      <c r="H5" s="50" t="s">
        <v>566</v>
      </c>
      <c r="I5" s="50" t="s">
        <v>566</v>
      </c>
    </row>
    <row r="6" spans="1:9" ht="15.75" customHeight="1" thickBot="1">
      <c r="A6" s="47">
        <v>1</v>
      </c>
      <c r="B6" s="48">
        <v>2</v>
      </c>
      <c r="C6" s="434">
        <v>3</v>
      </c>
      <c r="D6" s="434">
        <v>4</v>
      </c>
      <c r="E6" s="434">
        <v>5</v>
      </c>
      <c r="F6" s="48">
        <v>6</v>
      </c>
      <c r="G6" s="49">
        <v>7</v>
      </c>
      <c r="H6" s="837">
        <v>9</v>
      </c>
      <c r="I6" s="844">
        <v>9</v>
      </c>
    </row>
    <row r="7" spans="1:9" ht="15.75" customHeight="1">
      <c r="A7" s="71" t="s">
        <v>0</v>
      </c>
      <c r="B7" s="51" t="s">
        <v>11</v>
      </c>
      <c r="C7" s="52">
        <f>'1.1.b'!C51</f>
        <v>0</v>
      </c>
      <c r="D7" s="52">
        <f>'1.1.b'!D51</f>
        <v>6668</v>
      </c>
      <c r="E7" s="52">
        <f>'1.1.b'!E51</f>
        <v>6668</v>
      </c>
      <c r="F7" s="51" t="s">
        <v>177</v>
      </c>
      <c r="G7" s="52">
        <f>'1.1.k'!C27</f>
        <v>0</v>
      </c>
      <c r="H7" s="523">
        <f>'1.1.k'!D27</f>
        <v>22706</v>
      </c>
      <c r="I7" s="523">
        <f>'1.1.k'!E27</f>
        <v>16698</v>
      </c>
    </row>
    <row r="8" spans="1:9" ht="15.75" customHeight="1">
      <c r="A8" s="72" t="s">
        <v>1</v>
      </c>
      <c r="B8" s="55" t="s">
        <v>178</v>
      </c>
      <c r="C8" s="53">
        <f>'1.1.b'!C56</f>
        <v>0</v>
      </c>
      <c r="D8" s="53">
        <f>'1.1.b'!D56</f>
        <v>0</v>
      </c>
      <c r="E8" s="53">
        <f>'1.1.b'!E56</f>
        <v>0</v>
      </c>
      <c r="F8" s="55" t="s">
        <v>298</v>
      </c>
      <c r="G8" s="52">
        <f>'1.1.k'!C28</f>
        <v>0</v>
      </c>
      <c r="H8" s="523">
        <f>'1.1.k'!D28</f>
        <v>0</v>
      </c>
      <c r="I8" s="523">
        <f>'1.1.k'!E28</f>
        <v>0</v>
      </c>
    </row>
    <row r="9" spans="1:9" ht="15.75" customHeight="1">
      <c r="A9" s="72" t="s">
        <v>2</v>
      </c>
      <c r="B9" s="55" t="s">
        <v>179</v>
      </c>
      <c r="C9" s="53">
        <f>'1.1.b'!C60</f>
        <v>0</v>
      </c>
      <c r="D9" s="53">
        <f>'1.1.b'!D60</f>
        <v>14905</v>
      </c>
      <c r="E9" s="53">
        <f>'1.1.b'!E60</f>
        <v>14905</v>
      </c>
      <c r="F9" s="55" t="s">
        <v>104</v>
      </c>
      <c r="G9" s="52">
        <f>'1.1.k'!C30</f>
        <v>0</v>
      </c>
      <c r="H9" s="523">
        <f>'1.1.k'!D30</f>
        <v>0</v>
      </c>
      <c r="I9" s="523">
        <f>'1.1.k'!E30</f>
        <v>0</v>
      </c>
    </row>
    <row r="10" spans="1:9" ht="15.75" customHeight="1">
      <c r="A10" s="72" t="s">
        <v>12</v>
      </c>
      <c r="B10" s="55" t="s">
        <v>180</v>
      </c>
      <c r="C10" s="53">
        <f>'1.1.b'!C65</f>
        <v>0</v>
      </c>
      <c r="D10" s="53">
        <f>'1.1.b'!D65</f>
        <v>0</v>
      </c>
      <c r="E10" s="53">
        <f>'1.1.b'!E65</f>
        <v>23</v>
      </c>
      <c r="F10" s="55" t="s">
        <v>181</v>
      </c>
      <c r="G10" s="53"/>
      <c r="H10" s="54"/>
      <c r="I10" s="54"/>
    </row>
    <row r="11" spans="1:9" ht="15.75" customHeight="1">
      <c r="A11" s="72" t="s">
        <v>20</v>
      </c>
      <c r="B11" s="55" t="s">
        <v>182</v>
      </c>
      <c r="C11" s="53"/>
      <c r="D11" s="53"/>
      <c r="E11" s="53"/>
      <c r="F11" s="55" t="s">
        <v>183</v>
      </c>
      <c r="G11" s="53">
        <f>'1.1.k'!C32</f>
        <v>0</v>
      </c>
      <c r="H11" s="54">
        <f>'1.1.k'!D32</f>
        <v>0</v>
      </c>
      <c r="I11" s="54">
        <f>'1.1.k'!E32</f>
        <v>0</v>
      </c>
    </row>
    <row r="12" spans="1:9" ht="15.75" customHeight="1">
      <c r="A12" s="72" t="s">
        <v>26</v>
      </c>
      <c r="B12" s="55" t="s">
        <v>184</v>
      </c>
      <c r="C12" s="56"/>
      <c r="D12" s="56"/>
      <c r="E12" s="56"/>
      <c r="F12" s="66" t="s">
        <v>156</v>
      </c>
      <c r="G12" s="68">
        <f>'1.1.k'!C41</f>
        <v>0</v>
      </c>
      <c r="H12" s="546">
        <f>'1.1.k'!D41</f>
        <v>0</v>
      </c>
      <c r="I12" s="546">
        <f>'1.1.k'!E41</f>
        <v>0</v>
      </c>
    </row>
    <row r="13" spans="1:9" ht="15.75" customHeight="1">
      <c r="A13" s="72" t="s">
        <v>28</v>
      </c>
      <c r="B13" s="57"/>
      <c r="C13" s="53"/>
      <c r="D13" s="53"/>
      <c r="E13" s="53"/>
      <c r="F13" s="57"/>
      <c r="G13" s="53"/>
      <c r="H13" s="54"/>
      <c r="I13" s="54"/>
    </row>
    <row r="14" spans="1:9" ht="15.75" customHeight="1">
      <c r="A14" s="72" t="s">
        <v>29</v>
      </c>
      <c r="B14" s="57"/>
      <c r="C14" s="53"/>
      <c r="D14" s="53"/>
      <c r="E14" s="53"/>
      <c r="F14" s="57"/>
      <c r="G14" s="53"/>
      <c r="H14" s="54"/>
      <c r="I14" s="54"/>
    </row>
    <row r="15" spans="1:9" ht="15.75" customHeight="1">
      <c r="A15" s="72" t="s">
        <v>30</v>
      </c>
      <c r="B15" s="57"/>
      <c r="C15" s="56"/>
      <c r="D15" s="56"/>
      <c r="E15" s="56"/>
      <c r="F15" s="57"/>
      <c r="G15" s="53"/>
      <c r="H15" s="54"/>
      <c r="I15" s="54"/>
    </row>
    <row r="16" spans="1:9" ht="15.75" customHeight="1">
      <c r="A16" s="72" t="s">
        <v>33</v>
      </c>
      <c r="B16" s="57"/>
      <c r="C16" s="56"/>
      <c r="D16" s="56"/>
      <c r="E16" s="56"/>
      <c r="F16" s="57"/>
      <c r="G16" s="53"/>
      <c r="H16" s="54"/>
      <c r="I16" s="54"/>
    </row>
    <row r="17" spans="1:9" ht="15.75" customHeight="1" thickBot="1">
      <c r="A17" s="74" t="s">
        <v>34</v>
      </c>
      <c r="B17" s="136"/>
      <c r="C17" s="137"/>
      <c r="D17" s="137"/>
      <c r="E17" s="137"/>
      <c r="F17" s="66"/>
      <c r="G17" s="68"/>
      <c r="H17" s="546"/>
      <c r="I17" s="546"/>
    </row>
    <row r="18" spans="1:9" ht="21" customHeight="1" thickBot="1">
      <c r="A18" s="73" t="s">
        <v>37</v>
      </c>
      <c r="B18" s="61" t="s">
        <v>299</v>
      </c>
      <c r="C18" s="60">
        <f t="shared" ref="C18" si="0">+C7+C9+C10+C12+C13+C14+C15+C16</f>
        <v>0</v>
      </c>
      <c r="D18" s="60">
        <f t="shared" ref="D18:E18" si="1">+D7+D9+D10+D12+D13+D14+D15+D16</f>
        <v>21573</v>
      </c>
      <c r="E18" s="60">
        <f t="shared" si="1"/>
        <v>21596</v>
      </c>
      <c r="F18" s="61" t="s">
        <v>300</v>
      </c>
      <c r="G18" s="60">
        <f t="shared" ref="G18" si="2">+G7+G9+G11+G12+G13+G14+G15+G16</f>
        <v>0</v>
      </c>
      <c r="H18" s="62">
        <f t="shared" ref="H18" si="3">+H7+H9+H11+H12+H13+H14+H15+H16</f>
        <v>22706</v>
      </c>
      <c r="I18" s="62">
        <f t="shared" ref="I18" si="4">+I7+I9+I11+I12+I13+I14+I15+I16</f>
        <v>16698</v>
      </c>
    </row>
    <row r="19" spans="1:9" ht="15.75" customHeight="1">
      <c r="A19" s="71" t="s">
        <v>41</v>
      </c>
      <c r="B19" s="63" t="s">
        <v>301</v>
      </c>
      <c r="C19" s="313">
        <f t="shared" ref="C19" si="5">+C20+C21+C22+C23+C24</f>
        <v>36000</v>
      </c>
      <c r="D19" s="313">
        <f t="shared" ref="D19:E19" si="6">+D20+D21+D22+D23+D24</f>
        <v>39837</v>
      </c>
      <c r="E19" s="313">
        <f t="shared" si="6"/>
        <v>39837</v>
      </c>
      <c r="F19" s="55" t="s">
        <v>157</v>
      </c>
      <c r="G19" s="52"/>
      <c r="H19" s="523"/>
      <c r="I19" s="523"/>
    </row>
    <row r="20" spans="1:9" ht="15.75" customHeight="1">
      <c r="A20" s="72" t="s">
        <v>42</v>
      </c>
      <c r="B20" s="65" t="s">
        <v>158</v>
      </c>
      <c r="C20" s="53">
        <f>'1.1.b'!C79</f>
        <v>36000</v>
      </c>
      <c r="D20" s="53">
        <f>'1.1.b'!D79</f>
        <v>39837</v>
      </c>
      <c r="E20" s="53">
        <f>'1.1.b'!E79</f>
        <v>39837</v>
      </c>
      <c r="F20" s="55" t="s">
        <v>186</v>
      </c>
      <c r="G20" s="53"/>
      <c r="H20" s="54"/>
      <c r="I20" s="54"/>
    </row>
    <row r="21" spans="1:9" ht="15.75" customHeight="1">
      <c r="A21" s="71" t="s">
        <v>43</v>
      </c>
      <c r="B21" s="65" t="s">
        <v>302</v>
      </c>
      <c r="C21" s="53"/>
      <c r="D21" s="53"/>
      <c r="E21" s="53"/>
      <c r="F21" s="55" t="s">
        <v>161</v>
      </c>
      <c r="G21" s="53"/>
      <c r="H21" s="54"/>
      <c r="I21" s="54"/>
    </row>
    <row r="22" spans="1:9" ht="15.75" customHeight="1">
      <c r="A22" s="72" t="s">
        <v>44</v>
      </c>
      <c r="B22" s="65" t="s">
        <v>303</v>
      </c>
      <c r="C22" s="53"/>
      <c r="D22" s="53"/>
      <c r="E22" s="53"/>
      <c r="F22" s="55" t="s">
        <v>162</v>
      </c>
      <c r="G22" s="53"/>
      <c r="H22" s="54"/>
      <c r="I22" s="54"/>
    </row>
    <row r="23" spans="1:9" ht="15.75" customHeight="1">
      <c r="A23" s="71" t="s">
        <v>83</v>
      </c>
      <c r="B23" s="65" t="s">
        <v>304</v>
      </c>
      <c r="C23" s="53"/>
      <c r="D23" s="53"/>
      <c r="E23" s="53"/>
      <c r="F23" s="66" t="s">
        <v>116</v>
      </c>
      <c r="G23" s="53">
        <f>'1.1.k'!C45</f>
        <v>0</v>
      </c>
      <c r="H23" s="54">
        <f>'1.1.k'!D45</f>
        <v>0</v>
      </c>
      <c r="I23" s="54">
        <f>'1.1.k'!E45</f>
        <v>0</v>
      </c>
    </row>
    <row r="24" spans="1:9" ht="15.75" customHeight="1">
      <c r="A24" s="72" t="s">
        <v>163</v>
      </c>
      <c r="B24" s="138" t="s">
        <v>164</v>
      </c>
      <c r="C24" s="53"/>
      <c r="D24" s="53"/>
      <c r="E24" s="53"/>
      <c r="F24" s="55" t="s">
        <v>189</v>
      </c>
      <c r="G24" s="53"/>
      <c r="H24" s="54"/>
      <c r="I24" s="54"/>
    </row>
    <row r="25" spans="1:9" ht="15.75" customHeight="1">
      <c r="A25" s="71" t="s">
        <v>165</v>
      </c>
      <c r="B25" s="139" t="s">
        <v>305</v>
      </c>
      <c r="C25" s="67">
        <f t="shared" ref="C25" si="7">+C26+C27+C28+C29+C30</f>
        <v>0</v>
      </c>
      <c r="D25" s="67">
        <f t="shared" ref="D25:E25" si="8">+D26+D27+D28+D29+D30</f>
        <v>0</v>
      </c>
      <c r="E25" s="67">
        <f t="shared" si="8"/>
        <v>0</v>
      </c>
      <c r="F25" s="51" t="s">
        <v>169</v>
      </c>
      <c r="G25" s="53"/>
      <c r="H25" s="54"/>
      <c r="I25" s="54"/>
    </row>
    <row r="26" spans="1:9" ht="15.75" customHeight="1">
      <c r="A26" s="72" t="s">
        <v>167</v>
      </c>
      <c r="B26" s="138" t="s">
        <v>31</v>
      </c>
      <c r="C26" s="53"/>
      <c r="D26" s="53"/>
      <c r="E26" s="53"/>
      <c r="F26" s="51" t="s">
        <v>125</v>
      </c>
      <c r="G26" s="53"/>
      <c r="H26" s="54"/>
      <c r="I26" s="54"/>
    </row>
    <row r="27" spans="1:9" ht="15.75" customHeight="1">
      <c r="A27" s="71" t="s">
        <v>170</v>
      </c>
      <c r="B27" s="138" t="s">
        <v>168</v>
      </c>
      <c r="C27" s="53"/>
      <c r="D27" s="53"/>
      <c r="E27" s="53"/>
      <c r="F27" s="91"/>
      <c r="G27" s="53"/>
      <c r="H27" s="54"/>
      <c r="I27" s="54"/>
    </row>
    <row r="28" spans="1:9" ht="15.75" customHeight="1">
      <c r="A28" s="72" t="s">
        <v>171</v>
      </c>
      <c r="B28" s="65" t="s">
        <v>32</v>
      </c>
      <c r="C28" s="53"/>
      <c r="D28" s="53"/>
      <c r="E28" s="53"/>
      <c r="F28" s="91"/>
      <c r="G28" s="53"/>
      <c r="H28" s="54"/>
      <c r="I28" s="54"/>
    </row>
    <row r="29" spans="1:9" ht="15.75" customHeight="1">
      <c r="A29" s="71" t="s">
        <v>172</v>
      </c>
      <c r="B29" s="140" t="s">
        <v>306</v>
      </c>
      <c r="C29" s="53"/>
      <c r="D29" s="53"/>
      <c r="E29" s="53"/>
      <c r="F29" s="57"/>
      <c r="G29" s="53"/>
      <c r="H29" s="54"/>
      <c r="I29" s="54"/>
    </row>
    <row r="30" spans="1:9" ht="15.75" customHeight="1" thickBot="1">
      <c r="A30" s="72" t="s">
        <v>173</v>
      </c>
      <c r="B30" s="69" t="s">
        <v>307</v>
      </c>
      <c r="C30" s="53"/>
      <c r="D30" s="53"/>
      <c r="E30" s="53"/>
      <c r="F30" s="91"/>
      <c r="G30" s="53"/>
      <c r="H30" s="54"/>
      <c r="I30" s="54"/>
    </row>
    <row r="31" spans="1:9" ht="20.25" customHeight="1" thickBot="1">
      <c r="A31" s="73" t="s">
        <v>176</v>
      </c>
      <c r="B31" s="61" t="s">
        <v>308</v>
      </c>
      <c r="C31" s="403">
        <f t="shared" ref="C31" si="9">+C19+C25</f>
        <v>36000</v>
      </c>
      <c r="D31" s="403">
        <f t="shared" ref="D31:E31" si="10">+D19+D25</f>
        <v>39837</v>
      </c>
      <c r="E31" s="403">
        <f t="shared" si="10"/>
        <v>39837</v>
      </c>
      <c r="F31" s="61" t="s">
        <v>309</v>
      </c>
      <c r="G31" s="60">
        <f t="shared" ref="G31" si="11">SUM(G19:G30)</f>
        <v>0</v>
      </c>
      <c r="H31" s="62">
        <f t="shared" ref="H31:I31" si="12">SUM(H19:H30)</f>
        <v>0</v>
      </c>
      <c r="I31" s="62">
        <f t="shared" si="12"/>
        <v>0</v>
      </c>
    </row>
    <row r="32" spans="1:9" ht="15.75" customHeight="1" thickBot="1">
      <c r="A32" s="73" t="s">
        <v>193</v>
      </c>
      <c r="B32" s="61" t="s">
        <v>192</v>
      </c>
      <c r="C32" s="135">
        <f t="shared" ref="C32" si="13">+C18+C31</f>
        <v>36000</v>
      </c>
      <c r="D32" s="135">
        <f t="shared" ref="D32:E32" si="14">+D18+D31</f>
        <v>61410</v>
      </c>
      <c r="E32" s="135">
        <f t="shared" si="14"/>
        <v>61433</v>
      </c>
      <c r="F32" s="61" t="s">
        <v>195</v>
      </c>
      <c r="G32" s="60">
        <f t="shared" ref="G32" si="15">+G18+G31</f>
        <v>0</v>
      </c>
      <c r="H32" s="62">
        <f t="shared" ref="H32:I32" si="16">+H18+H31</f>
        <v>22706</v>
      </c>
      <c r="I32" s="62">
        <f t="shared" si="16"/>
        <v>16698</v>
      </c>
    </row>
    <row r="33" spans="1:9" ht="15.75" customHeight="1" thickBot="1">
      <c r="A33" s="73" t="s">
        <v>191</v>
      </c>
      <c r="B33" s="61" t="s">
        <v>174</v>
      </c>
      <c r="C33" s="135" t="str">
        <f>IF(C18-G18&lt;0,G18-C18,"-")</f>
        <v>-</v>
      </c>
      <c r="D33" s="135">
        <f>IF(D18-H18&lt;0,H18-D18,"-")</f>
        <v>1133</v>
      </c>
      <c r="E33" s="135" t="str">
        <f>IF(E18-I18&lt;0,I18-E18,"-")</f>
        <v>-</v>
      </c>
      <c r="F33" s="61" t="s">
        <v>175</v>
      </c>
      <c r="G33" s="60" t="str">
        <f>IF(C18-G18&gt;0,C18-G18,"-")</f>
        <v>-</v>
      </c>
      <c r="H33" s="62" t="str">
        <f>IF(D18-H18&gt;0,D18-H18,"-")</f>
        <v>-</v>
      </c>
      <c r="I33" s="62">
        <f>IF(E18-I18&gt;0,E18-I18,"-")</f>
        <v>4898</v>
      </c>
    </row>
    <row r="34" spans="1:9" ht="15.75" customHeight="1" thickBot="1">
      <c r="A34" s="73" t="s">
        <v>194</v>
      </c>
      <c r="B34" s="61" t="s">
        <v>295</v>
      </c>
      <c r="C34" s="135" t="str">
        <f>IF(C18+C19-G32&lt;0,G32-(C18+C19),"-")</f>
        <v>-</v>
      </c>
      <c r="D34" s="135" t="str">
        <f>IF(D18+D19-H32&lt;0,H32-(D18+D19),"-")</f>
        <v>-</v>
      </c>
      <c r="E34" s="135" t="str">
        <f>IF(E18+E19-I32&lt;0,I32-(E18+E19),"-")</f>
        <v>-</v>
      </c>
      <c r="F34" s="61" t="s">
        <v>296</v>
      </c>
      <c r="G34" s="60">
        <f>IF(C18+C19-G32&gt;0,C18+C19-G32,"-")</f>
        <v>36000</v>
      </c>
      <c r="H34" s="62">
        <f>IF(D18+D19-H32&gt;0,D18+D19-H32,"-")</f>
        <v>38704</v>
      </c>
      <c r="I34" s="62">
        <f>IF(E18+E19-I32&gt;0,E18+E19-I32,"-")</f>
        <v>44735</v>
      </c>
    </row>
  </sheetData>
  <mergeCells count="4">
    <mergeCell ref="A4:A5"/>
    <mergeCell ref="B4:C4"/>
    <mergeCell ref="F4:I4"/>
    <mergeCell ref="A1:I1"/>
  </mergeCells>
  <pageMargins left="0.7" right="0.7" top="0.75" bottom="0.75" header="0.3" footer="0.3"/>
  <pageSetup paperSize="256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zoomScaleNormal="100" workbookViewId="0">
      <selection activeCell="H5" sqref="H5"/>
    </sheetView>
  </sheetViews>
  <sheetFormatPr defaultRowHeight="15"/>
  <cols>
    <col min="1" max="1" width="19.85546875" customWidth="1"/>
    <col min="2" max="2" width="37.42578125" customWidth="1"/>
    <col min="3" max="3" width="7.85546875" customWidth="1"/>
    <col min="4" max="4" width="11.140625" customWidth="1"/>
    <col min="5" max="5" width="10.85546875" customWidth="1"/>
    <col min="6" max="6" width="11.42578125" customWidth="1"/>
    <col min="7" max="7" width="12.140625" customWidth="1"/>
    <col min="8" max="8" width="14.28515625" customWidth="1"/>
  </cols>
  <sheetData>
    <row r="3" spans="1:8">
      <c r="A3" s="1312" t="s">
        <v>864</v>
      </c>
      <c r="B3" s="1312"/>
      <c r="C3" s="1312"/>
      <c r="D3" s="1312"/>
      <c r="E3" s="1312"/>
      <c r="F3" s="1312"/>
      <c r="G3" s="1312"/>
      <c r="H3" s="1312"/>
    </row>
    <row r="4" spans="1:8">
      <c r="A4" s="1312" t="s">
        <v>408</v>
      </c>
      <c r="B4" s="1312"/>
      <c r="C4" s="1312"/>
      <c r="D4" s="1312"/>
      <c r="E4" s="1312"/>
      <c r="F4" s="1312"/>
      <c r="G4" s="1312"/>
      <c r="H4" s="1312"/>
    </row>
    <row r="5" spans="1:8" s="301" customFormat="1">
      <c r="A5" s="367"/>
      <c r="B5" s="367"/>
      <c r="C5" s="367"/>
      <c r="D5" s="367"/>
      <c r="E5" s="367"/>
      <c r="F5" s="367"/>
      <c r="G5" s="367"/>
      <c r="H5" s="1260" t="s">
        <v>965</v>
      </c>
    </row>
    <row r="6" spans="1:8" ht="15.75" thickBot="1">
      <c r="A6" s="1313" t="s">
        <v>430</v>
      </c>
      <c r="B6" s="1313"/>
      <c r="C6" s="1313"/>
      <c r="D6" s="1313"/>
      <c r="E6" s="1313"/>
      <c r="F6" s="1313"/>
      <c r="G6" s="1313"/>
      <c r="H6" s="1313"/>
    </row>
    <row r="7" spans="1:8">
      <c r="A7" s="1314" t="s">
        <v>409</v>
      </c>
      <c r="B7" s="1315"/>
      <c r="C7" s="1318" t="s">
        <v>410</v>
      </c>
      <c r="D7" s="1320" t="s">
        <v>411</v>
      </c>
      <c r="E7" s="1321"/>
      <c r="F7" s="1321"/>
      <c r="G7" s="1322"/>
      <c r="H7" s="330" t="s">
        <v>384</v>
      </c>
    </row>
    <row r="8" spans="1:8" ht="15.75" thickBot="1">
      <c r="A8" s="1316"/>
      <c r="B8" s="1317"/>
      <c r="C8" s="1319"/>
      <c r="D8" s="331">
        <v>2016</v>
      </c>
      <c r="E8" s="331">
        <v>2017</v>
      </c>
      <c r="F8" s="331">
        <v>2018</v>
      </c>
      <c r="G8" s="331">
        <v>2019</v>
      </c>
      <c r="H8" s="332" t="s">
        <v>412</v>
      </c>
    </row>
    <row r="9" spans="1:8">
      <c r="A9" s="1306">
        <v>1</v>
      </c>
      <c r="B9" s="1307"/>
      <c r="C9" s="333">
        <v>2</v>
      </c>
      <c r="D9" s="333">
        <v>3</v>
      </c>
      <c r="E9" s="333">
        <v>4</v>
      </c>
      <c r="F9" s="333">
        <v>5</v>
      </c>
      <c r="G9" s="333">
        <v>6</v>
      </c>
      <c r="H9" s="334">
        <v>7</v>
      </c>
    </row>
    <row r="10" spans="1:8">
      <c r="A10" s="1308" t="s">
        <v>197</v>
      </c>
      <c r="B10" s="1309"/>
      <c r="C10" s="335">
        <v>1</v>
      </c>
      <c r="D10" s="336">
        <v>32032</v>
      </c>
      <c r="E10" s="336">
        <v>35201</v>
      </c>
      <c r="F10" s="336">
        <v>36521</v>
      </c>
      <c r="G10" s="336">
        <v>36820</v>
      </c>
      <c r="H10" s="337">
        <f>D10+E10+F10+G10</f>
        <v>140574</v>
      </c>
    </row>
    <row r="11" spans="1:8">
      <c r="A11" s="1310" t="s">
        <v>413</v>
      </c>
      <c r="B11" s="1311"/>
      <c r="C11" s="335">
        <v>2</v>
      </c>
      <c r="D11" s="338">
        <v>0</v>
      </c>
      <c r="E11" s="339">
        <v>0</v>
      </c>
      <c r="F11" s="339">
        <v>0</v>
      </c>
      <c r="G11" s="339">
        <v>0</v>
      </c>
      <c r="H11" s="337">
        <f t="shared" ref="H11:H16" si="0">D11+E11+F11+G11</f>
        <v>0</v>
      </c>
    </row>
    <row r="12" spans="1:8">
      <c r="A12" s="1310" t="s">
        <v>198</v>
      </c>
      <c r="B12" s="1311"/>
      <c r="C12" s="335">
        <v>3</v>
      </c>
      <c r="D12" s="339">
        <v>0</v>
      </c>
      <c r="E12" s="339">
        <v>0</v>
      </c>
      <c r="F12" s="339">
        <v>0</v>
      </c>
      <c r="G12" s="339">
        <v>0</v>
      </c>
      <c r="H12" s="337">
        <f t="shared" si="0"/>
        <v>0</v>
      </c>
    </row>
    <row r="13" spans="1:8" ht="29.25" customHeight="1">
      <c r="A13" s="1300" t="s">
        <v>414</v>
      </c>
      <c r="B13" s="1301"/>
      <c r="C13" s="340">
        <v>4</v>
      </c>
      <c r="D13" s="341">
        <f>'1.1.b'!E62+'1.1.b'!E63</f>
        <v>11641</v>
      </c>
      <c r="E13" s="341">
        <v>0</v>
      </c>
      <c r="F13" s="341">
        <v>0</v>
      </c>
      <c r="G13" s="341">
        <v>0</v>
      </c>
      <c r="H13" s="337">
        <f t="shared" si="0"/>
        <v>11641</v>
      </c>
    </row>
    <row r="14" spans="1:8">
      <c r="A14" s="1300" t="s">
        <v>199</v>
      </c>
      <c r="B14" s="1301"/>
      <c r="C14" s="335">
        <v>5</v>
      </c>
      <c r="D14" s="342">
        <v>0</v>
      </c>
      <c r="E14" s="342">
        <v>0</v>
      </c>
      <c r="F14" s="342">
        <v>0</v>
      </c>
      <c r="G14" s="342">
        <v>0</v>
      </c>
      <c r="H14" s="337">
        <f t="shared" si="0"/>
        <v>0</v>
      </c>
    </row>
    <row r="15" spans="1:8">
      <c r="A15" s="1302" t="s">
        <v>200</v>
      </c>
      <c r="B15" s="1303"/>
      <c r="C15" s="340">
        <v>6</v>
      </c>
      <c r="D15" s="342">
        <v>0</v>
      </c>
      <c r="E15" s="342">
        <v>0</v>
      </c>
      <c r="F15" s="342">
        <v>0</v>
      </c>
      <c r="G15" s="342">
        <v>0</v>
      </c>
      <c r="H15" s="337">
        <f t="shared" si="0"/>
        <v>0</v>
      </c>
    </row>
    <row r="16" spans="1:8">
      <c r="A16" s="1304" t="s">
        <v>415</v>
      </c>
      <c r="B16" s="1305"/>
      <c r="C16" s="343">
        <v>7</v>
      </c>
      <c r="D16" s="344">
        <v>0</v>
      </c>
      <c r="E16" s="344">
        <v>0</v>
      </c>
      <c r="F16" s="344">
        <v>0</v>
      </c>
      <c r="G16" s="344">
        <v>0</v>
      </c>
      <c r="H16" s="345">
        <f t="shared" si="0"/>
        <v>0</v>
      </c>
    </row>
    <row r="17" spans="1:8">
      <c r="A17" s="1323" t="s">
        <v>416</v>
      </c>
      <c r="B17" s="1324"/>
      <c r="C17" s="346">
        <v>8</v>
      </c>
      <c r="D17" s="347">
        <f>SUM(D10:D16)</f>
        <v>43673</v>
      </c>
      <c r="E17" s="347">
        <f>SUM(E10:E16)</f>
        <v>35201</v>
      </c>
      <c r="F17" s="347">
        <f>SUM(F10:F16)</f>
        <v>36521</v>
      </c>
      <c r="G17" s="347">
        <f>SUM(G10:G16)</f>
        <v>36820</v>
      </c>
      <c r="H17" s="348">
        <f>SUM(H10:H16)</f>
        <v>152215</v>
      </c>
    </row>
    <row r="18" spans="1:8">
      <c r="A18" s="1325" t="s">
        <v>417</v>
      </c>
      <c r="B18" s="1326"/>
      <c r="C18" s="349">
        <v>9</v>
      </c>
      <c r="D18" s="350">
        <f>D17/2</f>
        <v>21836.5</v>
      </c>
      <c r="E18" s="350">
        <f>E17/2</f>
        <v>17600.5</v>
      </c>
      <c r="F18" s="350">
        <f>F17/2</f>
        <v>18260.5</v>
      </c>
      <c r="G18" s="350">
        <f>G17/2</f>
        <v>18410</v>
      </c>
      <c r="H18" s="351">
        <f>H17/2</f>
        <v>76107.5</v>
      </c>
    </row>
    <row r="19" spans="1:8">
      <c r="A19" s="1323" t="s">
        <v>418</v>
      </c>
      <c r="B19" s="1324"/>
      <c r="C19" s="346">
        <v>10</v>
      </c>
      <c r="D19" s="347">
        <f>SUM(D20:D26)</f>
        <v>0</v>
      </c>
      <c r="E19" s="347">
        <f>SUM(E20:E26)</f>
        <v>0</v>
      </c>
      <c r="F19" s="347">
        <f>SUM(F20:F26)</f>
        <v>0</v>
      </c>
      <c r="G19" s="347">
        <f>SUM(G20:G26)</f>
        <v>0</v>
      </c>
      <c r="H19" s="352">
        <f>D19+E19+F19+G19</f>
        <v>0</v>
      </c>
    </row>
    <row r="20" spans="1:8">
      <c r="A20" s="1329" t="s">
        <v>201</v>
      </c>
      <c r="B20" s="1330"/>
      <c r="C20" s="353">
        <v>11</v>
      </c>
      <c r="D20" s="354">
        <v>0</v>
      </c>
      <c r="E20" s="354">
        <v>0</v>
      </c>
      <c r="F20" s="354">
        <v>0</v>
      </c>
      <c r="G20" s="355">
        <v>0</v>
      </c>
      <c r="H20" s="356">
        <f>D20+E20+F20+G20</f>
        <v>0</v>
      </c>
    </row>
    <row r="21" spans="1:8">
      <c r="A21" s="1327" t="s">
        <v>419</v>
      </c>
      <c r="B21" s="1328"/>
      <c r="C21" s="340">
        <v>12</v>
      </c>
      <c r="D21" s="342">
        <v>0</v>
      </c>
      <c r="E21" s="342">
        <v>0</v>
      </c>
      <c r="F21" s="342">
        <v>0</v>
      </c>
      <c r="G21" s="342">
        <v>0</v>
      </c>
      <c r="H21" s="356">
        <f t="shared" ref="H21:H26" si="1">D21+E21+F21+G21</f>
        <v>0</v>
      </c>
    </row>
    <row r="22" spans="1:8">
      <c r="A22" s="1327" t="s">
        <v>420</v>
      </c>
      <c r="B22" s="1328"/>
      <c r="C22" s="340">
        <v>13</v>
      </c>
      <c r="D22" s="342">
        <v>0</v>
      </c>
      <c r="E22" s="342">
        <v>0</v>
      </c>
      <c r="F22" s="342">
        <v>0</v>
      </c>
      <c r="G22" s="342">
        <v>0</v>
      </c>
      <c r="H22" s="356">
        <f t="shared" si="1"/>
        <v>0</v>
      </c>
    </row>
    <row r="23" spans="1:8">
      <c r="A23" s="1310" t="s">
        <v>421</v>
      </c>
      <c r="B23" s="1311"/>
      <c r="C23" s="335">
        <v>14</v>
      </c>
      <c r="D23" s="338">
        <v>0</v>
      </c>
      <c r="E23" s="338">
        <v>0</v>
      </c>
      <c r="F23" s="338">
        <v>0</v>
      </c>
      <c r="G23" s="338">
        <v>0</v>
      </c>
      <c r="H23" s="357">
        <f t="shared" si="1"/>
        <v>0</v>
      </c>
    </row>
    <row r="24" spans="1:8">
      <c r="A24" s="1310" t="s">
        <v>422</v>
      </c>
      <c r="B24" s="1311"/>
      <c r="C24" s="335">
        <v>15</v>
      </c>
      <c r="D24" s="338">
        <v>0</v>
      </c>
      <c r="E24" s="338">
        <v>0</v>
      </c>
      <c r="F24" s="338">
        <v>0</v>
      </c>
      <c r="G24" s="338">
        <v>0</v>
      </c>
      <c r="H24" s="357">
        <f t="shared" si="1"/>
        <v>0</v>
      </c>
    </row>
    <row r="25" spans="1:8">
      <c r="A25" s="1331" t="s">
        <v>423</v>
      </c>
      <c r="B25" s="1332"/>
      <c r="C25" s="335">
        <v>16</v>
      </c>
      <c r="D25" s="338">
        <v>0</v>
      </c>
      <c r="E25" s="338">
        <v>0</v>
      </c>
      <c r="F25" s="338">
        <v>0</v>
      </c>
      <c r="G25" s="338">
        <v>0</v>
      </c>
      <c r="H25" s="357">
        <f t="shared" si="1"/>
        <v>0</v>
      </c>
    </row>
    <row r="26" spans="1:8">
      <c r="A26" s="1302" t="s">
        <v>424</v>
      </c>
      <c r="B26" s="1303"/>
      <c r="C26" s="343">
        <v>17</v>
      </c>
      <c r="D26" s="344">
        <v>0</v>
      </c>
      <c r="E26" s="344">
        <v>0</v>
      </c>
      <c r="F26" s="344">
        <v>0</v>
      </c>
      <c r="G26" s="344">
        <v>0</v>
      </c>
      <c r="H26" s="358">
        <f t="shared" si="1"/>
        <v>0</v>
      </c>
    </row>
    <row r="27" spans="1:8" ht="30" customHeight="1" thickBot="1">
      <c r="A27" s="1333" t="s">
        <v>425</v>
      </c>
      <c r="B27" s="1334"/>
      <c r="C27" s="359">
        <v>18</v>
      </c>
      <c r="D27" s="360">
        <f>SUM(D31:D37)</f>
        <v>0</v>
      </c>
      <c r="E27" s="360">
        <f>SUM(E31:E37)</f>
        <v>0</v>
      </c>
      <c r="F27" s="360">
        <f>SUM(F31:F37)</f>
        <v>0</v>
      </c>
      <c r="G27" s="360">
        <f>SUM(G31:G37)</f>
        <v>0</v>
      </c>
      <c r="H27" s="361">
        <f>SUM(H31:H37)</f>
        <v>0</v>
      </c>
    </row>
    <row r="28" spans="1:8" ht="15.75" thickBot="1">
      <c r="A28" s="77"/>
      <c r="B28" s="77"/>
      <c r="C28" s="78"/>
      <c r="D28" s="79"/>
      <c r="E28" s="79"/>
      <c r="F28" s="79"/>
      <c r="G28" s="79"/>
      <c r="H28" s="79"/>
    </row>
    <row r="29" spans="1:8">
      <c r="A29" s="1314" t="s">
        <v>409</v>
      </c>
      <c r="B29" s="1315"/>
      <c r="C29" s="1318" t="s">
        <v>410</v>
      </c>
      <c r="D29" s="1320" t="s">
        <v>411</v>
      </c>
      <c r="E29" s="1321"/>
      <c r="F29" s="1321"/>
      <c r="G29" s="1322"/>
      <c r="H29" s="330" t="s">
        <v>384</v>
      </c>
    </row>
    <row r="30" spans="1:8" ht="15.75" thickBot="1">
      <c r="A30" s="1316"/>
      <c r="B30" s="1317"/>
      <c r="C30" s="1319"/>
      <c r="D30" s="331">
        <v>2016</v>
      </c>
      <c r="E30" s="331">
        <v>2017</v>
      </c>
      <c r="F30" s="331">
        <v>2018</v>
      </c>
      <c r="G30" s="331">
        <v>2019</v>
      </c>
      <c r="H30" s="362" t="s">
        <v>412</v>
      </c>
    </row>
    <row r="31" spans="1:8">
      <c r="A31" s="1335" t="s">
        <v>201</v>
      </c>
      <c r="B31" s="1336"/>
      <c r="C31" s="363">
        <v>19</v>
      </c>
      <c r="D31" s="364">
        <v>0</v>
      </c>
      <c r="E31" s="364">
        <v>0</v>
      </c>
      <c r="F31" s="364">
        <v>0</v>
      </c>
      <c r="G31" s="364">
        <v>0</v>
      </c>
      <c r="H31" s="365">
        <f t="shared" ref="H31:H37" si="2">SUM(D31:G31)</f>
        <v>0</v>
      </c>
    </row>
    <row r="32" spans="1:8">
      <c r="A32" s="1302" t="s">
        <v>419</v>
      </c>
      <c r="B32" s="1303"/>
      <c r="C32" s="340">
        <v>20</v>
      </c>
      <c r="D32" s="342">
        <v>0</v>
      </c>
      <c r="E32" s="342">
        <v>0</v>
      </c>
      <c r="F32" s="342">
        <v>0</v>
      </c>
      <c r="G32" s="342">
        <v>0</v>
      </c>
      <c r="H32" s="366">
        <f t="shared" si="2"/>
        <v>0</v>
      </c>
    </row>
    <row r="33" spans="1:8">
      <c r="A33" s="1302" t="s">
        <v>420</v>
      </c>
      <c r="B33" s="1303"/>
      <c r="C33" s="335">
        <v>21</v>
      </c>
      <c r="D33" s="342">
        <v>0</v>
      </c>
      <c r="E33" s="342">
        <v>0</v>
      </c>
      <c r="F33" s="342">
        <v>0</v>
      </c>
      <c r="G33" s="342">
        <v>0</v>
      </c>
      <c r="H33" s="366">
        <f t="shared" si="2"/>
        <v>0</v>
      </c>
    </row>
    <row r="34" spans="1:8">
      <c r="A34" s="1308" t="s">
        <v>421</v>
      </c>
      <c r="B34" s="1309"/>
      <c r="C34" s="335">
        <v>22</v>
      </c>
      <c r="D34" s="342">
        <v>0</v>
      </c>
      <c r="E34" s="342">
        <v>0</v>
      </c>
      <c r="F34" s="342">
        <v>0</v>
      </c>
      <c r="G34" s="342">
        <v>0</v>
      </c>
      <c r="H34" s="366">
        <f t="shared" si="2"/>
        <v>0</v>
      </c>
    </row>
    <row r="35" spans="1:8">
      <c r="A35" s="1308" t="s">
        <v>422</v>
      </c>
      <c r="B35" s="1309"/>
      <c r="C35" s="335">
        <v>23</v>
      </c>
      <c r="D35" s="342">
        <v>0</v>
      </c>
      <c r="E35" s="342">
        <v>0</v>
      </c>
      <c r="F35" s="342">
        <v>0</v>
      </c>
      <c r="G35" s="342">
        <v>0</v>
      </c>
      <c r="H35" s="366">
        <f t="shared" si="2"/>
        <v>0</v>
      </c>
    </row>
    <row r="36" spans="1:8">
      <c r="A36" s="1308" t="s">
        <v>423</v>
      </c>
      <c r="B36" s="1309"/>
      <c r="C36" s="335">
        <v>24</v>
      </c>
      <c r="D36" s="342">
        <v>0</v>
      </c>
      <c r="E36" s="342">
        <v>0</v>
      </c>
      <c r="F36" s="342">
        <v>0</v>
      </c>
      <c r="G36" s="342">
        <v>0</v>
      </c>
      <c r="H36" s="366">
        <f t="shared" si="2"/>
        <v>0</v>
      </c>
    </row>
    <row r="37" spans="1:8">
      <c r="A37" s="1340" t="s">
        <v>424</v>
      </c>
      <c r="B37" s="1341"/>
      <c r="C37" s="343">
        <v>25</v>
      </c>
      <c r="D37" s="344">
        <v>0</v>
      </c>
      <c r="E37" s="344">
        <v>0</v>
      </c>
      <c r="F37" s="344">
        <v>0</v>
      </c>
      <c r="G37" s="344">
        <v>0</v>
      </c>
      <c r="H37" s="366">
        <f t="shared" si="2"/>
        <v>0</v>
      </c>
    </row>
    <row r="38" spans="1:8">
      <c r="A38" s="1342" t="s">
        <v>426</v>
      </c>
      <c r="B38" s="1343"/>
      <c r="C38" s="346">
        <v>26</v>
      </c>
      <c r="D38" s="347">
        <f>D19+D27</f>
        <v>0</v>
      </c>
      <c r="E38" s="347">
        <f>E19+E27</f>
        <v>0</v>
      </c>
      <c r="F38" s="347">
        <f>F19+F27</f>
        <v>0</v>
      </c>
      <c r="G38" s="347">
        <f>G19+G27</f>
        <v>0</v>
      </c>
      <c r="H38" s="348">
        <f>H19+H27</f>
        <v>0</v>
      </c>
    </row>
    <row r="39" spans="1:8" ht="31.5" customHeight="1" thickBot="1">
      <c r="A39" s="1337" t="s">
        <v>427</v>
      </c>
      <c r="B39" s="1338"/>
      <c r="C39" s="359">
        <v>27</v>
      </c>
      <c r="D39" s="360">
        <f>D18-D38</f>
        <v>21836.5</v>
      </c>
      <c r="E39" s="360">
        <f>E18-E38</f>
        <v>17600.5</v>
      </c>
      <c r="F39" s="360">
        <f>F18-F38</f>
        <v>18260.5</v>
      </c>
      <c r="G39" s="360">
        <f>G18-G38</f>
        <v>18410</v>
      </c>
      <c r="H39" s="361">
        <f>H18-H38</f>
        <v>76107.5</v>
      </c>
    </row>
    <row r="40" spans="1:8">
      <c r="A40" s="301"/>
      <c r="B40" s="301"/>
      <c r="C40" s="301"/>
      <c r="D40" s="301"/>
      <c r="E40" s="301"/>
      <c r="F40" s="301"/>
      <c r="G40" s="301"/>
      <c r="H40" s="301"/>
    </row>
    <row r="41" spans="1:8">
      <c r="A41" s="1339" t="s">
        <v>428</v>
      </c>
      <c r="B41" s="1339"/>
      <c r="C41" s="1339"/>
      <c r="D41" s="1339"/>
      <c r="E41" s="1339"/>
      <c r="F41" s="1339"/>
      <c r="G41" s="1339"/>
      <c r="H41" s="1339"/>
    </row>
    <row r="42" spans="1:8">
      <c r="A42" s="1339" t="s">
        <v>429</v>
      </c>
      <c r="B42" s="1339"/>
      <c r="C42" s="1339"/>
      <c r="D42" s="1339"/>
      <c r="E42" s="1339"/>
      <c r="F42" s="1339"/>
      <c r="G42" s="1339"/>
      <c r="H42" s="1339"/>
    </row>
  </sheetData>
  <mergeCells count="39">
    <mergeCell ref="A42:H42"/>
    <mergeCell ref="A33:B33"/>
    <mergeCell ref="A34:B34"/>
    <mergeCell ref="A35:B35"/>
    <mergeCell ref="A36:B36"/>
    <mergeCell ref="A37:B37"/>
    <mergeCell ref="A38:B38"/>
    <mergeCell ref="D29:G29"/>
    <mergeCell ref="A31:B31"/>
    <mergeCell ref="A39:B39"/>
    <mergeCell ref="A41:H41"/>
    <mergeCell ref="A32:B32"/>
    <mergeCell ref="A24:B24"/>
    <mergeCell ref="A25:B25"/>
    <mergeCell ref="C29:C30"/>
    <mergeCell ref="A26:B26"/>
    <mergeCell ref="A27:B27"/>
    <mergeCell ref="A29:B30"/>
    <mergeCell ref="A17:B17"/>
    <mergeCell ref="A18:B18"/>
    <mergeCell ref="A19:B19"/>
    <mergeCell ref="A22:B22"/>
    <mergeCell ref="A23:B23"/>
    <mergeCell ref="A21:B21"/>
    <mergeCell ref="A20:B20"/>
    <mergeCell ref="A3:H3"/>
    <mergeCell ref="A4:H4"/>
    <mergeCell ref="A6:H6"/>
    <mergeCell ref="A7:B8"/>
    <mergeCell ref="C7:C8"/>
    <mergeCell ref="D7:G7"/>
    <mergeCell ref="A14:B14"/>
    <mergeCell ref="A15:B15"/>
    <mergeCell ref="A16:B16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256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SheetLayoutView="100" workbookViewId="0">
      <selection activeCell="G2" sqref="G2"/>
    </sheetView>
  </sheetViews>
  <sheetFormatPr defaultRowHeight="15"/>
  <cols>
    <col min="12" max="12" width="11" customWidth="1"/>
  </cols>
  <sheetData>
    <row r="1" spans="1:12" s="368" customFormat="1"/>
    <row r="2" spans="1:12">
      <c r="G2" s="368" t="s">
        <v>966</v>
      </c>
      <c r="I2" s="368"/>
    </row>
    <row r="3" spans="1:12" ht="30.75" customHeight="1">
      <c r="A3" s="1372" t="s">
        <v>865</v>
      </c>
      <c r="B3" s="1372"/>
      <c r="C3" s="1372"/>
      <c r="D3" s="1372"/>
      <c r="E3" s="1372"/>
      <c r="F3" s="1372"/>
      <c r="G3" s="1372"/>
      <c r="H3" s="1372"/>
      <c r="I3" s="1372"/>
      <c r="J3" s="1372"/>
      <c r="K3" s="1372"/>
      <c r="L3" s="1372"/>
    </row>
    <row r="4" spans="1:12">
      <c r="A4" s="88"/>
      <c r="B4" s="88"/>
      <c r="C4" s="88"/>
      <c r="D4" s="88"/>
      <c r="E4" s="88"/>
      <c r="F4" s="88"/>
      <c r="G4" s="88"/>
      <c r="H4" s="88"/>
      <c r="I4" s="1372"/>
      <c r="J4" s="1372"/>
      <c r="K4" s="1372"/>
      <c r="L4" s="89"/>
    </row>
    <row r="5" spans="1:12" ht="15.75" thickBot="1">
      <c r="A5" s="1313" t="s">
        <v>196</v>
      </c>
      <c r="B5" s="1313"/>
      <c r="C5" s="1313"/>
      <c r="D5" s="1313"/>
      <c r="E5" s="1313"/>
      <c r="F5" s="1313"/>
      <c r="G5" s="1313"/>
      <c r="H5" s="1313"/>
      <c r="I5" s="1313"/>
      <c r="J5" s="1313"/>
      <c r="K5" s="1313"/>
      <c r="L5" s="1313"/>
    </row>
    <row r="6" spans="1:12" ht="30.75" customHeight="1" thickBot="1">
      <c r="A6" s="81" t="s">
        <v>202</v>
      </c>
      <c r="B6" s="1356" t="s">
        <v>203</v>
      </c>
      <c r="C6" s="1357"/>
      <c r="D6" s="1357"/>
      <c r="E6" s="1357"/>
      <c r="F6" s="1357"/>
      <c r="G6" s="1357"/>
      <c r="H6" s="1357"/>
      <c r="I6" s="1357"/>
      <c r="J6" s="1358"/>
      <c r="K6" s="1354" t="s">
        <v>576</v>
      </c>
      <c r="L6" s="1355"/>
    </row>
    <row r="7" spans="1:12" ht="15.75" thickBot="1">
      <c r="A7" s="82">
        <v>1</v>
      </c>
      <c r="B7" s="1351">
        <v>2</v>
      </c>
      <c r="C7" s="1352"/>
      <c r="D7" s="1352"/>
      <c r="E7" s="1352"/>
      <c r="F7" s="1352"/>
      <c r="G7" s="1352"/>
      <c r="H7" s="1352"/>
      <c r="I7" s="1352"/>
      <c r="J7" s="1353"/>
      <c r="K7" s="1349">
        <v>3</v>
      </c>
      <c r="L7" s="1350"/>
    </row>
    <row r="8" spans="1:12">
      <c r="A8" s="83" t="s">
        <v>0</v>
      </c>
      <c r="B8" s="1373" t="s">
        <v>197</v>
      </c>
      <c r="C8" s="1374"/>
      <c r="D8" s="1374"/>
      <c r="E8" s="1374"/>
      <c r="F8" s="1374"/>
      <c r="G8" s="1374"/>
      <c r="H8" s="1374"/>
      <c r="I8" s="1374"/>
      <c r="J8" s="1375"/>
      <c r="K8" s="1376">
        <v>32032</v>
      </c>
      <c r="L8" s="1377"/>
    </row>
    <row r="9" spans="1:12">
      <c r="A9" s="84" t="s">
        <v>1</v>
      </c>
      <c r="B9" s="1359" t="s">
        <v>204</v>
      </c>
      <c r="C9" s="1360"/>
      <c r="D9" s="1360"/>
      <c r="E9" s="1360"/>
      <c r="F9" s="1360"/>
      <c r="G9" s="1360"/>
      <c r="H9" s="1360"/>
      <c r="I9" s="1360"/>
      <c r="J9" s="1332"/>
      <c r="K9" s="1378">
        <v>0</v>
      </c>
      <c r="L9" s="1379"/>
    </row>
    <row r="10" spans="1:12">
      <c r="A10" s="85" t="s">
        <v>2</v>
      </c>
      <c r="B10" s="1359" t="s">
        <v>198</v>
      </c>
      <c r="C10" s="1360"/>
      <c r="D10" s="1360"/>
      <c r="E10" s="1360"/>
      <c r="F10" s="1360"/>
      <c r="G10" s="1360"/>
      <c r="H10" s="1360"/>
      <c r="I10" s="1360"/>
      <c r="J10" s="1332"/>
      <c r="K10" s="1361"/>
      <c r="L10" s="1362"/>
    </row>
    <row r="11" spans="1:12" ht="15" customHeight="1">
      <c r="A11" s="86" t="s">
        <v>12</v>
      </c>
      <c r="B11" s="1368" t="s">
        <v>205</v>
      </c>
      <c r="C11" s="1369"/>
      <c r="D11" s="1369"/>
      <c r="E11" s="1369"/>
      <c r="F11" s="1369"/>
      <c r="G11" s="1369"/>
      <c r="H11" s="1369"/>
      <c r="I11" s="1369"/>
      <c r="J11" s="1303"/>
      <c r="K11" s="1370">
        <f>'1.1.b'!E62+'1.1.b'!E63</f>
        <v>11641</v>
      </c>
      <c r="L11" s="1371"/>
    </row>
    <row r="12" spans="1:12">
      <c r="A12" s="85" t="s">
        <v>20</v>
      </c>
      <c r="B12" s="1359" t="s">
        <v>199</v>
      </c>
      <c r="C12" s="1360"/>
      <c r="D12" s="1360"/>
      <c r="E12" s="1360"/>
      <c r="F12" s="1360"/>
      <c r="G12" s="1360"/>
      <c r="H12" s="1360"/>
      <c r="I12" s="1360"/>
      <c r="J12" s="1332"/>
      <c r="K12" s="1361"/>
      <c r="L12" s="1362"/>
    </row>
    <row r="13" spans="1:12">
      <c r="A13" s="85" t="s">
        <v>26</v>
      </c>
      <c r="B13" s="1359" t="s">
        <v>200</v>
      </c>
      <c r="C13" s="1360"/>
      <c r="D13" s="1360"/>
      <c r="E13" s="1360"/>
      <c r="F13" s="1360"/>
      <c r="G13" s="1360"/>
      <c r="H13" s="1360"/>
      <c r="I13" s="1360"/>
      <c r="J13" s="1332"/>
      <c r="K13" s="1361"/>
      <c r="L13" s="1362"/>
    </row>
    <row r="14" spans="1:12">
      <c r="A14" s="85" t="s">
        <v>28</v>
      </c>
      <c r="B14" s="1359" t="s">
        <v>206</v>
      </c>
      <c r="C14" s="1360"/>
      <c r="D14" s="1360"/>
      <c r="E14" s="1360"/>
      <c r="F14" s="1360"/>
      <c r="G14" s="1360"/>
      <c r="H14" s="1360"/>
      <c r="I14" s="1360"/>
      <c r="J14" s="1332"/>
      <c r="K14" s="1361"/>
      <c r="L14" s="1362"/>
    </row>
    <row r="15" spans="1:12" ht="15.75" thickBot="1">
      <c r="A15" s="87"/>
      <c r="B15" s="1363"/>
      <c r="C15" s="1364"/>
      <c r="D15" s="1364"/>
      <c r="E15" s="1364"/>
      <c r="F15" s="1364"/>
      <c r="G15" s="1364"/>
      <c r="H15" s="1364"/>
      <c r="I15" s="1364"/>
      <c r="J15" s="1365"/>
      <c r="K15" s="1366"/>
      <c r="L15" s="1367"/>
    </row>
    <row r="16" spans="1:12" ht="15.75" thickBot="1">
      <c r="A16" s="1344" t="s">
        <v>207</v>
      </c>
      <c r="B16" s="1345"/>
      <c r="C16" s="1345"/>
      <c r="D16" s="1345"/>
      <c r="E16" s="1345"/>
      <c r="F16" s="1345"/>
      <c r="G16" s="1345"/>
      <c r="H16" s="1345"/>
      <c r="I16" s="1345"/>
      <c r="J16" s="1346"/>
      <c r="K16" s="1347">
        <f>SUM(K8:L15)</f>
        <v>43673</v>
      </c>
      <c r="L16" s="1348"/>
    </row>
  </sheetData>
  <mergeCells count="25">
    <mergeCell ref="B12:J12"/>
    <mergeCell ref="K12:L12"/>
    <mergeCell ref="A3:L3"/>
    <mergeCell ref="I4:K4"/>
    <mergeCell ref="B8:J8"/>
    <mergeCell ref="K8:L8"/>
    <mergeCell ref="B9:J9"/>
    <mergeCell ref="K9:L9"/>
    <mergeCell ref="A5:L5"/>
    <mergeCell ref="A16:J16"/>
    <mergeCell ref="K16:L16"/>
    <mergeCell ref="K7:L7"/>
    <mergeCell ref="B7:J7"/>
    <mergeCell ref="K6:L6"/>
    <mergeCell ref="B6:J6"/>
    <mergeCell ref="B13:J13"/>
    <mergeCell ref="K13:L13"/>
    <mergeCell ref="B14:J14"/>
    <mergeCell ref="K14:L14"/>
    <mergeCell ref="B15:J15"/>
    <mergeCell ref="K15:L15"/>
    <mergeCell ref="B10:J10"/>
    <mergeCell ref="K10:L10"/>
    <mergeCell ref="B11:J11"/>
    <mergeCell ref="K11:L11"/>
  </mergeCells>
  <pageMargins left="0.7" right="0.7" top="0.75" bottom="0.75" header="0.3" footer="0.3"/>
  <pageSetup paperSize="256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39</vt:i4>
      </vt:variant>
      <vt:variant>
        <vt:lpstr>Névvel ellátott tartományok</vt:lpstr>
      </vt:variant>
      <vt:variant>
        <vt:i4>13</vt:i4>
      </vt:variant>
    </vt:vector>
  </HeadingPairs>
  <TitlesOfParts>
    <vt:vector size="52" baseType="lpstr">
      <vt:lpstr>1.1.b</vt:lpstr>
      <vt:lpstr>1.1.k</vt:lpstr>
      <vt:lpstr>1.2</vt:lpstr>
      <vt:lpstr>1.3</vt:lpstr>
      <vt:lpstr>1.4</vt:lpstr>
      <vt:lpstr>2.1.</vt:lpstr>
      <vt:lpstr>2.2.</vt:lpstr>
      <vt:lpstr>3.</vt:lpstr>
      <vt:lpstr>4.</vt:lpstr>
      <vt:lpstr>5.</vt:lpstr>
      <vt:lpstr>6.</vt:lpstr>
      <vt:lpstr>7.</vt:lpstr>
      <vt:lpstr>8.</vt:lpstr>
      <vt:lpstr>8.1.</vt:lpstr>
      <vt:lpstr>9.1</vt:lpstr>
      <vt:lpstr>9.1.1 sz</vt:lpstr>
      <vt:lpstr>9.1.2.</vt:lpstr>
      <vt:lpstr>9.1.3</vt:lpstr>
      <vt:lpstr>9.2</vt:lpstr>
      <vt:lpstr>9.3</vt:lpstr>
      <vt:lpstr>9.4</vt:lpstr>
      <vt:lpstr>1. t</vt:lpstr>
      <vt:lpstr>2. t</vt:lpstr>
      <vt:lpstr>3. t</vt:lpstr>
      <vt:lpstr>4.t </vt:lpstr>
      <vt:lpstr>5.t</vt:lpstr>
      <vt:lpstr>6.t</vt:lpstr>
      <vt:lpstr>7.t</vt:lpstr>
      <vt:lpstr>8.t</vt:lpstr>
      <vt:lpstr>9.t</vt:lpstr>
      <vt:lpstr>10.t</vt:lpstr>
      <vt:lpstr>11.t</vt:lpstr>
      <vt:lpstr>11.1t</vt:lpstr>
      <vt:lpstr>11.2.t</vt:lpstr>
      <vt:lpstr>12. t.</vt:lpstr>
      <vt:lpstr>12.1.t</vt:lpstr>
      <vt:lpstr>13.t</vt:lpstr>
      <vt:lpstr>14.t</vt:lpstr>
      <vt:lpstr>Munka1</vt:lpstr>
      <vt:lpstr>'1.1.b'!Nyomtatási_terület</vt:lpstr>
      <vt:lpstr>'1.1.k'!Nyomtatási_terület</vt:lpstr>
      <vt:lpstr>'2.1.'!Nyomtatási_terület</vt:lpstr>
      <vt:lpstr>'3. t'!Nyomtatási_terület</vt:lpstr>
      <vt:lpstr>'4.t '!Nyomtatási_terület</vt:lpstr>
      <vt:lpstr>'6.'!Nyomtatási_terület</vt:lpstr>
      <vt:lpstr>'7.'!Nyomtatási_terület</vt:lpstr>
      <vt:lpstr>'9.1'!Nyomtatási_terület</vt:lpstr>
      <vt:lpstr>'9.1.1 sz'!Nyomtatási_terület</vt:lpstr>
      <vt:lpstr>'9.1.2.'!Nyomtatási_terület</vt:lpstr>
      <vt:lpstr>'9.2'!Nyomtatási_terület</vt:lpstr>
      <vt:lpstr>'9.3'!Nyomtatási_terület</vt:lpstr>
      <vt:lpstr>'9.4'!Nyomtatási_terület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Rujder Zoltánné</dc:creator>
  <cp:lastModifiedBy>Fábiánné Klem Franciska</cp:lastModifiedBy>
  <cp:lastPrinted>2017-05-31T16:07:13Z</cp:lastPrinted>
  <dcterms:created xsi:type="dcterms:W3CDTF">2014-01-26T09:25:05Z</dcterms:created>
  <dcterms:modified xsi:type="dcterms:W3CDTF">2017-05-31T16:29:19Z</dcterms:modified>
</cp:coreProperties>
</file>