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15" windowWidth="12660" windowHeight="11640" tabRatio="727" firstSheet="9" activeTab="12"/>
  </bookViews>
  <sheets>
    <sheet name="1.sz.mell.össz.mérl." sheetId="1" r:id="rId1"/>
    <sheet name="2.sz.mell.köt.mérl." sheetId="2" r:id="rId2"/>
    <sheet name="3.sz.mell.önként_mérl." sheetId="3" r:id="rId3"/>
    <sheet name="4.sz.mell_műk_mérl. " sheetId="4" r:id="rId4"/>
    <sheet name="5.sz.mell_felh_mérl. " sheetId="5" r:id="rId5"/>
    <sheet name="6.sz.mell.Beruh." sheetId="6" r:id="rId6"/>
    <sheet name="Munka1" sheetId="7" r:id="rId7"/>
    <sheet name="7. sz. mell Önk.összes" sheetId="8" r:id="rId8"/>
    <sheet name="8. sz. mell Önk.köt." sheetId="9" r:id="rId9"/>
    <sheet name="9. sz. mell Önk.önként " sheetId="10" r:id="rId10"/>
    <sheet name="10. sz. mell-Hivatal" sheetId="11" r:id="rId11"/>
    <sheet name="11. sz. mell-Óvoda" sheetId="12" r:id="rId12"/>
    <sheet name="Munka2" sheetId="13" r:id="rId13"/>
    <sheet name="Munka3" sheetId="14" r:id="rId14"/>
    <sheet name="12. sz. mell-Műv.Ház" sheetId="15" r:id="rId15"/>
    <sheet name="13.sz.mell.rendezvények" sheetId="16" r:id="rId16"/>
  </sheets>
  <definedNames>
    <definedName name="_xlfn.IFERROR" hidden="1">#NAME?</definedName>
    <definedName name="_xlnm.Print_Titles" localSheetId="0">'1.sz.mell.össz.mérl.'!$1:$2</definedName>
    <definedName name="_xlnm.Print_Titles" localSheetId="10">'10. sz. mell-Hivatal'!$1:$6</definedName>
    <definedName name="_xlnm.Print_Titles" localSheetId="11">'11. sz. mell-Óvoda'!$1:$6</definedName>
    <definedName name="_xlnm.Print_Titles" localSheetId="14">'12. sz. mell-Műv.Ház'!$1:$6</definedName>
    <definedName name="_xlnm.Print_Titles" localSheetId="15">'13.sz.mell.rendezvények'!$2:$5</definedName>
    <definedName name="_xlnm.Print_Titles" localSheetId="1">'2.sz.mell.köt.mérl.'!$1:$2</definedName>
    <definedName name="_xlnm.Print_Titles" localSheetId="2">'3.sz.mell.önként_mérl.'!$1:$2</definedName>
    <definedName name="_xlnm.Print_Titles" localSheetId="5">'6.sz.mell.Beruh.'!$1:$5</definedName>
    <definedName name="_xlnm.Print_Titles" localSheetId="7">'7. sz. mell Önk.összes'!$1:$6</definedName>
    <definedName name="_xlnm.Print_Titles" localSheetId="8">'8. sz. mell Önk.köt.'!$1:$6</definedName>
    <definedName name="_xlnm.Print_Titles" localSheetId="9">'9. sz. mell Önk.önként '!$1:$6</definedName>
    <definedName name="_xlnm.Print_Area" localSheetId="0">'1.sz.mell.össz.mérl.'!$A$1:$F$152</definedName>
    <definedName name="_xlnm.Print_Area" localSheetId="1">'2.sz.mell.köt.mérl.'!$A$1:$F$152</definedName>
    <definedName name="_xlnm.Print_Area" localSheetId="2">'3.sz.mell.önként_mérl.'!$A$1:$F$153</definedName>
  </definedNames>
  <calcPr fullCalcOnLoad="1"/>
</workbook>
</file>

<file path=xl/sharedStrings.xml><?xml version="1.0" encoding="utf-8"?>
<sst xmlns="http://schemas.openxmlformats.org/spreadsheetml/2006/main" count="2478" uniqueCount="499">
  <si>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</si>
  <si>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</si>
  <si>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</si>
  <si>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</si>
  <si>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</si>
  <si>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</si>
  <si>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</si>
  <si>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</si>
  <si>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</si>
  <si>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</si>
  <si>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</si>
  <si>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</si>
  <si>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</si>
  <si>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</si>
  <si>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</si>
  <si>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</si>
  <si>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</si>
  <si>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</si>
  <si>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</si>
  <si>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</si>
  <si>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</si>
  <si>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</si>
  <si>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</si>
  <si>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</si>
  <si>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</si>
  <si>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</si>
  <si>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</si>
  <si>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</si>
  <si>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</si>
  <si>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</si>
  <si>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</si>
  <si>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</si>
  <si>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</si>
  <si>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</si>
  <si>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</si>
  <si>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</si>
  <si>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</si>
  <si>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</si>
  <si>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</si>
  <si>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</si>
  <si>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</si>
  <si>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</si>
  <si>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</si>
  <si>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</si>
  <si>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</si>
  <si>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</si>
  <si>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</si>
  <si>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 xml:space="preserve"> Ezer forintban !</t>
  </si>
  <si>
    <t>Megnevezés</t>
  </si>
  <si>
    <t>Személyi juttatások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</si>
  <si>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</si>
  <si>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</si>
  <si>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</si>
  <si>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</si>
  <si>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</si>
  <si>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</si>
  <si>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</si>
  <si>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</si>
  <si>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</si>
  <si>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</si>
  <si>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</si>
  <si>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</si>
  <si>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</si>
  <si>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</si>
  <si>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</si>
  <si>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</si>
  <si>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</si>
  <si>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</si>
  <si>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</si>
  <si>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</si>
  <si>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</si>
  <si>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</si>
  <si>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</si>
  <si>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</si>
  <si>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</si>
  <si>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</si>
  <si>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</si>
  <si>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</si>
  <si>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</si>
  <si>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</si>
  <si>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</si>
  <si>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</si>
  <si>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</si>
  <si>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</si>
  <si>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</si>
  <si>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</si>
  <si>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</si>
  <si>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</si>
  <si>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</si>
  <si>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</si>
  <si>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</si>
  <si>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</si>
  <si>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</si>
  <si>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</si>
  <si>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</si>
  <si>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</si>
  <si>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</si>
  <si>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</si>
  <si>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</si>
  <si>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</si>
  <si>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</si>
  <si>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</si>
  <si>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</si>
  <si>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</si>
  <si>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</si>
  <si>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</si>
  <si>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</si>
  <si>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</si>
  <si>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</si>
  <si>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</si>
  <si>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</si>
  <si>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</si>
  <si>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</si>
  <si>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</si>
  <si>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</si>
  <si>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</si>
  <si>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</si>
  <si>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</si>
  <si>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</si>
  <si>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</si>
  <si>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</si>
  <si>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</si>
  <si>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</si>
  <si>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</si>
  <si>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</si>
  <si>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</si>
  <si>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</si>
  <si>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</si>
  <si>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</si>
  <si>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</si>
  <si>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</si>
  <si>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</si>
  <si>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</si>
  <si>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</si>
  <si>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</si>
  <si>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</si>
  <si>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</si>
  <si>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</si>
  <si>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</si>
  <si>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</si>
  <si>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</si>
  <si>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</si>
  <si>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</si>
  <si>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</si>
  <si>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</si>
  <si>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</si>
  <si>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</si>
  <si>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</si>
  <si>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</si>
  <si>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</si>
  <si>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</si>
  <si>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</si>
  <si>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</si>
  <si>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</si>
  <si>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</si>
  <si>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</si>
  <si>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</si>
  <si>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</si>
  <si>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</si>
  <si>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</si>
  <si>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</si>
  <si>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</si>
  <si>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</si>
  <si>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</si>
  <si>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</si>
  <si>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</si>
  <si>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</si>
  <si>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</si>
  <si>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</si>
  <si>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</si>
  <si>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</si>
  <si>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</si>
  <si>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</si>
  <si>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</si>
  <si>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</si>
  <si>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</si>
  <si>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</si>
  <si>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</si>
  <si>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</si>
  <si>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</si>
  <si>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</si>
  <si>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</si>
  <si>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</si>
  <si>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</si>
  <si>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</si>
  <si>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</si>
  <si>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</si>
  <si>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</si>
  <si>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</si>
  <si>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</si>
  <si>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</si>
  <si>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</si>
  <si>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</si>
  <si>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</si>
  <si>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</si>
  <si>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</si>
  <si>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</si>
  <si>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</si>
  <si>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</si>
  <si>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</si>
  <si>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</si>
  <si>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</si>
  <si>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</si>
  <si>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</si>
  <si>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</si>
  <si>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</si>
  <si>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</si>
  <si>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</si>
  <si>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</si>
  <si>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</si>
  <si>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</si>
  <si>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</si>
  <si>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</si>
  <si>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</si>
  <si>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</si>
  <si>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</si>
  <si>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</si>
  <si>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</si>
  <si>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</si>
  <si>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</si>
  <si>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</si>
  <si>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</si>
  <si>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</si>
  <si>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</si>
  <si>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</si>
  <si>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</si>
  <si>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</si>
  <si>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</si>
  <si>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</si>
  <si>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</si>
  <si>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</si>
  <si>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</si>
  <si>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</si>
  <si>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</si>
  <si>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</si>
  <si>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</si>
  <si>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</si>
  <si>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</si>
  <si>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</si>
  <si>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</si>
  <si>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</si>
  <si>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</si>
  <si>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</si>
  <si>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</si>
  <si>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</si>
  <si>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</si>
  <si>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</si>
  <si>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</si>
  <si>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</si>
  <si>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</si>
  <si>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</si>
  <si>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</si>
  <si>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</si>
  <si>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</si>
  <si>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</si>
  <si>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</si>
  <si>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</si>
  <si>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</si>
  <si>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</si>
  <si>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</si>
  <si>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</si>
  <si>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</si>
  <si>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</si>
  <si>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</si>
  <si>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</si>
  <si>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</si>
  <si>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</si>
  <si>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</si>
  <si>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</si>
  <si>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</si>
  <si>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</si>
  <si>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</si>
  <si>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</si>
  <si>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</si>
  <si>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</si>
  <si>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</si>
  <si>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</si>
  <si>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</si>
  <si>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</si>
  <si>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</si>
  <si>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</si>
  <si>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</si>
  <si>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</si>
  <si>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</si>
  <si>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</si>
  <si>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</si>
  <si>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</si>
  <si>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</si>
  <si>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</si>
  <si>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</si>
  <si>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</si>
  <si>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</si>
  <si>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</si>
  <si>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</si>
  <si>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</si>
  <si>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</si>
  <si>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</si>
  <si>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</si>
  <si>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</si>
  <si>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</si>
  <si>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</si>
  <si>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</si>
  <si>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</si>
  <si>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</si>
  <si>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</si>
  <si>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</si>
  <si>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</si>
  <si>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</si>
  <si>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</si>
  <si>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</si>
  <si>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</si>
  <si>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</si>
  <si>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</si>
  <si>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</si>
  <si>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</si>
  <si>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</si>
  <si>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</si>
  <si>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</si>
  <si>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</si>
  <si>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</si>
  <si>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</si>
  <si>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</si>
  <si>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</si>
  <si>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</si>
  <si>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</si>
  <si>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</si>
  <si>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</si>
  <si>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</si>
  <si>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</si>
  <si>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</si>
  <si>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</si>
  <si>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</si>
  <si>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</si>
  <si>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</si>
  <si>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</si>
  <si>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</si>
  <si>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</si>
  <si>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</si>
  <si>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</si>
  <si>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</si>
  <si>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</si>
  <si>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</si>
  <si>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</si>
  <si>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</si>
  <si>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</si>
  <si>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</si>
  <si>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</si>
  <si>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</si>
  <si>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</si>
  <si>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</si>
  <si>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</si>
  <si>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</si>
  <si>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</si>
  <si>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</si>
  <si>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</si>
  <si>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</si>
  <si>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</si>
  <si>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</si>
  <si>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</si>
  <si>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</si>
  <si>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</si>
  <si>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</si>
  <si>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</si>
  <si>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</si>
  <si>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</si>
  <si>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</si>
  <si>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</si>
  <si>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</si>
  <si>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</si>
  <si>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Művelődési Ház és Könyvtár</t>
  </si>
  <si>
    <t>Napközi Otthonos Óvoda</t>
  </si>
  <si>
    <t>7.5.</t>
  </si>
  <si>
    <t>Központi, irányítószervi támogatás folyósítása</t>
  </si>
  <si>
    <t>13.4.</t>
  </si>
  <si>
    <t>Belföldi finanszírozás bevételei (13.1. + … + 13.4.)</t>
  </si>
  <si>
    <t>Kunfehértó Község Önkormányzat</t>
  </si>
  <si>
    <t>Kunfehértó Községi Önkormányzat Napközi Otthonos Óvoda</t>
  </si>
  <si>
    <t>Kunfehértó Község Önkormányzat Művelődési Ház és Könyvtár</t>
  </si>
  <si>
    <t>Kunfehértó Község Polgármesteri Hivatala</t>
  </si>
  <si>
    <t>Kunfehértó Község Önkormányzata</t>
  </si>
  <si>
    <t>Kunfehértó Község Önkormányzata összesen:</t>
  </si>
  <si>
    <t>Napközi Otthonos Óvoda összesen:</t>
  </si>
  <si>
    <t>KEOP pályázat - szennyvízberuházás</t>
  </si>
  <si>
    <t>2011.-2015.</t>
  </si>
  <si>
    <t>2015.</t>
  </si>
  <si>
    <t>Kunfehértó Község Önkormányzat
2015. ÉVI KÖLTSÉGVETÉSÉNEK ÖSSZEVONT MÉRLEGE</t>
  </si>
  <si>
    <t xml:space="preserve">Kunfehértó Község Önkormányzat
2015. ÉVI KÖLTSÉGVETÉS
KÖTELEZŐ FELADATAINAK MÉRLEGE </t>
  </si>
  <si>
    <t>Kunfehértó Község Önkormányzat
2015. ÉVI KÖLTSÉGVETÉS
ÖNKÉNT VÁLLALT FELADATAINAK MÉRLEGE</t>
  </si>
  <si>
    <t>I. Működési célú bevételek és kiadások 2015. évi mérlege
(Önkormányzati szinten)
Kunfehértó Község Önkormányzatánál</t>
  </si>
  <si>
    <t>II. Felhalmozási célú bevételek és kiadások 2015. évi mérlege
(Önkormányzati szinten)
Kunfehértó Község Önkormányzatánál</t>
  </si>
  <si>
    <t>Beruházási kiadások 2015. évi előirányzata beruházásonként
Kunfehértó Község Önkormányzatánál</t>
  </si>
  <si>
    <t>2015. évi összes bevétel, kiadás</t>
  </si>
  <si>
    <t>2015. évi kötelező feladatainak bevételei, kiadásai</t>
  </si>
  <si>
    <t>2015. évi önként vállalt feladatainak bevételei, kiadásai</t>
  </si>
  <si>
    <t>Polgármetseri Hivatal</t>
  </si>
  <si>
    <t>Polgármesteri Hivatal összesen:</t>
  </si>
  <si>
    <t>Művelődési Ház és Könyvtár összesen:</t>
  </si>
  <si>
    <t>Önkormányzat mindösszesen:</t>
  </si>
  <si>
    <t>Érdekeltségnövelő pályázatból (önerő) tárgyi eszköz vásárlás</t>
  </si>
  <si>
    <t>Kisértékű tárgyi eszközök vásárlása</t>
  </si>
  <si>
    <t>Hangtechnika Díszterembe</t>
  </si>
  <si>
    <t>Szekrény</t>
  </si>
  <si>
    <t>Mobil kordon vásárlás</t>
  </si>
  <si>
    <t>Rendezvény megnevezése</t>
  </si>
  <si>
    <t>Rendezvény kiadásai</t>
  </si>
  <si>
    <t>Személyi juttatás</t>
  </si>
  <si>
    <t>Munkaadót terhelő járulék</t>
  </si>
  <si>
    <t>Dologi kiadások</t>
  </si>
  <si>
    <t>Felhalmozási kiadások</t>
  </si>
  <si>
    <t>Kunfehértó Község Önkormányzata és intézményei által szervezett 2015. évi települési rendezvények bemutatása</t>
  </si>
  <si>
    <t>Művelődési Ház szervezésében megvalósuló rendezvények</t>
  </si>
  <si>
    <t>adatok E Ft-ban</t>
  </si>
  <si>
    <t>Felhasználás
2015. XII.31-ig</t>
  </si>
  <si>
    <t xml:space="preserve">
2015. év utáni szükséglet
</t>
  </si>
  <si>
    <t>Földterület vásárlás (üdülőingatlan)</t>
  </si>
  <si>
    <t>Tájház fűtésrendszer kiépítés, világítás bővítés</t>
  </si>
  <si>
    <t>2015. évi eredeti
előirányzat</t>
  </si>
  <si>
    <t>2015. évi módosított
előirányzat</t>
  </si>
  <si>
    <t>Sporttábor emeleti társalgóba ülőgarnitúra</t>
  </si>
  <si>
    <t>Szegfű és Körtefa utcák felületi zárása</t>
  </si>
  <si>
    <t>Rendezési terv</t>
  </si>
  <si>
    <t>Kerti kistraktor (közmunka program)</t>
  </si>
  <si>
    <t>Ágaprító (közmunka program)</t>
  </si>
  <si>
    <t>Belterületi kamerarendszer bővítése</t>
  </si>
  <si>
    <t>Útépítés (Széchenyi u., Erdei F. tér, Deák F. u.)</t>
  </si>
  <si>
    <t>Gyalogos átkelő (ABC, Iskola u.)</t>
  </si>
  <si>
    <t>Parceli út építése</t>
  </si>
  <si>
    <t>Informatikai fejlesztés (5 db tablet)</t>
  </si>
  <si>
    <t>Informatikai fejlesztés (1 db tablet)</t>
  </si>
  <si>
    <t>Polgármesteri Hivatal fűtéskorszerűsítés</t>
  </si>
  <si>
    <t>Belterületi csapadékvíz elvezetés</t>
  </si>
  <si>
    <t>Módosított
előirányzat
2015.05.21.</t>
  </si>
  <si>
    <t>9=(2-8)</t>
  </si>
  <si>
    <t xml:space="preserve"> </t>
  </si>
  <si>
    <t>Módosítás
2015.08.26.</t>
  </si>
  <si>
    <t>Önkormányzat szervezésében megvalósuló rendezvények</t>
  </si>
  <si>
    <t>Klíma vásárlás Sporttábor ifiklub</t>
  </si>
  <si>
    <t>Fűnyíró szerelvény, fűnyíróhoz fűzött blokk</t>
  </si>
  <si>
    <t>Sörfesztivál</t>
  </si>
  <si>
    <t xml:space="preserve"> * 1.1. melléklet az 1/2015.(II.12.) önkormányzati rendelethez</t>
  </si>
  <si>
    <t>*1.2. melléklet az 1/2015.(II.12.) önkormányzati rendelethez</t>
  </si>
  <si>
    <t>*1.3. melléklet az 1/2015.(II.12.) önkormányzati rendelethez</t>
  </si>
  <si>
    <t xml:space="preserve">*2.1. melléklet az 1/2015.(II.12.) önkormányzati rendelethez     </t>
  </si>
  <si>
    <t xml:space="preserve">*2.2. melléklet az 1/2015.(II.12.) önkormányzati rendelethez     </t>
  </si>
  <si>
    <t>* 3. melléklet az 1/2015.(II.12.)) önkormányzati rendelethez</t>
  </si>
  <si>
    <t>*5.1. melléklet az 1/2015.(II.12.) önkormányzati rendelethez</t>
  </si>
  <si>
    <t>*5.1.1. melléklet az 1/2015.(II.12.) önkormányzati rendelethez</t>
  </si>
  <si>
    <t>*5.1.2.. melléklet az 1/2015.(II.12.) önkormányzati rendelethez</t>
  </si>
  <si>
    <t>*5.2. melléklet az 1/2015.(II.12.) önkormányzati rendelethez</t>
  </si>
  <si>
    <t>*5.3. melléklet az 1/2015.(II.12.) önkormányzati rendelethez</t>
  </si>
  <si>
    <t>*5.4. melléklet az 1/2015.(II.12.) önkormányzati rendelethez</t>
  </si>
  <si>
    <t>*8. sz. mellékelt az 1/2015.(II.12.) önkormányzati rendelethez</t>
  </si>
  <si>
    <t xml:space="preserve">  4. melléklet az 1/2015. (II.12.) önkormányzati rendelethez</t>
  </si>
  <si>
    <t>Felújítási kiadások 2015. évi előirányzata felújításonként
Kunfehértó Község Önkormányzatánál</t>
  </si>
  <si>
    <t>Felújítás  megnevezése</t>
  </si>
  <si>
    <t>Módosítás
2015.05.21.</t>
  </si>
  <si>
    <t>Gondozási Központ felújítási munkái (padlózat, kerítés)</t>
  </si>
  <si>
    <t>Sportcsarnok felújítása</t>
  </si>
  <si>
    <t>Sporttábor kazáncsere</t>
  </si>
  <si>
    <t>Sporttábor ablakcsere</t>
  </si>
  <si>
    <t>ÖSSZESEN:</t>
  </si>
  <si>
    <t>7. sz. mellékelt az 1/2015. (II.12.) önkormányzati rendelethez</t>
  </si>
  <si>
    <t>Európai uniós támogatással megvalósuló projektek 
bevételei, kiadásai, hozzájárulások</t>
  </si>
  <si>
    <t>EU-s projekt neve, azonosítója:</t>
  </si>
  <si>
    <t>KEOP-1.2.0/B/2010-0026</t>
  </si>
  <si>
    <t>Eredeti előirányzat</t>
  </si>
  <si>
    <t>Ezer forintban!</t>
  </si>
  <si>
    <t>Források</t>
  </si>
  <si>
    <t>2011.</t>
  </si>
  <si>
    <t>2012.</t>
  </si>
  <si>
    <t>2013.</t>
  </si>
  <si>
    <t>2014.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</si>
  <si>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</si>
  <si>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</si>
  <si>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</si>
  <si>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</si>
  <si>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</si>
  <si>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</si>
  <si>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</si>
  <si>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</si>
  <si>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</si>
  <si>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</si>
  <si>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</si>
  <si>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</si>
  <si>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</si>
  <si>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Módosítás 2015.05.21.</t>
  </si>
  <si>
    <t xml:space="preserve">2015. évi módosított előirányzat </t>
  </si>
  <si>
    <t>6. melléklet az 1/2015. (II.12.) önkormányzati rendelethez</t>
  </si>
  <si>
    <t>KUNFEHÉRTÓ KÖZSÉG ÖNKORMÁNYZATÁNAK ÉS INTÉZMÉNYEINEK
2015. ÉVI ENGEDÉLYEZETT LÉTSZÁMA</t>
  </si>
  <si>
    <t>Intézmény megnevezése</t>
  </si>
  <si>
    <t>Engedélyezett létszám (fő)</t>
  </si>
  <si>
    <t>Köztisztviselő</t>
  </si>
  <si>
    <t>Közalkalmazott</t>
  </si>
  <si>
    <t>Mt.hatálya alá tartozó</t>
  </si>
  <si>
    <t>Közfoglalkoztatott</t>
  </si>
  <si>
    <t>Polgármesteri Hivatal</t>
  </si>
  <si>
    <t>Önkormányzat</t>
  </si>
  <si>
    <t>ÖNKORMÁNYZAT ÉS INTÉZMÉNYEI MINDÖSSZESEN:</t>
  </si>
  <si>
    <t>KÖZFOGLALKOZTATOTTAK: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</si>
</sst>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</numFmts>
  <fonts count="7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0"/>
    </font>
    <font>
      <b/>
      <i/>
      <sz val="14"/>
      <name val="Times New Roman CE"/>
      <family val="0"/>
    </font>
    <font>
      <i/>
      <sz val="10"/>
      <name val="Times New Roman"/>
      <family val="1"/>
    </font>
    <font>
      <b/>
      <i/>
      <sz val="16"/>
      <name val="Times New Roman CE"/>
      <family val="0"/>
    </font>
    <font>
      <sz val="9"/>
      <name val="Times New Roman CE"/>
      <family val="0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name val="Times New Roman CE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3" fillId="0" borderId="10" xfId="59" applyFont="1" applyFill="1" applyBorder="1" applyAlignment="1" applyProtection="1">
      <alignment horizontal="left" vertical="center" wrapText="1" indent="1"/>
      <protection/>
    </xf>
    <xf numFmtId="0" fontId="13" fillId="0" borderId="11" xfId="59" applyFont="1" applyFill="1" applyBorder="1" applyAlignment="1" applyProtection="1">
      <alignment horizontal="left" vertical="center" wrapText="1" indent="1"/>
      <protection/>
    </xf>
    <xf numFmtId="0" fontId="13" fillId="0" borderId="12" xfId="59" applyFont="1" applyFill="1" applyBorder="1" applyAlignment="1" applyProtection="1">
      <alignment horizontal="left" vertical="center" wrapText="1" indent="1"/>
      <protection/>
    </xf>
    <xf numFmtId="0" fontId="13" fillId="0" borderId="13" xfId="59" applyFont="1" applyFill="1" applyBorder="1" applyAlignment="1" applyProtection="1">
      <alignment horizontal="left" vertical="center" wrapText="1" indent="1"/>
      <protection/>
    </xf>
    <xf numFmtId="0" fontId="13" fillId="0" borderId="14" xfId="59" applyFont="1" applyFill="1" applyBorder="1" applyAlignment="1" applyProtection="1">
      <alignment horizontal="left" vertical="center" wrapText="1" indent="1"/>
      <protection/>
    </xf>
    <xf numFmtId="0" fontId="13" fillId="0" borderId="15" xfId="59" applyFont="1" applyFill="1" applyBorder="1" applyAlignment="1" applyProtection="1">
      <alignment horizontal="left" vertical="center" wrapText="1" indent="1"/>
      <protection/>
    </xf>
    <xf numFmtId="49" fontId="13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59" applyFont="1" applyFill="1" applyBorder="1" applyAlignment="1" applyProtection="1">
      <alignment horizontal="left" vertical="center" wrapText="1" indent="1"/>
      <protection/>
    </xf>
    <xf numFmtId="0" fontId="12" fillId="0" borderId="22" xfId="59" applyFont="1" applyFill="1" applyBorder="1" applyAlignment="1" applyProtection="1">
      <alignment horizontal="left" vertical="center" wrapText="1" indent="1"/>
      <protection/>
    </xf>
    <xf numFmtId="0" fontId="12" fillId="0" borderId="23" xfId="59" applyFont="1" applyFill="1" applyBorder="1" applyAlignment="1" applyProtection="1">
      <alignment horizontal="left" vertical="center" wrapText="1" indent="1"/>
      <protection/>
    </xf>
    <xf numFmtId="0" fontId="12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Fill="1" applyBorder="1" applyAlignment="1" applyProtection="1">
      <alignment vertical="center" wrapText="1"/>
      <protection/>
    </xf>
    <xf numFmtId="0" fontId="12" fillId="0" borderId="25" xfId="59" applyFont="1" applyFill="1" applyBorder="1" applyAlignment="1" applyProtection="1">
      <alignment vertical="center" wrapText="1"/>
      <protection/>
    </xf>
    <xf numFmtId="0" fontId="12" fillId="0" borderId="22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Fill="1" applyBorder="1" applyAlignment="1" applyProtection="1">
      <alignment horizontal="center" vertical="center" wrapText="1"/>
      <protection/>
    </xf>
    <xf numFmtId="0" fontId="12" fillId="0" borderId="26" xfId="59" applyFont="1" applyFill="1" applyBorder="1" applyAlignment="1" applyProtection="1">
      <alignment horizontal="center" vertical="center" wrapText="1"/>
      <protection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59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2" xfId="0" applyFont="1" applyFill="1" applyBorder="1" applyAlignment="1" applyProtection="1">
      <alignment horizontal="right"/>
      <protection/>
    </xf>
    <xf numFmtId="0" fontId="13" fillId="0" borderId="28" xfId="59" applyFont="1" applyFill="1" applyBorder="1" applyAlignment="1" applyProtection="1">
      <alignment horizontal="left" vertical="center" wrapText="1" indent="1"/>
      <protection/>
    </xf>
    <xf numFmtId="0" fontId="13" fillId="0" borderId="11" xfId="59" applyFont="1" applyFill="1" applyBorder="1" applyAlignment="1" applyProtection="1">
      <alignment horizontal="left" indent="6"/>
      <protection/>
    </xf>
    <xf numFmtId="0" fontId="13" fillId="0" borderId="11" xfId="59" applyFont="1" applyFill="1" applyBorder="1" applyAlignment="1" applyProtection="1">
      <alignment horizontal="left" vertical="center" wrapText="1" indent="6"/>
      <protection/>
    </xf>
    <xf numFmtId="0" fontId="13" fillId="0" borderId="15" xfId="59" applyFont="1" applyFill="1" applyBorder="1" applyAlignment="1" applyProtection="1">
      <alignment horizontal="left" vertical="center" wrapText="1" indent="6"/>
      <protection/>
    </xf>
    <xf numFmtId="0" fontId="13" fillId="0" borderId="33" xfId="59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1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3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12" fillId="0" borderId="38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2" xfId="0" applyFont="1" applyFill="1" applyBorder="1" applyAlignment="1" applyProtection="1">
      <alignment horizontal="right" vertical="center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2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3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5" xfId="0" applyNumberFormat="1" applyFill="1" applyBorder="1" applyAlignment="1" applyProtection="1">
      <alignment horizontal="left" vertical="center" wrapText="1" indent="1"/>
      <protection/>
    </xf>
    <xf numFmtId="164" fontId="13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12" fillId="0" borderId="24" xfId="59" applyFont="1" applyFill="1" applyBorder="1" applyAlignment="1" applyProtection="1">
      <alignment horizontal="center" vertical="center" wrapText="1"/>
      <protection/>
    </xf>
    <xf numFmtId="0" fontId="12" fillId="0" borderId="25" xfId="59" applyFont="1" applyFill="1" applyBorder="1" applyAlignment="1" applyProtection="1">
      <alignment horizontal="center" vertical="center" wrapText="1"/>
      <protection/>
    </xf>
    <xf numFmtId="0" fontId="12" fillId="0" borderId="38" xfId="59" applyFont="1" applyFill="1" applyBorder="1" applyAlignment="1" applyProtection="1">
      <alignment horizontal="center" vertical="center" wrapText="1"/>
      <protection/>
    </xf>
    <xf numFmtId="164" fontId="13" fillId="0" borderId="40" xfId="59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3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7" fillId="0" borderId="22" xfId="0" applyFont="1" applyBorder="1" applyAlignment="1" applyProtection="1">
      <alignment wrapTex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5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49" fontId="13" fillId="0" borderId="18" xfId="59" applyNumberFormat="1" applyFont="1" applyFill="1" applyBorder="1" applyAlignment="1" applyProtection="1">
      <alignment horizontal="center" vertical="center" wrapText="1"/>
      <protection/>
    </xf>
    <xf numFmtId="49" fontId="13" fillId="0" borderId="17" xfId="59" applyNumberFormat="1" applyFont="1" applyFill="1" applyBorder="1" applyAlignment="1" applyProtection="1">
      <alignment horizontal="center" vertical="center" wrapText="1"/>
      <protection/>
    </xf>
    <xf numFmtId="49" fontId="13" fillId="0" borderId="19" xfId="59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49" fontId="13" fillId="0" borderId="20" xfId="59" applyNumberFormat="1" applyFont="1" applyFill="1" applyBorder="1" applyAlignment="1" applyProtection="1">
      <alignment horizontal="center" vertical="center" wrapText="1"/>
      <protection/>
    </xf>
    <xf numFmtId="49" fontId="13" fillId="0" borderId="16" xfId="59" applyNumberFormat="1" applyFont="1" applyFill="1" applyBorder="1" applyAlignment="1" applyProtection="1">
      <alignment horizontal="center" vertical="center" wrapText="1"/>
      <protection/>
    </xf>
    <xf numFmtId="49" fontId="13" fillId="0" borderId="21" xfId="59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59" applyFont="1" applyFill="1" applyBorder="1" applyAlignment="1" applyProtection="1">
      <alignment horizontal="left" vertical="center" wrapText="1" indent="1"/>
      <protection/>
    </xf>
    <xf numFmtId="0" fontId="13" fillId="0" borderId="11" xfId="59" applyFont="1" applyFill="1" applyBorder="1" applyAlignment="1" applyProtection="1">
      <alignment horizontal="left" vertical="center" wrapText="1" indent="1"/>
      <protection/>
    </xf>
    <xf numFmtId="0" fontId="13" fillId="0" borderId="28" xfId="59" applyFont="1" applyFill="1" applyBorder="1" applyAlignment="1" applyProtection="1" quotePrefix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3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4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39" xfId="0" applyNumberFormat="1" applyFont="1" applyFill="1" applyBorder="1" applyAlignment="1" applyProtection="1" quotePrefix="1">
      <alignment horizontal="right" vertical="center" inden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horizontal="center" vertical="center" wrapText="1"/>
      <protection/>
    </xf>
    <xf numFmtId="164" fontId="4" fillId="0" borderId="26" xfId="0" applyNumberFormat="1" applyFont="1" applyFill="1" applyBorder="1" applyAlignment="1" applyProtection="1">
      <alignment horizontal="center"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Fill="1" applyBorder="1" applyAlignment="1" applyProtection="1">
      <alignment vertical="center" wrapText="1"/>
      <protection/>
    </xf>
    <xf numFmtId="164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33" borderId="40" xfId="59" applyNumberFormat="1" applyFont="1" applyFill="1" applyBorder="1" applyAlignment="1" applyProtection="1">
      <alignment horizontal="right" vertical="center" wrapText="1" indent="1"/>
      <protection/>
    </xf>
    <xf numFmtId="164" fontId="2" fillId="34" borderId="11" xfId="0" applyNumberFormat="1" applyFont="1" applyFill="1" applyBorder="1" applyAlignment="1" applyProtection="1">
      <alignment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4" borderId="30" xfId="0" applyNumberFormat="1" applyFont="1" applyFill="1" applyBorder="1" applyAlignment="1" applyProtection="1">
      <alignment vertical="center" wrapText="1"/>
      <protection/>
    </xf>
    <xf numFmtId="164" fontId="2" fillId="34" borderId="12" xfId="0" applyNumberFormat="1" applyFont="1" applyFill="1" applyBorder="1" applyAlignment="1" applyProtection="1">
      <alignment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34" borderId="40" xfId="0" applyNumberFormat="1" applyFont="1" applyFill="1" applyBorder="1" applyAlignment="1" applyProtection="1">
      <alignment vertical="center" wrapText="1"/>
      <protection/>
    </xf>
    <xf numFmtId="164" fontId="23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 locked="0"/>
    </xf>
    <xf numFmtId="164" fontId="23" fillId="0" borderId="26" xfId="0" applyNumberFormat="1" applyFont="1" applyFill="1" applyBorder="1" applyAlignment="1" applyProtection="1">
      <alignment vertical="center" wrapText="1"/>
      <protection locked="0"/>
    </xf>
    <xf numFmtId="164" fontId="25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23" xfId="0" applyNumberFormat="1" applyFont="1" applyFill="1" applyBorder="1" applyAlignment="1" applyProtection="1">
      <alignment vertical="center" wrapText="1"/>
      <protection locked="0"/>
    </xf>
    <xf numFmtId="164" fontId="2" fillId="34" borderId="50" xfId="0" applyNumberFormat="1" applyFont="1" applyFill="1" applyBorder="1" applyAlignment="1" applyProtection="1">
      <alignment vertical="center" wrapText="1"/>
      <protection locked="0"/>
    </xf>
    <xf numFmtId="164" fontId="22" fillId="0" borderId="42" xfId="0" applyNumberFormat="1" applyFont="1" applyFill="1" applyBorder="1" applyAlignment="1" applyProtection="1">
      <alignment horizontal="left" vertical="center" wrapText="1"/>
      <protection locked="0"/>
    </xf>
    <xf numFmtId="164" fontId="23" fillId="34" borderId="23" xfId="0" applyNumberFormat="1" applyFont="1" applyFill="1" applyBorder="1" applyAlignment="1" applyProtection="1">
      <alignment vertical="center" wrapText="1"/>
      <protection locked="0"/>
    </xf>
    <xf numFmtId="164" fontId="25" fillId="34" borderId="23" xfId="0" applyNumberFormat="1" applyFont="1" applyFill="1" applyBorder="1" applyAlignment="1" applyProtection="1">
      <alignment vertical="center" wrapText="1"/>
      <protection locked="0"/>
    </xf>
    <xf numFmtId="172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 quotePrefix="1">
      <alignment horizontal="right" vertical="center" indent="1"/>
      <protection/>
    </xf>
    <xf numFmtId="0" fontId="7" fillId="0" borderId="33" xfId="0" applyFont="1" applyFill="1" applyBorder="1" applyAlignment="1" applyProtection="1">
      <alignment horizontal="right" vertical="center" indent="1"/>
      <protection/>
    </xf>
    <xf numFmtId="0" fontId="7" fillId="0" borderId="31" xfId="0" applyFont="1" applyFill="1" applyBorder="1" applyAlignment="1" applyProtection="1">
      <alignment horizontal="right" vertical="center" indent="1"/>
      <protection/>
    </xf>
    <xf numFmtId="164" fontId="13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59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59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left" vertical="center" wrapText="1" inden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59" applyFont="1" applyFill="1" applyBorder="1" applyAlignment="1" applyProtection="1">
      <alignment horizontal="left" vertical="center" wrapText="1" indent="1"/>
      <protection/>
    </xf>
    <xf numFmtId="0" fontId="7" fillId="0" borderId="33" xfId="59" applyFont="1" applyFill="1" applyBorder="1" applyAlignment="1" applyProtection="1">
      <alignment horizontal="center" vertical="center" wrapText="1"/>
      <protection/>
    </xf>
    <xf numFmtId="0" fontId="26" fillId="0" borderId="11" xfId="59" applyFont="1" applyFill="1" applyBorder="1" applyAlignment="1" applyProtection="1">
      <alignment horizontal="center" vertical="center" wrapText="1"/>
      <protection/>
    </xf>
    <xf numFmtId="0" fontId="26" fillId="0" borderId="13" xfId="59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1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Border="1" applyAlignment="1" applyProtection="1">
      <alignment horizontal="center" vertical="center" wrapTex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4" xfId="0" applyNumberFormat="1" applyFont="1" applyFill="1" applyBorder="1" applyAlignment="1" applyProtection="1" quotePrefix="1">
      <alignment horizontal="right" vertical="center" indent="1"/>
      <protection/>
    </xf>
    <xf numFmtId="0" fontId="7" fillId="0" borderId="55" xfId="0" applyFont="1" applyFill="1" applyBorder="1" applyAlignment="1" applyProtection="1">
      <alignment horizontal="right" vertical="center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59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/>
    </xf>
    <xf numFmtId="164" fontId="13" fillId="0" borderId="54" xfId="0" applyNumberFormat="1" applyFont="1" applyFill="1" applyBorder="1" applyAlignment="1" applyProtection="1">
      <alignment vertical="center" wrapText="1"/>
      <protection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 locked="0"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3" fillId="0" borderId="52" xfId="0" applyNumberFormat="1" applyFont="1" applyFill="1" applyBorder="1" applyAlignment="1" applyProtection="1">
      <alignment vertical="center" wrapText="1"/>
      <protection/>
    </xf>
    <xf numFmtId="164" fontId="18" fillId="0" borderId="10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8" fillId="0" borderId="11" xfId="0" applyNumberFormat="1" applyFont="1" applyFill="1" applyBorder="1" applyAlignment="1" applyProtection="1">
      <alignment vertical="center" wrapText="1"/>
      <protection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164" fontId="3" fillId="0" borderId="46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vertical="center" wrapText="1"/>
      <protection/>
    </xf>
    <xf numFmtId="164" fontId="13" fillId="0" borderId="54" xfId="0" applyNumberFormat="1" applyFont="1" applyFill="1" applyBorder="1" applyAlignment="1" applyProtection="1">
      <alignment vertical="center" wrapText="1"/>
      <protection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3" fillId="0" borderId="56" xfId="0" applyNumberFormat="1" applyFont="1" applyFill="1" applyBorder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 locked="0"/>
    </xf>
    <xf numFmtId="164" fontId="13" fillId="0" borderId="33" xfId="0" applyNumberFormat="1" applyFont="1" applyFill="1" applyBorder="1" applyAlignment="1" applyProtection="1">
      <alignment vertical="center" wrapText="1"/>
      <protection locked="0"/>
    </xf>
    <xf numFmtId="164" fontId="13" fillId="0" borderId="55" xfId="0" applyNumberFormat="1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 locked="0"/>
    </xf>
    <xf numFmtId="164" fontId="3" fillId="0" borderId="42" xfId="0" applyNumberFormat="1" applyFont="1" applyFill="1" applyBorder="1" applyAlignment="1" applyProtection="1">
      <alignment vertical="center" wrapText="1"/>
      <protection/>
    </xf>
    <xf numFmtId="0" fontId="26" fillId="0" borderId="15" xfId="59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59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49" fontId="7" fillId="0" borderId="58" xfId="0" applyNumberFormat="1" applyFont="1" applyFill="1" applyBorder="1" applyAlignment="1" applyProtection="1" quotePrefix="1">
      <alignment horizontal="right" vertical="center" indent="1"/>
      <protection/>
    </xf>
    <xf numFmtId="49" fontId="7" fillId="0" borderId="59" xfId="0" applyNumberFormat="1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61" xfId="0" applyFont="1" applyFill="1" applyBorder="1" applyAlignment="1" applyProtection="1">
      <alignment horizontal="right" vertical="center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32" xfId="59" applyNumberFormat="1" applyFont="1" applyFill="1" applyBorder="1" applyAlignment="1" applyProtection="1">
      <alignment horizontal="left" vertical="center"/>
      <protection/>
    </xf>
    <xf numFmtId="164" fontId="19" fillId="0" borderId="32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0" fontId="8" fillId="0" borderId="0" xfId="59" applyFont="1" applyFill="1" applyAlignment="1" applyProtection="1">
      <alignment horizontal="right"/>
      <protection/>
    </xf>
    <xf numFmtId="0" fontId="6" fillId="0" borderId="0" xfId="59" applyFont="1" applyFill="1" applyAlignment="1" applyProtection="1">
      <alignment horizontal="center" vertical="center" wrapText="1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27" fillId="0" borderId="6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right" vertical="top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164" fontId="7" fillId="0" borderId="46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right" vertical="top" wrapText="1"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right" vertical="top"/>
      <protection locked="0"/>
    </xf>
    <xf numFmtId="0" fontId="24" fillId="0" borderId="0" xfId="0" applyFont="1" applyAlignment="1" applyProtection="1">
      <alignment horizontal="right" vertical="top"/>
      <protection locked="0"/>
    </xf>
    <xf numFmtId="0" fontId="24" fillId="0" borderId="0" xfId="0" applyFont="1" applyAlignment="1" applyProtection="1">
      <alignment horizontal="right" vertical="top"/>
      <protection/>
    </xf>
    <xf numFmtId="0" fontId="24" fillId="0" borderId="32" xfId="0" applyFont="1" applyBorder="1" applyAlignment="1" applyProtection="1">
      <alignment horizontal="right" vertical="top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33" xfId="0" applyNumberFormat="1" applyFont="1" applyFill="1" applyBorder="1" applyAlignment="1" applyProtection="1">
      <alignment vertical="center" wrapText="1"/>
      <protection locked="0"/>
    </xf>
    <xf numFmtId="49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1" xfId="0" applyNumberFormat="1" applyFont="1" applyFill="1" applyBorder="1" applyAlignment="1" applyProtection="1">
      <alignment vertical="center" wrapText="1"/>
      <protection/>
    </xf>
    <xf numFmtId="164" fontId="20" fillId="0" borderId="22" xfId="0" applyNumberFormat="1" applyFont="1" applyFill="1" applyBorder="1" applyAlignment="1" applyProtection="1">
      <alignment horizontal="left" vertical="center" wrapText="1"/>
      <protection/>
    </xf>
    <xf numFmtId="164" fontId="20" fillId="0" borderId="23" xfId="0" applyNumberFormat="1" applyFont="1" applyFill="1" applyBorder="1" applyAlignment="1" applyProtection="1">
      <alignment vertical="center" wrapText="1"/>
      <protection/>
    </xf>
    <xf numFmtId="164" fontId="20" fillId="34" borderId="2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47" fillId="0" borderId="0" xfId="0" applyFont="1" applyFill="1" applyBorder="1" applyAlignment="1" applyProtection="1">
      <alignment horizontal="righ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49" fontId="1" fillId="0" borderId="20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39" xfId="0" applyNumberFormat="1" applyFont="1" applyFill="1" applyBorder="1" applyAlignment="1" applyProtection="1">
      <alignment vertical="center"/>
      <protection/>
    </xf>
    <xf numFmtId="49" fontId="9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3" fontId="9" fillId="0" borderId="30" xfId="0" applyNumberFormat="1" applyFont="1" applyFill="1" applyBorder="1" applyAlignment="1" applyProtection="1">
      <alignment vertical="center"/>
      <protection/>
    </xf>
    <xf numFmtId="49" fontId="1" fillId="0" borderId="17" xfId="0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/>
    </xf>
    <xf numFmtId="49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49" fontId="4" fillId="0" borderId="22" xfId="0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Fill="1" applyBorder="1" applyAlignment="1" applyProtection="1">
      <alignment vertical="center"/>
      <protection/>
    </xf>
    <xf numFmtId="3" fontId="1" fillId="0" borderId="26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>
      <alignment vertical="top"/>
    </xf>
    <xf numFmtId="0" fontId="24" fillId="0" borderId="0" xfId="0" applyFont="1" applyAlignment="1">
      <alignment horizontal="right"/>
    </xf>
    <xf numFmtId="0" fontId="71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42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/>
    </xf>
    <xf numFmtId="0" fontId="50" fillId="0" borderId="51" xfId="0" applyFont="1" applyFill="1" applyBorder="1" applyAlignment="1">
      <alignment horizontal="center"/>
    </xf>
    <xf numFmtId="0" fontId="50" fillId="0" borderId="46" xfId="0" applyFont="1" applyFill="1" applyBorder="1" applyAlignment="1">
      <alignment horizontal="center"/>
    </xf>
    <xf numFmtId="0" fontId="50" fillId="0" borderId="42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/>
    </xf>
    <xf numFmtId="0" fontId="71" fillId="0" borderId="22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71" fillId="0" borderId="0" xfId="0" applyFont="1" applyAlignment="1">
      <alignment horizontal="left" vertical="center" indent="10"/>
    </xf>
    <xf numFmtId="0" fontId="7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2"/>
  <sheetViews>
    <sheetView view="pageBreakPreview" zoomScale="120" zoomScaleNormal="120" zoomScaleSheetLayoutView="120" workbookViewId="0" topLeftCell="A1">
      <selection activeCell="A2" sqref="A2:F2"/>
    </sheetView>
  </sheetViews>
  <sheetFormatPr defaultColWidth="9.00390625" defaultRowHeight="12.75"/>
  <cols>
    <col min="1" max="1" width="9.50390625" style="138" customWidth="1"/>
    <col min="2" max="2" width="91.625" style="138" customWidth="1"/>
    <col min="3" max="3" width="13.50390625" style="139" customWidth="1"/>
    <col min="4" max="4" width="14.00390625" style="155" customWidth="1"/>
    <col min="5" max="5" width="11.50390625" style="155" customWidth="1"/>
    <col min="6" max="6" width="13.375" style="155" customWidth="1"/>
    <col min="7" max="16384" width="9.375" style="155" customWidth="1"/>
  </cols>
  <sheetData>
    <row r="1" spans="1:6" ht="15.75">
      <c r="A1" s="364" t="s">
        <v>439</v>
      </c>
      <c r="B1" s="364"/>
      <c r="C1" s="364"/>
      <c r="D1" s="364"/>
      <c r="E1" s="364"/>
      <c r="F1" s="364"/>
    </row>
    <row r="2" spans="1:6" ht="57.75" customHeight="1">
      <c r="A2" s="365" t="s">
        <v>385</v>
      </c>
      <c r="B2" s="365"/>
      <c r="C2" s="365"/>
      <c r="D2" s="365"/>
      <c r="E2" s="365"/>
      <c r="F2" s="365"/>
    </row>
    <row r="3" spans="1:6" ht="15.75" customHeight="1">
      <c r="A3" s="366" t="s">
        <v>4</v>
      </c>
      <c r="B3" s="366"/>
      <c r="C3" s="366"/>
      <c r="D3" s="366"/>
      <c r="E3" s="366"/>
      <c r="F3" s="366"/>
    </row>
    <row r="4" spans="1:6" ht="15.75" customHeight="1" thickBot="1">
      <c r="A4" s="361" t="s">
        <v>88</v>
      </c>
      <c r="B4" s="361"/>
      <c r="F4" s="95" t="s">
        <v>128</v>
      </c>
    </row>
    <row r="5" spans="1:6" ht="37.5" customHeight="1" thickBot="1">
      <c r="A5" s="21" t="s">
        <v>53</v>
      </c>
      <c r="B5" s="22" t="s">
        <v>5</v>
      </c>
      <c r="C5" s="28" t="s">
        <v>416</v>
      </c>
      <c r="D5" s="28" t="s">
        <v>431</v>
      </c>
      <c r="E5" s="28" t="s">
        <v>434</v>
      </c>
      <c r="F5" s="28" t="s">
        <v>417</v>
      </c>
    </row>
    <row r="6" spans="1:6" s="156" customFormat="1" ht="12" customHeight="1" thickBot="1">
      <c r="A6" s="150">
        <v>1</v>
      </c>
      <c r="B6" s="151">
        <v>2</v>
      </c>
      <c r="C6" s="152">
        <v>3</v>
      </c>
      <c r="D6" s="152">
        <v>4</v>
      </c>
      <c r="E6" s="152">
        <v>5</v>
      </c>
      <c r="F6" s="152">
        <v>6</v>
      </c>
    </row>
    <row r="7" spans="1:6" s="157" customFormat="1" ht="12" customHeight="1" thickBot="1">
      <c r="A7" s="18" t="s">
        <v>6</v>
      </c>
      <c r="B7" s="19" t="s">
        <v>149</v>
      </c>
      <c r="C7" s="85">
        <f>+C8+C9+C10+C11+C12+C13</f>
        <v>89121</v>
      </c>
      <c r="D7" s="85">
        <f>+D8+D9+D10+D11+D12+D13</f>
        <v>89938</v>
      </c>
      <c r="E7" s="85">
        <f>+E8+E9+E10+E11+E12+E13</f>
        <v>1947</v>
      </c>
      <c r="F7" s="85">
        <f>+F8+F9+F10+F11+F12+F13</f>
        <v>91885</v>
      </c>
    </row>
    <row r="8" spans="1:6" s="157" customFormat="1" ht="12" customHeight="1">
      <c r="A8" s="13" t="s">
        <v>65</v>
      </c>
      <c r="B8" s="158" t="s">
        <v>150</v>
      </c>
      <c r="C8" s="88">
        <f>'2.sz.mell.köt.mérl.'!C8+'3.sz.mell.önként_mérl.'!C8</f>
        <v>33880</v>
      </c>
      <c r="D8" s="88">
        <f>'2.sz.mell.köt.mérl.'!D8+'3.sz.mell.önként_mérl.'!D8</f>
        <v>33880</v>
      </c>
      <c r="E8" s="88">
        <f>'2.sz.mell.köt.mérl.'!E8+'3.sz.mell.önként_mérl.'!E8</f>
        <v>0</v>
      </c>
      <c r="F8" s="88">
        <f>'2.sz.mell.köt.mérl.'!F8+'3.sz.mell.önként_mérl.'!F8</f>
        <v>33880</v>
      </c>
    </row>
    <row r="9" spans="1:6" s="157" customFormat="1" ht="12" customHeight="1">
      <c r="A9" s="12" t="s">
        <v>66</v>
      </c>
      <c r="B9" s="159" t="s">
        <v>151</v>
      </c>
      <c r="C9" s="87">
        <f>'2.sz.mell.köt.mérl.'!C9+'3.sz.mell.önként_mérl.'!C9</f>
        <v>32615</v>
      </c>
      <c r="D9" s="87">
        <f>'2.sz.mell.köt.mérl.'!D9+'3.sz.mell.önként_mérl.'!D9</f>
        <v>32615</v>
      </c>
      <c r="E9" s="87">
        <f>'2.sz.mell.köt.mérl.'!E9+'3.sz.mell.önként_mérl.'!E9</f>
        <v>0</v>
      </c>
      <c r="F9" s="87">
        <f>'2.sz.mell.köt.mérl.'!F9+'3.sz.mell.önként_mérl.'!F9</f>
        <v>32615</v>
      </c>
    </row>
    <row r="10" spans="1:6" s="157" customFormat="1" ht="12" customHeight="1">
      <c r="A10" s="12" t="s">
        <v>67</v>
      </c>
      <c r="B10" s="159" t="s">
        <v>152</v>
      </c>
      <c r="C10" s="87">
        <f>'2.sz.mell.köt.mérl.'!C10+'3.sz.mell.önként_mérl.'!C10</f>
        <v>20117</v>
      </c>
      <c r="D10" s="87">
        <f>'2.sz.mell.köt.mérl.'!D10+'3.sz.mell.önként_mérl.'!D10</f>
        <v>20194</v>
      </c>
      <c r="E10" s="87">
        <f>'2.sz.mell.köt.mérl.'!E10+'3.sz.mell.önként_mérl.'!E10</f>
        <v>442</v>
      </c>
      <c r="F10" s="87">
        <f>'2.sz.mell.köt.mérl.'!F10+'3.sz.mell.önként_mérl.'!F10</f>
        <v>20636</v>
      </c>
    </row>
    <row r="11" spans="1:6" s="157" customFormat="1" ht="12" customHeight="1">
      <c r="A11" s="12" t="s">
        <v>68</v>
      </c>
      <c r="B11" s="159" t="s">
        <v>153</v>
      </c>
      <c r="C11" s="87">
        <f>'2.sz.mell.köt.mérl.'!C11+'3.sz.mell.önként_mérl.'!C11</f>
        <v>2509</v>
      </c>
      <c r="D11" s="87">
        <f>'2.sz.mell.köt.mérl.'!D11+'3.sz.mell.önként_mérl.'!D11</f>
        <v>2509</v>
      </c>
      <c r="E11" s="87">
        <f>'2.sz.mell.köt.mérl.'!E11+'3.sz.mell.önként_mérl.'!E11</f>
        <v>135</v>
      </c>
      <c r="F11" s="87">
        <f>'2.sz.mell.köt.mérl.'!F11+'3.sz.mell.önként_mérl.'!F11</f>
        <v>2644</v>
      </c>
    </row>
    <row r="12" spans="1:6" s="157" customFormat="1" ht="12" customHeight="1">
      <c r="A12" s="12" t="s">
        <v>85</v>
      </c>
      <c r="B12" s="159" t="s">
        <v>154</v>
      </c>
      <c r="C12" s="87">
        <f>'2.sz.mell.köt.mérl.'!C12+'3.sz.mell.önként_mérl.'!C12</f>
        <v>0</v>
      </c>
      <c r="D12" s="87">
        <f>'2.sz.mell.köt.mérl.'!D12+'3.sz.mell.önként_mérl.'!D12</f>
        <v>0</v>
      </c>
      <c r="E12" s="87">
        <f>'2.sz.mell.köt.mérl.'!E12+'3.sz.mell.önként_mérl.'!E12</f>
        <v>1370</v>
      </c>
      <c r="F12" s="87">
        <f>'2.sz.mell.köt.mérl.'!F12+'3.sz.mell.önként_mérl.'!F12</f>
        <v>1370</v>
      </c>
    </row>
    <row r="13" spans="1:6" s="157" customFormat="1" ht="12" customHeight="1" thickBot="1">
      <c r="A13" s="14" t="s">
        <v>69</v>
      </c>
      <c r="B13" s="160" t="s">
        <v>155</v>
      </c>
      <c r="C13" s="87">
        <f>'2.sz.mell.köt.mérl.'!C13+'3.sz.mell.önként_mérl.'!C13</f>
        <v>0</v>
      </c>
      <c r="D13" s="87">
        <f>'2.sz.mell.köt.mérl.'!D13+'3.sz.mell.önként_mérl.'!D13</f>
        <v>740</v>
      </c>
      <c r="E13" s="87">
        <f>'2.sz.mell.köt.mérl.'!E13+'3.sz.mell.önként_mérl.'!E13</f>
        <v>0</v>
      </c>
      <c r="F13" s="87">
        <f>'2.sz.mell.köt.mérl.'!F13+'3.sz.mell.önként_mérl.'!F13</f>
        <v>740</v>
      </c>
    </row>
    <row r="14" spans="1:6" s="157" customFormat="1" ht="12" customHeight="1" thickBot="1">
      <c r="A14" s="18" t="s">
        <v>7</v>
      </c>
      <c r="B14" s="80" t="s">
        <v>156</v>
      </c>
      <c r="C14" s="85">
        <f>+C15+C16+C17+C18+C19</f>
        <v>18173</v>
      </c>
      <c r="D14" s="85">
        <f>+D15+D16+D17+D18+D19</f>
        <v>43204</v>
      </c>
      <c r="E14" s="85">
        <f>+E15+E16+E17+E18+E19</f>
        <v>0</v>
      </c>
      <c r="F14" s="85">
        <f>+F15+F16+F17+F18+F19</f>
        <v>43204</v>
      </c>
    </row>
    <row r="15" spans="1:6" s="157" customFormat="1" ht="12" customHeight="1">
      <c r="A15" s="13" t="s">
        <v>71</v>
      </c>
      <c r="B15" s="158" t="s">
        <v>157</v>
      </c>
      <c r="C15" s="88">
        <f>'2.sz.mell.köt.mérl.'!C15+'3.sz.mell.önként_mérl.'!C15</f>
        <v>0</v>
      </c>
      <c r="D15" s="88">
        <f>'2.sz.mell.köt.mérl.'!D15+'3.sz.mell.önként_mérl.'!D15</f>
        <v>6807</v>
      </c>
      <c r="E15" s="88">
        <f>'2.sz.mell.köt.mérl.'!E15+'3.sz.mell.önként_mérl.'!E15</f>
        <v>0</v>
      </c>
      <c r="F15" s="88">
        <f>'2.sz.mell.köt.mérl.'!F15+'3.sz.mell.önként_mérl.'!F15</f>
        <v>6807</v>
      </c>
    </row>
    <row r="16" spans="1:6" s="157" customFormat="1" ht="12" customHeight="1">
      <c r="A16" s="12" t="s">
        <v>72</v>
      </c>
      <c r="B16" s="159" t="s">
        <v>158</v>
      </c>
      <c r="C16" s="87">
        <f>'2.sz.mell.köt.mérl.'!C16+'3.sz.mell.önként_mérl.'!C16</f>
        <v>0</v>
      </c>
      <c r="D16" s="87">
        <f>'2.sz.mell.köt.mérl.'!D16+'3.sz.mell.önként_mérl.'!D16</f>
        <v>0</v>
      </c>
      <c r="E16" s="87">
        <f>'2.sz.mell.köt.mérl.'!E16+'3.sz.mell.önként_mérl.'!E16</f>
        <v>0</v>
      </c>
      <c r="F16" s="87">
        <f>'2.sz.mell.köt.mérl.'!F16+'3.sz.mell.önként_mérl.'!F16</f>
        <v>0</v>
      </c>
    </row>
    <row r="17" spans="1:6" s="157" customFormat="1" ht="12" customHeight="1">
      <c r="A17" s="12" t="s">
        <v>73</v>
      </c>
      <c r="B17" s="159" t="s">
        <v>362</v>
      </c>
      <c r="C17" s="87">
        <f>'2.sz.mell.köt.mérl.'!C17+'3.sz.mell.önként_mérl.'!C17</f>
        <v>1150</v>
      </c>
      <c r="D17" s="87">
        <f>'2.sz.mell.köt.mérl.'!D17+'3.sz.mell.önként_mérl.'!D17</f>
        <v>1150</v>
      </c>
      <c r="E17" s="87">
        <f>'2.sz.mell.köt.mérl.'!E17+'3.sz.mell.önként_mérl.'!E17</f>
        <v>0</v>
      </c>
      <c r="F17" s="87">
        <f>'2.sz.mell.köt.mérl.'!F17+'3.sz.mell.önként_mérl.'!F17</f>
        <v>1150</v>
      </c>
    </row>
    <row r="18" spans="1:6" s="157" customFormat="1" ht="12" customHeight="1">
      <c r="A18" s="12" t="s">
        <v>74</v>
      </c>
      <c r="B18" s="159" t="s">
        <v>363</v>
      </c>
      <c r="C18" s="87">
        <f>'2.sz.mell.köt.mérl.'!C18+'3.sz.mell.önként_mérl.'!C18</f>
        <v>0</v>
      </c>
      <c r="D18" s="87">
        <f>'2.sz.mell.köt.mérl.'!D18+'3.sz.mell.önként_mérl.'!D18</f>
        <v>0</v>
      </c>
      <c r="E18" s="87">
        <f>'2.sz.mell.köt.mérl.'!E18+'3.sz.mell.önként_mérl.'!E18</f>
        <v>0</v>
      </c>
      <c r="F18" s="87">
        <f>'2.sz.mell.köt.mérl.'!F18+'3.sz.mell.önként_mérl.'!F18</f>
        <v>0</v>
      </c>
    </row>
    <row r="19" spans="1:6" s="157" customFormat="1" ht="12" customHeight="1">
      <c r="A19" s="12" t="s">
        <v>75</v>
      </c>
      <c r="B19" s="159" t="s">
        <v>159</v>
      </c>
      <c r="C19" s="87">
        <f>'2.sz.mell.köt.mérl.'!C19+'3.sz.mell.önként_mérl.'!C19</f>
        <v>17023</v>
      </c>
      <c r="D19" s="87">
        <f>'2.sz.mell.köt.mérl.'!D19+'3.sz.mell.önként_mérl.'!D19</f>
        <v>35247</v>
      </c>
      <c r="E19" s="87">
        <f>'2.sz.mell.köt.mérl.'!E19+'3.sz.mell.önként_mérl.'!E19</f>
        <v>0</v>
      </c>
      <c r="F19" s="87">
        <f>'2.sz.mell.köt.mérl.'!F19+'3.sz.mell.önként_mérl.'!F19</f>
        <v>35247</v>
      </c>
    </row>
    <row r="20" spans="1:6" s="157" customFormat="1" ht="12" customHeight="1" thickBot="1">
      <c r="A20" s="14" t="s">
        <v>81</v>
      </c>
      <c r="B20" s="160" t="s">
        <v>160</v>
      </c>
      <c r="C20" s="89">
        <f>'2.sz.mell.köt.mérl.'!C20+'3.sz.mell.önként_mérl.'!C20</f>
        <v>0</v>
      </c>
      <c r="D20" s="89">
        <f>'2.sz.mell.köt.mérl.'!D20+'3.sz.mell.önként_mérl.'!D20</f>
        <v>0</v>
      </c>
      <c r="E20" s="89">
        <f>'2.sz.mell.köt.mérl.'!E20+'3.sz.mell.önként_mérl.'!E20</f>
        <v>0</v>
      </c>
      <c r="F20" s="89">
        <f>'2.sz.mell.köt.mérl.'!F20+'3.sz.mell.önként_mérl.'!F20</f>
        <v>0</v>
      </c>
    </row>
    <row r="21" spans="1:6" s="157" customFormat="1" ht="12" customHeight="1" thickBot="1">
      <c r="A21" s="18" t="s">
        <v>8</v>
      </c>
      <c r="B21" s="19" t="s">
        <v>161</v>
      </c>
      <c r="C21" s="85">
        <f>+C22+C23+C24+C25+C26</f>
        <v>256032</v>
      </c>
      <c r="D21" s="85">
        <f>+D22+D23+D24+D25+D26</f>
        <v>419431</v>
      </c>
      <c r="E21" s="85">
        <f>+E22+E23+E24+E25+E26</f>
        <v>0</v>
      </c>
      <c r="F21" s="85">
        <f>+F22+F23+F24+F25+F26</f>
        <v>419431</v>
      </c>
    </row>
    <row r="22" spans="1:6" s="157" customFormat="1" ht="12" customHeight="1">
      <c r="A22" s="13" t="s">
        <v>54</v>
      </c>
      <c r="B22" s="158" t="s">
        <v>162</v>
      </c>
      <c r="C22" s="88">
        <f>'2.sz.mell.köt.mérl.'!C22+'3.sz.mell.önként_mérl.'!C22</f>
        <v>0</v>
      </c>
      <c r="D22" s="88">
        <f>'2.sz.mell.köt.mérl.'!D22+'3.sz.mell.önként_mérl.'!D22</f>
        <v>0</v>
      </c>
      <c r="E22" s="88">
        <f>'2.sz.mell.köt.mérl.'!E22+'3.sz.mell.önként_mérl.'!E22</f>
        <v>0</v>
      </c>
      <c r="F22" s="88">
        <f>'2.sz.mell.köt.mérl.'!F22+'3.sz.mell.önként_mérl.'!F22</f>
        <v>0</v>
      </c>
    </row>
    <row r="23" spans="1:6" s="157" customFormat="1" ht="12" customHeight="1">
      <c r="A23" s="12" t="s">
        <v>55</v>
      </c>
      <c r="B23" s="159" t="s">
        <v>163</v>
      </c>
      <c r="C23" s="87">
        <f>'2.sz.mell.köt.mérl.'!C23+'3.sz.mell.önként_mérl.'!C23</f>
        <v>0</v>
      </c>
      <c r="D23" s="87">
        <f>'2.sz.mell.köt.mérl.'!D23+'3.sz.mell.önként_mérl.'!D23</f>
        <v>0</v>
      </c>
      <c r="E23" s="87">
        <f>'2.sz.mell.köt.mérl.'!E23+'3.sz.mell.önként_mérl.'!E23</f>
        <v>0</v>
      </c>
      <c r="F23" s="87">
        <f>'2.sz.mell.köt.mérl.'!F23+'3.sz.mell.önként_mérl.'!F23</f>
        <v>0</v>
      </c>
    </row>
    <row r="24" spans="1:6" s="157" customFormat="1" ht="12" customHeight="1">
      <c r="A24" s="12" t="s">
        <v>56</v>
      </c>
      <c r="B24" s="159" t="s">
        <v>364</v>
      </c>
      <c r="C24" s="87">
        <f>'2.sz.mell.köt.mérl.'!C24+'3.sz.mell.önként_mérl.'!C24</f>
        <v>0</v>
      </c>
      <c r="D24" s="87">
        <f>'2.sz.mell.köt.mérl.'!D24+'3.sz.mell.önként_mérl.'!D24</f>
        <v>0</v>
      </c>
      <c r="E24" s="87">
        <f>'2.sz.mell.köt.mérl.'!E24+'3.sz.mell.önként_mérl.'!E24</f>
        <v>0</v>
      </c>
      <c r="F24" s="87">
        <f>'2.sz.mell.köt.mérl.'!F24+'3.sz.mell.önként_mérl.'!F24</f>
        <v>0</v>
      </c>
    </row>
    <row r="25" spans="1:6" s="157" customFormat="1" ht="12" customHeight="1">
      <c r="A25" s="12" t="s">
        <v>57</v>
      </c>
      <c r="B25" s="159" t="s">
        <v>365</v>
      </c>
      <c r="C25" s="87">
        <f>'2.sz.mell.köt.mérl.'!C25+'3.sz.mell.önként_mérl.'!C25</f>
        <v>0</v>
      </c>
      <c r="D25" s="87">
        <f>'2.sz.mell.köt.mérl.'!D25+'3.sz.mell.önként_mérl.'!D25</f>
        <v>0</v>
      </c>
      <c r="E25" s="87">
        <f>'2.sz.mell.köt.mérl.'!E25+'3.sz.mell.önként_mérl.'!E25</f>
        <v>0</v>
      </c>
      <c r="F25" s="87">
        <f>'2.sz.mell.köt.mérl.'!F25+'3.sz.mell.önként_mérl.'!F25</f>
        <v>0</v>
      </c>
    </row>
    <row r="26" spans="1:6" s="157" customFormat="1" ht="12" customHeight="1">
      <c r="A26" s="12" t="s">
        <v>95</v>
      </c>
      <c r="B26" s="159" t="s">
        <v>164</v>
      </c>
      <c r="C26" s="87">
        <f>'2.sz.mell.köt.mérl.'!C26+'3.sz.mell.önként_mérl.'!C26</f>
        <v>256032</v>
      </c>
      <c r="D26" s="87">
        <f>'2.sz.mell.köt.mérl.'!D26+'3.sz.mell.önként_mérl.'!D26</f>
        <v>419431</v>
      </c>
      <c r="E26" s="87">
        <f>'2.sz.mell.köt.mérl.'!E26+'3.sz.mell.önként_mérl.'!E26</f>
        <v>0</v>
      </c>
      <c r="F26" s="87">
        <f>'2.sz.mell.köt.mérl.'!F26+'3.sz.mell.önként_mérl.'!F26</f>
        <v>419431</v>
      </c>
    </row>
    <row r="27" spans="1:6" s="157" customFormat="1" ht="12" customHeight="1" thickBot="1">
      <c r="A27" s="14" t="s">
        <v>96</v>
      </c>
      <c r="B27" s="160" t="s">
        <v>165</v>
      </c>
      <c r="C27" s="89">
        <f>'2.sz.mell.köt.mérl.'!C27+'3.sz.mell.önként_mérl.'!C27</f>
        <v>172281</v>
      </c>
      <c r="D27" s="89">
        <f>'2.sz.mell.köt.mérl.'!D27+'3.sz.mell.önként_mérl.'!D27</f>
        <v>335680</v>
      </c>
      <c r="E27" s="89">
        <f>'2.sz.mell.köt.mérl.'!E27+'3.sz.mell.önként_mérl.'!E27</f>
        <v>0</v>
      </c>
      <c r="F27" s="89">
        <f>'2.sz.mell.köt.mérl.'!F27+'3.sz.mell.önként_mérl.'!F27</f>
        <v>335680</v>
      </c>
    </row>
    <row r="28" spans="1:6" s="157" customFormat="1" ht="12" customHeight="1" thickBot="1">
      <c r="A28" s="18" t="s">
        <v>97</v>
      </c>
      <c r="B28" s="19" t="s">
        <v>166</v>
      </c>
      <c r="C28" s="91">
        <f>+C29+C32+C33+C34</f>
        <v>138811</v>
      </c>
      <c r="D28" s="91">
        <f>+D29+D32+D33+D34</f>
        <v>138811</v>
      </c>
      <c r="E28" s="91">
        <f>+E29+E32+E33+E34</f>
        <v>0</v>
      </c>
      <c r="F28" s="91">
        <f>+F29+F32+F33+F34</f>
        <v>138811</v>
      </c>
    </row>
    <row r="29" spans="1:6" s="157" customFormat="1" ht="12" customHeight="1">
      <c r="A29" s="13" t="s">
        <v>167</v>
      </c>
      <c r="B29" s="158" t="s">
        <v>173</v>
      </c>
      <c r="C29" s="212">
        <f>+C30+C31</f>
        <v>133344</v>
      </c>
      <c r="D29" s="212">
        <f>+D30+D31</f>
        <v>133344</v>
      </c>
      <c r="E29" s="212">
        <f>+E30+E31</f>
        <v>0</v>
      </c>
      <c r="F29" s="212">
        <f>+F30+F31</f>
        <v>133344</v>
      </c>
    </row>
    <row r="30" spans="1:6" s="157" customFormat="1" ht="12" customHeight="1">
      <c r="A30" s="12" t="s">
        <v>168</v>
      </c>
      <c r="B30" s="159" t="s">
        <v>174</v>
      </c>
      <c r="C30" s="87">
        <f>'2.sz.mell.köt.mérl.'!C30+'3.sz.mell.önként_mérl.'!C30</f>
        <v>27744</v>
      </c>
      <c r="D30" s="87">
        <f>'2.sz.mell.köt.mérl.'!D30+'3.sz.mell.önként_mérl.'!D30</f>
        <v>27744</v>
      </c>
      <c r="E30" s="87">
        <f>'2.sz.mell.köt.mérl.'!E30+'3.sz.mell.önként_mérl.'!E30</f>
        <v>0</v>
      </c>
      <c r="F30" s="87">
        <f>'2.sz.mell.köt.mérl.'!F30+'3.sz.mell.önként_mérl.'!F30</f>
        <v>27744</v>
      </c>
    </row>
    <row r="31" spans="1:6" s="157" customFormat="1" ht="12" customHeight="1">
      <c r="A31" s="12" t="s">
        <v>169</v>
      </c>
      <c r="B31" s="159" t="s">
        <v>175</v>
      </c>
      <c r="C31" s="87">
        <f>'2.sz.mell.köt.mérl.'!C31+'3.sz.mell.önként_mérl.'!C31</f>
        <v>105600</v>
      </c>
      <c r="D31" s="87">
        <f>'2.sz.mell.köt.mérl.'!D31+'3.sz.mell.önként_mérl.'!D31</f>
        <v>105600</v>
      </c>
      <c r="E31" s="87">
        <f>'2.sz.mell.köt.mérl.'!E31+'3.sz.mell.önként_mérl.'!E31</f>
        <v>0</v>
      </c>
      <c r="F31" s="87">
        <f>'2.sz.mell.köt.mérl.'!F31+'3.sz.mell.önként_mérl.'!F31</f>
        <v>105600</v>
      </c>
    </row>
    <row r="32" spans="1:6" s="157" customFormat="1" ht="12" customHeight="1">
      <c r="A32" s="12" t="s">
        <v>170</v>
      </c>
      <c r="B32" s="159" t="s">
        <v>176</v>
      </c>
      <c r="C32" s="87">
        <f>'2.sz.mell.köt.mérl.'!C32+'3.sz.mell.önként_mérl.'!C32</f>
        <v>5467</v>
      </c>
      <c r="D32" s="87">
        <f>'2.sz.mell.köt.mérl.'!D32+'3.sz.mell.önként_mérl.'!D32</f>
        <v>5467</v>
      </c>
      <c r="E32" s="87">
        <f>'2.sz.mell.köt.mérl.'!E32+'3.sz.mell.önként_mérl.'!E32</f>
        <v>0</v>
      </c>
      <c r="F32" s="87">
        <f>'2.sz.mell.köt.mérl.'!F32+'3.sz.mell.önként_mérl.'!F32</f>
        <v>5467</v>
      </c>
    </row>
    <row r="33" spans="1:6" s="157" customFormat="1" ht="12" customHeight="1">
      <c r="A33" s="12" t="s">
        <v>171</v>
      </c>
      <c r="B33" s="159" t="s">
        <v>177</v>
      </c>
      <c r="C33" s="87">
        <f>'2.sz.mell.köt.mérl.'!C33+'3.sz.mell.önként_mérl.'!C33</f>
        <v>0</v>
      </c>
      <c r="D33" s="87">
        <f>'2.sz.mell.köt.mérl.'!D33+'3.sz.mell.önként_mérl.'!D33</f>
        <v>0</v>
      </c>
      <c r="E33" s="87">
        <f>'2.sz.mell.köt.mérl.'!E33+'3.sz.mell.önként_mérl.'!E33</f>
        <v>0</v>
      </c>
      <c r="F33" s="87">
        <f>'2.sz.mell.köt.mérl.'!F33+'3.sz.mell.önként_mérl.'!F33</f>
        <v>0</v>
      </c>
    </row>
    <row r="34" spans="1:6" s="157" customFormat="1" ht="12" customHeight="1" thickBot="1">
      <c r="A34" s="14" t="s">
        <v>172</v>
      </c>
      <c r="B34" s="160" t="s">
        <v>178</v>
      </c>
      <c r="C34" s="89">
        <f>'2.sz.mell.köt.mérl.'!C34+'3.sz.mell.önként_mérl.'!C34</f>
        <v>0</v>
      </c>
      <c r="D34" s="89">
        <f>'2.sz.mell.köt.mérl.'!D34+'3.sz.mell.önként_mérl.'!D34</f>
        <v>0</v>
      </c>
      <c r="E34" s="89">
        <f>'2.sz.mell.köt.mérl.'!E34+'3.sz.mell.önként_mérl.'!E34</f>
        <v>0</v>
      </c>
      <c r="F34" s="89">
        <f>'2.sz.mell.köt.mérl.'!F34+'3.sz.mell.önként_mérl.'!F34</f>
        <v>0</v>
      </c>
    </row>
    <row r="35" spans="1:6" s="157" customFormat="1" ht="12" customHeight="1" thickBot="1">
      <c r="A35" s="18" t="s">
        <v>10</v>
      </c>
      <c r="B35" s="19" t="s">
        <v>179</v>
      </c>
      <c r="C35" s="85">
        <f>SUM(C36:C45)</f>
        <v>156148</v>
      </c>
      <c r="D35" s="85">
        <f>SUM(D36:D45)</f>
        <v>200266</v>
      </c>
      <c r="E35" s="85">
        <f>SUM(E36:E45)</f>
        <v>0</v>
      </c>
      <c r="F35" s="85">
        <f>SUM(F36:F45)</f>
        <v>200266</v>
      </c>
    </row>
    <row r="36" spans="1:6" s="157" customFormat="1" ht="12" customHeight="1">
      <c r="A36" s="13" t="s">
        <v>58</v>
      </c>
      <c r="B36" s="158" t="s">
        <v>182</v>
      </c>
      <c r="C36" s="88">
        <f>'2.sz.mell.köt.mérl.'!C36+'3.sz.mell.önként_mérl.'!C36</f>
        <v>450</v>
      </c>
      <c r="D36" s="88">
        <f>'2.sz.mell.köt.mérl.'!D36+'3.sz.mell.önként_mérl.'!D36</f>
        <v>450</v>
      </c>
      <c r="E36" s="88">
        <f>'2.sz.mell.köt.mérl.'!E36+'3.sz.mell.önként_mérl.'!E36</f>
        <v>0</v>
      </c>
      <c r="F36" s="88">
        <f>'2.sz.mell.köt.mérl.'!F36+'3.sz.mell.önként_mérl.'!F36</f>
        <v>450</v>
      </c>
    </row>
    <row r="37" spans="1:6" s="157" customFormat="1" ht="12" customHeight="1">
      <c r="A37" s="12" t="s">
        <v>59</v>
      </c>
      <c r="B37" s="159" t="s">
        <v>183</v>
      </c>
      <c r="C37" s="87">
        <f>'2.sz.mell.köt.mérl.'!C37+'3.sz.mell.önként_mérl.'!C37</f>
        <v>57805</v>
      </c>
      <c r="D37" s="87">
        <f>'2.sz.mell.köt.mérl.'!D37+'3.sz.mell.önként_mérl.'!D37</f>
        <v>57805</v>
      </c>
      <c r="E37" s="87">
        <f>'2.sz.mell.köt.mérl.'!E37+'3.sz.mell.önként_mérl.'!E37</f>
        <v>0</v>
      </c>
      <c r="F37" s="87">
        <f>'2.sz.mell.köt.mérl.'!F37+'3.sz.mell.önként_mérl.'!F37</f>
        <v>57805</v>
      </c>
    </row>
    <row r="38" spans="1:6" s="157" customFormat="1" ht="12" customHeight="1">
      <c r="A38" s="12" t="s">
        <v>60</v>
      </c>
      <c r="B38" s="159" t="s">
        <v>184</v>
      </c>
      <c r="C38" s="87">
        <f>'2.sz.mell.köt.mérl.'!C38+'3.sz.mell.önként_mérl.'!C38</f>
        <v>750</v>
      </c>
      <c r="D38" s="87">
        <f>'2.sz.mell.köt.mérl.'!D38+'3.sz.mell.önként_mérl.'!D38</f>
        <v>750</v>
      </c>
      <c r="E38" s="87">
        <f>'2.sz.mell.köt.mérl.'!E38+'3.sz.mell.önként_mérl.'!E38</f>
        <v>0</v>
      </c>
      <c r="F38" s="87">
        <f>'2.sz.mell.köt.mérl.'!F38+'3.sz.mell.önként_mérl.'!F38</f>
        <v>750</v>
      </c>
    </row>
    <row r="39" spans="1:6" s="157" customFormat="1" ht="12" customHeight="1">
      <c r="A39" s="12" t="s">
        <v>99</v>
      </c>
      <c r="B39" s="159" t="s">
        <v>185</v>
      </c>
      <c r="C39" s="87">
        <f>'2.sz.mell.köt.mérl.'!C39+'3.sz.mell.önként_mérl.'!C39</f>
        <v>400</v>
      </c>
      <c r="D39" s="87">
        <f>'2.sz.mell.köt.mérl.'!D39+'3.sz.mell.önként_mérl.'!D39</f>
        <v>400</v>
      </c>
      <c r="E39" s="87">
        <f>'2.sz.mell.köt.mérl.'!E39+'3.sz.mell.önként_mérl.'!E39</f>
        <v>0</v>
      </c>
      <c r="F39" s="87">
        <f>'2.sz.mell.köt.mérl.'!F39+'3.sz.mell.önként_mérl.'!F39</f>
        <v>400</v>
      </c>
    </row>
    <row r="40" spans="1:6" s="157" customFormat="1" ht="12" customHeight="1">
      <c r="A40" s="12" t="s">
        <v>100</v>
      </c>
      <c r="B40" s="159" t="s">
        <v>186</v>
      </c>
      <c r="C40" s="87">
        <f>'2.sz.mell.köt.mérl.'!C40+'3.sz.mell.önként_mérl.'!C40</f>
        <v>9116</v>
      </c>
      <c r="D40" s="87">
        <f>'2.sz.mell.köt.mérl.'!D40+'3.sz.mell.önként_mérl.'!D40</f>
        <v>9116</v>
      </c>
      <c r="E40" s="87">
        <f>'2.sz.mell.köt.mérl.'!E40+'3.sz.mell.önként_mérl.'!E40</f>
        <v>0</v>
      </c>
      <c r="F40" s="87">
        <f>'2.sz.mell.köt.mérl.'!F40+'3.sz.mell.önként_mérl.'!F40</f>
        <v>9116</v>
      </c>
    </row>
    <row r="41" spans="1:6" s="157" customFormat="1" ht="12" customHeight="1">
      <c r="A41" s="12" t="s">
        <v>101</v>
      </c>
      <c r="B41" s="159" t="s">
        <v>187</v>
      </c>
      <c r="C41" s="87">
        <f>'2.sz.mell.köt.mérl.'!C41+'3.sz.mell.önként_mérl.'!C41</f>
        <v>15498</v>
      </c>
      <c r="D41" s="87">
        <f>'2.sz.mell.köt.mérl.'!D41+'3.sz.mell.önként_mérl.'!D41</f>
        <v>15498</v>
      </c>
      <c r="E41" s="87">
        <f>'2.sz.mell.köt.mérl.'!E41+'3.sz.mell.önként_mérl.'!E41</f>
        <v>0</v>
      </c>
      <c r="F41" s="87">
        <f>'2.sz.mell.köt.mérl.'!F41+'3.sz.mell.önként_mérl.'!F41</f>
        <v>15498</v>
      </c>
    </row>
    <row r="42" spans="1:6" s="157" customFormat="1" ht="12" customHeight="1">
      <c r="A42" s="12" t="s">
        <v>102</v>
      </c>
      <c r="B42" s="159" t="s">
        <v>188</v>
      </c>
      <c r="C42" s="87">
        <f>'2.sz.mell.köt.mérl.'!C42+'3.sz.mell.önként_mérl.'!C42</f>
        <v>72129</v>
      </c>
      <c r="D42" s="87">
        <f>'2.sz.mell.köt.mérl.'!D42+'3.sz.mell.önként_mérl.'!D42</f>
        <v>116247</v>
      </c>
      <c r="E42" s="87">
        <f>'2.sz.mell.köt.mérl.'!E42+'3.sz.mell.önként_mérl.'!E42</f>
        <v>0</v>
      </c>
      <c r="F42" s="87">
        <f>'2.sz.mell.köt.mérl.'!F42+'3.sz.mell.önként_mérl.'!F42</f>
        <v>116247</v>
      </c>
    </row>
    <row r="43" spans="1:6" s="157" customFormat="1" ht="12" customHeight="1">
      <c r="A43" s="12" t="s">
        <v>103</v>
      </c>
      <c r="B43" s="159" t="s">
        <v>189</v>
      </c>
      <c r="C43" s="87">
        <f>'2.sz.mell.köt.mérl.'!C43+'3.sz.mell.önként_mérl.'!C43</f>
        <v>0</v>
      </c>
      <c r="D43" s="87">
        <f>'2.sz.mell.köt.mérl.'!D43+'3.sz.mell.önként_mérl.'!D43</f>
        <v>0</v>
      </c>
      <c r="E43" s="87">
        <f>'2.sz.mell.köt.mérl.'!E43+'3.sz.mell.önként_mérl.'!E43</f>
        <v>0</v>
      </c>
      <c r="F43" s="87">
        <f>'2.sz.mell.köt.mérl.'!F43+'3.sz.mell.önként_mérl.'!F43</f>
        <v>0</v>
      </c>
    </row>
    <row r="44" spans="1:6" s="157" customFormat="1" ht="12" customHeight="1">
      <c r="A44" s="12" t="s">
        <v>180</v>
      </c>
      <c r="B44" s="159" t="s">
        <v>190</v>
      </c>
      <c r="C44" s="90">
        <f>'2.sz.mell.köt.mérl.'!C44+'3.sz.mell.önként_mérl.'!C44</f>
        <v>0</v>
      </c>
      <c r="D44" s="90">
        <f>'2.sz.mell.köt.mérl.'!D44+'3.sz.mell.önként_mérl.'!D44</f>
        <v>0</v>
      </c>
      <c r="E44" s="90">
        <f>'2.sz.mell.köt.mérl.'!E44+'3.sz.mell.önként_mérl.'!E44</f>
        <v>0</v>
      </c>
      <c r="F44" s="90">
        <f>'2.sz.mell.köt.mérl.'!F44+'3.sz.mell.önként_mérl.'!F44</f>
        <v>0</v>
      </c>
    </row>
    <row r="45" spans="1:6" s="157" customFormat="1" ht="12" customHeight="1" thickBot="1">
      <c r="A45" s="14" t="s">
        <v>181</v>
      </c>
      <c r="B45" s="160" t="s">
        <v>191</v>
      </c>
      <c r="C45" s="147">
        <f>'2.sz.mell.köt.mérl.'!C45+'3.sz.mell.önként_mérl.'!C45</f>
        <v>0</v>
      </c>
      <c r="D45" s="147">
        <f>'2.sz.mell.köt.mérl.'!D45+'3.sz.mell.önként_mérl.'!D45</f>
        <v>0</v>
      </c>
      <c r="E45" s="147">
        <f>'2.sz.mell.köt.mérl.'!E45+'3.sz.mell.önként_mérl.'!E45</f>
        <v>0</v>
      </c>
      <c r="F45" s="147">
        <f>'2.sz.mell.köt.mérl.'!F45+'3.sz.mell.önként_mérl.'!F45</f>
        <v>0</v>
      </c>
    </row>
    <row r="46" spans="1:6" s="157" customFormat="1" ht="12" customHeight="1" thickBot="1">
      <c r="A46" s="18" t="s">
        <v>11</v>
      </c>
      <c r="B46" s="19" t="s">
        <v>192</v>
      </c>
      <c r="C46" s="85">
        <f>SUM(C47:C51)</f>
        <v>0</v>
      </c>
      <c r="D46" s="85">
        <f>SUM(D47:D51)</f>
        <v>0</v>
      </c>
      <c r="E46" s="85">
        <f>SUM(E47:E51)</f>
        <v>0</v>
      </c>
      <c r="F46" s="85">
        <f>SUM(F47:F51)</f>
        <v>0</v>
      </c>
    </row>
    <row r="47" spans="1:6" s="157" customFormat="1" ht="12" customHeight="1">
      <c r="A47" s="13" t="s">
        <v>61</v>
      </c>
      <c r="B47" s="158" t="s">
        <v>196</v>
      </c>
      <c r="C47" s="198">
        <f>'2.sz.mell.köt.mérl.'!C47+'3.sz.mell.önként_mérl.'!C47</f>
        <v>0</v>
      </c>
      <c r="D47" s="198">
        <f>'2.sz.mell.köt.mérl.'!D47+'3.sz.mell.önként_mérl.'!D47</f>
        <v>0</v>
      </c>
      <c r="E47" s="198">
        <f>'2.sz.mell.köt.mérl.'!E47+'3.sz.mell.önként_mérl.'!E47</f>
        <v>0</v>
      </c>
      <c r="F47" s="198">
        <f>'2.sz.mell.köt.mérl.'!F47+'3.sz.mell.önként_mérl.'!F47</f>
        <v>0</v>
      </c>
    </row>
    <row r="48" spans="1:6" s="157" customFormat="1" ht="12" customHeight="1">
      <c r="A48" s="12" t="s">
        <v>62</v>
      </c>
      <c r="B48" s="159" t="s">
        <v>197</v>
      </c>
      <c r="C48" s="90">
        <f>'2.sz.mell.köt.mérl.'!C48+'3.sz.mell.önként_mérl.'!C48</f>
        <v>0</v>
      </c>
      <c r="D48" s="90">
        <f>'2.sz.mell.köt.mérl.'!D48+'3.sz.mell.önként_mérl.'!D48</f>
        <v>0</v>
      </c>
      <c r="E48" s="90">
        <f>'2.sz.mell.köt.mérl.'!E48+'3.sz.mell.önként_mérl.'!E48</f>
        <v>0</v>
      </c>
      <c r="F48" s="90">
        <f>'2.sz.mell.köt.mérl.'!F48+'3.sz.mell.önként_mérl.'!F48</f>
        <v>0</v>
      </c>
    </row>
    <row r="49" spans="1:6" s="157" customFormat="1" ht="12" customHeight="1">
      <c r="A49" s="12" t="s">
        <v>193</v>
      </c>
      <c r="B49" s="159" t="s">
        <v>198</v>
      </c>
      <c r="C49" s="90">
        <f>'2.sz.mell.köt.mérl.'!C49+'3.sz.mell.önként_mérl.'!C49</f>
        <v>0</v>
      </c>
      <c r="D49" s="90">
        <f>'2.sz.mell.köt.mérl.'!D49+'3.sz.mell.önként_mérl.'!D49</f>
        <v>0</v>
      </c>
      <c r="E49" s="90">
        <f>'2.sz.mell.köt.mérl.'!E49+'3.sz.mell.önként_mérl.'!E49</f>
        <v>0</v>
      </c>
      <c r="F49" s="90">
        <f>'2.sz.mell.köt.mérl.'!F49+'3.sz.mell.önként_mérl.'!F49</f>
        <v>0</v>
      </c>
    </row>
    <row r="50" spans="1:6" s="157" customFormat="1" ht="12" customHeight="1">
      <c r="A50" s="12" t="s">
        <v>194</v>
      </c>
      <c r="B50" s="159" t="s">
        <v>199</v>
      </c>
      <c r="C50" s="90">
        <f>'2.sz.mell.köt.mérl.'!C50+'3.sz.mell.önként_mérl.'!C50</f>
        <v>0</v>
      </c>
      <c r="D50" s="90">
        <f>'2.sz.mell.köt.mérl.'!D50+'3.sz.mell.önként_mérl.'!D50</f>
        <v>0</v>
      </c>
      <c r="E50" s="90">
        <f>'2.sz.mell.köt.mérl.'!E50+'3.sz.mell.önként_mérl.'!E50</f>
        <v>0</v>
      </c>
      <c r="F50" s="90">
        <f>'2.sz.mell.köt.mérl.'!F50+'3.sz.mell.önként_mérl.'!F50</f>
        <v>0</v>
      </c>
    </row>
    <row r="51" spans="1:6" s="157" customFormat="1" ht="12" customHeight="1" thickBot="1">
      <c r="A51" s="14" t="s">
        <v>195</v>
      </c>
      <c r="B51" s="160" t="s">
        <v>200</v>
      </c>
      <c r="C51" s="147">
        <f>'2.sz.mell.köt.mérl.'!C51+'3.sz.mell.önként_mérl.'!C51</f>
        <v>0</v>
      </c>
      <c r="D51" s="147">
        <f>'2.sz.mell.köt.mérl.'!D51+'3.sz.mell.önként_mérl.'!D51</f>
        <v>0</v>
      </c>
      <c r="E51" s="147">
        <f>'2.sz.mell.köt.mérl.'!E51+'3.sz.mell.önként_mérl.'!E51</f>
        <v>0</v>
      </c>
      <c r="F51" s="147">
        <f>'2.sz.mell.köt.mérl.'!F51+'3.sz.mell.önként_mérl.'!F51</f>
        <v>0</v>
      </c>
    </row>
    <row r="52" spans="1:6" s="157" customFormat="1" ht="12" customHeight="1" thickBot="1">
      <c r="A52" s="18" t="s">
        <v>104</v>
      </c>
      <c r="B52" s="19" t="s">
        <v>201</v>
      </c>
      <c r="C52" s="85">
        <f>SUM(C53:C55)</f>
        <v>0</v>
      </c>
      <c r="D52" s="85">
        <f>SUM(D53:D55)</f>
        <v>0</v>
      </c>
      <c r="E52" s="85">
        <f>SUM(E53:E55)</f>
        <v>0</v>
      </c>
      <c r="F52" s="85">
        <f>SUM(F53:F55)</f>
        <v>0</v>
      </c>
    </row>
    <row r="53" spans="1:6" s="157" customFormat="1" ht="12" customHeight="1">
      <c r="A53" s="13" t="s">
        <v>63</v>
      </c>
      <c r="B53" s="158" t="s">
        <v>202</v>
      </c>
      <c r="C53" s="88">
        <f>'2.sz.mell.köt.mérl.'!C53+'3.sz.mell.önként_mérl.'!C53</f>
        <v>0</v>
      </c>
      <c r="D53" s="88">
        <f>'2.sz.mell.köt.mérl.'!D53+'3.sz.mell.önként_mérl.'!D53</f>
        <v>0</v>
      </c>
      <c r="E53" s="88">
        <f>'2.sz.mell.köt.mérl.'!E53+'3.sz.mell.önként_mérl.'!E53</f>
        <v>0</v>
      </c>
      <c r="F53" s="88">
        <f>'2.sz.mell.köt.mérl.'!F53+'3.sz.mell.önként_mérl.'!F53</f>
        <v>0</v>
      </c>
    </row>
    <row r="54" spans="1:6" s="157" customFormat="1" ht="12" customHeight="1">
      <c r="A54" s="12" t="s">
        <v>64</v>
      </c>
      <c r="B54" s="159" t="s">
        <v>366</v>
      </c>
      <c r="C54" s="87">
        <f>'2.sz.mell.köt.mérl.'!C54+'3.sz.mell.önként_mérl.'!C54</f>
        <v>0</v>
      </c>
      <c r="D54" s="87">
        <f>'2.sz.mell.köt.mérl.'!D54+'3.sz.mell.önként_mérl.'!D54</f>
        <v>0</v>
      </c>
      <c r="E54" s="87">
        <f>'2.sz.mell.köt.mérl.'!E54+'3.sz.mell.önként_mérl.'!E54</f>
        <v>0</v>
      </c>
      <c r="F54" s="87">
        <f>'2.sz.mell.köt.mérl.'!F54+'3.sz.mell.önként_mérl.'!F54</f>
        <v>0</v>
      </c>
    </row>
    <row r="55" spans="1:6" s="157" customFormat="1" ht="12" customHeight="1">
      <c r="A55" s="12" t="s">
        <v>206</v>
      </c>
      <c r="B55" s="159" t="s">
        <v>204</v>
      </c>
      <c r="C55" s="87">
        <f>'2.sz.mell.köt.mérl.'!C55+'3.sz.mell.önként_mérl.'!C55</f>
        <v>0</v>
      </c>
      <c r="D55" s="87">
        <f>'2.sz.mell.köt.mérl.'!D55+'3.sz.mell.önként_mérl.'!D55</f>
        <v>0</v>
      </c>
      <c r="E55" s="87">
        <f>'2.sz.mell.köt.mérl.'!E55+'3.sz.mell.önként_mérl.'!E55</f>
        <v>0</v>
      </c>
      <c r="F55" s="87">
        <f>'2.sz.mell.köt.mérl.'!F55+'3.sz.mell.önként_mérl.'!F55</f>
        <v>0</v>
      </c>
    </row>
    <row r="56" spans="1:6" s="157" customFormat="1" ht="12" customHeight="1" thickBot="1">
      <c r="A56" s="14" t="s">
        <v>207</v>
      </c>
      <c r="B56" s="160" t="s">
        <v>205</v>
      </c>
      <c r="C56" s="89">
        <f>'2.sz.mell.köt.mérl.'!C56+'3.sz.mell.önként_mérl.'!C56</f>
        <v>0</v>
      </c>
      <c r="D56" s="89">
        <f>'2.sz.mell.köt.mérl.'!D56+'3.sz.mell.önként_mérl.'!D56</f>
        <v>0</v>
      </c>
      <c r="E56" s="89">
        <f>'2.sz.mell.köt.mérl.'!E56+'3.sz.mell.önként_mérl.'!E56</f>
        <v>0</v>
      </c>
      <c r="F56" s="89">
        <f>'2.sz.mell.köt.mérl.'!F56+'3.sz.mell.önként_mérl.'!F56</f>
        <v>0</v>
      </c>
    </row>
    <row r="57" spans="1:6" s="157" customFormat="1" ht="12" customHeight="1" thickBot="1">
      <c r="A57" s="18" t="s">
        <v>13</v>
      </c>
      <c r="B57" s="80" t="s">
        <v>208</v>
      </c>
      <c r="C57" s="85">
        <f>SUM(C58:C60)</f>
        <v>0</v>
      </c>
      <c r="D57" s="85">
        <f>SUM(D58:D60)</f>
        <v>0</v>
      </c>
      <c r="E57" s="85">
        <f>SUM(E58:E60)</f>
        <v>0</v>
      </c>
      <c r="F57" s="85">
        <f>SUM(F58:F60)</f>
        <v>0</v>
      </c>
    </row>
    <row r="58" spans="1:6" s="157" customFormat="1" ht="12" customHeight="1">
      <c r="A58" s="13" t="s">
        <v>105</v>
      </c>
      <c r="B58" s="158" t="s">
        <v>210</v>
      </c>
      <c r="C58" s="90">
        <f>'2.sz.mell.köt.mérl.'!C58+'3.sz.mell.önként_mérl.'!C58</f>
        <v>0</v>
      </c>
      <c r="D58" s="90">
        <f>'2.sz.mell.köt.mérl.'!D58+'3.sz.mell.önként_mérl.'!D58</f>
        <v>0</v>
      </c>
      <c r="E58" s="90">
        <f>'2.sz.mell.köt.mérl.'!E58+'3.sz.mell.önként_mérl.'!E58</f>
        <v>0</v>
      </c>
      <c r="F58" s="90">
        <f>'2.sz.mell.köt.mérl.'!F58+'3.sz.mell.önként_mérl.'!F58</f>
        <v>0</v>
      </c>
    </row>
    <row r="59" spans="1:6" s="157" customFormat="1" ht="12" customHeight="1">
      <c r="A59" s="12" t="s">
        <v>106</v>
      </c>
      <c r="B59" s="159" t="s">
        <v>367</v>
      </c>
      <c r="C59" s="90">
        <f>'2.sz.mell.köt.mérl.'!C59+'3.sz.mell.önként_mérl.'!C59</f>
        <v>0</v>
      </c>
      <c r="D59" s="90">
        <f>'2.sz.mell.köt.mérl.'!D59+'3.sz.mell.önként_mérl.'!D59</f>
        <v>0</v>
      </c>
      <c r="E59" s="90">
        <f>'2.sz.mell.köt.mérl.'!E59+'3.sz.mell.önként_mérl.'!E59</f>
        <v>0</v>
      </c>
      <c r="F59" s="90">
        <f>'2.sz.mell.köt.mérl.'!F59+'3.sz.mell.önként_mérl.'!F59</f>
        <v>0</v>
      </c>
    </row>
    <row r="60" spans="1:6" s="157" customFormat="1" ht="12" customHeight="1">
      <c r="A60" s="12" t="s">
        <v>129</v>
      </c>
      <c r="B60" s="159" t="s">
        <v>211</v>
      </c>
      <c r="C60" s="90">
        <f>'2.sz.mell.köt.mérl.'!C60+'3.sz.mell.önként_mérl.'!C60</f>
        <v>0</v>
      </c>
      <c r="D60" s="90">
        <f>'2.sz.mell.köt.mérl.'!D60+'3.sz.mell.önként_mérl.'!D60</f>
        <v>0</v>
      </c>
      <c r="E60" s="90">
        <f>'2.sz.mell.köt.mérl.'!E60+'3.sz.mell.önként_mérl.'!E60</f>
        <v>0</v>
      </c>
      <c r="F60" s="90">
        <f>'2.sz.mell.köt.mérl.'!F60+'3.sz.mell.önként_mérl.'!F60</f>
        <v>0</v>
      </c>
    </row>
    <row r="61" spans="1:6" s="157" customFormat="1" ht="12" customHeight="1" thickBot="1">
      <c r="A61" s="14" t="s">
        <v>209</v>
      </c>
      <c r="B61" s="160" t="s">
        <v>212</v>
      </c>
      <c r="C61" s="90">
        <f>'2.sz.mell.köt.mérl.'!C61+'3.sz.mell.önként_mérl.'!C61</f>
        <v>0</v>
      </c>
      <c r="D61" s="90">
        <f>'2.sz.mell.köt.mérl.'!D61+'3.sz.mell.önként_mérl.'!D61</f>
        <v>0</v>
      </c>
      <c r="E61" s="90">
        <f>'2.sz.mell.köt.mérl.'!E61+'3.sz.mell.önként_mérl.'!E61</f>
        <v>0</v>
      </c>
      <c r="F61" s="90">
        <f>'2.sz.mell.köt.mérl.'!F61+'3.sz.mell.önként_mérl.'!F61</f>
        <v>0</v>
      </c>
    </row>
    <row r="62" spans="1:6" s="157" customFormat="1" ht="12" customHeight="1" thickBot="1">
      <c r="A62" s="18" t="s">
        <v>14</v>
      </c>
      <c r="B62" s="19" t="s">
        <v>213</v>
      </c>
      <c r="C62" s="91">
        <f>+C7+C14+C21+C28+C35+C46+C52+C57</f>
        <v>658285</v>
      </c>
      <c r="D62" s="91">
        <f>+D7+D14+D21+D28+D35+D46+D52+D57</f>
        <v>891650</v>
      </c>
      <c r="E62" s="91">
        <f>+E7+E14+E21+E28+E35+E46+E52+E57</f>
        <v>1947</v>
      </c>
      <c r="F62" s="91">
        <f>+F7+F14+F21+F28+F35+F46+F52+F57</f>
        <v>893597</v>
      </c>
    </row>
    <row r="63" spans="1:6" s="157" customFormat="1" ht="12" customHeight="1" thickBot="1">
      <c r="A63" s="161" t="s">
        <v>214</v>
      </c>
      <c r="B63" s="80" t="s">
        <v>215</v>
      </c>
      <c r="C63" s="85">
        <f>SUM(C64:C66)</f>
        <v>0</v>
      </c>
      <c r="D63" s="85">
        <f>SUM(D64:D66)</f>
        <v>0</v>
      </c>
      <c r="E63" s="85">
        <f>SUM(E64:E66)</f>
        <v>0</v>
      </c>
      <c r="F63" s="85">
        <f>SUM(F64:F66)</f>
        <v>0</v>
      </c>
    </row>
    <row r="64" spans="1:6" s="157" customFormat="1" ht="12" customHeight="1">
      <c r="A64" s="13" t="s">
        <v>248</v>
      </c>
      <c r="B64" s="158" t="s">
        <v>216</v>
      </c>
      <c r="C64" s="90">
        <f>'2.sz.mell.köt.mérl.'!C64+'3.sz.mell.önként_mérl.'!C64</f>
        <v>0</v>
      </c>
      <c r="D64" s="90">
        <f>'2.sz.mell.köt.mérl.'!D64+'3.sz.mell.önként_mérl.'!D64</f>
        <v>0</v>
      </c>
      <c r="E64" s="90">
        <f>'2.sz.mell.köt.mérl.'!E64+'3.sz.mell.önként_mérl.'!E64</f>
        <v>0</v>
      </c>
      <c r="F64" s="90">
        <f>'2.sz.mell.köt.mérl.'!F64+'3.sz.mell.önként_mérl.'!F64</f>
        <v>0</v>
      </c>
    </row>
    <row r="65" spans="1:6" s="157" customFormat="1" ht="12" customHeight="1">
      <c r="A65" s="12" t="s">
        <v>257</v>
      </c>
      <c r="B65" s="159" t="s">
        <v>217</v>
      </c>
      <c r="C65" s="90">
        <f>'2.sz.mell.köt.mérl.'!C65+'3.sz.mell.önként_mérl.'!C65</f>
        <v>0</v>
      </c>
      <c r="D65" s="90">
        <f>'2.sz.mell.köt.mérl.'!D65+'3.sz.mell.önként_mérl.'!D65</f>
        <v>0</v>
      </c>
      <c r="E65" s="90">
        <f>'2.sz.mell.köt.mérl.'!E65+'3.sz.mell.önként_mérl.'!E65</f>
        <v>0</v>
      </c>
      <c r="F65" s="90">
        <f>'2.sz.mell.köt.mérl.'!F65+'3.sz.mell.önként_mérl.'!F65</f>
        <v>0</v>
      </c>
    </row>
    <row r="66" spans="1:6" s="157" customFormat="1" ht="12" customHeight="1" thickBot="1">
      <c r="A66" s="14" t="s">
        <v>258</v>
      </c>
      <c r="B66" s="162" t="s">
        <v>218</v>
      </c>
      <c r="C66" s="90">
        <f>'2.sz.mell.köt.mérl.'!C66+'3.sz.mell.önként_mérl.'!C66</f>
        <v>0</v>
      </c>
      <c r="D66" s="90">
        <f>'2.sz.mell.köt.mérl.'!D66+'3.sz.mell.önként_mérl.'!D66</f>
        <v>0</v>
      </c>
      <c r="E66" s="90">
        <f>'2.sz.mell.köt.mérl.'!E66+'3.sz.mell.önként_mérl.'!E66</f>
        <v>0</v>
      </c>
      <c r="F66" s="90">
        <f>'2.sz.mell.köt.mérl.'!F66+'3.sz.mell.önként_mérl.'!F66</f>
        <v>0</v>
      </c>
    </row>
    <row r="67" spans="1:6" s="157" customFormat="1" ht="12" customHeight="1" thickBot="1">
      <c r="A67" s="161" t="s">
        <v>219</v>
      </c>
      <c r="B67" s="80" t="s">
        <v>220</v>
      </c>
      <c r="C67" s="85">
        <f>SUM(C68:C71)</f>
        <v>0</v>
      </c>
      <c r="D67" s="85">
        <f>SUM(D68:D71)</f>
        <v>0</v>
      </c>
      <c r="E67" s="85">
        <f>SUM(E68:E71)</f>
        <v>0</v>
      </c>
      <c r="F67" s="85">
        <f>SUM(F68:F71)</f>
        <v>0</v>
      </c>
    </row>
    <row r="68" spans="1:6" s="157" customFormat="1" ht="12" customHeight="1">
      <c r="A68" s="13" t="s">
        <v>86</v>
      </c>
      <c r="B68" s="158" t="s">
        <v>221</v>
      </c>
      <c r="C68" s="90">
        <f>'2.sz.mell.köt.mérl.'!C68+'3.sz.mell.önként_mérl.'!C68</f>
        <v>0</v>
      </c>
      <c r="D68" s="90">
        <f>'2.sz.mell.köt.mérl.'!D68+'3.sz.mell.önként_mérl.'!D68</f>
        <v>0</v>
      </c>
      <c r="E68" s="90">
        <f>'2.sz.mell.köt.mérl.'!E68+'3.sz.mell.önként_mérl.'!E68</f>
        <v>0</v>
      </c>
      <c r="F68" s="90">
        <f>'2.sz.mell.köt.mérl.'!F68+'3.sz.mell.önként_mérl.'!F68</f>
        <v>0</v>
      </c>
    </row>
    <row r="69" spans="1:6" s="157" customFormat="1" ht="12" customHeight="1">
      <c r="A69" s="12" t="s">
        <v>87</v>
      </c>
      <c r="B69" s="159" t="s">
        <v>222</v>
      </c>
      <c r="C69" s="90">
        <f>'2.sz.mell.köt.mérl.'!C69+'3.sz.mell.önként_mérl.'!C69</f>
        <v>0</v>
      </c>
      <c r="D69" s="90">
        <f>'2.sz.mell.köt.mérl.'!D69+'3.sz.mell.önként_mérl.'!D69</f>
        <v>0</v>
      </c>
      <c r="E69" s="90">
        <f>'2.sz.mell.köt.mérl.'!E69+'3.sz.mell.önként_mérl.'!E69</f>
        <v>0</v>
      </c>
      <c r="F69" s="90">
        <f>'2.sz.mell.köt.mérl.'!F69+'3.sz.mell.önként_mérl.'!F69</f>
        <v>0</v>
      </c>
    </row>
    <row r="70" spans="1:6" s="157" customFormat="1" ht="12" customHeight="1">
      <c r="A70" s="12" t="s">
        <v>249</v>
      </c>
      <c r="B70" s="159" t="s">
        <v>223</v>
      </c>
      <c r="C70" s="90">
        <f>'2.sz.mell.köt.mérl.'!C70+'3.sz.mell.önként_mérl.'!C70</f>
        <v>0</v>
      </c>
      <c r="D70" s="90">
        <f>'2.sz.mell.köt.mérl.'!D70+'3.sz.mell.önként_mérl.'!D70</f>
        <v>0</v>
      </c>
      <c r="E70" s="90">
        <f>'2.sz.mell.köt.mérl.'!E70+'3.sz.mell.önként_mérl.'!E70</f>
        <v>0</v>
      </c>
      <c r="F70" s="90">
        <f>'2.sz.mell.köt.mérl.'!F70+'3.sz.mell.önként_mérl.'!F70</f>
        <v>0</v>
      </c>
    </row>
    <row r="71" spans="1:6" s="157" customFormat="1" ht="12" customHeight="1" thickBot="1">
      <c r="A71" s="14" t="s">
        <v>250</v>
      </c>
      <c r="B71" s="160" t="s">
        <v>224</v>
      </c>
      <c r="C71" s="90">
        <f>'2.sz.mell.köt.mérl.'!C71+'3.sz.mell.önként_mérl.'!C71</f>
        <v>0</v>
      </c>
      <c r="D71" s="90">
        <f>'2.sz.mell.köt.mérl.'!D71+'3.sz.mell.önként_mérl.'!D71</f>
        <v>0</v>
      </c>
      <c r="E71" s="90">
        <f>'2.sz.mell.köt.mérl.'!E71+'3.sz.mell.önként_mérl.'!E71</f>
        <v>0</v>
      </c>
      <c r="F71" s="90">
        <f>'2.sz.mell.köt.mérl.'!F71+'3.sz.mell.önként_mérl.'!F71</f>
        <v>0</v>
      </c>
    </row>
    <row r="72" spans="1:6" s="157" customFormat="1" ht="12" customHeight="1" thickBot="1">
      <c r="A72" s="161" t="s">
        <v>225</v>
      </c>
      <c r="B72" s="80" t="s">
        <v>226</v>
      </c>
      <c r="C72" s="85">
        <f>SUM(C73:C74)</f>
        <v>0</v>
      </c>
      <c r="D72" s="85">
        <f>SUM(D73:D74)</f>
        <v>89402</v>
      </c>
      <c r="E72" s="85">
        <f>SUM(E73:E74)</f>
        <v>0</v>
      </c>
      <c r="F72" s="85">
        <f>SUM(F73:F74)</f>
        <v>89402</v>
      </c>
    </row>
    <row r="73" spans="1:6" s="157" customFormat="1" ht="12" customHeight="1">
      <c r="A73" s="13" t="s">
        <v>251</v>
      </c>
      <c r="B73" s="158" t="s">
        <v>227</v>
      </c>
      <c r="C73" s="90">
        <f>'2.sz.mell.köt.mérl.'!C73+'3.sz.mell.önként_mérl.'!C73</f>
        <v>0</v>
      </c>
      <c r="D73" s="90">
        <f>'2.sz.mell.köt.mérl.'!D73+'3.sz.mell.önként_mérl.'!D73</f>
        <v>89402</v>
      </c>
      <c r="E73" s="90">
        <f>'2.sz.mell.köt.mérl.'!E73+'3.sz.mell.önként_mérl.'!E73</f>
        <v>0</v>
      </c>
      <c r="F73" s="90">
        <f>'2.sz.mell.köt.mérl.'!F73+'3.sz.mell.önként_mérl.'!F73</f>
        <v>89402</v>
      </c>
    </row>
    <row r="74" spans="1:6" s="157" customFormat="1" ht="12" customHeight="1" thickBot="1">
      <c r="A74" s="14" t="s">
        <v>252</v>
      </c>
      <c r="B74" s="160" t="s">
        <v>228</v>
      </c>
      <c r="C74" s="90">
        <f>'2.sz.mell.köt.mérl.'!C74+'3.sz.mell.önként_mérl.'!C74</f>
        <v>0</v>
      </c>
      <c r="D74" s="90">
        <f>'2.sz.mell.köt.mérl.'!D74+'3.sz.mell.önként_mérl.'!D74</f>
        <v>0</v>
      </c>
      <c r="E74" s="90">
        <f>'2.sz.mell.köt.mérl.'!E74+'3.sz.mell.önként_mérl.'!E74</f>
        <v>0</v>
      </c>
      <c r="F74" s="90">
        <f>'2.sz.mell.köt.mérl.'!F74+'3.sz.mell.önként_mérl.'!F74</f>
        <v>0</v>
      </c>
    </row>
    <row r="75" spans="1:6" s="157" customFormat="1" ht="12" customHeight="1" thickBot="1">
      <c r="A75" s="161" t="s">
        <v>229</v>
      </c>
      <c r="B75" s="80" t="s">
        <v>374</v>
      </c>
      <c r="C75" s="85">
        <f>SUM(C76:C79)</f>
        <v>114557</v>
      </c>
      <c r="D75" s="85">
        <f>SUM(D76:D79)</f>
        <v>119114</v>
      </c>
      <c r="E75" s="85">
        <f>SUM(E76:E79)</f>
        <v>-1055</v>
      </c>
      <c r="F75" s="85">
        <f>SUM(F76:F79)</f>
        <v>118059</v>
      </c>
    </row>
    <row r="76" spans="1:6" s="157" customFormat="1" ht="12" customHeight="1">
      <c r="A76" s="13" t="s">
        <v>253</v>
      </c>
      <c r="B76" s="158" t="s">
        <v>231</v>
      </c>
      <c r="C76" s="90">
        <f>'2.sz.mell.köt.mérl.'!C76+'3.sz.mell.önként_mérl.'!C76</f>
        <v>0</v>
      </c>
      <c r="D76" s="90">
        <f>'2.sz.mell.köt.mérl.'!D76+'3.sz.mell.önként_mérl.'!D76</f>
        <v>0</v>
      </c>
      <c r="E76" s="90">
        <f>'2.sz.mell.köt.mérl.'!E76+'3.sz.mell.önként_mérl.'!E76</f>
        <v>0</v>
      </c>
      <c r="F76" s="90">
        <f>'2.sz.mell.köt.mérl.'!F76+'3.sz.mell.önként_mérl.'!F76</f>
        <v>0</v>
      </c>
    </row>
    <row r="77" spans="1:6" s="157" customFormat="1" ht="12" customHeight="1">
      <c r="A77" s="12" t="s">
        <v>254</v>
      </c>
      <c r="B77" s="159" t="s">
        <v>232</v>
      </c>
      <c r="C77" s="90">
        <f>'2.sz.mell.köt.mérl.'!C77+'3.sz.mell.önként_mérl.'!C77</f>
        <v>0</v>
      </c>
      <c r="D77" s="90">
        <f>'2.sz.mell.köt.mérl.'!D77+'3.sz.mell.önként_mérl.'!D77</f>
        <v>0</v>
      </c>
      <c r="E77" s="90">
        <f>'2.sz.mell.köt.mérl.'!E77+'3.sz.mell.önként_mérl.'!E77</f>
        <v>0</v>
      </c>
      <c r="F77" s="90">
        <f>'2.sz.mell.köt.mérl.'!F77+'3.sz.mell.önként_mérl.'!F77</f>
        <v>0</v>
      </c>
    </row>
    <row r="78" spans="1:6" s="157" customFormat="1" ht="12" customHeight="1">
      <c r="A78" s="12" t="s">
        <v>255</v>
      </c>
      <c r="B78" s="159" t="s">
        <v>233</v>
      </c>
      <c r="C78" s="90">
        <f>'2.sz.mell.köt.mérl.'!C78+'3.sz.mell.önként_mérl.'!C78</f>
        <v>0</v>
      </c>
      <c r="D78" s="90">
        <f>'2.sz.mell.köt.mérl.'!D78+'3.sz.mell.önként_mérl.'!D78</f>
        <v>0</v>
      </c>
      <c r="E78" s="90">
        <f>'2.sz.mell.köt.mérl.'!E78+'3.sz.mell.önként_mérl.'!E78</f>
        <v>0</v>
      </c>
      <c r="F78" s="90">
        <f>'2.sz.mell.köt.mérl.'!F78+'3.sz.mell.önként_mérl.'!F78</f>
        <v>0</v>
      </c>
    </row>
    <row r="79" spans="1:6" s="157" customFormat="1" ht="12" customHeight="1" thickBot="1">
      <c r="A79" s="12" t="s">
        <v>373</v>
      </c>
      <c r="B79" s="51" t="s">
        <v>356</v>
      </c>
      <c r="C79" s="211">
        <f>'2.sz.mell.köt.mérl.'!C79+'3.sz.mell.önként_mérl.'!C79</f>
        <v>114557</v>
      </c>
      <c r="D79" s="211">
        <f>'2.sz.mell.köt.mérl.'!D79+'3.sz.mell.önként_mérl.'!D79</f>
        <v>119114</v>
      </c>
      <c r="E79" s="211">
        <f>'2.sz.mell.köt.mérl.'!E79+'3.sz.mell.önként_mérl.'!E79</f>
        <v>-1055</v>
      </c>
      <c r="F79" s="211">
        <f>'2.sz.mell.köt.mérl.'!F79+'3.sz.mell.önként_mérl.'!F79</f>
        <v>118059</v>
      </c>
    </row>
    <row r="80" spans="1:6" s="157" customFormat="1" ht="12" customHeight="1" thickBot="1">
      <c r="A80" s="161" t="s">
        <v>234</v>
      </c>
      <c r="B80" s="80" t="s">
        <v>256</v>
      </c>
      <c r="C80" s="85">
        <f>SUM(C81:C84)</f>
        <v>0</v>
      </c>
      <c r="D80" s="85">
        <f>SUM(D81:D84)</f>
        <v>0</v>
      </c>
      <c r="E80" s="85">
        <f>SUM(E81:E84)</f>
        <v>0</v>
      </c>
      <c r="F80" s="85">
        <f>SUM(F81:F84)</f>
        <v>0</v>
      </c>
    </row>
    <row r="81" spans="1:6" s="157" customFormat="1" ht="12" customHeight="1">
      <c r="A81" s="163" t="s">
        <v>235</v>
      </c>
      <c r="B81" s="158" t="s">
        <v>236</v>
      </c>
      <c r="C81" s="90">
        <f>'2.sz.mell.köt.mérl.'!C81+'3.sz.mell.önként_mérl.'!C81</f>
        <v>0</v>
      </c>
      <c r="D81" s="90">
        <f>'2.sz.mell.köt.mérl.'!D81+'3.sz.mell.önként_mérl.'!D81</f>
        <v>0</v>
      </c>
      <c r="E81" s="90">
        <f>'2.sz.mell.köt.mérl.'!E81+'3.sz.mell.önként_mérl.'!E81</f>
        <v>0</v>
      </c>
      <c r="F81" s="90">
        <f>'2.sz.mell.köt.mérl.'!F81+'3.sz.mell.önként_mérl.'!F81</f>
        <v>0</v>
      </c>
    </row>
    <row r="82" spans="1:6" s="157" customFormat="1" ht="12" customHeight="1">
      <c r="A82" s="164" t="s">
        <v>237</v>
      </c>
      <c r="B82" s="159" t="s">
        <v>238</v>
      </c>
      <c r="C82" s="90">
        <f>'2.sz.mell.köt.mérl.'!C82+'3.sz.mell.önként_mérl.'!C82</f>
        <v>0</v>
      </c>
      <c r="D82" s="90">
        <f>'2.sz.mell.köt.mérl.'!D82+'3.sz.mell.önként_mérl.'!D82</f>
        <v>0</v>
      </c>
      <c r="E82" s="90">
        <f>'2.sz.mell.köt.mérl.'!E82+'3.sz.mell.önként_mérl.'!E82</f>
        <v>0</v>
      </c>
      <c r="F82" s="90">
        <f>'2.sz.mell.köt.mérl.'!F82+'3.sz.mell.önként_mérl.'!F82</f>
        <v>0</v>
      </c>
    </row>
    <row r="83" spans="1:6" s="157" customFormat="1" ht="12" customHeight="1">
      <c r="A83" s="164" t="s">
        <v>239</v>
      </c>
      <c r="B83" s="159" t="s">
        <v>240</v>
      </c>
      <c r="C83" s="90">
        <f>'2.sz.mell.köt.mérl.'!C83+'3.sz.mell.önként_mérl.'!C83</f>
        <v>0</v>
      </c>
      <c r="D83" s="90">
        <f>'2.sz.mell.köt.mérl.'!D83+'3.sz.mell.önként_mérl.'!D83</f>
        <v>0</v>
      </c>
      <c r="E83" s="90">
        <f>'2.sz.mell.köt.mérl.'!E83+'3.sz.mell.önként_mérl.'!E83</f>
        <v>0</v>
      </c>
      <c r="F83" s="90">
        <f>'2.sz.mell.köt.mérl.'!F83+'3.sz.mell.önként_mérl.'!F83</f>
        <v>0</v>
      </c>
    </row>
    <row r="84" spans="1:6" s="157" customFormat="1" ht="12" customHeight="1" thickBot="1">
      <c r="A84" s="165" t="s">
        <v>241</v>
      </c>
      <c r="B84" s="160" t="s">
        <v>242</v>
      </c>
      <c r="C84" s="90">
        <f>'2.sz.mell.köt.mérl.'!C84+'3.sz.mell.önként_mérl.'!C84</f>
        <v>0</v>
      </c>
      <c r="D84" s="90">
        <f>'2.sz.mell.köt.mérl.'!D84+'3.sz.mell.önként_mérl.'!D84</f>
        <v>0</v>
      </c>
      <c r="E84" s="90">
        <f>'2.sz.mell.köt.mérl.'!E84+'3.sz.mell.önként_mérl.'!E84</f>
        <v>0</v>
      </c>
      <c r="F84" s="90">
        <f>'2.sz.mell.köt.mérl.'!F84+'3.sz.mell.önként_mérl.'!F84</f>
        <v>0</v>
      </c>
    </row>
    <row r="85" spans="1:6" s="157" customFormat="1" ht="13.5" customHeight="1" thickBot="1">
      <c r="A85" s="161" t="s">
        <v>243</v>
      </c>
      <c r="B85" s="80" t="s">
        <v>244</v>
      </c>
      <c r="C85" s="199">
        <f>'2.sz.mell.köt.mérl.'!C85+'3.sz.mell.önként_mérl.'!C85</f>
        <v>0</v>
      </c>
      <c r="D85" s="199">
        <f>'2.sz.mell.köt.mérl.'!D85+'3.sz.mell.önként_mérl.'!D85</f>
        <v>0</v>
      </c>
      <c r="E85" s="199">
        <f>'2.sz.mell.köt.mérl.'!E85+'3.sz.mell.önként_mérl.'!E85</f>
        <v>0</v>
      </c>
      <c r="F85" s="199">
        <f>'2.sz.mell.köt.mérl.'!F85+'3.sz.mell.önként_mérl.'!F85</f>
        <v>0</v>
      </c>
    </row>
    <row r="86" spans="1:6" s="157" customFormat="1" ht="15.75" customHeight="1" thickBot="1">
      <c r="A86" s="161" t="s">
        <v>245</v>
      </c>
      <c r="B86" s="166" t="s">
        <v>246</v>
      </c>
      <c r="C86" s="91">
        <f>+C63+C67+C72+C75+C80+C85</f>
        <v>114557</v>
      </c>
      <c r="D86" s="91">
        <f>+D63+D67+D72+D75+D80+D85</f>
        <v>208516</v>
      </c>
      <c r="E86" s="91">
        <f>+E63+E67+E72+E75+E80+E85</f>
        <v>-1055</v>
      </c>
      <c r="F86" s="91">
        <f>+F63+F67+F72+F75+F80+F85</f>
        <v>207461</v>
      </c>
    </row>
    <row r="87" spans="1:6" s="157" customFormat="1" ht="16.5" customHeight="1" thickBot="1">
      <c r="A87" s="167" t="s">
        <v>259</v>
      </c>
      <c r="B87" s="168" t="s">
        <v>247</v>
      </c>
      <c r="C87" s="91">
        <f>+C62+C86</f>
        <v>772842</v>
      </c>
      <c r="D87" s="91">
        <f>+D62+D86</f>
        <v>1100166</v>
      </c>
      <c r="E87" s="91">
        <f>+E62+E86</f>
        <v>892</v>
      </c>
      <c r="F87" s="91">
        <f>+F62+F86</f>
        <v>1101058</v>
      </c>
    </row>
    <row r="88" spans="1:6" ht="16.5" customHeight="1">
      <c r="A88" s="366" t="s">
        <v>34</v>
      </c>
      <c r="B88" s="366"/>
      <c r="C88" s="366"/>
      <c r="D88" s="366"/>
      <c r="E88" s="366"/>
      <c r="F88" s="366"/>
    </row>
    <row r="89" spans="1:6" s="169" customFormat="1" ht="16.5" customHeight="1" thickBot="1">
      <c r="A89" s="362" t="s">
        <v>89</v>
      </c>
      <c r="B89" s="362"/>
      <c r="F89" s="50" t="s">
        <v>128</v>
      </c>
    </row>
    <row r="90" spans="1:6" ht="37.5" customHeight="1" thickBot="1">
      <c r="A90" s="21" t="s">
        <v>53</v>
      </c>
      <c r="B90" s="22" t="s">
        <v>35</v>
      </c>
      <c r="C90" s="28" t="s">
        <v>416</v>
      </c>
      <c r="D90" s="28" t="s">
        <v>431</v>
      </c>
      <c r="E90" s="28" t="s">
        <v>434</v>
      </c>
      <c r="F90" s="28" t="s">
        <v>417</v>
      </c>
    </row>
    <row r="91" spans="1:6" s="156" customFormat="1" ht="12" customHeight="1" thickBot="1">
      <c r="A91" s="25">
        <v>1</v>
      </c>
      <c r="B91" s="26">
        <v>2</v>
      </c>
      <c r="C91" s="27">
        <v>3</v>
      </c>
      <c r="D91" s="27">
        <v>4</v>
      </c>
      <c r="E91" s="27">
        <v>5</v>
      </c>
      <c r="F91" s="27">
        <v>6</v>
      </c>
    </row>
    <row r="92" spans="1:6" ht="12" customHeight="1" thickBot="1">
      <c r="A92" s="20" t="s">
        <v>6</v>
      </c>
      <c r="B92" s="24" t="s">
        <v>262</v>
      </c>
      <c r="C92" s="84">
        <f>SUM(C93:C97)</f>
        <v>314007</v>
      </c>
      <c r="D92" s="84">
        <f>SUM(D93:D97)</f>
        <v>372899</v>
      </c>
      <c r="E92" s="84">
        <f>SUM(E93:E97)</f>
        <v>5458</v>
      </c>
      <c r="F92" s="84">
        <f>SUM(F93:F97)</f>
        <v>378357</v>
      </c>
    </row>
    <row r="93" spans="1:6" ht="12" customHeight="1">
      <c r="A93" s="15" t="s">
        <v>65</v>
      </c>
      <c r="B93" s="8" t="s">
        <v>36</v>
      </c>
      <c r="C93" s="86">
        <f>'2.sz.mell.köt.mérl.'!C93+'3.sz.mell.önként_mérl.'!C94</f>
        <v>120399</v>
      </c>
      <c r="D93" s="86">
        <f>'2.sz.mell.köt.mérl.'!D93+'3.sz.mell.önként_mérl.'!D94</f>
        <v>140865</v>
      </c>
      <c r="E93" s="86">
        <f>'2.sz.mell.köt.mérl.'!E93+'3.sz.mell.önként_mérl.'!E94</f>
        <v>2925</v>
      </c>
      <c r="F93" s="86">
        <f>'2.sz.mell.köt.mérl.'!F93+'3.sz.mell.önként_mérl.'!F94</f>
        <v>143790</v>
      </c>
    </row>
    <row r="94" spans="1:6" ht="12" customHeight="1">
      <c r="A94" s="12" t="s">
        <v>66</v>
      </c>
      <c r="B94" s="6" t="s">
        <v>107</v>
      </c>
      <c r="C94" s="87">
        <f>'2.sz.mell.köt.mérl.'!C94+'3.sz.mell.önként_mérl.'!C95</f>
        <v>32251</v>
      </c>
      <c r="D94" s="87">
        <f>'2.sz.mell.köt.mérl.'!D94+'3.sz.mell.önként_mérl.'!D95</f>
        <v>36375</v>
      </c>
      <c r="E94" s="87">
        <f>'2.sz.mell.köt.mérl.'!E94+'3.sz.mell.önként_mérl.'!E95</f>
        <v>834</v>
      </c>
      <c r="F94" s="87">
        <f>'2.sz.mell.köt.mérl.'!F94+'3.sz.mell.önként_mérl.'!F95</f>
        <v>37209</v>
      </c>
    </row>
    <row r="95" spans="1:6" ht="12" customHeight="1">
      <c r="A95" s="12" t="s">
        <v>67</v>
      </c>
      <c r="B95" s="6" t="s">
        <v>84</v>
      </c>
      <c r="C95" s="89">
        <f>'2.sz.mell.köt.mérl.'!C95+'3.sz.mell.önként_mérl.'!C96</f>
        <v>143267</v>
      </c>
      <c r="D95" s="89">
        <f>'2.sz.mell.köt.mérl.'!D95+'3.sz.mell.önként_mérl.'!D96</f>
        <v>167081</v>
      </c>
      <c r="E95" s="89">
        <f>'2.sz.mell.köt.mérl.'!E95+'3.sz.mell.önként_mérl.'!E96</f>
        <v>768</v>
      </c>
      <c r="F95" s="89">
        <f>'2.sz.mell.köt.mérl.'!F95+'3.sz.mell.önként_mérl.'!F96</f>
        <v>167849</v>
      </c>
    </row>
    <row r="96" spans="1:6" ht="12" customHeight="1">
      <c r="A96" s="12" t="s">
        <v>68</v>
      </c>
      <c r="B96" s="9" t="s">
        <v>108</v>
      </c>
      <c r="C96" s="89">
        <f>'2.sz.mell.köt.mérl.'!C96+'3.sz.mell.önként_mérl.'!C97</f>
        <v>6334</v>
      </c>
      <c r="D96" s="89">
        <f>'2.sz.mell.köt.mérl.'!D96+'3.sz.mell.önként_mérl.'!D97</f>
        <v>7020</v>
      </c>
      <c r="E96" s="89">
        <f>'2.sz.mell.köt.mérl.'!E96+'3.sz.mell.önként_mérl.'!E97</f>
        <v>288</v>
      </c>
      <c r="F96" s="89">
        <f>'2.sz.mell.köt.mérl.'!F96+'3.sz.mell.önként_mérl.'!F97</f>
        <v>7308</v>
      </c>
    </row>
    <row r="97" spans="1:6" ht="12" customHeight="1">
      <c r="A97" s="12" t="s">
        <v>76</v>
      </c>
      <c r="B97" s="17" t="s">
        <v>109</v>
      </c>
      <c r="C97" s="89">
        <f>'2.sz.mell.köt.mérl.'!C97+'3.sz.mell.önként_mérl.'!C98</f>
        <v>11756</v>
      </c>
      <c r="D97" s="89">
        <f>'2.sz.mell.köt.mérl.'!D97+'3.sz.mell.önként_mérl.'!D98</f>
        <v>21558</v>
      </c>
      <c r="E97" s="89">
        <f>'2.sz.mell.köt.mérl.'!E97+'3.sz.mell.önként_mérl.'!E98</f>
        <v>643</v>
      </c>
      <c r="F97" s="89">
        <f>'2.sz.mell.köt.mérl.'!F97+'3.sz.mell.önként_mérl.'!F98</f>
        <v>22201</v>
      </c>
    </row>
    <row r="98" spans="1:6" ht="12" customHeight="1">
      <c r="A98" s="12" t="s">
        <v>69</v>
      </c>
      <c r="B98" s="6" t="s">
        <v>263</v>
      </c>
      <c r="C98" s="89">
        <f>'2.sz.mell.köt.mérl.'!C98+'3.sz.mell.önként_mérl.'!C99</f>
        <v>0</v>
      </c>
      <c r="D98" s="89">
        <f>'2.sz.mell.köt.mérl.'!D98+'3.sz.mell.önként_mérl.'!D99</f>
        <v>9802</v>
      </c>
      <c r="E98" s="89">
        <f>'2.sz.mell.köt.mérl.'!E98+'3.sz.mell.önként_mérl.'!E99</f>
        <v>3</v>
      </c>
      <c r="F98" s="89">
        <f>'2.sz.mell.köt.mérl.'!F98+'3.sz.mell.önként_mérl.'!F99</f>
        <v>9805</v>
      </c>
    </row>
    <row r="99" spans="1:6" ht="12" customHeight="1">
      <c r="A99" s="12" t="s">
        <v>70</v>
      </c>
      <c r="B99" s="52" t="s">
        <v>264</v>
      </c>
      <c r="C99" s="89">
        <f>'2.sz.mell.köt.mérl.'!C99+'3.sz.mell.önként_mérl.'!C100</f>
        <v>0</v>
      </c>
      <c r="D99" s="89">
        <f>'2.sz.mell.köt.mérl.'!D99+'3.sz.mell.önként_mérl.'!D100</f>
        <v>0</v>
      </c>
      <c r="E99" s="89">
        <f>'2.sz.mell.köt.mérl.'!E99+'3.sz.mell.önként_mérl.'!E100</f>
        <v>0</v>
      </c>
      <c r="F99" s="89">
        <f>'2.sz.mell.köt.mérl.'!F99+'3.sz.mell.önként_mérl.'!F100</f>
        <v>0</v>
      </c>
    </row>
    <row r="100" spans="1:6" ht="12" customHeight="1">
      <c r="A100" s="12" t="s">
        <v>77</v>
      </c>
      <c r="B100" s="53" t="s">
        <v>265</v>
      </c>
      <c r="C100" s="89">
        <f>'2.sz.mell.köt.mérl.'!C100+'3.sz.mell.önként_mérl.'!C101</f>
        <v>0</v>
      </c>
      <c r="D100" s="89">
        <f>'2.sz.mell.köt.mérl.'!D100+'3.sz.mell.önként_mérl.'!D101</f>
        <v>0</v>
      </c>
      <c r="E100" s="89">
        <f>'2.sz.mell.köt.mérl.'!E100+'3.sz.mell.önként_mérl.'!E101</f>
        <v>0</v>
      </c>
      <c r="F100" s="89">
        <f>'2.sz.mell.köt.mérl.'!F100+'3.sz.mell.önként_mérl.'!F101</f>
        <v>0</v>
      </c>
    </row>
    <row r="101" spans="1:6" ht="12" customHeight="1">
      <c r="A101" s="12" t="s">
        <v>78</v>
      </c>
      <c r="B101" s="53" t="s">
        <v>266</v>
      </c>
      <c r="C101" s="89">
        <f>'2.sz.mell.köt.mérl.'!C101+'3.sz.mell.önként_mérl.'!C102</f>
        <v>0</v>
      </c>
      <c r="D101" s="89">
        <f>'2.sz.mell.köt.mérl.'!D101+'3.sz.mell.önként_mérl.'!D102</f>
        <v>0</v>
      </c>
      <c r="E101" s="89">
        <f>'2.sz.mell.köt.mérl.'!E101+'3.sz.mell.önként_mérl.'!E102</f>
        <v>0</v>
      </c>
      <c r="F101" s="89">
        <f>'2.sz.mell.köt.mérl.'!F101+'3.sz.mell.önként_mérl.'!F102</f>
        <v>0</v>
      </c>
    </row>
    <row r="102" spans="1:6" ht="12" customHeight="1">
      <c r="A102" s="12" t="s">
        <v>79</v>
      </c>
      <c r="B102" s="52" t="s">
        <v>267</v>
      </c>
      <c r="C102" s="89">
        <f>'2.sz.mell.köt.mérl.'!C102+'3.sz.mell.önként_mérl.'!C103</f>
        <v>6406</v>
      </c>
      <c r="D102" s="89">
        <f>'2.sz.mell.köt.mérl.'!D102+'3.sz.mell.önként_mérl.'!D103</f>
        <v>6406</v>
      </c>
      <c r="E102" s="89">
        <f>'2.sz.mell.köt.mérl.'!E102+'3.sz.mell.önként_mérl.'!E103</f>
        <v>0</v>
      </c>
      <c r="F102" s="89">
        <f>'2.sz.mell.köt.mérl.'!F102+'3.sz.mell.önként_mérl.'!F103</f>
        <v>6406</v>
      </c>
    </row>
    <row r="103" spans="1:6" ht="12" customHeight="1">
      <c r="A103" s="12" t="s">
        <v>80</v>
      </c>
      <c r="B103" s="52" t="s">
        <v>268</v>
      </c>
      <c r="C103" s="89">
        <f>'2.sz.mell.köt.mérl.'!C103+'3.sz.mell.önként_mérl.'!C104</f>
        <v>0</v>
      </c>
      <c r="D103" s="89">
        <f>'2.sz.mell.köt.mérl.'!D103+'3.sz.mell.önként_mérl.'!D104</f>
        <v>0</v>
      </c>
      <c r="E103" s="89">
        <f>'2.sz.mell.köt.mérl.'!E103+'3.sz.mell.önként_mérl.'!E104</f>
        <v>0</v>
      </c>
      <c r="F103" s="89">
        <f>'2.sz.mell.köt.mérl.'!F103+'3.sz.mell.önként_mérl.'!F104</f>
        <v>0</v>
      </c>
    </row>
    <row r="104" spans="1:6" ht="12" customHeight="1">
      <c r="A104" s="12" t="s">
        <v>82</v>
      </c>
      <c r="B104" s="53" t="s">
        <v>269</v>
      </c>
      <c r="C104" s="89">
        <f>'2.sz.mell.köt.mérl.'!C104+'3.sz.mell.önként_mérl.'!C105</f>
        <v>0</v>
      </c>
      <c r="D104" s="89">
        <f>'2.sz.mell.köt.mérl.'!D104+'3.sz.mell.önként_mérl.'!D105</f>
        <v>0</v>
      </c>
      <c r="E104" s="89">
        <f>'2.sz.mell.köt.mérl.'!E104+'3.sz.mell.önként_mérl.'!E105</f>
        <v>0</v>
      </c>
      <c r="F104" s="89">
        <f>'2.sz.mell.köt.mérl.'!F104+'3.sz.mell.önként_mérl.'!F105</f>
        <v>0</v>
      </c>
    </row>
    <row r="105" spans="1:6" ht="12" customHeight="1">
      <c r="A105" s="11" t="s">
        <v>110</v>
      </c>
      <c r="B105" s="54" t="s">
        <v>270</v>
      </c>
      <c r="C105" s="89">
        <f>'2.sz.mell.köt.mérl.'!C105+'3.sz.mell.önként_mérl.'!C106</f>
        <v>0</v>
      </c>
      <c r="D105" s="89">
        <f>'2.sz.mell.köt.mérl.'!D105+'3.sz.mell.önként_mérl.'!D106</f>
        <v>0</v>
      </c>
      <c r="E105" s="89">
        <f>'2.sz.mell.köt.mérl.'!E105+'3.sz.mell.önként_mérl.'!E106</f>
        <v>0</v>
      </c>
      <c r="F105" s="89">
        <f>'2.sz.mell.köt.mérl.'!F105+'3.sz.mell.önként_mérl.'!F106</f>
        <v>0</v>
      </c>
    </row>
    <row r="106" spans="1:6" ht="12" customHeight="1">
      <c r="A106" s="12" t="s">
        <v>260</v>
      </c>
      <c r="B106" s="54" t="s">
        <v>271</v>
      </c>
      <c r="C106" s="89">
        <f>'2.sz.mell.köt.mérl.'!C106+'3.sz.mell.önként_mérl.'!C107</f>
        <v>0</v>
      </c>
      <c r="D106" s="89">
        <f>'2.sz.mell.köt.mérl.'!D106+'3.sz.mell.önként_mérl.'!D107</f>
        <v>0</v>
      </c>
      <c r="E106" s="89">
        <f>'2.sz.mell.köt.mérl.'!E106+'3.sz.mell.önként_mérl.'!E107</f>
        <v>0</v>
      </c>
      <c r="F106" s="89">
        <f>'2.sz.mell.köt.mérl.'!F106+'3.sz.mell.önként_mérl.'!F107</f>
        <v>0</v>
      </c>
    </row>
    <row r="107" spans="1:6" ht="12" customHeight="1" thickBot="1">
      <c r="A107" s="16" t="s">
        <v>261</v>
      </c>
      <c r="B107" s="55" t="s">
        <v>272</v>
      </c>
      <c r="C107" s="93">
        <f>'2.sz.mell.köt.mérl.'!C107+'3.sz.mell.önként_mérl.'!C108</f>
        <v>5350</v>
      </c>
      <c r="D107" s="93">
        <f>'2.sz.mell.köt.mérl.'!D107+'3.sz.mell.önként_mérl.'!D108</f>
        <v>5350</v>
      </c>
      <c r="E107" s="93">
        <f>'2.sz.mell.köt.mérl.'!E107+'3.sz.mell.önként_mérl.'!E108</f>
        <v>0</v>
      </c>
      <c r="F107" s="93">
        <f>'2.sz.mell.köt.mérl.'!F107+'3.sz.mell.önként_mérl.'!F108</f>
        <v>5350</v>
      </c>
    </row>
    <row r="108" spans="1:6" ht="12" customHeight="1" thickBot="1">
      <c r="A108" s="18" t="s">
        <v>7</v>
      </c>
      <c r="B108" s="23" t="s">
        <v>273</v>
      </c>
      <c r="C108" s="85">
        <f>+C109+C111+C113</f>
        <v>333284</v>
      </c>
      <c r="D108" s="85">
        <f>+D109+D111+D113</f>
        <v>584838</v>
      </c>
      <c r="E108" s="85">
        <f>+E109+E111+E113</f>
        <v>437</v>
      </c>
      <c r="F108" s="85">
        <f>+F109+F111+F113</f>
        <v>585275</v>
      </c>
    </row>
    <row r="109" spans="1:6" ht="12" customHeight="1">
      <c r="A109" s="13" t="s">
        <v>71</v>
      </c>
      <c r="B109" s="6" t="s">
        <v>127</v>
      </c>
      <c r="C109" s="88">
        <f>'2.sz.mell.köt.mérl.'!C109+'3.sz.mell.önként_mérl.'!C110</f>
        <v>332934</v>
      </c>
      <c r="D109" s="88">
        <f>'2.sz.mell.köt.mérl.'!D109+'3.sz.mell.önként_mérl.'!D110</f>
        <v>572923</v>
      </c>
      <c r="E109" s="88">
        <f>'2.sz.mell.köt.mérl.'!E109+'3.sz.mell.önként_mérl.'!E110</f>
        <v>437</v>
      </c>
      <c r="F109" s="88">
        <f>'2.sz.mell.köt.mérl.'!F109+'3.sz.mell.önként_mérl.'!F110</f>
        <v>573360</v>
      </c>
    </row>
    <row r="110" spans="1:6" ht="12" customHeight="1">
      <c r="A110" s="13" t="s">
        <v>72</v>
      </c>
      <c r="B110" s="10" t="s">
        <v>277</v>
      </c>
      <c r="C110" s="88">
        <f>'2.sz.mell.köt.mérl.'!C110+'3.sz.mell.önként_mérl.'!C111</f>
        <v>325161</v>
      </c>
      <c r="D110" s="88">
        <f>'2.sz.mell.köt.mérl.'!D110+'3.sz.mell.önként_mérl.'!D111</f>
        <v>532678</v>
      </c>
      <c r="E110" s="88">
        <f>'2.sz.mell.köt.mérl.'!E110+'3.sz.mell.önként_mérl.'!E111</f>
        <v>0</v>
      </c>
      <c r="F110" s="88">
        <f>'2.sz.mell.köt.mérl.'!F110+'3.sz.mell.önként_mérl.'!F111</f>
        <v>532678</v>
      </c>
    </row>
    <row r="111" spans="1:6" ht="12" customHeight="1">
      <c r="A111" s="13" t="s">
        <v>73</v>
      </c>
      <c r="B111" s="10" t="s">
        <v>111</v>
      </c>
      <c r="C111" s="87">
        <f>'2.sz.mell.köt.mérl.'!C111+'3.sz.mell.önként_mérl.'!C112</f>
        <v>350</v>
      </c>
      <c r="D111" s="87">
        <f>'2.sz.mell.köt.mérl.'!D111+'3.sz.mell.önként_mérl.'!D112</f>
        <v>11915</v>
      </c>
      <c r="E111" s="87">
        <f>'2.sz.mell.köt.mérl.'!E111+'3.sz.mell.önként_mérl.'!E112</f>
        <v>0</v>
      </c>
      <c r="F111" s="87">
        <f>'2.sz.mell.köt.mérl.'!F111+'3.sz.mell.önként_mérl.'!F112</f>
        <v>11915</v>
      </c>
    </row>
    <row r="112" spans="1:6" ht="12" customHeight="1">
      <c r="A112" s="13" t="s">
        <v>74</v>
      </c>
      <c r="B112" s="10" t="s">
        <v>278</v>
      </c>
      <c r="C112" s="78">
        <f>'2.sz.mell.köt.mérl.'!C112+'3.sz.mell.önként_mérl.'!C113</f>
        <v>0</v>
      </c>
      <c r="D112" s="78">
        <f>'2.sz.mell.köt.mérl.'!D112+'3.sz.mell.önként_mérl.'!D113</f>
        <v>0</v>
      </c>
      <c r="E112" s="78">
        <f>'2.sz.mell.köt.mérl.'!E112+'3.sz.mell.önként_mérl.'!E113</f>
        <v>0</v>
      </c>
      <c r="F112" s="78">
        <f>'2.sz.mell.köt.mérl.'!F112+'3.sz.mell.önként_mérl.'!F113</f>
        <v>0</v>
      </c>
    </row>
    <row r="113" spans="1:6" ht="12" customHeight="1">
      <c r="A113" s="13" t="s">
        <v>75</v>
      </c>
      <c r="B113" s="82" t="s">
        <v>130</v>
      </c>
      <c r="C113" s="78">
        <f>'2.sz.mell.köt.mérl.'!C113+'3.sz.mell.önként_mérl.'!C114</f>
        <v>0</v>
      </c>
      <c r="D113" s="78">
        <f>'2.sz.mell.köt.mérl.'!D113+'3.sz.mell.önként_mérl.'!D114</f>
        <v>0</v>
      </c>
      <c r="E113" s="78">
        <f>'2.sz.mell.köt.mérl.'!E113+'3.sz.mell.önként_mérl.'!E114</f>
        <v>0</v>
      </c>
      <c r="F113" s="78">
        <f>'2.sz.mell.köt.mérl.'!F113+'3.sz.mell.önként_mérl.'!F114</f>
        <v>0</v>
      </c>
    </row>
    <row r="114" spans="1:6" ht="12" customHeight="1">
      <c r="A114" s="13" t="s">
        <v>81</v>
      </c>
      <c r="B114" s="81" t="s">
        <v>368</v>
      </c>
      <c r="C114" s="78">
        <f>'2.sz.mell.köt.mérl.'!C114+'3.sz.mell.önként_mérl.'!C115</f>
        <v>0</v>
      </c>
      <c r="D114" s="78">
        <f>'2.sz.mell.köt.mérl.'!D114+'3.sz.mell.önként_mérl.'!D115</f>
        <v>0</v>
      </c>
      <c r="E114" s="78">
        <f>'2.sz.mell.köt.mérl.'!E114+'3.sz.mell.önként_mérl.'!E115</f>
        <v>0</v>
      </c>
      <c r="F114" s="78">
        <f>'2.sz.mell.köt.mérl.'!F114+'3.sz.mell.önként_mérl.'!F115</f>
        <v>0</v>
      </c>
    </row>
    <row r="115" spans="1:6" ht="12" customHeight="1">
      <c r="A115" s="13" t="s">
        <v>83</v>
      </c>
      <c r="B115" s="154" t="s">
        <v>283</v>
      </c>
      <c r="C115" s="78">
        <f>'2.sz.mell.köt.mérl.'!C115+'3.sz.mell.önként_mérl.'!C116</f>
        <v>0</v>
      </c>
      <c r="D115" s="78">
        <f>'2.sz.mell.köt.mérl.'!D115+'3.sz.mell.önként_mérl.'!D116</f>
        <v>0</v>
      </c>
      <c r="E115" s="78">
        <f>'2.sz.mell.köt.mérl.'!E115+'3.sz.mell.önként_mérl.'!E116</f>
        <v>0</v>
      </c>
      <c r="F115" s="78">
        <f>'2.sz.mell.köt.mérl.'!F115+'3.sz.mell.önként_mérl.'!F116</f>
        <v>0</v>
      </c>
    </row>
    <row r="116" spans="1:6" ht="15.75">
      <c r="A116" s="13" t="s">
        <v>112</v>
      </c>
      <c r="B116" s="53" t="s">
        <v>266</v>
      </c>
      <c r="C116" s="78">
        <f>'2.sz.mell.köt.mérl.'!C116+'3.sz.mell.önként_mérl.'!C117</f>
        <v>0</v>
      </c>
      <c r="D116" s="78">
        <f>'2.sz.mell.köt.mérl.'!D116+'3.sz.mell.önként_mérl.'!D117</f>
        <v>0</v>
      </c>
      <c r="E116" s="78">
        <f>'2.sz.mell.köt.mérl.'!E116+'3.sz.mell.önként_mérl.'!E117</f>
        <v>0</v>
      </c>
      <c r="F116" s="78">
        <f>'2.sz.mell.köt.mérl.'!F116+'3.sz.mell.önként_mérl.'!F117</f>
        <v>0</v>
      </c>
    </row>
    <row r="117" spans="1:6" ht="12" customHeight="1">
      <c r="A117" s="13" t="s">
        <v>113</v>
      </c>
      <c r="B117" s="53" t="s">
        <v>282</v>
      </c>
      <c r="C117" s="78">
        <f>'2.sz.mell.köt.mérl.'!C117+'3.sz.mell.önként_mérl.'!C118</f>
        <v>0</v>
      </c>
      <c r="D117" s="78">
        <f>'2.sz.mell.köt.mérl.'!D117+'3.sz.mell.önként_mérl.'!D118</f>
        <v>0</v>
      </c>
      <c r="E117" s="78">
        <f>'2.sz.mell.köt.mérl.'!E117+'3.sz.mell.önként_mérl.'!E118</f>
        <v>0</v>
      </c>
      <c r="F117" s="78">
        <f>'2.sz.mell.köt.mérl.'!F117+'3.sz.mell.önként_mérl.'!F118</f>
        <v>0</v>
      </c>
    </row>
    <row r="118" spans="1:6" ht="12" customHeight="1">
      <c r="A118" s="13" t="s">
        <v>114</v>
      </c>
      <c r="B118" s="53" t="s">
        <v>281</v>
      </c>
      <c r="C118" s="78">
        <f>'2.sz.mell.köt.mérl.'!C118+'3.sz.mell.önként_mérl.'!C119</f>
        <v>0</v>
      </c>
      <c r="D118" s="78">
        <f>'2.sz.mell.köt.mérl.'!D118+'3.sz.mell.önként_mérl.'!D119</f>
        <v>0</v>
      </c>
      <c r="E118" s="78">
        <f>'2.sz.mell.köt.mérl.'!E118+'3.sz.mell.önként_mérl.'!E119</f>
        <v>0</v>
      </c>
      <c r="F118" s="78">
        <f>'2.sz.mell.köt.mérl.'!F118+'3.sz.mell.önként_mérl.'!F119</f>
        <v>0</v>
      </c>
    </row>
    <row r="119" spans="1:6" ht="12" customHeight="1">
      <c r="A119" s="13" t="s">
        <v>274</v>
      </c>
      <c r="B119" s="53" t="s">
        <v>269</v>
      </c>
      <c r="C119" s="78">
        <f>'2.sz.mell.köt.mérl.'!C119+'3.sz.mell.önként_mérl.'!C120</f>
        <v>0</v>
      </c>
      <c r="D119" s="78">
        <f>'2.sz.mell.köt.mérl.'!D119+'3.sz.mell.önként_mérl.'!D120</f>
        <v>0</v>
      </c>
      <c r="E119" s="78">
        <f>'2.sz.mell.köt.mérl.'!E119+'3.sz.mell.önként_mérl.'!E120</f>
        <v>0</v>
      </c>
      <c r="F119" s="78">
        <f>'2.sz.mell.köt.mérl.'!F119+'3.sz.mell.önként_mérl.'!F120</f>
        <v>0</v>
      </c>
    </row>
    <row r="120" spans="1:6" ht="12" customHeight="1">
      <c r="A120" s="13" t="s">
        <v>275</v>
      </c>
      <c r="B120" s="53" t="s">
        <v>280</v>
      </c>
      <c r="C120" s="78">
        <f>'2.sz.mell.köt.mérl.'!C120+'3.sz.mell.önként_mérl.'!C121</f>
        <v>0</v>
      </c>
      <c r="D120" s="78">
        <f>'2.sz.mell.köt.mérl.'!D120+'3.sz.mell.önként_mérl.'!D121</f>
        <v>0</v>
      </c>
      <c r="E120" s="78">
        <f>'2.sz.mell.köt.mérl.'!E120+'3.sz.mell.önként_mérl.'!E121</f>
        <v>0</v>
      </c>
      <c r="F120" s="78">
        <f>'2.sz.mell.köt.mérl.'!F120+'3.sz.mell.önként_mérl.'!F121</f>
        <v>0</v>
      </c>
    </row>
    <row r="121" spans="1:6" ht="16.5" thickBot="1">
      <c r="A121" s="11" t="s">
        <v>276</v>
      </c>
      <c r="B121" s="53" t="s">
        <v>279</v>
      </c>
      <c r="C121" s="79">
        <f>'2.sz.mell.köt.mérl.'!C121+'3.sz.mell.önként_mérl.'!C122</f>
        <v>0</v>
      </c>
      <c r="D121" s="79">
        <f>'2.sz.mell.köt.mérl.'!D121+'3.sz.mell.önként_mérl.'!D122</f>
        <v>0</v>
      </c>
      <c r="E121" s="79">
        <f>'2.sz.mell.köt.mérl.'!E121+'3.sz.mell.önként_mérl.'!E122</f>
        <v>0</v>
      </c>
      <c r="F121" s="79">
        <f>'2.sz.mell.köt.mérl.'!F121+'3.sz.mell.önként_mérl.'!F122</f>
        <v>0</v>
      </c>
    </row>
    <row r="122" spans="1:6" ht="12" customHeight="1" thickBot="1">
      <c r="A122" s="18" t="s">
        <v>8</v>
      </c>
      <c r="B122" s="48" t="s">
        <v>284</v>
      </c>
      <c r="C122" s="85">
        <f>+C123+C124</f>
        <v>10994</v>
      </c>
      <c r="D122" s="85">
        <f>+D123+D124</f>
        <v>20425</v>
      </c>
      <c r="E122" s="85">
        <f>+E123+E124</f>
        <v>-3948</v>
      </c>
      <c r="F122" s="85">
        <f>+F123+F124</f>
        <v>16477</v>
      </c>
    </row>
    <row r="123" spans="1:6" ht="12" customHeight="1">
      <c r="A123" s="13" t="s">
        <v>54</v>
      </c>
      <c r="B123" s="7" t="s">
        <v>45</v>
      </c>
      <c r="C123" s="88">
        <f>'2.sz.mell.köt.mérl.'!C123+'3.sz.mell.önként_mérl.'!C124</f>
        <v>10994</v>
      </c>
      <c r="D123" s="88">
        <f>'2.sz.mell.köt.mérl.'!D123+'3.sz.mell.önként_mérl.'!D124</f>
        <v>10675</v>
      </c>
      <c r="E123" s="88">
        <f>'2.sz.mell.köt.mérl.'!E123+'3.sz.mell.önként_mérl.'!E124</f>
        <v>-3948</v>
      </c>
      <c r="F123" s="88">
        <f>'2.sz.mell.köt.mérl.'!F123+'3.sz.mell.önként_mérl.'!F124</f>
        <v>6727</v>
      </c>
    </row>
    <row r="124" spans="1:6" ht="12" customHeight="1" thickBot="1">
      <c r="A124" s="14" t="s">
        <v>55</v>
      </c>
      <c r="B124" s="10" t="s">
        <v>46</v>
      </c>
      <c r="C124" s="89">
        <f>'2.sz.mell.köt.mérl.'!C124+'3.sz.mell.önként_mérl.'!C125</f>
        <v>0</v>
      </c>
      <c r="D124" s="89">
        <f>'2.sz.mell.köt.mérl.'!D124+'3.sz.mell.önként_mérl.'!D125</f>
        <v>9750</v>
      </c>
      <c r="E124" s="89">
        <f>'2.sz.mell.köt.mérl.'!E124+'3.sz.mell.önként_mérl.'!E125</f>
        <v>0</v>
      </c>
      <c r="F124" s="89">
        <f>'2.sz.mell.köt.mérl.'!F124+'3.sz.mell.önként_mérl.'!F125</f>
        <v>9750</v>
      </c>
    </row>
    <row r="125" spans="1:6" ht="12" customHeight="1" thickBot="1">
      <c r="A125" s="18" t="s">
        <v>9</v>
      </c>
      <c r="B125" s="48" t="s">
        <v>285</v>
      </c>
      <c r="C125" s="85">
        <f>+C92+C108+C122</f>
        <v>658285</v>
      </c>
      <c r="D125" s="85">
        <f>+D92+D108+D122</f>
        <v>978162</v>
      </c>
      <c r="E125" s="85">
        <f>+E92+E108+E122</f>
        <v>1947</v>
      </c>
      <c r="F125" s="85">
        <f>+F92+F108+F122</f>
        <v>980109</v>
      </c>
    </row>
    <row r="126" spans="1:6" ht="12" customHeight="1" thickBot="1">
      <c r="A126" s="18" t="s">
        <v>10</v>
      </c>
      <c r="B126" s="48" t="s">
        <v>286</v>
      </c>
      <c r="C126" s="85">
        <f>+C127+C128+C129</f>
        <v>0</v>
      </c>
      <c r="D126" s="85">
        <f>+D127+D128+D129</f>
        <v>0</v>
      </c>
      <c r="E126" s="85">
        <f>+E127+E128+E129</f>
        <v>0</v>
      </c>
      <c r="F126" s="85">
        <f>+F127+F128+F129</f>
        <v>0</v>
      </c>
    </row>
    <row r="127" spans="1:6" ht="12" customHeight="1">
      <c r="A127" s="13" t="s">
        <v>58</v>
      </c>
      <c r="B127" s="7" t="s">
        <v>287</v>
      </c>
      <c r="C127" s="78">
        <f>'2.sz.mell.köt.mérl.'!C127+'3.sz.mell.önként_mérl.'!C128</f>
        <v>0</v>
      </c>
      <c r="D127" s="78">
        <f>'2.sz.mell.köt.mérl.'!D127+'3.sz.mell.önként_mérl.'!D128</f>
        <v>0</v>
      </c>
      <c r="E127" s="78">
        <f>'2.sz.mell.köt.mérl.'!E127+'3.sz.mell.önként_mérl.'!E128</f>
        <v>0</v>
      </c>
      <c r="F127" s="78">
        <f>'2.sz.mell.köt.mérl.'!F127+'3.sz.mell.önként_mérl.'!F128</f>
        <v>0</v>
      </c>
    </row>
    <row r="128" spans="1:6" ht="12" customHeight="1">
      <c r="A128" s="13" t="s">
        <v>59</v>
      </c>
      <c r="B128" s="7" t="s">
        <v>288</v>
      </c>
      <c r="C128" s="78">
        <f>'2.sz.mell.köt.mérl.'!C128+'3.sz.mell.önként_mérl.'!C129</f>
        <v>0</v>
      </c>
      <c r="D128" s="78">
        <f>'2.sz.mell.köt.mérl.'!D128+'3.sz.mell.önként_mérl.'!D129</f>
        <v>0</v>
      </c>
      <c r="E128" s="78">
        <f>'2.sz.mell.köt.mérl.'!E128+'3.sz.mell.önként_mérl.'!E129</f>
        <v>0</v>
      </c>
      <c r="F128" s="78">
        <f>'2.sz.mell.köt.mérl.'!F128+'3.sz.mell.önként_mérl.'!F129</f>
        <v>0</v>
      </c>
    </row>
    <row r="129" spans="1:6" ht="12" customHeight="1" thickBot="1">
      <c r="A129" s="11" t="s">
        <v>60</v>
      </c>
      <c r="B129" s="5" t="s">
        <v>289</v>
      </c>
      <c r="C129" s="78">
        <f>'2.sz.mell.köt.mérl.'!C129+'3.sz.mell.önként_mérl.'!C130</f>
        <v>0</v>
      </c>
      <c r="D129" s="78">
        <f>'2.sz.mell.köt.mérl.'!D129+'3.sz.mell.önként_mérl.'!D130</f>
        <v>0</v>
      </c>
      <c r="E129" s="78">
        <f>'2.sz.mell.köt.mérl.'!E129+'3.sz.mell.önként_mérl.'!E130</f>
        <v>0</v>
      </c>
      <c r="F129" s="78">
        <f>'2.sz.mell.köt.mérl.'!F129+'3.sz.mell.önként_mérl.'!F130</f>
        <v>0</v>
      </c>
    </row>
    <row r="130" spans="1:6" ht="12" customHeight="1" thickBot="1">
      <c r="A130" s="18" t="s">
        <v>11</v>
      </c>
      <c r="B130" s="48" t="s">
        <v>334</v>
      </c>
      <c r="C130" s="85">
        <f>+C131+C132+C133+C134</f>
        <v>0</v>
      </c>
      <c r="D130" s="85">
        <f>+D131+D132+D133+D134</f>
        <v>0</v>
      </c>
      <c r="E130" s="85">
        <f>+E131+E132+E133+E134</f>
        <v>0</v>
      </c>
      <c r="F130" s="85">
        <f>+F131+F132+F133+F134</f>
        <v>0</v>
      </c>
    </row>
    <row r="131" spans="1:6" ht="12" customHeight="1">
      <c r="A131" s="13" t="s">
        <v>61</v>
      </c>
      <c r="B131" s="7" t="s">
        <v>290</v>
      </c>
      <c r="C131" s="78">
        <f>'2.sz.mell.köt.mérl.'!C131+'3.sz.mell.önként_mérl.'!C132</f>
        <v>0</v>
      </c>
      <c r="D131" s="78">
        <f>'2.sz.mell.köt.mérl.'!D131+'3.sz.mell.önként_mérl.'!D132</f>
        <v>0</v>
      </c>
      <c r="E131" s="78">
        <f>'2.sz.mell.köt.mérl.'!E131+'3.sz.mell.önként_mérl.'!E132</f>
        <v>0</v>
      </c>
      <c r="F131" s="78">
        <f>'2.sz.mell.köt.mérl.'!F131+'3.sz.mell.önként_mérl.'!F132</f>
        <v>0</v>
      </c>
    </row>
    <row r="132" spans="1:6" ht="12" customHeight="1">
      <c r="A132" s="13" t="s">
        <v>62</v>
      </c>
      <c r="B132" s="7" t="s">
        <v>291</v>
      </c>
      <c r="C132" s="78">
        <f>'2.sz.mell.köt.mérl.'!C132+'3.sz.mell.önként_mérl.'!C133</f>
        <v>0</v>
      </c>
      <c r="D132" s="78">
        <f>'2.sz.mell.köt.mérl.'!D132+'3.sz.mell.önként_mérl.'!D133</f>
        <v>0</v>
      </c>
      <c r="E132" s="78">
        <f>'2.sz.mell.köt.mérl.'!E132+'3.sz.mell.önként_mérl.'!E133</f>
        <v>0</v>
      </c>
      <c r="F132" s="78">
        <f>'2.sz.mell.köt.mérl.'!F132+'3.sz.mell.önként_mérl.'!F133</f>
        <v>0</v>
      </c>
    </row>
    <row r="133" spans="1:6" ht="12" customHeight="1">
      <c r="A133" s="13" t="s">
        <v>193</v>
      </c>
      <c r="B133" s="7" t="s">
        <v>292</v>
      </c>
      <c r="C133" s="78">
        <f>'2.sz.mell.köt.mérl.'!C133+'3.sz.mell.önként_mérl.'!C134</f>
        <v>0</v>
      </c>
      <c r="D133" s="78">
        <f>'2.sz.mell.köt.mérl.'!D133+'3.sz.mell.önként_mérl.'!D134</f>
        <v>0</v>
      </c>
      <c r="E133" s="78">
        <f>'2.sz.mell.köt.mérl.'!E133+'3.sz.mell.önként_mérl.'!E134</f>
        <v>0</v>
      </c>
      <c r="F133" s="78">
        <f>'2.sz.mell.köt.mérl.'!F133+'3.sz.mell.önként_mérl.'!F134</f>
        <v>0</v>
      </c>
    </row>
    <row r="134" spans="1:6" ht="12" customHeight="1" thickBot="1">
      <c r="A134" s="11" t="s">
        <v>194</v>
      </c>
      <c r="B134" s="5" t="s">
        <v>293</v>
      </c>
      <c r="C134" s="78">
        <f>'2.sz.mell.köt.mérl.'!C134+'3.sz.mell.önként_mérl.'!C135</f>
        <v>0</v>
      </c>
      <c r="D134" s="78">
        <f>'2.sz.mell.köt.mérl.'!D134+'3.sz.mell.önként_mérl.'!D135</f>
        <v>0</v>
      </c>
      <c r="E134" s="78">
        <f>'2.sz.mell.köt.mérl.'!E134+'3.sz.mell.önként_mérl.'!E135</f>
        <v>0</v>
      </c>
      <c r="F134" s="78">
        <f>'2.sz.mell.köt.mérl.'!F134+'3.sz.mell.önként_mérl.'!F135</f>
        <v>0</v>
      </c>
    </row>
    <row r="135" spans="1:6" ht="12" customHeight="1" thickBot="1">
      <c r="A135" s="18" t="s">
        <v>12</v>
      </c>
      <c r="B135" s="48" t="s">
        <v>294</v>
      </c>
      <c r="C135" s="91">
        <f>+C136+C137+C138+C139+C140</f>
        <v>114557</v>
      </c>
      <c r="D135" s="91">
        <f>+D136+D137+D138+D139+D140</f>
        <v>122004</v>
      </c>
      <c r="E135" s="91">
        <f>+E136+E137+E138+E139+E140</f>
        <v>-1055</v>
      </c>
      <c r="F135" s="91">
        <f>+F136+F137+F138+F139+F140</f>
        <v>120949</v>
      </c>
    </row>
    <row r="136" spans="1:6" ht="12" customHeight="1">
      <c r="A136" s="13" t="s">
        <v>63</v>
      </c>
      <c r="B136" s="7" t="s">
        <v>295</v>
      </c>
      <c r="C136" s="78">
        <f>'2.sz.mell.köt.mérl.'!C136+'3.sz.mell.önként_mérl.'!C137</f>
        <v>0</v>
      </c>
      <c r="D136" s="78">
        <f>'2.sz.mell.köt.mérl.'!D136+'3.sz.mell.önként_mérl.'!D137</f>
        <v>0</v>
      </c>
      <c r="E136" s="78">
        <f>'2.sz.mell.köt.mérl.'!E136+'3.sz.mell.önként_mérl.'!E137</f>
        <v>0</v>
      </c>
      <c r="F136" s="78">
        <f>'2.sz.mell.köt.mérl.'!F136+'3.sz.mell.önként_mérl.'!F137</f>
        <v>0</v>
      </c>
    </row>
    <row r="137" spans="1:6" ht="12" customHeight="1">
      <c r="A137" s="13" t="s">
        <v>64</v>
      </c>
      <c r="B137" s="7" t="s">
        <v>305</v>
      </c>
      <c r="C137" s="78">
        <f>'2.sz.mell.köt.mérl.'!C137+'3.sz.mell.önként_mérl.'!C138</f>
        <v>0</v>
      </c>
      <c r="D137" s="78">
        <f>'2.sz.mell.köt.mérl.'!D137+'3.sz.mell.önként_mérl.'!D138</f>
        <v>2890</v>
      </c>
      <c r="E137" s="78">
        <f>'2.sz.mell.köt.mérl.'!E137+'3.sz.mell.önként_mérl.'!E138</f>
        <v>0</v>
      </c>
      <c r="F137" s="78">
        <f>'2.sz.mell.köt.mérl.'!F137+'3.sz.mell.önként_mérl.'!F138</f>
        <v>2890</v>
      </c>
    </row>
    <row r="138" spans="1:6" ht="12" customHeight="1">
      <c r="A138" s="13" t="s">
        <v>206</v>
      </c>
      <c r="B138" s="7" t="s">
        <v>372</v>
      </c>
      <c r="C138" s="78">
        <f>'2.sz.mell.köt.mérl.'!C138+'3.sz.mell.önként_mérl.'!C139</f>
        <v>114557</v>
      </c>
      <c r="D138" s="78">
        <f>'2.sz.mell.köt.mérl.'!D138+'3.sz.mell.önként_mérl.'!D139</f>
        <v>119114</v>
      </c>
      <c r="E138" s="78">
        <f>'2.sz.mell.köt.mérl.'!E138+'3.sz.mell.önként_mérl.'!E139</f>
        <v>-1055</v>
      </c>
      <c r="F138" s="78">
        <f>'2.sz.mell.köt.mérl.'!F138+'3.sz.mell.önként_mérl.'!F139</f>
        <v>118059</v>
      </c>
    </row>
    <row r="139" spans="1:6" ht="12" customHeight="1">
      <c r="A139" s="13" t="s">
        <v>207</v>
      </c>
      <c r="B139" s="7" t="s">
        <v>296</v>
      </c>
      <c r="C139" s="78">
        <f>'2.sz.mell.köt.mérl.'!C139+'3.sz.mell.önként_mérl.'!C140</f>
        <v>0</v>
      </c>
      <c r="D139" s="78">
        <f>'2.sz.mell.köt.mérl.'!D139+'3.sz.mell.önként_mérl.'!D140</f>
        <v>0</v>
      </c>
      <c r="E139" s="78">
        <f>'2.sz.mell.köt.mérl.'!E139+'3.sz.mell.önként_mérl.'!E140</f>
        <v>0</v>
      </c>
      <c r="F139" s="78">
        <f>'2.sz.mell.köt.mérl.'!F139+'3.sz.mell.önként_mérl.'!F140</f>
        <v>0</v>
      </c>
    </row>
    <row r="140" spans="1:6" ht="12" customHeight="1" thickBot="1">
      <c r="A140" s="11" t="s">
        <v>371</v>
      </c>
      <c r="B140" s="5" t="s">
        <v>297</v>
      </c>
      <c r="C140" s="78">
        <f>'2.sz.mell.köt.mérl.'!C140+'3.sz.mell.önként_mérl.'!C141</f>
        <v>0</v>
      </c>
      <c r="D140" s="78">
        <f>'2.sz.mell.köt.mérl.'!D140+'3.sz.mell.önként_mérl.'!D141</f>
        <v>0</v>
      </c>
      <c r="E140" s="78">
        <f>'2.sz.mell.köt.mérl.'!E140+'3.sz.mell.önként_mérl.'!E141</f>
        <v>0</v>
      </c>
      <c r="F140" s="78">
        <f>'2.sz.mell.köt.mérl.'!F140+'3.sz.mell.önként_mérl.'!F141</f>
        <v>0</v>
      </c>
    </row>
    <row r="141" spans="1:6" ht="12" customHeight="1" thickBot="1">
      <c r="A141" s="18" t="s">
        <v>13</v>
      </c>
      <c r="B141" s="48" t="s">
        <v>298</v>
      </c>
      <c r="C141" s="94">
        <f>+C142+C143+C144+C145</f>
        <v>0</v>
      </c>
      <c r="D141" s="94">
        <f>+D142+D143+D144+D145</f>
        <v>0</v>
      </c>
      <c r="E141" s="94">
        <f>+E142+E143+E144+E145</f>
        <v>0</v>
      </c>
      <c r="F141" s="94">
        <f>+F142+F143+F144+F145</f>
        <v>0</v>
      </c>
    </row>
    <row r="142" spans="1:6" ht="12" customHeight="1">
      <c r="A142" s="13" t="s">
        <v>105</v>
      </c>
      <c r="B142" s="7" t="s">
        <v>299</v>
      </c>
      <c r="C142" s="78">
        <f>'2.sz.mell.köt.mérl.'!C142+'3.sz.mell.önként_mérl.'!C143</f>
        <v>0</v>
      </c>
      <c r="D142" s="78">
        <f>'2.sz.mell.köt.mérl.'!D142+'3.sz.mell.önként_mérl.'!D143</f>
        <v>0</v>
      </c>
      <c r="E142" s="78">
        <f>'2.sz.mell.köt.mérl.'!E142+'3.sz.mell.önként_mérl.'!E143</f>
        <v>0</v>
      </c>
      <c r="F142" s="78">
        <f>'2.sz.mell.köt.mérl.'!F142+'3.sz.mell.önként_mérl.'!F143</f>
        <v>0</v>
      </c>
    </row>
    <row r="143" spans="1:6" ht="12" customHeight="1">
      <c r="A143" s="13" t="s">
        <v>106</v>
      </c>
      <c r="B143" s="7" t="s">
        <v>300</v>
      </c>
      <c r="C143" s="88">
        <f>'2.sz.mell.köt.mérl.'!C143+'3.sz.mell.önként_mérl.'!C144</f>
        <v>0</v>
      </c>
      <c r="D143" s="88">
        <f>'2.sz.mell.köt.mérl.'!D143+'3.sz.mell.önként_mérl.'!D144</f>
        <v>0</v>
      </c>
      <c r="E143" s="88">
        <f>'2.sz.mell.köt.mérl.'!E143+'3.sz.mell.önként_mérl.'!E144</f>
        <v>0</v>
      </c>
      <c r="F143" s="88">
        <f>'2.sz.mell.köt.mérl.'!F143+'3.sz.mell.önként_mérl.'!F144</f>
        <v>0</v>
      </c>
    </row>
    <row r="144" spans="1:6" ht="12" customHeight="1">
      <c r="A144" s="13" t="s">
        <v>129</v>
      </c>
      <c r="B144" s="7" t="s">
        <v>301</v>
      </c>
      <c r="C144" s="78">
        <f>'2.sz.mell.köt.mérl.'!C144+'3.sz.mell.önként_mérl.'!C145</f>
        <v>0</v>
      </c>
      <c r="D144" s="78">
        <f>'2.sz.mell.köt.mérl.'!D144+'3.sz.mell.önként_mérl.'!D145</f>
        <v>0</v>
      </c>
      <c r="E144" s="78">
        <f>'2.sz.mell.köt.mérl.'!E144+'3.sz.mell.önként_mérl.'!E145</f>
        <v>0</v>
      </c>
      <c r="F144" s="78">
        <f>'2.sz.mell.köt.mérl.'!F144+'3.sz.mell.önként_mérl.'!F145</f>
        <v>0</v>
      </c>
    </row>
    <row r="145" spans="1:6" ht="12" customHeight="1" thickBot="1">
      <c r="A145" s="13" t="s">
        <v>209</v>
      </c>
      <c r="B145" s="7" t="s">
        <v>302</v>
      </c>
      <c r="C145" s="78">
        <f>'2.sz.mell.köt.mérl.'!C145+'3.sz.mell.önként_mérl.'!C146</f>
        <v>0</v>
      </c>
      <c r="D145" s="78">
        <f>'2.sz.mell.köt.mérl.'!D145+'3.sz.mell.önként_mérl.'!D146</f>
        <v>0</v>
      </c>
      <c r="E145" s="78">
        <f>'2.sz.mell.köt.mérl.'!E145+'3.sz.mell.önként_mérl.'!E146</f>
        <v>0</v>
      </c>
      <c r="F145" s="78">
        <f>'2.sz.mell.köt.mérl.'!F145+'3.sz.mell.önként_mérl.'!F146</f>
        <v>0</v>
      </c>
    </row>
    <row r="146" spans="1:10" ht="15" customHeight="1" thickBot="1">
      <c r="A146" s="18" t="s">
        <v>14</v>
      </c>
      <c r="B146" s="48" t="s">
        <v>303</v>
      </c>
      <c r="C146" s="170">
        <f>+C126+C130+C135+C141</f>
        <v>114557</v>
      </c>
      <c r="D146" s="170">
        <f>+D126+D130+D135+D141</f>
        <v>122004</v>
      </c>
      <c r="E146" s="170">
        <f>+E126+E130+E135+E141</f>
        <v>-1055</v>
      </c>
      <c r="F146" s="170">
        <f>+F126+F130+F135+F141</f>
        <v>120949</v>
      </c>
      <c r="G146" s="171"/>
      <c r="H146" s="172"/>
      <c r="I146" s="172"/>
      <c r="J146" s="172"/>
    </row>
    <row r="147" spans="1:6" s="157" customFormat="1" ht="12.75" customHeight="1" thickBot="1">
      <c r="A147" s="83" t="s">
        <v>15</v>
      </c>
      <c r="B147" s="137" t="s">
        <v>304</v>
      </c>
      <c r="C147" s="170">
        <f>+C125+C146</f>
        <v>772842</v>
      </c>
      <c r="D147" s="170">
        <f>+D125+D146</f>
        <v>1100166</v>
      </c>
      <c r="E147" s="170">
        <f>+E125+E146</f>
        <v>892</v>
      </c>
      <c r="F147" s="170">
        <f>+F125+F146</f>
        <v>1101058</v>
      </c>
    </row>
    <row r="148" ht="7.5" customHeight="1"/>
    <row r="149" spans="1:3" ht="15.75">
      <c r="A149" s="363" t="s">
        <v>306</v>
      </c>
      <c r="B149" s="363"/>
      <c r="C149" s="363"/>
    </row>
    <row r="150" spans="1:6" ht="15" customHeight="1" thickBot="1">
      <c r="A150" s="361" t="s">
        <v>90</v>
      </c>
      <c r="B150" s="361"/>
      <c r="F150" s="95" t="s">
        <v>128</v>
      </c>
    </row>
    <row r="151" spans="1:6" ht="13.5" customHeight="1" thickBot="1">
      <c r="A151" s="18">
        <v>1</v>
      </c>
      <c r="B151" s="23" t="s">
        <v>307</v>
      </c>
      <c r="C151" s="85">
        <f>+C62-C125</f>
        <v>0</v>
      </c>
      <c r="D151" s="85">
        <f>+D62-D125</f>
        <v>-86512</v>
      </c>
      <c r="E151" s="85">
        <f>+E62-E125</f>
        <v>0</v>
      </c>
      <c r="F151" s="85">
        <f>+F62-F125</f>
        <v>-86512</v>
      </c>
    </row>
    <row r="152" spans="1:6" ht="27.75" customHeight="1" thickBot="1">
      <c r="A152" s="18" t="s">
        <v>7</v>
      </c>
      <c r="B152" s="23" t="s">
        <v>308</v>
      </c>
      <c r="C152" s="85">
        <f>+C86-C146</f>
        <v>0</v>
      </c>
      <c r="D152" s="85">
        <f>+D86-D146</f>
        <v>86512</v>
      </c>
      <c r="E152" s="85">
        <f>+E86-E146</f>
        <v>0</v>
      </c>
      <c r="F152" s="85">
        <f>+F86-F146</f>
        <v>86512</v>
      </c>
    </row>
  </sheetData>
  <sheetProtection/>
  <mergeCells count="8">
    <mergeCell ref="A150:B150"/>
    <mergeCell ref="A4:B4"/>
    <mergeCell ref="A89:B89"/>
    <mergeCell ref="A149:C149"/>
    <mergeCell ref="A1:F1"/>
    <mergeCell ref="A2:F2"/>
    <mergeCell ref="A3:F3"/>
    <mergeCell ref="A88:F88"/>
  </mergeCells>
  <printOptions horizontalCentered="1"/>
  <pageMargins left="0.3937007874015748" right="0.3937007874015748" top="0.3937007874015748" bottom="0.4724409448818898" header="0.3937007874015748" footer="0.1968503937007874"/>
  <pageSetup fitToHeight="2" horizontalDpi="300" verticalDpi="300" orientation="portrait" paperSize="9" scale="67" r:id="rId1"/>
  <headerFooter alignWithMargins="0">
    <oddFooter>&amp;L* Módosította a 9/2015.(VIII.27.) ör. Hatályos 2015.08.27. napjától&amp;C&amp;P/&amp;N</oddFooter>
  </headerFooter>
  <rowBreaks count="1" manualBreakCount="1">
    <brk id="8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L149"/>
  <sheetViews>
    <sheetView zoomScaleSheetLayoutView="85" workbookViewId="0" topLeftCell="A1">
      <selection activeCell="E2" sqref="E2"/>
    </sheetView>
  </sheetViews>
  <sheetFormatPr defaultColWidth="9.00390625" defaultRowHeight="12.75"/>
  <cols>
    <col min="1" max="1" width="19.50390625" style="143" customWidth="1"/>
    <col min="2" max="2" width="72.00390625" style="144" customWidth="1"/>
    <col min="3" max="3" width="11.125" style="145" bestFit="1" customWidth="1"/>
    <col min="4" max="4" width="11.125" style="2" bestFit="1" customWidth="1"/>
    <col min="5" max="5" width="10.625" style="2" bestFit="1" customWidth="1"/>
    <col min="6" max="6" width="13.875" style="2" customWidth="1"/>
    <col min="7" max="16384" width="9.375" style="2" customWidth="1"/>
  </cols>
  <sheetData>
    <row r="1" spans="1:6" s="1" customFormat="1" ht="16.5" customHeight="1" thickBot="1">
      <c r="A1" s="383" t="s">
        <v>447</v>
      </c>
      <c r="B1" s="383"/>
      <c r="C1" s="383"/>
      <c r="D1" s="383"/>
      <c r="E1" s="383"/>
      <c r="F1" s="383"/>
    </row>
    <row r="2" spans="1:6" s="42" customFormat="1" ht="21" customHeight="1">
      <c r="A2" s="148" t="s">
        <v>48</v>
      </c>
      <c r="B2" s="126" t="s">
        <v>375</v>
      </c>
      <c r="C2" s="236"/>
      <c r="D2" s="236"/>
      <c r="E2" s="294"/>
      <c r="F2" s="202"/>
    </row>
    <row r="3" spans="1:6" s="42" customFormat="1" ht="16.5" thickBot="1">
      <c r="A3" s="61" t="s">
        <v>120</v>
      </c>
      <c r="B3" s="127" t="s">
        <v>393</v>
      </c>
      <c r="C3" s="237"/>
      <c r="D3" s="237"/>
      <c r="E3" s="295"/>
      <c r="F3" s="238"/>
    </row>
    <row r="4" spans="1:6" s="43" customFormat="1" ht="15.75" customHeight="1" thickBot="1">
      <c r="A4" s="62"/>
      <c r="B4" s="62"/>
      <c r="F4" s="63" t="s">
        <v>39</v>
      </c>
    </row>
    <row r="5" spans="1:6" ht="36.75" thickBot="1">
      <c r="A5" s="149" t="s">
        <v>122</v>
      </c>
      <c r="B5" s="64" t="s">
        <v>40</v>
      </c>
      <c r="C5" s="28" t="s">
        <v>416</v>
      </c>
      <c r="D5" s="28" t="s">
        <v>431</v>
      </c>
      <c r="E5" s="28" t="s">
        <v>434</v>
      </c>
      <c r="F5" s="28" t="s">
        <v>417</v>
      </c>
    </row>
    <row r="6" spans="1:6" s="38" customFormat="1" ht="12.75" customHeight="1" thickBot="1">
      <c r="A6" s="233">
        <v>1</v>
      </c>
      <c r="B6" s="234">
        <v>2</v>
      </c>
      <c r="C6" s="235">
        <v>3</v>
      </c>
      <c r="D6" s="235">
        <v>4</v>
      </c>
      <c r="E6" s="235">
        <v>5</v>
      </c>
      <c r="F6" s="235">
        <v>6</v>
      </c>
    </row>
    <row r="7" spans="1:6" s="38" customFormat="1" ht="15.75" customHeight="1" thickBot="1">
      <c r="A7" s="379" t="s">
        <v>42</v>
      </c>
      <c r="B7" s="380"/>
      <c r="C7" s="380"/>
      <c r="D7" s="380"/>
      <c r="E7" s="380"/>
      <c r="F7" s="381"/>
    </row>
    <row r="8" spans="1:6" s="38" customFormat="1" ht="12" customHeight="1" thickBot="1">
      <c r="A8" s="25" t="s">
        <v>6</v>
      </c>
      <c r="B8" s="19" t="s">
        <v>149</v>
      </c>
      <c r="C8" s="85">
        <f>+C9+C10+C11+C12+C13+C14</f>
        <v>0</v>
      </c>
      <c r="D8" s="85">
        <f>+D9+D10+D11+D12+D13+D14</f>
        <v>0</v>
      </c>
      <c r="E8" s="85">
        <f>+E9+E10+E11+E12+E13+E14</f>
        <v>0</v>
      </c>
      <c r="F8" s="85">
        <f>+F9+F10+F11+F12+F13+F14</f>
        <v>0</v>
      </c>
    </row>
    <row r="9" spans="1:6" s="44" customFormat="1" ht="12" customHeight="1">
      <c r="A9" s="173" t="s">
        <v>65</v>
      </c>
      <c r="B9" s="158" t="s">
        <v>150</v>
      </c>
      <c r="C9" s="239"/>
      <c r="D9" s="239"/>
      <c r="E9" s="302"/>
      <c r="F9" s="86">
        <f aca="true" t="shared" si="0" ref="F9:F14">SUM(D9:E9)</f>
        <v>0</v>
      </c>
    </row>
    <row r="10" spans="1:6" s="45" customFormat="1" ht="12" customHeight="1">
      <c r="A10" s="174" t="s">
        <v>66</v>
      </c>
      <c r="B10" s="159" t="s">
        <v>151</v>
      </c>
      <c r="C10" s="240"/>
      <c r="D10" s="240"/>
      <c r="E10" s="303"/>
      <c r="F10" s="87">
        <f t="shared" si="0"/>
        <v>0</v>
      </c>
    </row>
    <row r="11" spans="1:6" s="45" customFormat="1" ht="12" customHeight="1">
      <c r="A11" s="174" t="s">
        <v>67</v>
      </c>
      <c r="B11" s="159" t="s">
        <v>152</v>
      </c>
      <c r="C11" s="240"/>
      <c r="D11" s="240"/>
      <c r="E11" s="303"/>
      <c r="F11" s="87">
        <f t="shared" si="0"/>
        <v>0</v>
      </c>
    </row>
    <row r="12" spans="1:6" s="45" customFormat="1" ht="12" customHeight="1">
      <c r="A12" s="174" t="s">
        <v>68</v>
      </c>
      <c r="B12" s="159" t="s">
        <v>153</v>
      </c>
      <c r="C12" s="240"/>
      <c r="D12" s="240"/>
      <c r="E12" s="303"/>
      <c r="F12" s="87">
        <f t="shared" si="0"/>
        <v>0</v>
      </c>
    </row>
    <row r="13" spans="1:6" s="45" customFormat="1" ht="12" customHeight="1">
      <c r="A13" s="174" t="s">
        <v>85</v>
      </c>
      <c r="B13" s="159" t="s">
        <v>154</v>
      </c>
      <c r="C13" s="240"/>
      <c r="D13" s="240"/>
      <c r="E13" s="303"/>
      <c r="F13" s="87">
        <f t="shared" si="0"/>
        <v>0</v>
      </c>
    </row>
    <row r="14" spans="1:6" s="44" customFormat="1" ht="12" customHeight="1" thickBot="1">
      <c r="A14" s="175" t="s">
        <v>69</v>
      </c>
      <c r="B14" s="160" t="s">
        <v>155</v>
      </c>
      <c r="C14" s="241"/>
      <c r="D14" s="241"/>
      <c r="E14" s="304"/>
      <c r="F14" s="93">
        <f t="shared" si="0"/>
        <v>0</v>
      </c>
    </row>
    <row r="15" spans="1:6" s="44" customFormat="1" ht="12" customHeight="1" thickBot="1">
      <c r="A15" s="25" t="s">
        <v>7</v>
      </c>
      <c r="B15" s="80" t="s">
        <v>156</v>
      </c>
      <c r="C15" s="85">
        <f>+C16+C17+C18+C19+C20</f>
        <v>0</v>
      </c>
      <c r="D15" s="85">
        <f>+D16+D17+D18+D19+D20</f>
        <v>0</v>
      </c>
      <c r="E15" s="85">
        <f>+E16+E17+E18+E19+E20</f>
        <v>0</v>
      </c>
      <c r="F15" s="85">
        <f>+F16+F17+F18+F19+F20</f>
        <v>0</v>
      </c>
    </row>
    <row r="16" spans="1:6" s="44" customFormat="1" ht="12" customHeight="1">
      <c r="A16" s="173" t="s">
        <v>71</v>
      </c>
      <c r="B16" s="158" t="s">
        <v>157</v>
      </c>
      <c r="C16" s="239"/>
      <c r="D16" s="239"/>
      <c r="E16" s="302"/>
      <c r="F16" s="86">
        <f aca="true" t="shared" si="1" ref="F16:F21">SUM(D16:E16)</f>
        <v>0</v>
      </c>
    </row>
    <row r="17" spans="1:6" s="44" customFormat="1" ht="12" customHeight="1">
      <c r="A17" s="174" t="s">
        <v>72</v>
      </c>
      <c r="B17" s="159" t="s">
        <v>158</v>
      </c>
      <c r="C17" s="240"/>
      <c r="D17" s="240"/>
      <c r="E17" s="303"/>
      <c r="F17" s="87">
        <f t="shared" si="1"/>
        <v>0</v>
      </c>
    </row>
    <row r="18" spans="1:6" s="44" customFormat="1" ht="12" customHeight="1">
      <c r="A18" s="174" t="s">
        <v>73</v>
      </c>
      <c r="B18" s="159" t="s">
        <v>362</v>
      </c>
      <c r="C18" s="240"/>
      <c r="D18" s="240"/>
      <c r="E18" s="303"/>
      <c r="F18" s="87">
        <f t="shared" si="1"/>
        <v>0</v>
      </c>
    </row>
    <row r="19" spans="1:6" s="44" customFormat="1" ht="12" customHeight="1">
      <c r="A19" s="174" t="s">
        <v>74</v>
      </c>
      <c r="B19" s="159" t="s">
        <v>363</v>
      </c>
      <c r="C19" s="240"/>
      <c r="D19" s="240"/>
      <c r="E19" s="303"/>
      <c r="F19" s="87">
        <f t="shared" si="1"/>
        <v>0</v>
      </c>
    </row>
    <row r="20" spans="1:6" s="44" customFormat="1" ht="12" customHeight="1">
      <c r="A20" s="174" t="s">
        <v>75</v>
      </c>
      <c r="B20" s="159" t="s">
        <v>159</v>
      </c>
      <c r="C20" s="240"/>
      <c r="D20" s="240"/>
      <c r="E20" s="303"/>
      <c r="F20" s="87">
        <f t="shared" si="1"/>
        <v>0</v>
      </c>
    </row>
    <row r="21" spans="1:6" s="45" customFormat="1" ht="12" customHeight="1" thickBot="1">
      <c r="A21" s="175" t="s">
        <v>81</v>
      </c>
      <c r="B21" s="160" t="s">
        <v>160</v>
      </c>
      <c r="C21" s="241"/>
      <c r="D21" s="241"/>
      <c r="E21" s="304"/>
      <c r="F21" s="93">
        <f t="shared" si="1"/>
        <v>0</v>
      </c>
    </row>
    <row r="22" spans="1:6" s="45" customFormat="1" ht="12" customHeight="1" thickBot="1">
      <c r="A22" s="25" t="s">
        <v>8</v>
      </c>
      <c r="B22" s="19" t="s">
        <v>161</v>
      </c>
      <c r="C22" s="85">
        <f>+C23+C24+C25+C26+C27</f>
        <v>0</v>
      </c>
      <c r="D22" s="85">
        <f>+D23+D24+D25+D26+D27</f>
        <v>0</v>
      </c>
      <c r="E22" s="85">
        <f>+E23+E24+E25+E26+E27</f>
        <v>0</v>
      </c>
      <c r="F22" s="85">
        <f>+F23+F24+F25+F26+F27</f>
        <v>0</v>
      </c>
    </row>
    <row r="23" spans="1:6" s="45" customFormat="1" ht="12" customHeight="1">
      <c r="A23" s="173" t="s">
        <v>54</v>
      </c>
      <c r="B23" s="158" t="s">
        <v>162</v>
      </c>
      <c r="C23" s="239"/>
      <c r="D23" s="239"/>
      <c r="E23" s="302"/>
      <c r="F23" s="86">
        <f aca="true" t="shared" si="2" ref="F23:F28">SUM(D23:E23)</f>
        <v>0</v>
      </c>
    </row>
    <row r="24" spans="1:6" s="44" customFormat="1" ht="12" customHeight="1">
      <c r="A24" s="174" t="s">
        <v>55</v>
      </c>
      <c r="B24" s="159" t="s">
        <v>163</v>
      </c>
      <c r="C24" s="240"/>
      <c r="D24" s="240"/>
      <c r="E24" s="303"/>
      <c r="F24" s="87">
        <f t="shared" si="2"/>
        <v>0</v>
      </c>
    </row>
    <row r="25" spans="1:6" s="45" customFormat="1" ht="12" customHeight="1">
      <c r="A25" s="174" t="s">
        <v>56</v>
      </c>
      <c r="B25" s="159" t="s">
        <v>364</v>
      </c>
      <c r="C25" s="240"/>
      <c r="D25" s="240"/>
      <c r="E25" s="303"/>
      <c r="F25" s="87">
        <f t="shared" si="2"/>
        <v>0</v>
      </c>
    </row>
    <row r="26" spans="1:6" s="45" customFormat="1" ht="12" customHeight="1">
      <c r="A26" s="174" t="s">
        <v>57</v>
      </c>
      <c r="B26" s="159" t="s">
        <v>365</v>
      </c>
      <c r="C26" s="240"/>
      <c r="D26" s="240"/>
      <c r="E26" s="303"/>
      <c r="F26" s="87">
        <f t="shared" si="2"/>
        <v>0</v>
      </c>
    </row>
    <row r="27" spans="1:6" s="45" customFormat="1" ht="12" customHeight="1">
      <c r="A27" s="174" t="s">
        <v>95</v>
      </c>
      <c r="B27" s="159" t="s">
        <v>164</v>
      </c>
      <c r="C27" s="240"/>
      <c r="D27" s="240"/>
      <c r="E27" s="303"/>
      <c r="F27" s="87">
        <f t="shared" si="2"/>
        <v>0</v>
      </c>
    </row>
    <row r="28" spans="1:6" s="45" customFormat="1" ht="12" customHeight="1" thickBot="1">
      <c r="A28" s="175" t="s">
        <v>96</v>
      </c>
      <c r="B28" s="160" t="s">
        <v>165</v>
      </c>
      <c r="C28" s="241"/>
      <c r="D28" s="241"/>
      <c r="E28" s="304"/>
      <c r="F28" s="93">
        <f t="shared" si="2"/>
        <v>0</v>
      </c>
    </row>
    <row r="29" spans="1:6" s="45" customFormat="1" ht="12" customHeight="1" thickBot="1">
      <c r="A29" s="25" t="s">
        <v>97</v>
      </c>
      <c r="B29" s="19" t="s">
        <v>166</v>
      </c>
      <c r="C29" s="91">
        <f>+C30+C33+C34+C35</f>
        <v>0</v>
      </c>
      <c r="D29" s="91">
        <f>+D30+D33+D34+D35</f>
        <v>0</v>
      </c>
      <c r="E29" s="91">
        <f>+E30+E33+E34+E35</f>
        <v>0</v>
      </c>
      <c r="F29" s="91">
        <f>+F30+F33+F34+F35</f>
        <v>0</v>
      </c>
    </row>
    <row r="30" spans="1:6" s="45" customFormat="1" ht="12" customHeight="1">
      <c r="A30" s="173" t="s">
        <v>167</v>
      </c>
      <c r="B30" s="158" t="s">
        <v>173</v>
      </c>
      <c r="C30" s="242">
        <f>+C31+C32</f>
        <v>0</v>
      </c>
      <c r="D30" s="242"/>
      <c r="E30" s="305"/>
      <c r="F30" s="243">
        <f aca="true" t="shared" si="3" ref="F30:F35">SUM(D30:E30)</f>
        <v>0</v>
      </c>
    </row>
    <row r="31" spans="1:6" s="45" customFormat="1" ht="12" customHeight="1">
      <c r="A31" s="174" t="s">
        <v>168</v>
      </c>
      <c r="B31" s="159" t="s">
        <v>174</v>
      </c>
      <c r="C31" s="240"/>
      <c r="D31" s="240"/>
      <c r="E31" s="303"/>
      <c r="F31" s="87">
        <f t="shared" si="3"/>
        <v>0</v>
      </c>
    </row>
    <row r="32" spans="1:6" s="45" customFormat="1" ht="12" customHeight="1">
      <c r="A32" s="174" t="s">
        <v>169</v>
      </c>
      <c r="B32" s="159" t="s">
        <v>175</v>
      </c>
      <c r="C32" s="240"/>
      <c r="D32" s="240"/>
      <c r="E32" s="303"/>
      <c r="F32" s="87">
        <f t="shared" si="3"/>
        <v>0</v>
      </c>
    </row>
    <row r="33" spans="1:6" s="45" customFormat="1" ht="12" customHeight="1">
      <c r="A33" s="174" t="s">
        <v>170</v>
      </c>
      <c r="B33" s="159" t="s">
        <v>176</v>
      </c>
      <c r="C33" s="240"/>
      <c r="D33" s="240"/>
      <c r="E33" s="303"/>
      <c r="F33" s="87">
        <f t="shared" si="3"/>
        <v>0</v>
      </c>
    </row>
    <row r="34" spans="1:6" s="45" customFormat="1" ht="12" customHeight="1">
      <c r="A34" s="174" t="s">
        <v>171</v>
      </c>
      <c r="B34" s="159" t="s">
        <v>177</v>
      </c>
      <c r="C34" s="240"/>
      <c r="D34" s="240"/>
      <c r="E34" s="303"/>
      <c r="F34" s="87">
        <f t="shared" si="3"/>
        <v>0</v>
      </c>
    </row>
    <row r="35" spans="1:6" s="45" customFormat="1" ht="12" customHeight="1" thickBot="1">
      <c r="A35" s="175" t="s">
        <v>172</v>
      </c>
      <c r="B35" s="160" t="s">
        <v>178</v>
      </c>
      <c r="C35" s="241"/>
      <c r="D35" s="241"/>
      <c r="E35" s="304"/>
      <c r="F35" s="93">
        <f t="shared" si="3"/>
        <v>0</v>
      </c>
    </row>
    <row r="36" spans="1:6" s="45" customFormat="1" ht="12" customHeight="1" thickBot="1">
      <c r="A36" s="25" t="s">
        <v>10</v>
      </c>
      <c r="B36" s="19" t="s">
        <v>179</v>
      </c>
      <c r="C36" s="85">
        <f>SUM(C37:C46)</f>
        <v>57281</v>
      </c>
      <c r="D36" s="85">
        <f>SUM(D37:D46)</f>
        <v>57281</v>
      </c>
      <c r="E36" s="85">
        <f>SUM(E37:E46)</f>
        <v>0</v>
      </c>
      <c r="F36" s="85">
        <f>SUM(F37:F46)</f>
        <v>57281</v>
      </c>
    </row>
    <row r="37" spans="1:6" s="45" customFormat="1" ht="12" customHeight="1">
      <c r="A37" s="173" t="s">
        <v>58</v>
      </c>
      <c r="B37" s="158" t="s">
        <v>182</v>
      </c>
      <c r="C37" s="239"/>
      <c r="D37" s="239"/>
      <c r="E37" s="302"/>
      <c r="F37" s="86">
        <f aca="true" t="shared" si="4" ref="F37:F46">SUM(D37:E37)</f>
        <v>0</v>
      </c>
    </row>
    <row r="38" spans="1:6" s="45" customFormat="1" ht="12" customHeight="1">
      <c r="A38" s="174" t="s">
        <v>59</v>
      </c>
      <c r="B38" s="159" t="s">
        <v>183</v>
      </c>
      <c r="C38" s="240">
        <v>46255</v>
      </c>
      <c r="D38" s="240">
        <v>46255</v>
      </c>
      <c r="E38" s="303"/>
      <c r="F38" s="87">
        <f t="shared" si="4"/>
        <v>46255</v>
      </c>
    </row>
    <row r="39" spans="1:6" s="45" customFormat="1" ht="12" customHeight="1">
      <c r="A39" s="174" t="s">
        <v>60</v>
      </c>
      <c r="B39" s="159" t="s">
        <v>184</v>
      </c>
      <c r="C39" s="240"/>
      <c r="D39" s="240">
        <v>0</v>
      </c>
      <c r="E39" s="303"/>
      <c r="F39" s="87">
        <f t="shared" si="4"/>
        <v>0</v>
      </c>
    </row>
    <row r="40" spans="1:6" s="45" customFormat="1" ht="12" customHeight="1">
      <c r="A40" s="174" t="s">
        <v>99</v>
      </c>
      <c r="B40" s="159" t="s">
        <v>185</v>
      </c>
      <c r="C40" s="240"/>
      <c r="D40" s="240">
        <v>0</v>
      </c>
      <c r="E40" s="303"/>
      <c r="F40" s="87">
        <f t="shared" si="4"/>
        <v>0</v>
      </c>
    </row>
    <row r="41" spans="1:6" s="45" customFormat="1" ht="12" customHeight="1">
      <c r="A41" s="174" t="s">
        <v>100</v>
      </c>
      <c r="B41" s="159" t="s">
        <v>186</v>
      </c>
      <c r="C41" s="240"/>
      <c r="D41" s="240">
        <v>0</v>
      </c>
      <c r="E41" s="303"/>
      <c r="F41" s="87">
        <f t="shared" si="4"/>
        <v>0</v>
      </c>
    </row>
    <row r="42" spans="1:6" s="45" customFormat="1" ht="12" customHeight="1">
      <c r="A42" s="174" t="s">
        <v>101</v>
      </c>
      <c r="B42" s="159" t="s">
        <v>187</v>
      </c>
      <c r="C42" s="240">
        <v>11026</v>
      </c>
      <c r="D42" s="240">
        <v>11026</v>
      </c>
      <c r="E42" s="303"/>
      <c r="F42" s="87">
        <f t="shared" si="4"/>
        <v>11026</v>
      </c>
    </row>
    <row r="43" spans="1:6" s="45" customFormat="1" ht="12" customHeight="1">
      <c r="A43" s="174" t="s">
        <v>102</v>
      </c>
      <c r="B43" s="159" t="s">
        <v>188</v>
      </c>
      <c r="C43" s="240"/>
      <c r="D43" s="240"/>
      <c r="E43" s="303"/>
      <c r="F43" s="87">
        <f t="shared" si="4"/>
        <v>0</v>
      </c>
    </row>
    <row r="44" spans="1:6" s="45" customFormat="1" ht="12" customHeight="1">
      <c r="A44" s="174" t="s">
        <v>103</v>
      </c>
      <c r="B44" s="159" t="s">
        <v>189</v>
      </c>
      <c r="C44" s="240"/>
      <c r="D44" s="240"/>
      <c r="E44" s="303"/>
      <c r="F44" s="87">
        <f t="shared" si="4"/>
        <v>0</v>
      </c>
    </row>
    <row r="45" spans="1:6" s="45" customFormat="1" ht="12" customHeight="1">
      <c r="A45" s="174" t="s">
        <v>180</v>
      </c>
      <c r="B45" s="159" t="s">
        <v>190</v>
      </c>
      <c r="C45" s="244"/>
      <c r="D45" s="244"/>
      <c r="E45" s="306"/>
      <c r="F45" s="90">
        <f t="shared" si="4"/>
        <v>0</v>
      </c>
    </row>
    <row r="46" spans="1:6" s="45" customFormat="1" ht="12" customHeight="1" thickBot="1">
      <c r="A46" s="175" t="s">
        <v>181</v>
      </c>
      <c r="B46" s="160" t="s">
        <v>191</v>
      </c>
      <c r="C46" s="245"/>
      <c r="D46" s="245"/>
      <c r="E46" s="307"/>
      <c r="F46" s="246">
        <f t="shared" si="4"/>
        <v>0</v>
      </c>
    </row>
    <row r="47" spans="1:6" s="45" customFormat="1" ht="12" customHeight="1" thickBot="1">
      <c r="A47" s="25" t="s">
        <v>11</v>
      </c>
      <c r="B47" s="19" t="s">
        <v>192</v>
      </c>
      <c r="C47" s="85">
        <f>SUM(C48:C52)</f>
        <v>0</v>
      </c>
      <c r="D47" s="85">
        <f>SUM(D48:D52)</f>
        <v>0</v>
      </c>
      <c r="E47" s="85">
        <f>SUM(E48:E52)</f>
        <v>0</v>
      </c>
      <c r="F47" s="85">
        <f>SUM(F48:F52)</f>
        <v>0</v>
      </c>
    </row>
    <row r="48" spans="1:6" s="45" customFormat="1" ht="12" customHeight="1">
      <c r="A48" s="173" t="s">
        <v>61</v>
      </c>
      <c r="B48" s="158" t="s">
        <v>196</v>
      </c>
      <c r="C48" s="247"/>
      <c r="D48" s="247"/>
      <c r="E48" s="308"/>
      <c r="F48" s="248">
        <f>SUM(D48:E48)</f>
        <v>0</v>
      </c>
    </row>
    <row r="49" spans="1:6" s="45" customFormat="1" ht="12" customHeight="1">
      <c r="A49" s="174" t="s">
        <v>62</v>
      </c>
      <c r="B49" s="159" t="s">
        <v>197</v>
      </c>
      <c r="C49" s="244"/>
      <c r="D49" s="244"/>
      <c r="E49" s="306"/>
      <c r="F49" s="90">
        <f>SUM(D49:E49)</f>
        <v>0</v>
      </c>
    </row>
    <row r="50" spans="1:6" s="45" customFormat="1" ht="12" customHeight="1">
      <c r="A50" s="174" t="s">
        <v>193</v>
      </c>
      <c r="B50" s="159" t="s">
        <v>198</v>
      </c>
      <c r="C50" s="244"/>
      <c r="D50" s="244"/>
      <c r="E50" s="306"/>
      <c r="F50" s="90">
        <f>SUM(D50:E50)</f>
        <v>0</v>
      </c>
    </row>
    <row r="51" spans="1:6" s="45" customFormat="1" ht="12" customHeight="1">
      <c r="A51" s="174" t="s">
        <v>194</v>
      </c>
      <c r="B51" s="159" t="s">
        <v>199</v>
      </c>
      <c r="C51" s="244"/>
      <c r="D51" s="244"/>
      <c r="E51" s="306"/>
      <c r="F51" s="90">
        <f>SUM(D51:E51)</f>
        <v>0</v>
      </c>
    </row>
    <row r="52" spans="1:6" s="45" customFormat="1" ht="12" customHeight="1" thickBot="1">
      <c r="A52" s="175" t="s">
        <v>195</v>
      </c>
      <c r="B52" s="160" t="s">
        <v>200</v>
      </c>
      <c r="C52" s="245"/>
      <c r="D52" s="245"/>
      <c r="E52" s="307"/>
      <c r="F52" s="246">
        <f>SUM(D52:E52)</f>
        <v>0</v>
      </c>
    </row>
    <row r="53" spans="1:6" s="45" customFormat="1" ht="12" customHeight="1" thickBot="1">
      <c r="A53" s="25" t="s">
        <v>104</v>
      </c>
      <c r="B53" s="19" t="s">
        <v>201</v>
      </c>
      <c r="C53" s="85">
        <f>SUM(C54:C56)</f>
        <v>0</v>
      </c>
      <c r="D53" s="85">
        <f>SUM(D54:D56)</f>
        <v>0</v>
      </c>
      <c r="E53" s="85">
        <f>SUM(E54:E56)</f>
        <v>0</v>
      </c>
      <c r="F53" s="85">
        <f>SUM(F54:F56)</f>
        <v>0</v>
      </c>
    </row>
    <row r="54" spans="1:6" s="45" customFormat="1" ht="12" customHeight="1">
      <c r="A54" s="173" t="s">
        <v>63</v>
      </c>
      <c r="B54" s="158" t="s">
        <v>202</v>
      </c>
      <c r="C54" s="239"/>
      <c r="D54" s="239"/>
      <c r="E54" s="302"/>
      <c r="F54" s="86">
        <f>SUM(D54:E54)</f>
        <v>0</v>
      </c>
    </row>
    <row r="55" spans="1:6" s="45" customFormat="1" ht="12" customHeight="1">
      <c r="A55" s="174" t="s">
        <v>64</v>
      </c>
      <c r="B55" s="159" t="s">
        <v>366</v>
      </c>
      <c r="C55" s="240"/>
      <c r="D55" s="240"/>
      <c r="E55" s="303"/>
      <c r="F55" s="87">
        <f>SUM(D55:E55)</f>
        <v>0</v>
      </c>
    </row>
    <row r="56" spans="1:6" s="45" customFormat="1" ht="12" customHeight="1">
      <c r="A56" s="174" t="s">
        <v>206</v>
      </c>
      <c r="B56" s="159" t="s">
        <v>204</v>
      </c>
      <c r="C56" s="240"/>
      <c r="D56" s="240"/>
      <c r="E56" s="303"/>
      <c r="F56" s="87">
        <f>SUM(D56:E56)</f>
        <v>0</v>
      </c>
    </row>
    <row r="57" spans="1:6" s="45" customFormat="1" ht="12" customHeight="1" thickBot="1">
      <c r="A57" s="175" t="s">
        <v>207</v>
      </c>
      <c r="B57" s="160" t="s">
        <v>205</v>
      </c>
      <c r="C57" s="241"/>
      <c r="D57" s="241"/>
      <c r="E57" s="304"/>
      <c r="F57" s="93">
        <f>SUM(D57:E57)</f>
        <v>0</v>
      </c>
    </row>
    <row r="58" spans="1:6" s="45" customFormat="1" ht="12" customHeight="1" thickBot="1">
      <c r="A58" s="25" t="s">
        <v>13</v>
      </c>
      <c r="B58" s="80" t="s">
        <v>208</v>
      </c>
      <c r="C58" s="85">
        <f>SUM(C59:C61)</f>
        <v>0</v>
      </c>
      <c r="D58" s="85">
        <f>SUM(D59:D61)</f>
        <v>0</v>
      </c>
      <c r="E58" s="85">
        <f>SUM(E59:E61)</f>
        <v>0</v>
      </c>
      <c r="F58" s="85">
        <f>SUM(F59:F61)</f>
        <v>0</v>
      </c>
    </row>
    <row r="59" spans="1:6" s="45" customFormat="1" ht="12" customHeight="1">
      <c r="A59" s="173" t="s">
        <v>105</v>
      </c>
      <c r="B59" s="158" t="s">
        <v>210</v>
      </c>
      <c r="C59" s="247"/>
      <c r="D59" s="247"/>
      <c r="E59" s="308"/>
      <c r="F59" s="248">
        <f>SUM(D59:E59)</f>
        <v>0</v>
      </c>
    </row>
    <row r="60" spans="1:6" s="45" customFormat="1" ht="12" customHeight="1">
      <c r="A60" s="174" t="s">
        <v>106</v>
      </c>
      <c r="B60" s="159" t="s">
        <v>367</v>
      </c>
      <c r="C60" s="244"/>
      <c r="D60" s="244"/>
      <c r="E60" s="306"/>
      <c r="F60" s="90">
        <f>SUM(D60:E60)</f>
        <v>0</v>
      </c>
    </row>
    <row r="61" spans="1:6" s="45" customFormat="1" ht="12" customHeight="1">
      <c r="A61" s="174" t="s">
        <v>129</v>
      </c>
      <c r="B61" s="159" t="s">
        <v>211</v>
      </c>
      <c r="C61" s="244"/>
      <c r="D61" s="244"/>
      <c r="E61" s="306"/>
      <c r="F61" s="90">
        <f>SUM(D61:E61)</f>
        <v>0</v>
      </c>
    </row>
    <row r="62" spans="1:6" s="45" customFormat="1" ht="12" customHeight="1" thickBot="1">
      <c r="A62" s="175" t="s">
        <v>209</v>
      </c>
      <c r="B62" s="160" t="s">
        <v>212</v>
      </c>
      <c r="C62" s="245"/>
      <c r="D62" s="245"/>
      <c r="E62" s="307"/>
      <c r="F62" s="246">
        <f>SUM(D62:E62)</f>
        <v>0</v>
      </c>
    </row>
    <row r="63" spans="1:6" s="45" customFormat="1" ht="12" customHeight="1" thickBot="1">
      <c r="A63" s="25" t="s">
        <v>14</v>
      </c>
      <c r="B63" s="19" t="s">
        <v>213</v>
      </c>
      <c r="C63" s="91">
        <f>+C8+C15+C22+C29+C36+C47+C53+C58</f>
        <v>57281</v>
      </c>
      <c r="D63" s="91">
        <f>+D8+D15+D22+D29+D36+D47+D53+D58</f>
        <v>57281</v>
      </c>
      <c r="E63" s="91">
        <f>+E8+E15+E22+E29+E36+E47+E53+E58</f>
        <v>0</v>
      </c>
      <c r="F63" s="91">
        <f>+F8+F15+F22+F29+F36+F47+F53+F58</f>
        <v>57281</v>
      </c>
    </row>
    <row r="64" spans="1:6" s="45" customFormat="1" ht="12" customHeight="1" thickBot="1">
      <c r="A64" s="176" t="s">
        <v>335</v>
      </c>
      <c r="B64" s="80" t="s">
        <v>215</v>
      </c>
      <c r="C64" s="85">
        <f>SUM(C65:C67)</f>
        <v>0</v>
      </c>
      <c r="D64" s="85">
        <f>SUM(D65:D67)</f>
        <v>0</v>
      </c>
      <c r="E64" s="85">
        <f>SUM(E65:E67)</f>
        <v>0</v>
      </c>
      <c r="F64" s="85">
        <f>SUM(F65:F67)</f>
        <v>0</v>
      </c>
    </row>
    <row r="65" spans="1:6" s="45" customFormat="1" ht="12" customHeight="1">
      <c r="A65" s="173" t="s">
        <v>248</v>
      </c>
      <c r="B65" s="158" t="s">
        <v>216</v>
      </c>
      <c r="C65" s="247"/>
      <c r="D65" s="247"/>
      <c r="E65" s="308"/>
      <c r="F65" s="248">
        <f>SUM(D65:E65)</f>
        <v>0</v>
      </c>
    </row>
    <row r="66" spans="1:6" s="45" customFormat="1" ht="12" customHeight="1">
      <c r="A66" s="174" t="s">
        <v>257</v>
      </c>
      <c r="B66" s="159" t="s">
        <v>217</v>
      </c>
      <c r="C66" s="244"/>
      <c r="D66" s="244"/>
      <c r="E66" s="306"/>
      <c r="F66" s="90">
        <f>SUM(D66:E66)</f>
        <v>0</v>
      </c>
    </row>
    <row r="67" spans="1:6" s="45" customFormat="1" ht="12" customHeight="1" thickBot="1">
      <c r="A67" s="175" t="s">
        <v>258</v>
      </c>
      <c r="B67" s="162" t="s">
        <v>218</v>
      </c>
      <c r="C67" s="245"/>
      <c r="D67" s="245"/>
      <c r="E67" s="307"/>
      <c r="F67" s="246">
        <f>SUM(D67:E67)</f>
        <v>0</v>
      </c>
    </row>
    <row r="68" spans="1:6" s="45" customFormat="1" ht="12" customHeight="1" thickBot="1">
      <c r="A68" s="176" t="s">
        <v>219</v>
      </c>
      <c r="B68" s="80" t="s">
        <v>220</v>
      </c>
      <c r="C68" s="85">
        <f>SUM(C69:C72)</f>
        <v>0</v>
      </c>
      <c r="D68" s="85">
        <f>SUM(D69:D72)</f>
        <v>0</v>
      </c>
      <c r="E68" s="85">
        <f>SUM(E69:E72)</f>
        <v>0</v>
      </c>
      <c r="F68" s="85">
        <f>SUM(F69:F72)</f>
        <v>0</v>
      </c>
    </row>
    <row r="69" spans="1:6" s="45" customFormat="1" ht="12" customHeight="1">
      <c r="A69" s="173" t="s">
        <v>86</v>
      </c>
      <c r="B69" s="158" t="s">
        <v>221</v>
      </c>
      <c r="C69" s="247"/>
      <c r="D69" s="247"/>
      <c r="E69" s="308"/>
      <c r="F69" s="248">
        <f>SUM(D69:E69)</f>
        <v>0</v>
      </c>
    </row>
    <row r="70" spans="1:6" s="45" customFormat="1" ht="12" customHeight="1">
      <c r="A70" s="174" t="s">
        <v>87</v>
      </c>
      <c r="B70" s="159" t="s">
        <v>222</v>
      </c>
      <c r="C70" s="244"/>
      <c r="D70" s="244"/>
      <c r="E70" s="306"/>
      <c r="F70" s="90">
        <f>SUM(D70:E70)</f>
        <v>0</v>
      </c>
    </row>
    <row r="71" spans="1:6" s="45" customFormat="1" ht="12" customHeight="1">
      <c r="A71" s="174" t="s">
        <v>249</v>
      </c>
      <c r="B71" s="159" t="s">
        <v>223</v>
      </c>
      <c r="C71" s="244"/>
      <c r="D71" s="244"/>
      <c r="E71" s="306"/>
      <c r="F71" s="90">
        <f>SUM(D71:E71)</f>
        <v>0</v>
      </c>
    </row>
    <row r="72" spans="1:6" s="45" customFormat="1" ht="12" customHeight="1" thickBot="1">
      <c r="A72" s="175" t="s">
        <v>250</v>
      </c>
      <c r="B72" s="160" t="s">
        <v>224</v>
      </c>
      <c r="C72" s="245"/>
      <c r="D72" s="245"/>
      <c r="E72" s="307"/>
      <c r="F72" s="246">
        <f>SUM(D72:E72)</f>
        <v>0</v>
      </c>
    </row>
    <row r="73" spans="1:6" s="45" customFormat="1" ht="12" customHeight="1" thickBot="1">
      <c r="A73" s="176" t="s">
        <v>225</v>
      </c>
      <c r="B73" s="80" t="s">
        <v>226</v>
      </c>
      <c r="C73" s="85">
        <f>SUM(C74:C75)</f>
        <v>0</v>
      </c>
      <c r="D73" s="85">
        <f>SUM(D74:D75)</f>
        <v>4585</v>
      </c>
      <c r="E73" s="85">
        <f>SUM(E74:E75)</f>
        <v>0</v>
      </c>
      <c r="F73" s="85">
        <f>SUM(F74:F75)</f>
        <v>4585</v>
      </c>
    </row>
    <row r="74" spans="1:6" s="45" customFormat="1" ht="12" customHeight="1">
      <c r="A74" s="173" t="s">
        <v>251</v>
      </c>
      <c r="B74" s="158" t="s">
        <v>227</v>
      </c>
      <c r="C74" s="247"/>
      <c r="D74" s="247">
        <v>4585</v>
      </c>
      <c r="E74" s="308"/>
      <c r="F74" s="248">
        <f>SUM(D74:E74)</f>
        <v>4585</v>
      </c>
    </row>
    <row r="75" spans="1:6" s="45" customFormat="1" ht="12" customHeight="1" thickBot="1">
      <c r="A75" s="175" t="s">
        <v>252</v>
      </c>
      <c r="B75" s="160" t="s">
        <v>228</v>
      </c>
      <c r="C75" s="245"/>
      <c r="D75" s="245"/>
      <c r="E75" s="307"/>
      <c r="F75" s="246">
        <f>SUM(D75:E75)</f>
        <v>0</v>
      </c>
    </row>
    <row r="76" spans="1:6" s="44" customFormat="1" ht="12" customHeight="1" thickBot="1">
      <c r="A76" s="176" t="s">
        <v>229</v>
      </c>
      <c r="B76" s="80" t="s">
        <v>230</v>
      </c>
      <c r="C76" s="85">
        <f>SUM(C77:C79)</f>
        <v>0</v>
      </c>
      <c r="D76" s="85">
        <f>SUM(D77:D79)</f>
        <v>0</v>
      </c>
      <c r="E76" s="85">
        <f>SUM(E77:E79)</f>
        <v>0</v>
      </c>
      <c r="F76" s="85">
        <f>SUM(F77:F79)</f>
        <v>0</v>
      </c>
    </row>
    <row r="77" spans="1:6" s="45" customFormat="1" ht="12" customHeight="1">
      <c r="A77" s="173" t="s">
        <v>253</v>
      </c>
      <c r="B77" s="158" t="s">
        <v>231</v>
      </c>
      <c r="C77" s="247"/>
      <c r="D77" s="247"/>
      <c r="E77" s="308"/>
      <c r="F77" s="248">
        <f>SUM(D77:E77)</f>
        <v>0</v>
      </c>
    </row>
    <row r="78" spans="1:6" s="45" customFormat="1" ht="12" customHeight="1">
      <c r="A78" s="174" t="s">
        <v>254</v>
      </c>
      <c r="B78" s="159" t="s">
        <v>232</v>
      </c>
      <c r="C78" s="244"/>
      <c r="D78" s="244"/>
      <c r="E78" s="306"/>
      <c r="F78" s="90">
        <f>SUM(D78:E78)</f>
        <v>0</v>
      </c>
    </row>
    <row r="79" spans="1:6" s="45" customFormat="1" ht="12" customHeight="1" thickBot="1">
      <c r="A79" s="175" t="s">
        <v>255</v>
      </c>
      <c r="B79" s="160" t="s">
        <v>233</v>
      </c>
      <c r="C79" s="245"/>
      <c r="D79" s="245"/>
      <c r="E79" s="307"/>
      <c r="F79" s="246">
        <f>SUM(D79:E79)</f>
        <v>0</v>
      </c>
    </row>
    <row r="80" spans="1:6" s="45" customFormat="1" ht="12" customHeight="1" thickBot="1">
      <c r="A80" s="176" t="s">
        <v>234</v>
      </c>
      <c r="B80" s="80" t="s">
        <v>256</v>
      </c>
      <c r="C80" s="85">
        <f>SUM(C81:C84)</f>
        <v>0</v>
      </c>
      <c r="D80" s="85">
        <f>SUM(D81:D84)</f>
        <v>0</v>
      </c>
      <c r="E80" s="85">
        <f>SUM(E81:E84)</f>
        <v>0</v>
      </c>
      <c r="F80" s="85">
        <f>SUM(F81:F84)</f>
        <v>0</v>
      </c>
    </row>
    <row r="81" spans="1:6" s="45" customFormat="1" ht="12" customHeight="1">
      <c r="A81" s="177" t="s">
        <v>235</v>
      </c>
      <c r="B81" s="158" t="s">
        <v>236</v>
      </c>
      <c r="C81" s="247"/>
      <c r="D81" s="247"/>
      <c r="E81" s="308"/>
      <c r="F81" s="248">
        <f>SUM(D81:E81)</f>
        <v>0</v>
      </c>
    </row>
    <row r="82" spans="1:6" s="45" customFormat="1" ht="12" customHeight="1">
      <c r="A82" s="178" t="s">
        <v>237</v>
      </c>
      <c r="B82" s="159" t="s">
        <v>238</v>
      </c>
      <c r="C82" s="244"/>
      <c r="D82" s="244"/>
      <c r="E82" s="306"/>
      <c r="F82" s="90">
        <f>SUM(D82:E82)</f>
        <v>0</v>
      </c>
    </row>
    <row r="83" spans="1:6" s="45" customFormat="1" ht="12" customHeight="1">
      <c r="A83" s="178" t="s">
        <v>239</v>
      </c>
      <c r="B83" s="159" t="s">
        <v>240</v>
      </c>
      <c r="C83" s="244"/>
      <c r="D83" s="244"/>
      <c r="E83" s="306"/>
      <c r="F83" s="90">
        <f>SUM(D83:E83)</f>
        <v>0</v>
      </c>
    </row>
    <row r="84" spans="1:6" s="44" customFormat="1" ht="12" customHeight="1" thickBot="1">
      <c r="A84" s="179" t="s">
        <v>241</v>
      </c>
      <c r="B84" s="160" t="s">
        <v>242</v>
      </c>
      <c r="C84" s="245"/>
      <c r="D84" s="245"/>
      <c r="E84" s="307"/>
      <c r="F84" s="246">
        <f>SUM(D84:E84)</f>
        <v>0</v>
      </c>
    </row>
    <row r="85" spans="1:6" s="44" customFormat="1" ht="12" customHeight="1" thickBot="1">
      <c r="A85" s="176" t="s">
        <v>243</v>
      </c>
      <c r="B85" s="80" t="s">
        <v>244</v>
      </c>
      <c r="C85" s="199"/>
      <c r="D85" s="199"/>
      <c r="E85" s="199"/>
      <c r="F85" s="199">
        <f>SUM(D85:E85)</f>
        <v>0</v>
      </c>
    </row>
    <row r="86" spans="1:6" s="44" customFormat="1" ht="12" customHeight="1" thickBot="1">
      <c r="A86" s="176" t="s">
        <v>245</v>
      </c>
      <c r="B86" s="166" t="s">
        <v>246</v>
      </c>
      <c r="C86" s="91">
        <f>+C64+C68+C73+C76+C80+C85</f>
        <v>0</v>
      </c>
      <c r="D86" s="91">
        <f>+D64+D68+D73+D76+D80+D85</f>
        <v>4585</v>
      </c>
      <c r="E86" s="91">
        <f>+E64+E68+E73+E76+E80+E85</f>
        <v>0</v>
      </c>
      <c r="F86" s="91">
        <f>+F64+F68+F73+F76+F80+F85</f>
        <v>4585</v>
      </c>
    </row>
    <row r="87" spans="1:6" s="44" customFormat="1" ht="12" customHeight="1" thickBot="1">
      <c r="A87" s="180" t="s">
        <v>259</v>
      </c>
      <c r="B87" s="168" t="s">
        <v>361</v>
      </c>
      <c r="C87" s="91">
        <f>+C63+C86</f>
        <v>57281</v>
      </c>
      <c r="D87" s="91">
        <f>+D63+D86</f>
        <v>61866</v>
      </c>
      <c r="E87" s="91">
        <f>+E63+E86</f>
        <v>0</v>
      </c>
      <c r="F87" s="91">
        <f>+F63+F86</f>
        <v>61866</v>
      </c>
    </row>
    <row r="88" spans="1:3" s="45" customFormat="1" ht="15" customHeight="1">
      <c r="A88" s="68"/>
      <c r="B88" s="69"/>
      <c r="C88" s="131"/>
    </row>
    <row r="89" spans="1:3" ht="13.5" thickBot="1">
      <c r="A89" s="181"/>
      <c r="B89" s="71"/>
      <c r="C89" s="132"/>
    </row>
    <row r="90" spans="1:6" s="38" customFormat="1" ht="16.5" customHeight="1" thickBot="1">
      <c r="A90" s="379" t="s">
        <v>43</v>
      </c>
      <c r="B90" s="380"/>
      <c r="C90" s="380"/>
      <c r="D90" s="380"/>
      <c r="E90" s="380"/>
      <c r="F90" s="381"/>
    </row>
    <row r="91" spans="1:6" s="46" customFormat="1" ht="12" customHeight="1" thickBot="1">
      <c r="A91" s="150" t="s">
        <v>6</v>
      </c>
      <c r="B91" s="24" t="s">
        <v>262</v>
      </c>
      <c r="C91" s="84">
        <f>SUM(C92:C96)</f>
        <v>74301</v>
      </c>
      <c r="D91" s="84">
        <f>SUM(D92:D96)</f>
        <v>79706</v>
      </c>
      <c r="E91" s="84">
        <f>SUM(E92:E96)</f>
        <v>1449</v>
      </c>
      <c r="F91" s="84">
        <f>SUM(F92:F96)</f>
        <v>81155</v>
      </c>
    </row>
    <row r="92" spans="1:6" ht="12" customHeight="1">
      <c r="A92" s="182" t="s">
        <v>65</v>
      </c>
      <c r="B92" s="8" t="s">
        <v>36</v>
      </c>
      <c r="C92" s="239">
        <v>18489</v>
      </c>
      <c r="D92" s="239">
        <v>19276</v>
      </c>
      <c r="E92" s="302">
        <v>725</v>
      </c>
      <c r="F92" s="86">
        <f aca="true" t="shared" si="5" ref="F92:F106">SUM(D92:E92)</f>
        <v>20001</v>
      </c>
    </row>
    <row r="93" spans="1:6" ht="12" customHeight="1">
      <c r="A93" s="174" t="s">
        <v>66</v>
      </c>
      <c r="B93" s="6" t="s">
        <v>107</v>
      </c>
      <c r="C93" s="240">
        <v>5019</v>
      </c>
      <c r="D93" s="240">
        <v>5232</v>
      </c>
      <c r="E93" s="303">
        <v>189</v>
      </c>
      <c r="F93" s="87">
        <f t="shared" si="5"/>
        <v>5421</v>
      </c>
    </row>
    <row r="94" spans="1:6" ht="12" customHeight="1">
      <c r="A94" s="174" t="s">
        <v>67</v>
      </c>
      <c r="B94" s="6" t="s">
        <v>84</v>
      </c>
      <c r="C94" s="240">
        <v>50793</v>
      </c>
      <c r="D94" s="240">
        <v>55198</v>
      </c>
      <c r="E94" s="303">
        <v>-105</v>
      </c>
      <c r="F94" s="87">
        <f t="shared" si="5"/>
        <v>55093</v>
      </c>
    </row>
    <row r="95" spans="1:6" ht="12" customHeight="1">
      <c r="A95" s="174" t="s">
        <v>68</v>
      </c>
      <c r="B95" s="9" t="s">
        <v>108</v>
      </c>
      <c r="C95" s="240"/>
      <c r="D95" s="240"/>
      <c r="E95" s="303"/>
      <c r="F95" s="87">
        <f t="shared" si="5"/>
        <v>0</v>
      </c>
    </row>
    <row r="96" spans="1:6" ht="12" customHeight="1">
      <c r="A96" s="174" t="s">
        <v>76</v>
      </c>
      <c r="B96" s="17" t="s">
        <v>109</v>
      </c>
      <c r="C96" s="240"/>
      <c r="D96" s="240"/>
      <c r="E96" s="303">
        <v>640</v>
      </c>
      <c r="F96" s="87">
        <f t="shared" si="5"/>
        <v>640</v>
      </c>
    </row>
    <row r="97" spans="1:6" ht="12" customHeight="1">
      <c r="A97" s="174" t="s">
        <v>69</v>
      </c>
      <c r="B97" s="6" t="s">
        <v>263</v>
      </c>
      <c r="C97" s="240"/>
      <c r="D97" s="240"/>
      <c r="E97" s="303"/>
      <c r="F97" s="87">
        <f t="shared" si="5"/>
        <v>0</v>
      </c>
    </row>
    <row r="98" spans="1:6" ht="12" customHeight="1">
      <c r="A98" s="174" t="s">
        <v>70</v>
      </c>
      <c r="B98" s="52" t="s">
        <v>264</v>
      </c>
      <c r="C98" s="240"/>
      <c r="D98" s="240"/>
      <c r="E98" s="303"/>
      <c r="F98" s="87">
        <f t="shared" si="5"/>
        <v>0</v>
      </c>
    </row>
    <row r="99" spans="1:6" ht="12" customHeight="1">
      <c r="A99" s="174" t="s">
        <v>77</v>
      </c>
      <c r="B99" s="53" t="s">
        <v>265</v>
      </c>
      <c r="C99" s="240"/>
      <c r="D99" s="240"/>
      <c r="E99" s="303"/>
      <c r="F99" s="87">
        <f t="shared" si="5"/>
        <v>0</v>
      </c>
    </row>
    <row r="100" spans="1:6" ht="12" customHeight="1">
      <c r="A100" s="174" t="s">
        <v>78</v>
      </c>
      <c r="B100" s="53" t="s">
        <v>266</v>
      </c>
      <c r="C100" s="240"/>
      <c r="D100" s="240"/>
      <c r="E100" s="303"/>
      <c r="F100" s="87">
        <f t="shared" si="5"/>
        <v>0</v>
      </c>
    </row>
    <row r="101" spans="1:6" ht="12" customHeight="1">
      <c r="A101" s="174" t="s">
        <v>79</v>
      </c>
      <c r="B101" s="52" t="s">
        <v>267</v>
      </c>
      <c r="C101" s="240"/>
      <c r="D101" s="240"/>
      <c r="E101" s="303"/>
      <c r="F101" s="87">
        <f t="shared" si="5"/>
        <v>0</v>
      </c>
    </row>
    <row r="102" spans="1:6" ht="12" customHeight="1">
      <c r="A102" s="174" t="s">
        <v>80</v>
      </c>
      <c r="B102" s="52" t="s">
        <v>268</v>
      </c>
      <c r="C102" s="240"/>
      <c r="D102" s="240"/>
      <c r="E102" s="303"/>
      <c r="F102" s="87">
        <f t="shared" si="5"/>
        <v>0</v>
      </c>
    </row>
    <row r="103" spans="1:6" ht="12" customHeight="1">
      <c r="A103" s="174" t="s">
        <v>82</v>
      </c>
      <c r="B103" s="53" t="s">
        <v>269</v>
      </c>
      <c r="C103" s="240"/>
      <c r="D103" s="240"/>
      <c r="E103" s="303"/>
      <c r="F103" s="87">
        <f t="shared" si="5"/>
        <v>0</v>
      </c>
    </row>
    <row r="104" spans="1:6" ht="12" customHeight="1">
      <c r="A104" s="183" t="s">
        <v>110</v>
      </c>
      <c r="B104" s="54" t="s">
        <v>270</v>
      </c>
      <c r="C104" s="240"/>
      <c r="D104" s="240"/>
      <c r="E104" s="303"/>
      <c r="F104" s="87">
        <f t="shared" si="5"/>
        <v>0</v>
      </c>
    </row>
    <row r="105" spans="1:6" ht="12" customHeight="1">
      <c r="A105" s="174" t="s">
        <v>260</v>
      </c>
      <c r="B105" s="54" t="s">
        <v>271</v>
      </c>
      <c r="C105" s="240"/>
      <c r="D105" s="240"/>
      <c r="E105" s="303"/>
      <c r="F105" s="87">
        <f t="shared" si="5"/>
        <v>0</v>
      </c>
    </row>
    <row r="106" spans="1:6" ht="12" customHeight="1" thickBot="1">
      <c r="A106" s="184" t="s">
        <v>261</v>
      </c>
      <c r="B106" s="55" t="s">
        <v>272</v>
      </c>
      <c r="C106" s="241"/>
      <c r="D106" s="241"/>
      <c r="E106" s="304"/>
      <c r="F106" s="93">
        <f t="shared" si="5"/>
        <v>0</v>
      </c>
    </row>
    <row r="107" spans="1:6" ht="12" customHeight="1" thickBot="1">
      <c r="A107" s="25" t="s">
        <v>7</v>
      </c>
      <c r="B107" s="23" t="s">
        <v>273</v>
      </c>
      <c r="C107" s="85">
        <f>+C108+C110+C112</f>
        <v>4407</v>
      </c>
      <c r="D107" s="85">
        <f>+D108+D110+D112</f>
        <v>6822</v>
      </c>
      <c r="E107" s="85">
        <f>+E108+E110+E112</f>
        <v>198</v>
      </c>
      <c r="F107" s="85">
        <f>+F108+F110+F112</f>
        <v>7020</v>
      </c>
    </row>
    <row r="108" spans="1:6" ht="12" customHeight="1">
      <c r="A108" s="173" t="s">
        <v>71</v>
      </c>
      <c r="B108" s="6" t="s">
        <v>127</v>
      </c>
      <c r="C108" s="239">
        <v>4407</v>
      </c>
      <c r="D108" s="239">
        <v>5257</v>
      </c>
      <c r="E108" s="302">
        <v>198</v>
      </c>
      <c r="F108" s="86">
        <f aca="true" t="shared" si="6" ref="F108:F120">SUM(D108:E108)</f>
        <v>5455</v>
      </c>
    </row>
    <row r="109" spans="1:6" ht="12" customHeight="1">
      <c r="A109" s="173" t="s">
        <v>72</v>
      </c>
      <c r="B109" s="10" t="s">
        <v>277</v>
      </c>
      <c r="C109" s="240"/>
      <c r="D109" s="240">
        <v>0</v>
      </c>
      <c r="E109" s="303"/>
      <c r="F109" s="87">
        <f t="shared" si="6"/>
        <v>0</v>
      </c>
    </row>
    <row r="110" spans="1:6" ht="12" customHeight="1">
      <c r="A110" s="173" t="s">
        <v>73</v>
      </c>
      <c r="B110" s="10" t="s">
        <v>111</v>
      </c>
      <c r="C110" s="240"/>
      <c r="D110" s="240">
        <v>1565</v>
      </c>
      <c r="E110" s="303"/>
      <c r="F110" s="87">
        <f t="shared" si="6"/>
        <v>1565</v>
      </c>
    </row>
    <row r="111" spans="1:6" ht="12" customHeight="1">
      <c r="A111" s="173" t="s">
        <v>74</v>
      </c>
      <c r="B111" s="10" t="s">
        <v>278</v>
      </c>
      <c r="C111" s="240"/>
      <c r="D111" s="240">
        <v>0</v>
      </c>
      <c r="E111" s="303"/>
      <c r="F111" s="87">
        <f t="shared" si="6"/>
        <v>0</v>
      </c>
    </row>
    <row r="112" spans="1:6" ht="12" customHeight="1">
      <c r="A112" s="173" t="s">
        <v>75</v>
      </c>
      <c r="B112" s="82" t="s">
        <v>130</v>
      </c>
      <c r="C112" s="240"/>
      <c r="D112" s="240"/>
      <c r="E112" s="303"/>
      <c r="F112" s="87">
        <f t="shared" si="6"/>
        <v>0</v>
      </c>
    </row>
    <row r="113" spans="1:6" ht="12" customHeight="1">
      <c r="A113" s="173" t="s">
        <v>81</v>
      </c>
      <c r="B113" s="81" t="s">
        <v>368</v>
      </c>
      <c r="C113" s="240"/>
      <c r="D113" s="240"/>
      <c r="E113" s="303"/>
      <c r="F113" s="87">
        <f t="shared" si="6"/>
        <v>0</v>
      </c>
    </row>
    <row r="114" spans="1:6" ht="12" customHeight="1">
      <c r="A114" s="173" t="s">
        <v>83</v>
      </c>
      <c r="B114" s="154" t="s">
        <v>283</v>
      </c>
      <c r="C114" s="240"/>
      <c r="D114" s="240"/>
      <c r="E114" s="303"/>
      <c r="F114" s="87">
        <f t="shared" si="6"/>
        <v>0</v>
      </c>
    </row>
    <row r="115" spans="1:6" ht="12" customHeight="1">
      <c r="A115" s="173" t="s">
        <v>112</v>
      </c>
      <c r="B115" s="53" t="s">
        <v>266</v>
      </c>
      <c r="C115" s="240"/>
      <c r="D115" s="240"/>
      <c r="E115" s="303"/>
      <c r="F115" s="87">
        <f t="shared" si="6"/>
        <v>0</v>
      </c>
    </row>
    <row r="116" spans="1:6" ht="12" customHeight="1">
      <c r="A116" s="173" t="s">
        <v>113</v>
      </c>
      <c r="B116" s="53" t="s">
        <v>282</v>
      </c>
      <c r="C116" s="240"/>
      <c r="D116" s="240"/>
      <c r="E116" s="303"/>
      <c r="F116" s="87">
        <f t="shared" si="6"/>
        <v>0</v>
      </c>
    </row>
    <row r="117" spans="1:6" ht="12" customHeight="1">
      <c r="A117" s="173" t="s">
        <v>114</v>
      </c>
      <c r="B117" s="53" t="s">
        <v>281</v>
      </c>
      <c r="C117" s="240"/>
      <c r="D117" s="240"/>
      <c r="E117" s="303"/>
      <c r="F117" s="87">
        <f t="shared" si="6"/>
        <v>0</v>
      </c>
    </row>
    <row r="118" spans="1:6" ht="12" customHeight="1">
      <c r="A118" s="173" t="s">
        <v>274</v>
      </c>
      <c r="B118" s="53" t="s">
        <v>269</v>
      </c>
      <c r="C118" s="240"/>
      <c r="D118" s="240"/>
      <c r="E118" s="303"/>
      <c r="F118" s="87">
        <f t="shared" si="6"/>
        <v>0</v>
      </c>
    </row>
    <row r="119" spans="1:6" ht="12" customHeight="1">
      <c r="A119" s="173" t="s">
        <v>275</v>
      </c>
      <c r="B119" s="53" t="s">
        <v>280</v>
      </c>
      <c r="C119" s="240"/>
      <c r="D119" s="240"/>
      <c r="E119" s="303"/>
      <c r="F119" s="87">
        <f t="shared" si="6"/>
        <v>0</v>
      </c>
    </row>
    <row r="120" spans="1:6" ht="12" customHeight="1" thickBot="1">
      <c r="A120" s="183" t="s">
        <v>276</v>
      </c>
      <c r="B120" s="53" t="s">
        <v>279</v>
      </c>
      <c r="C120" s="241"/>
      <c r="D120" s="241"/>
      <c r="E120" s="304"/>
      <c r="F120" s="93">
        <f t="shared" si="6"/>
        <v>0</v>
      </c>
    </row>
    <row r="121" spans="1:6" ht="12" customHeight="1" thickBot="1">
      <c r="A121" s="25" t="s">
        <v>8</v>
      </c>
      <c r="B121" s="48" t="s">
        <v>284</v>
      </c>
      <c r="C121" s="85">
        <f>+C122+C123</f>
        <v>0</v>
      </c>
      <c r="D121" s="85">
        <f>+D122+D123</f>
        <v>0</v>
      </c>
      <c r="E121" s="85">
        <f>+E122+E123</f>
        <v>0</v>
      </c>
      <c r="F121" s="85">
        <f>+F122+F123</f>
        <v>0</v>
      </c>
    </row>
    <row r="122" spans="1:6" ht="12" customHeight="1">
      <c r="A122" s="173" t="s">
        <v>54</v>
      </c>
      <c r="B122" s="7" t="s">
        <v>45</v>
      </c>
      <c r="C122" s="239"/>
      <c r="D122" s="239"/>
      <c r="E122" s="302"/>
      <c r="F122" s="86">
        <f>SUM(D122:E122)</f>
        <v>0</v>
      </c>
    </row>
    <row r="123" spans="1:6" ht="12" customHeight="1" thickBot="1">
      <c r="A123" s="175" t="s">
        <v>55</v>
      </c>
      <c r="B123" s="10" t="s">
        <v>46</v>
      </c>
      <c r="C123" s="241"/>
      <c r="D123" s="241"/>
      <c r="E123" s="304"/>
      <c r="F123" s="93">
        <f>SUM(D123:E123)</f>
        <v>0</v>
      </c>
    </row>
    <row r="124" spans="1:6" ht="12" customHeight="1" thickBot="1">
      <c r="A124" s="25" t="s">
        <v>9</v>
      </c>
      <c r="B124" s="48" t="s">
        <v>285</v>
      </c>
      <c r="C124" s="85">
        <f>+C91+C107+C121</f>
        <v>78708</v>
      </c>
      <c r="D124" s="85">
        <f>+D91+D107+D121</f>
        <v>86528</v>
      </c>
      <c r="E124" s="85">
        <f>+E91+E107+E121</f>
        <v>1647</v>
      </c>
      <c r="F124" s="85">
        <f>+F91+F107+F121</f>
        <v>88175</v>
      </c>
    </row>
    <row r="125" spans="1:6" ht="12" customHeight="1" thickBot="1">
      <c r="A125" s="25" t="s">
        <v>10</v>
      </c>
      <c r="B125" s="48" t="s">
        <v>286</v>
      </c>
      <c r="C125" s="85">
        <f>+C126+C127+C128</f>
        <v>0</v>
      </c>
      <c r="D125" s="85">
        <f>+D126+D127+D128</f>
        <v>0</v>
      </c>
      <c r="E125" s="85">
        <f>+E126+E127+E128</f>
        <v>0</v>
      </c>
      <c r="F125" s="85">
        <f>+F126+F127+F128</f>
        <v>0</v>
      </c>
    </row>
    <row r="126" spans="1:6" s="46" customFormat="1" ht="12" customHeight="1">
      <c r="A126" s="173" t="s">
        <v>58</v>
      </c>
      <c r="B126" s="7" t="s">
        <v>287</v>
      </c>
      <c r="C126" s="239"/>
      <c r="D126" s="239"/>
      <c r="E126" s="302"/>
      <c r="F126" s="86">
        <f>SUM(D126:E126)</f>
        <v>0</v>
      </c>
    </row>
    <row r="127" spans="1:6" ht="12" customHeight="1">
      <c r="A127" s="173" t="s">
        <v>59</v>
      </c>
      <c r="B127" s="7" t="s">
        <v>288</v>
      </c>
      <c r="C127" s="240"/>
      <c r="D127" s="240"/>
      <c r="E127" s="303"/>
      <c r="F127" s="87">
        <f>SUM(D127:E127)</f>
        <v>0</v>
      </c>
    </row>
    <row r="128" spans="1:6" ht="12" customHeight="1" thickBot="1">
      <c r="A128" s="183" t="s">
        <v>60</v>
      </c>
      <c r="B128" s="5" t="s">
        <v>289</v>
      </c>
      <c r="C128" s="241"/>
      <c r="D128" s="241"/>
      <c r="E128" s="304"/>
      <c r="F128" s="93">
        <f>SUM(D128:E128)</f>
        <v>0</v>
      </c>
    </row>
    <row r="129" spans="1:6" ht="12" customHeight="1" thickBot="1">
      <c r="A129" s="25" t="s">
        <v>11</v>
      </c>
      <c r="B129" s="48" t="s">
        <v>334</v>
      </c>
      <c r="C129" s="85">
        <f>+C130+C131+C132+C133</f>
        <v>0</v>
      </c>
      <c r="D129" s="85">
        <f>+D130+D131+D132+D133</f>
        <v>0</v>
      </c>
      <c r="E129" s="85">
        <f>+E130+E131+E132+E133</f>
        <v>0</v>
      </c>
      <c r="F129" s="85">
        <f>+F130+F131+F132+F133</f>
        <v>0</v>
      </c>
    </row>
    <row r="130" spans="1:6" ht="12" customHeight="1">
      <c r="A130" s="173" t="s">
        <v>61</v>
      </c>
      <c r="B130" s="7" t="s">
        <v>290</v>
      </c>
      <c r="C130" s="239"/>
      <c r="D130" s="239"/>
      <c r="E130" s="302"/>
      <c r="F130" s="86">
        <f>SUM(D130:E130)</f>
        <v>0</v>
      </c>
    </row>
    <row r="131" spans="1:6" ht="12" customHeight="1">
      <c r="A131" s="173" t="s">
        <v>62</v>
      </c>
      <c r="B131" s="7" t="s">
        <v>291</v>
      </c>
      <c r="C131" s="240"/>
      <c r="D131" s="240"/>
      <c r="E131" s="303"/>
      <c r="F131" s="87">
        <f>SUM(D131:E131)</f>
        <v>0</v>
      </c>
    </row>
    <row r="132" spans="1:6" ht="12" customHeight="1">
      <c r="A132" s="173" t="s">
        <v>193</v>
      </c>
      <c r="B132" s="7" t="s">
        <v>292</v>
      </c>
      <c r="C132" s="240"/>
      <c r="D132" s="240"/>
      <c r="E132" s="303"/>
      <c r="F132" s="87">
        <f>SUM(D132:E132)</f>
        <v>0</v>
      </c>
    </row>
    <row r="133" spans="1:6" s="46" customFormat="1" ht="12" customHeight="1" thickBot="1">
      <c r="A133" s="183" t="s">
        <v>194</v>
      </c>
      <c r="B133" s="5" t="s">
        <v>293</v>
      </c>
      <c r="C133" s="241"/>
      <c r="D133" s="241"/>
      <c r="E133" s="304"/>
      <c r="F133" s="93">
        <f>SUM(D133:E133)</f>
        <v>0</v>
      </c>
    </row>
    <row r="134" spans="1:12" ht="12" customHeight="1" thickBot="1">
      <c r="A134" s="25" t="s">
        <v>12</v>
      </c>
      <c r="B134" s="48" t="s">
        <v>294</v>
      </c>
      <c r="C134" s="91">
        <f>+C135+C136+C137+C138+C139</f>
        <v>0</v>
      </c>
      <c r="D134" s="91">
        <f>+D135+D136+D137+D138+D139</f>
        <v>0</v>
      </c>
      <c r="E134" s="91">
        <f>+E135+E136+E137+E138+E139</f>
        <v>0</v>
      </c>
      <c r="F134" s="91">
        <f>+F135+F136+F137+F138+F139</f>
        <v>0</v>
      </c>
      <c r="L134" s="77"/>
    </row>
    <row r="135" spans="1:6" ht="12.75">
      <c r="A135" s="173" t="s">
        <v>63</v>
      </c>
      <c r="B135" s="7" t="s">
        <v>295</v>
      </c>
      <c r="C135" s="239"/>
      <c r="D135" s="239"/>
      <c r="E135" s="302"/>
      <c r="F135" s="86">
        <f>SUM(D135:E135)</f>
        <v>0</v>
      </c>
    </row>
    <row r="136" spans="1:6" ht="12" customHeight="1">
      <c r="A136" s="173" t="s">
        <v>64</v>
      </c>
      <c r="B136" s="7" t="s">
        <v>305</v>
      </c>
      <c r="C136" s="240"/>
      <c r="D136" s="240"/>
      <c r="E136" s="303"/>
      <c r="F136" s="87">
        <f>SUM(D136:E136)</f>
        <v>0</v>
      </c>
    </row>
    <row r="137" spans="1:6" ht="12" customHeight="1">
      <c r="A137" s="173" t="s">
        <v>206</v>
      </c>
      <c r="B137" s="7" t="s">
        <v>372</v>
      </c>
      <c r="C137" s="240"/>
      <c r="D137" s="240"/>
      <c r="E137" s="303"/>
      <c r="F137" s="87">
        <f>SUM(D137:E137)</f>
        <v>0</v>
      </c>
    </row>
    <row r="138" spans="1:6" s="46" customFormat="1" ht="12" customHeight="1">
      <c r="A138" s="173" t="s">
        <v>207</v>
      </c>
      <c r="B138" s="7" t="s">
        <v>296</v>
      </c>
      <c r="C138" s="240"/>
      <c r="D138" s="240"/>
      <c r="E138" s="303"/>
      <c r="F138" s="87">
        <f>SUM(D138:E138)</f>
        <v>0</v>
      </c>
    </row>
    <row r="139" spans="1:6" s="46" customFormat="1" ht="12" customHeight="1" thickBot="1">
      <c r="A139" s="183" t="s">
        <v>371</v>
      </c>
      <c r="B139" s="5" t="s">
        <v>297</v>
      </c>
      <c r="C139" s="241"/>
      <c r="D139" s="241"/>
      <c r="E139" s="304"/>
      <c r="F139" s="93">
        <f>SUM(D139:E139)</f>
        <v>0</v>
      </c>
    </row>
    <row r="140" spans="1:6" s="46" customFormat="1" ht="12" customHeight="1" thickBot="1">
      <c r="A140" s="25" t="s">
        <v>13</v>
      </c>
      <c r="B140" s="48" t="s">
        <v>298</v>
      </c>
      <c r="C140" s="94">
        <f>+C141+C142+C143+C144</f>
        <v>0</v>
      </c>
      <c r="D140" s="94">
        <f>+D141+D142+D143+D144</f>
        <v>0</v>
      </c>
      <c r="E140" s="94">
        <f>+E141+E142+E143+E144</f>
        <v>0</v>
      </c>
      <c r="F140" s="94">
        <f>+F141+F142+F143+F144</f>
        <v>0</v>
      </c>
    </row>
    <row r="141" spans="1:6" s="46" customFormat="1" ht="12" customHeight="1">
      <c r="A141" s="173" t="s">
        <v>105</v>
      </c>
      <c r="B141" s="7" t="s">
        <v>299</v>
      </c>
      <c r="C141" s="239"/>
      <c r="D141" s="239"/>
      <c r="E141" s="302"/>
      <c r="F141" s="86">
        <f>SUM(D141:E141)</f>
        <v>0</v>
      </c>
    </row>
    <row r="142" spans="1:6" s="46" customFormat="1" ht="12" customHeight="1">
      <c r="A142" s="173" t="s">
        <v>106</v>
      </c>
      <c r="B142" s="7" t="s">
        <v>300</v>
      </c>
      <c r="C142" s="240"/>
      <c r="D142" s="240"/>
      <c r="E142" s="303"/>
      <c r="F142" s="87">
        <f>SUM(D142:E142)</f>
        <v>0</v>
      </c>
    </row>
    <row r="143" spans="1:6" s="46" customFormat="1" ht="12" customHeight="1">
      <c r="A143" s="173" t="s">
        <v>129</v>
      </c>
      <c r="B143" s="7" t="s">
        <v>301</v>
      </c>
      <c r="C143" s="240"/>
      <c r="D143" s="240"/>
      <c r="E143" s="303"/>
      <c r="F143" s="87">
        <f>SUM(D143:E143)</f>
        <v>0</v>
      </c>
    </row>
    <row r="144" spans="1:6" ht="12.75" customHeight="1" thickBot="1">
      <c r="A144" s="173" t="s">
        <v>209</v>
      </c>
      <c r="B144" s="7" t="s">
        <v>302</v>
      </c>
      <c r="C144" s="241"/>
      <c r="D144" s="241"/>
      <c r="E144" s="304"/>
      <c r="F144" s="93">
        <f>SUM(D144:E144)</f>
        <v>0</v>
      </c>
    </row>
    <row r="145" spans="1:6" ht="12" customHeight="1" thickBot="1">
      <c r="A145" s="25" t="s">
        <v>14</v>
      </c>
      <c r="B145" s="48" t="s">
        <v>303</v>
      </c>
      <c r="C145" s="170">
        <f>+C125+C129+C134+C140</f>
        <v>0</v>
      </c>
      <c r="D145" s="170">
        <f>+D125+D129+D134+D140</f>
        <v>0</v>
      </c>
      <c r="E145" s="170">
        <f>+E125+E129+E134+E140</f>
        <v>0</v>
      </c>
      <c r="F145" s="170">
        <f>+F125+F129+F134+F140</f>
        <v>0</v>
      </c>
    </row>
    <row r="146" spans="1:6" ht="15" customHeight="1" thickBot="1">
      <c r="A146" s="185" t="s">
        <v>15</v>
      </c>
      <c r="B146" s="137" t="s">
        <v>304</v>
      </c>
      <c r="C146" s="170">
        <f>+C124+C145</f>
        <v>78708</v>
      </c>
      <c r="D146" s="170">
        <f>+D124+D145</f>
        <v>86528</v>
      </c>
      <c r="E146" s="170">
        <f>+E124+E145</f>
        <v>1647</v>
      </c>
      <c r="F146" s="170">
        <f>+F124+F145</f>
        <v>88175</v>
      </c>
    </row>
    <row r="147" spans="1:3" ht="13.5" thickBot="1">
      <c r="A147" s="140"/>
      <c r="B147" s="141"/>
      <c r="C147" s="142"/>
    </row>
    <row r="148" spans="1:6" ht="15" customHeight="1" thickBot="1">
      <c r="A148" s="75" t="s">
        <v>123</v>
      </c>
      <c r="B148" s="76"/>
      <c r="C148" s="200">
        <v>6.25</v>
      </c>
      <c r="D148" s="200">
        <v>6.25</v>
      </c>
      <c r="E148" s="201">
        <v>0</v>
      </c>
      <c r="F148" s="200">
        <f>SUM(D148:E148)</f>
        <v>6.25</v>
      </c>
    </row>
    <row r="149" spans="1:6" ht="14.25" customHeight="1" thickBot="1">
      <c r="A149" s="75" t="s">
        <v>124</v>
      </c>
      <c r="B149" s="76"/>
      <c r="C149" s="47">
        <v>0</v>
      </c>
      <c r="D149" s="201">
        <v>0</v>
      </c>
      <c r="E149" s="201">
        <v>0</v>
      </c>
      <c r="F149" s="201">
        <f>SUM(D149:E149)</f>
        <v>0</v>
      </c>
    </row>
  </sheetData>
  <sheetProtection formatCells="0"/>
  <mergeCells count="3">
    <mergeCell ref="A1:F1"/>
    <mergeCell ref="A7:F7"/>
    <mergeCell ref="A90:F9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&amp;L* Módosította a 9/2015.(VIII.27.) ör. Hatályos 2015.08.27. napjától&amp;C&amp;P/&amp;N</oddFooter>
  </headerFooter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58"/>
  <sheetViews>
    <sheetView workbookViewId="0" topLeftCell="A1">
      <selection activeCell="C2" sqref="C2"/>
    </sheetView>
  </sheetViews>
  <sheetFormatPr defaultColWidth="9.00390625" defaultRowHeight="12.75"/>
  <cols>
    <col min="1" max="1" width="19.125" style="73" customWidth="1"/>
    <col min="2" max="2" width="79.125" style="74" customWidth="1"/>
    <col min="3" max="4" width="11.125" style="74" bestFit="1" customWidth="1"/>
    <col min="5" max="5" width="10.625" style="74" bestFit="1" customWidth="1"/>
    <col min="6" max="6" width="13.50390625" style="74" customWidth="1"/>
    <col min="7" max="16384" width="9.375" style="74" customWidth="1"/>
  </cols>
  <sheetData>
    <row r="1" spans="1:6" s="60" customFormat="1" ht="21" customHeight="1" thickBot="1">
      <c r="A1" s="384" t="s">
        <v>448</v>
      </c>
      <c r="B1" s="384"/>
      <c r="C1" s="384"/>
      <c r="D1" s="384"/>
      <c r="E1" s="384"/>
      <c r="F1" s="384"/>
    </row>
    <row r="2" spans="1:6" s="193" customFormat="1" ht="25.5" customHeight="1">
      <c r="A2" s="148" t="s">
        <v>121</v>
      </c>
      <c r="B2" s="354" t="s">
        <v>378</v>
      </c>
      <c r="C2" s="356"/>
      <c r="D2" s="356"/>
      <c r="E2" s="356"/>
      <c r="F2" s="357"/>
    </row>
    <row r="3" spans="1:6" s="193" customFormat="1" ht="24.75" thickBot="1">
      <c r="A3" s="186" t="s">
        <v>120</v>
      </c>
      <c r="B3" s="355" t="s">
        <v>392</v>
      </c>
      <c r="C3" s="358"/>
      <c r="D3" s="358"/>
      <c r="E3" s="358"/>
      <c r="F3" s="359"/>
    </row>
    <row r="4" spans="1:6" s="194" customFormat="1" ht="15.75" customHeight="1" thickBot="1">
      <c r="A4" s="62"/>
      <c r="B4" s="62"/>
      <c r="F4" s="63" t="s">
        <v>39</v>
      </c>
    </row>
    <row r="5" spans="1:6" ht="36.75" thickBot="1">
      <c r="A5" s="149" t="s">
        <v>122</v>
      </c>
      <c r="B5" s="64" t="s">
        <v>40</v>
      </c>
      <c r="C5" s="28" t="s">
        <v>416</v>
      </c>
      <c r="D5" s="28" t="s">
        <v>431</v>
      </c>
      <c r="E5" s="28" t="s">
        <v>434</v>
      </c>
      <c r="F5" s="28" t="s">
        <v>417</v>
      </c>
    </row>
    <row r="6" spans="1:6" s="195" customFormat="1" ht="12.75" customHeight="1" thickBot="1">
      <c r="A6" s="233">
        <v>1</v>
      </c>
      <c r="B6" s="234">
        <v>2</v>
      </c>
      <c r="C6" s="235">
        <v>3</v>
      </c>
      <c r="D6" s="235">
        <v>4</v>
      </c>
      <c r="E6" s="235">
        <v>5</v>
      </c>
      <c r="F6" s="235">
        <v>6</v>
      </c>
    </row>
    <row r="7" spans="1:6" s="195" customFormat="1" ht="15.75" customHeight="1" thickBot="1">
      <c r="A7" s="379" t="s">
        <v>42</v>
      </c>
      <c r="B7" s="380"/>
      <c r="C7" s="380"/>
      <c r="D7" s="380"/>
      <c r="E7" s="380"/>
      <c r="F7" s="381"/>
    </row>
    <row r="8" spans="1:6" s="136" customFormat="1" ht="12" customHeight="1" thickBot="1">
      <c r="A8" s="58" t="s">
        <v>6</v>
      </c>
      <c r="B8" s="65" t="s">
        <v>340</v>
      </c>
      <c r="C8" s="99">
        <f>SUM(C9:C18)</f>
        <v>952</v>
      </c>
      <c r="D8" s="99">
        <f>SUM(D9:D18)</f>
        <v>952</v>
      </c>
      <c r="E8" s="99">
        <f>SUM(E9:E18)</f>
        <v>0</v>
      </c>
      <c r="F8" s="99">
        <f>SUM(F9:F18)</f>
        <v>952</v>
      </c>
    </row>
    <row r="9" spans="1:6" s="136" customFormat="1" ht="12" customHeight="1">
      <c r="A9" s="187" t="s">
        <v>65</v>
      </c>
      <c r="B9" s="8" t="s">
        <v>182</v>
      </c>
      <c r="C9" s="249"/>
      <c r="D9" s="249">
        <v>0</v>
      </c>
      <c r="E9" s="296"/>
      <c r="F9" s="128">
        <f>SUM(D9:E9)</f>
        <v>0</v>
      </c>
    </row>
    <row r="10" spans="1:6" s="136" customFormat="1" ht="12" customHeight="1">
      <c r="A10" s="188" t="s">
        <v>66</v>
      </c>
      <c r="B10" s="6" t="s">
        <v>183</v>
      </c>
      <c r="C10" s="96"/>
      <c r="D10" s="96">
        <v>0</v>
      </c>
      <c r="E10" s="297"/>
      <c r="F10" s="98">
        <f aca="true" t="shared" si="0" ref="F10:F18">SUM(D10:E10)</f>
        <v>0</v>
      </c>
    </row>
    <row r="11" spans="1:6" s="136" customFormat="1" ht="12" customHeight="1">
      <c r="A11" s="188" t="s">
        <v>67</v>
      </c>
      <c r="B11" s="6" t="s">
        <v>184</v>
      </c>
      <c r="C11" s="96">
        <v>750</v>
      </c>
      <c r="D11" s="96">
        <v>750</v>
      </c>
      <c r="E11" s="297"/>
      <c r="F11" s="98">
        <f t="shared" si="0"/>
        <v>750</v>
      </c>
    </row>
    <row r="12" spans="1:6" s="136" customFormat="1" ht="12" customHeight="1">
      <c r="A12" s="188" t="s">
        <v>68</v>
      </c>
      <c r="B12" s="6" t="s">
        <v>185</v>
      </c>
      <c r="C12" s="96"/>
      <c r="D12" s="96">
        <v>0</v>
      </c>
      <c r="E12" s="297"/>
      <c r="F12" s="98">
        <f t="shared" si="0"/>
        <v>0</v>
      </c>
    </row>
    <row r="13" spans="1:6" s="136" customFormat="1" ht="12" customHeight="1">
      <c r="A13" s="188" t="s">
        <v>85</v>
      </c>
      <c r="B13" s="6" t="s">
        <v>186</v>
      </c>
      <c r="C13" s="96"/>
      <c r="D13" s="96">
        <v>0</v>
      </c>
      <c r="E13" s="297"/>
      <c r="F13" s="98">
        <f t="shared" si="0"/>
        <v>0</v>
      </c>
    </row>
    <row r="14" spans="1:6" s="136" customFormat="1" ht="12" customHeight="1">
      <c r="A14" s="188" t="s">
        <v>69</v>
      </c>
      <c r="B14" s="6" t="s">
        <v>341</v>
      </c>
      <c r="C14" s="96">
        <v>202</v>
      </c>
      <c r="D14" s="96">
        <v>202</v>
      </c>
      <c r="E14" s="297"/>
      <c r="F14" s="98">
        <f t="shared" si="0"/>
        <v>202</v>
      </c>
    </row>
    <row r="15" spans="1:6" s="136" customFormat="1" ht="12" customHeight="1">
      <c r="A15" s="188" t="s">
        <v>70</v>
      </c>
      <c r="B15" s="5" t="s">
        <v>342</v>
      </c>
      <c r="C15" s="96"/>
      <c r="D15" s="96">
        <v>0</v>
      </c>
      <c r="E15" s="297"/>
      <c r="F15" s="98">
        <f t="shared" si="0"/>
        <v>0</v>
      </c>
    </row>
    <row r="16" spans="1:6" s="136" customFormat="1" ht="12" customHeight="1">
      <c r="A16" s="188" t="s">
        <v>77</v>
      </c>
      <c r="B16" s="6" t="s">
        <v>189</v>
      </c>
      <c r="C16" s="96"/>
      <c r="D16" s="96">
        <v>0</v>
      </c>
      <c r="E16" s="297"/>
      <c r="F16" s="98">
        <f t="shared" si="0"/>
        <v>0</v>
      </c>
    </row>
    <row r="17" spans="1:6" s="196" customFormat="1" ht="12" customHeight="1">
      <c r="A17" s="188" t="s">
        <v>78</v>
      </c>
      <c r="B17" s="6" t="s">
        <v>190</v>
      </c>
      <c r="C17" s="96"/>
      <c r="D17" s="96">
        <v>0</v>
      </c>
      <c r="E17" s="297"/>
      <c r="F17" s="98">
        <f t="shared" si="0"/>
        <v>0</v>
      </c>
    </row>
    <row r="18" spans="1:6" s="196" customFormat="1" ht="12" customHeight="1" thickBot="1">
      <c r="A18" s="188" t="s">
        <v>79</v>
      </c>
      <c r="B18" s="5" t="s">
        <v>191</v>
      </c>
      <c r="C18" s="250"/>
      <c r="D18" s="250">
        <v>0</v>
      </c>
      <c r="E18" s="298"/>
      <c r="F18" s="251">
        <f t="shared" si="0"/>
        <v>0</v>
      </c>
    </row>
    <row r="19" spans="1:6" s="136" customFormat="1" ht="12" customHeight="1" thickBot="1">
      <c r="A19" s="58" t="s">
        <v>7</v>
      </c>
      <c r="B19" s="65" t="s">
        <v>343</v>
      </c>
      <c r="C19" s="99">
        <f>SUM(C20:C22)</f>
        <v>0</v>
      </c>
      <c r="D19" s="99">
        <f>SUM(D20:D22)</f>
        <v>0</v>
      </c>
      <c r="E19" s="99">
        <f>SUM(E20:E22)</f>
        <v>0</v>
      </c>
      <c r="F19" s="99">
        <f>SUM(F20:F22)</f>
        <v>0</v>
      </c>
    </row>
    <row r="20" spans="1:6" s="196" customFormat="1" ht="12" customHeight="1">
      <c r="A20" s="188" t="s">
        <v>71</v>
      </c>
      <c r="B20" s="7" t="s">
        <v>157</v>
      </c>
      <c r="C20" s="249"/>
      <c r="D20" s="249"/>
      <c r="E20" s="296"/>
      <c r="F20" s="128">
        <f>SUM(D20:E20)</f>
        <v>0</v>
      </c>
    </row>
    <row r="21" spans="1:6" s="196" customFormat="1" ht="12" customHeight="1">
      <c r="A21" s="188" t="s">
        <v>72</v>
      </c>
      <c r="B21" s="6" t="s">
        <v>344</v>
      </c>
      <c r="C21" s="96"/>
      <c r="D21" s="96"/>
      <c r="E21" s="297"/>
      <c r="F21" s="98">
        <f>SUM(D21:E21)</f>
        <v>0</v>
      </c>
    </row>
    <row r="22" spans="1:6" s="196" customFormat="1" ht="12" customHeight="1">
      <c r="A22" s="188" t="s">
        <v>73</v>
      </c>
      <c r="B22" s="6" t="s">
        <v>345</v>
      </c>
      <c r="C22" s="96"/>
      <c r="D22" s="96"/>
      <c r="E22" s="297"/>
      <c r="F22" s="98">
        <f>SUM(D22:E22)</f>
        <v>0</v>
      </c>
    </row>
    <row r="23" spans="1:6" s="196" customFormat="1" ht="12" customHeight="1" thickBot="1">
      <c r="A23" s="188" t="s">
        <v>74</v>
      </c>
      <c r="B23" s="6" t="s">
        <v>0</v>
      </c>
      <c r="C23" s="250"/>
      <c r="D23" s="250"/>
      <c r="E23" s="298"/>
      <c r="F23" s="251">
        <f>SUM(D23:E23)</f>
        <v>0</v>
      </c>
    </row>
    <row r="24" spans="1:6" s="196" customFormat="1" ht="12" customHeight="1" thickBot="1">
      <c r="A24" s="59" t="s">
        <v>8</v>
      </c>
      <c r="B24" s="48" t="s">
        <v>98</v>
      </c>
      <c r="C24" s="118"/>
      <c r="D24" s="118"/>
      <c r="E24" s="118"/>
      <c r="F24" s="118">
        <f>SUM(D24:E24)</f>
        <v>0</v>
      </c>
    </row>
    <row r="25" spans="1:6" s="196" customFormat="1" ht="12" customHeight="1" thickBot="1">
      <c r="A25" s="59" t="s">
        <v>9</v>
      </c>
      <c r="B25" s="48" t="s">
        <v>346</v>
      </c>
      <c r="C25" s="99">
        <f>+C26+C27</f>
        <v>0</v>
      </c>
      <c r="D25" s="99">
        <f>+D26+D27</f>
        <v>0</v>
      </c>
      <c r="E25" s="99">
        <f>+E26+E27</f>
        <v>0</v>
      </c>
      <c r="F25" s="99">
        <f>+F26+F27</f>
        <v>0</v>
      </c>
    </row>
    <row r="26" spans="1:6" s="196" customFormat="1" ht="12" customHeight="1">
      <c r="A26" s="189" t="s">
        <v>167</v>
      </c>
      <c r="B26" s="190" t="s">
        <v>344</v>
      </c>
      <c r="C26" s="252"/>
      <c r="D26" s="252"/>
      <c r="E26" s="299"/>
      <c r="F26" s="253">
        <f>SUM(D26:E26)</f>
        <v>0</v>
      </c>
    </row>
    <row r="27" spans="1:6" s="196" customFormat="1" ht="12" customHeight="1">
      <c r="A27" s="189" t="s">
        <v>170</v>
      </c>
      <c r="B27" s="191" t="s">
        <v>347</v>
      </c>
      <c r="C27" s="39"/>
      <c r="D27" s="39"/>
      <c r="E27" s="300"/>
      <c r="F27" s="40">
        <f>SUM(D27:E27)</f>
        <v>0</v>
      </c>
    </row>
    <row r="28" spans="1:6" s="196" customFormat="1" ht="12" customHeight="1" thickBot="1">
      <c r="A28" s="188" t="s">
        <v>171</v>
      </c>
      <c r="B28" s="192" t="s">
        <v>348</v>
      </c>
      <c r="C28" s="254"/>
      <c r="D28" s="254"/>
      <c r="E28" s="301"/>
      <c r="F28" s="41">
        <f>SUM(D28:E28)</f>
        <v>0</v>
      </c>
    </row>
    <row r="29" spans="1:6" s="196" customFormat="1" ht="12" customHeight="1" thickBot="1">
      <c r="A29" s="59" t="s">
        <v>10</v>
      </c>
      <c r="B29" s="48" t="s">
        <v>349</v>
      </c>
      <c r="C29" s="99">
        <f>+C30+C31+C32</f>
        <v>0</v>
      </c>
      <c r="D29" s="99">
        <f>+D30+D31+D32</f>
        <v>0</v>
      </c>
      <c r="E29" s="99">
        <f>+E30+E31+E32</f>
        <v>0</v>
      </c>
      <c r="F29" s="99">
        <f>+F30+F31+F32</f>
        <v>0</v>
      </c>
    </row>
    <row r="30" spans="1:6" s="196" customFormat="1" ht="12" customHeight="1">
      <c r="A30" s="189" t="s">
        <v>58</v>
      </c>
      <c r="B30" s="190" t="s">
        <v>196</v>
      </c>
      <c r="C30" s="252"/>
      <c r="D30" s="252"/>
      <c r="E30" s="299"/>
      <c r="F30" s="253">
        <f>SUM(D30:E30)</f>
        <v>0</v>
      </c>
    </row>
    <row r="31" spans="1:6" s="196" customFormat="1" ht="12" customHeight="1">
      <c r="A31" s="189" t="s">
        <v>59</v>
      </c>
      <c r="B31" s="191" t="s">
        <v>197</v>
      </c>
      <c r="C31" s="39"/>
      <c r="D31" s="39"/>
      <c r="E31" s="300"/>
      <c r="F31" s="40">
        <f>SUM(D31:E31)</f>
        <v>0</v>
      </c>
    </row>
    <row r="32" spans="1:6" s="196" customFormat="1" ht="12" customHeight="1" thickBot="1">
      <c r="A32" s="188" t="s">
        <v>60</v>
      </c>
      <c r="B32" s="51" t="s">
        <v>198</v>
      </c>
      <c r="C32" s="254"/>
      <c r="D32" s="254"/>
      <c r="E32" s="301"/>
      <c r="F32" s="41">
        <f>SUM(D32:E32)</f>
        <v>0</v>
      </c>
    </row>
    <row r="33" spans="1:6" s="136" customFormat="1" ht="12" customHeight="1" thickBot="1">
      <c r="A33" s="59" t="s">
        <v>11</v>
      </c>
      <c r="B33" s="48" t="s">
        <v>311</v>
      </c>
      <c r="C33" s="118"/>
      <c r="D33" s="118"/>
      <c r="E33" s="118"/>
      <c r="F33" s="118">
        <f>SUM(D33:E33)</f>
        <v>0</v>
      </c>
    </row>
    <row r="34" spans="1:6" s="136" customFormat="1" ht="12" customHeight="1" thickBot="1">
      <c r="A34" s="59" t="s">
        <v>12</v>
      </c>
      <c r="B34" s="48" t="s">
        <v>350</v>
      </c>
      <c r="C34" s="129"/>
      <c r="D34" s="129"/>
      <c r="E34" s="129"/>
      <c r="F34" s="129">
        <f>SUM(D34:E34)</f>
        <v>0</v>
      </c>
    </row>
    <row r="35" spans="1:6" s="136" customFormat="1" ht="12" customHeight="1" thickBot="1">
      <c r="A35" s="58" t="s">
        <v>13</v>
      </c>
      <c r="B35" s="48" t="s">
        <v>351</v>
      </c>
      <c r="C35" s="130">
        <f>+C8+C19+C24+C25+C29+C33+C34</f>
        <v>952</v>
      </c>
      <c r="D35" s="130">
        <f>+D8+D19+D24+D25+D29+D33+D34</f>
        <v>952</v>
      </c>
      <c r="E35" s="130">
        <f>+E8+E19+E24+E25+E29+E33+E34</f>
        <v>0</v>
      </c>
      <c r="F35" s="130">
        <f>+F8+F19+F24+F25+F29+F33+F34</f>
        <v>952</v>
      </c>
    </row>
    <row r="36" spans="1:6" s="136" customFormat="1" ht="12" customHeight="1" thickBot="1">
      <c r="A36" s="66" t="s">
        <v>14</v>
      </c>
      <c r="B36" s="48" t="s">
        <v>352</v>
      </c>
      <c r="C36" s="130">
        <f>+C37+C38+C39</f>
        <v>53297</v>
      </c>
      <c r="D36" s="130">
        <f>+D37+D38+D39</f>
        <v>57466</v>
      </c>
      <c r="E36" s="130">
        <f>+E37+E38+E39</f>
        <v>385</v>
      </c>
      <c r="F36" s="130">
        <f>+F37+F38+F39</f>
        <v>57851</v>
      </c>
    </row>
    <row r="37" spans="1:6" s="136" customFormat="1" ht="12" customHeight="1">
      <c r="A37" s="189" t="s">
        <v>353</v>
      </c>
      <c r="B37" s="190" t="s">
        <v>137</v>
      </c>
      <c r="C37" s="252"/>
      <c r="D37" s="252">
        <v>2594</v>
      </c>
      <c r="E37" s="299"/>
      <c r="F37" s="253">
        <f>SUM(D37:E37)</f>
        <v>2594</v>
      </c>
    </row>
    <row r="38" spans="1:6" s="136" customFormat="1" ht="12" customHeight="1">
      <c r="A38" s="189" t="s">
        <v>354</v>
      </c>
      <c r="B38" s="191" t="s">
        <v>1</v>
      </c>
      <c r="C38" s="39"/>
      <c r="D38" s="39">
        <v>0</v>
      </c>
      <c r="E38" s="300"/>
      <c r="F38" s="40">
        <f>SUM(D38:E38)</f>
        <v>0</v>
      </c>
    </row>
    <row r="39" spans="1:6" s="196" customFormat="1" ht="12" customHeight="1" thickBot="1">
      <c r="A39" s="188" t="s">
        <v>355</v>
      </c>
      <c r="B39" s="51" t="s">
        <v>356</v>
      </c>
      <c r="C39" s="254">
        <v>53297</v>
      </c>
      <c r="D39" s="254">
        <v>54872</v>
      </c>
      <c r="E39" s="301">
        <v>385</v>
      </c>
      <c r="F39" s="41">
        <f>SUM(D39:E39)</f>
        <v>55257</v>
      </c>
    </row>
    <row r="40" spans="1:6" s="196" customFormat="1" ht="15" customHeight="1" thickBot="1">
      <c r="A40" s="66" t="s">
        <v>15</v>
      </c>
      <c r="B40" s="67" t="s">
        <v>357</v>
      </c>
      <c r="C40" s="133">
        <f>+C35+C36</f>
        <v>54249</v>
      </c>
      <c r="D40" s="133">
        <f>+D35+D36</f>
        <v>58418</v>
      </c>
      <c r="E40" s="133">
        <f>+E35+E36</f>
        <v>385</v>
      </c>
      <c r="F40" s="133">
        <f>+F35+F36</f>
        <v>58803</v>
      </c>
    </row>
    <row r="41" spans="1:3" s="196" customFormat="1" ht="15" customHeight="1">
      <c r="A41" s="68"/>
      <c r="B41" s="69"/>
      <c r="C41" s="131"/>
    </row>
    <row r="42" spans="1:3" ht="13.5" thickBot="1">
      <c r="A42" s="70"/>
      <c r="B42" s="71"/>
      <c r="C42" s="132"/>
    </row>
    <row r="43" spans="1:6" s="195" customFormat="1" ht="16.5" customHeight="1" thickBot="1">
      <c r="A43" s="379" t="s">
        <v>43</v>
      </c>
      <c r="B43" s="380"/>
      <c r="C43" s="380"/>
      <c r="D43" s="380"/>
      <c r="E43" s="380"/>
      <c r="F43" s="381"/>
    </row>
    <row r="44" spans="1:6" s="197" customFormat="1" ht="12" customHeight="1" thickBot="1">
      <c r="A44" s="59" t="s">
        <v>6</v>
      </c>
      <c r="B44" s="48" t="s">
        <v>358</v>
      </c>
      <c r="C44" s="99">
        <f>SUM(C45:C49)</f>
        <v>53136</v>
      </c>
      <c r="D44" s="99">
        <f>SUM(D45:D49)</f>
        <v>57105</v>
      </c>
      <c r="E44" s="99">
        <f>SUM(E45:E49)</f>
        <v>385</v>
      </c>
      <c r="F44" s="99">
        <f>SUM(F45:F49)</f>
        <v>57490</v>
      </c>
    </row>
    <row r="45" spans="1:6" ht="12" customHeight="1">
      <c r="A45" s="188" t="s">
        <v>65</v>
      </c>
      <c r="B45" s="7" t="s">
        <v>36</v>
      </c>
      <c r="C45" s="252">
        <v>32367</v>
      </c>
      <c r="D45" s="252">
        <v>34279</v>
      </c>
      <c r="E45" s="299">
        <v>1139</v>
      </c>
      <c r="F45" s="253">
        <f>SUM(D45:E45)</f>
        <v>35418</v>
      </c>
    </row>
    <row r="46" spans="1:6" ht="12" customHeight="1">
      <c r="A46" s="188" t="s">
        <v>66</v>
      </c>
      <c r="B46" s="6" t="s">
        <v>107</v>
      </c>
      <c r="C46" s="39">
        <v>8437</v>
      </c>
      <c r="D46" s="39">
        <v>9042</v>
      </c>
      <c r="E46" s="300">
        <v>307</v>
      </c>
      <c r="F46" s="40">
        <f>SUM(D46:E46)</f>
        <v>9349</v>
      </c>
    </row>
    <row r="47" spans="1:6" ht="12" customHeight="1">
      <c r="A47" s="188" t="s">
        <v>67</v>
      </c>
      <c r="B47" s="6" t="s">
        <v>84</v>
      </c>
      <c r="C47" s="39">
        <v>8998</v>
      </c>
      <c r="D47" s="39">
        <v>9591</v>
      </c>
      <c r="E47" s="300">
        <v>-3</v>
      </c>
      <c r="F47" s="40">
        <f>SUM(D47:E47)</f>
        <v>9588</v>
      </c>
    </row>
    <row r="48" spans="1:6" ht="12" customHeight="1">
      <c r="A48" s="188" t="s">
        <v>68</v>
      </c>
      <c r="B48" s="6" t="s">
        <v>108</v>
      </c>
      <c r="C48" s="39">
        <v>3334</v>
      </c>
      <c r="D48" s="39">
        <v>3334</v>
      </c>
      <c r="E48" s="300">
        <v>-1061</v>
      </c>
      <c r="F48" s="40">
        <f>SUM(D48:E48)</f>
        <v>2273</v>
      </c>
    </row>
    <row r="49" spans="1:6" ht="12" customHeight="1" thickBot="1">
      <c r="A49" s="188" t="s">
        <v>85</v>
      </c>
      <c r="B49" s="6" t="s">
        <v>109</v>
      </c>
      <c r="C49" s="254"/>
      <c r="D49" s="254">
        <v>859</v>
      </c>
      <c r="E49" s="301">
        <v>3</v>
      </c>
      <c r="F49" s="41">
        <f>SUM(D49:E49)</f>
        <v>862</v>
      </c>
    </row>
    <row r="50" spans="1:6" ht="12" customHeight="1" thickBot="1">
      <c r="A50" s="59" t="s">
        <v>7</v>
      </c>
      <c r="B50" s="48" t="s">
        <v>359</v>
      </c>
      <c r="C50" s="99">
        <f>SUM(C51:C53)</f>
        <v>1113</v>
      </c>
      <c r="D50" s="99">
        <f>SUM(D51:D53)</f>
        <v>1313</v>
      </c>
      <c r="E50" s="99">
        <f>SUM(E51:E53)</f>
        <v>0</v>
      </c>
      <c r="F50" s="99">
        <f>SUM(F51:F53)</f>
        <v>1313</v>
      </c>
    </row>
    <row r="51" spans="1:6" s="197" customFormat="1" ht="12" customHeight="1">
      <c r="A51" s="188" t="s">
        <v>71</v>
      </c>
      <c r="B51" s="7" t="s">
        <v>127</v>
      </c>
      <c r="C51" s="252">
        <v>1113</v>
      </c>
      <c r="D51" s="252">
        <v>1313</v>
      </c>
      <c r="E51" s="299"/>
      <c r="F51" s="253">
        <f>SUM(D51:E51)</f>
        <v>1313</v>
      </c>
    </row>
    <row r="52" spans="1:6" ht="12" customHeight="1">
      <c r="A52" s="188" t="s">
        <v>72</v>
      </c>
      <c r="B52" s="6" t="s">
        <v>111</v>
      </c>
      <c r="C52" s="39"/>
      <c r="D52" s="39"/>
      <c r="E52" s="300"/>
      <c r="F52" s="40">
        <f>SUM(D52:E52)</f>
        <v>0</v>
      </c>
    </row>
    <row r="53" spans="1:6" ht="12" customHeight="1">
      <c r="A53" s="188" t="s">
        <v>73</v>
      </c>
      <c r="B53" s="6" t="s">
        <v>44</v>
      </c>
      <c r="C53" s="39"/>
      <c r="D53" s="39"/>
      <c r="E53" s="300"/>
      <c r="F53" s="40">
        <f>SUM(D53:E53)</f>
        <v>0</v>
      </c>
    </row>
    <row r="54" spans="1:6" ht="12" customHeight="1" thickBot="1">
      <c r="A54" s="188" t="s">
        <v>74</v>
      </c>
      <c r="B54" s="6" t="s">
        <v>2</v>
      </c>
      <c r="C54" s="254"/>
      <c r="D54" s="254"/>
      <c r="E54" s="301"/>
      <c r="F54" s="41">
        <f>SUM(D54:E54)</f>
        <v>0</v>
      </c>
    </row>
    <row r="55" spans="1:6" ht="15" customHeight="1" thickBot="1">
      <c r="A55" s="59" t="s">
        <v>8</v>
      </c>
      <c r="B55" s="72" t="s">
        <v>360</v>
      </c>
      <c r="C55" s="134">
        <f>+C44+C50</f>
        <v>54249</v>
      </c>
      <c r="D55" s="134">
        <f>+D44+D50</f>
        <v>58418</v>
      </c>
      <c r="E55" s="134">
        <f>+E44+E50</f>
        <v>385</v>
      </c>
      <c r="F55" s="134">
        <f>+F44+F50</f>
        <v>58803</v>
      </c>
    </row>
    <row r="56" spans="3:6" ht="13.5" thickBot="1">
      <c r="C56" s="135"/>
      <c r="D56" s="135"/>
      <c r="E56" s="135"/>
      <c r="F56" s="135"/>
    </row>
    <row r="57" spans="1:6" ht="15" customHeight="1" thickBot="1">
      <c r="A57" s="75" t="s">
        <v>123</v>
      </c>
      <c r="B57" s="76"/>
      <c r="C57" s="47">
        <v>12</v>
      </c>
      <c r="D57" s="47">
        <v>12</v>
      </c>
      <c r="E57" s="47">
        <v>0</v>
      </c>
      <c r="F57" s="47">
        <f>SUM(D57:E57)</f>
        <v>12</v>
      </c>
    </row>
    <row r="58" spans="1:6" ht="14.25" customHeight="1" thickBot="1">
      <c r="A58" s="75" t="s">
        <v>124</v>
      </c>
      <c r="B58" s="76"/>
      <c r="C58" s="47">
        <v>0</v>
      </c>
      <c r="D58" s="47">
        <v>0</v>
      </c>
      <c r="E58" s="47">
        <v>0</v>
      </c>
      <c r="F58" s="47">
        <f>SUM(C58:D58)</f>
        <v>0</v>
      </c>
    </row>
  </sheetData>
  <sheetProtection formatCells="0"/>
  <mergeCells count="3">
    <mergeCell ref="A43:F43"/>
    <mergeCell ref="A7:F7"/>
    <mergeCell ref="A1:F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0" r:id="rId1"/>
  <headerFooter alignWithMargins="0">
    <oddFooter>&amp;L* Módosította a 9/2015.(VIII.27.) ör. Hatályos 2015.08.27. napjától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58"/>
  <sheetViews>
    <sheetView workbookViewId="0" topLeftCell="A1">
      <selection activeCell="A1" sqref="A1:F1"/>
    </sheetView>
  </sheetViews>
  <sheetFormatPr defaultColWidth="9.00390625" defaultRowHeight="12.75"/>
  <cols>
    <col min="1" max="1" width="19.125" style="73" customWidth="1"/>
    <col min="2" max="2" width="79.125" style="74" customWidth="1"/>
    <col min="3" max="4" width="11.125" style="74" bestFit="1" customWidth="1"/>
    <col min="5" max="5" width="10.625" style="74" bestFit="1" customWidth="1"/>
    <col min="6" max="6" width="13.875" style="74" customWidth="1"/>
    <col min="7" max="16384" width="9.375" style="74" customWidth="1"/>
  </cols>
  <sheetData>
    <row r="1" spans="1:6" s="60" customFormat="1" ht="21" customHeight="1" thickBot="1">
      <c r="A1" s="385" t="s">
        <v>449</v>
      </c>
      <c r="B1" s="385"/>
      <c r="C1" s="385"/>
      <c r="D1" s="385"/>
      <c r="E1" s="385"/>
      <c r="F1" s="385"/>
    </row>
    <row r="2" spans="1:6" s="193" customFormat="1" ht="25.5" customHeight="1">
      <c r="A2" s="148" t="s">
        <v>121</v>
      </c>
      <c r="B2" s="354" t="s">
        <v>376</v>
      </c>
      <c r="C2" s="356"/>
      <c r="D2" s="356"/>
      <c r="E2" s="356"/>
      <c r="F2" s="357"/>
    </row>
    <row r="3" spans="1:6" s="193" customFormat="1" ht="24.75" thickBot="1">
      <c r="A3" s="186" t="s">
        <v>120</v>
      </c>
      <c r="B3" s="355" t="s">
        <v>392</v>
      </c>
      <c r="C3" s="358"/>
      <c r="D3" s="358"/>
      <c r="E3" s="358"/>
      <c r="F3" s="359"/>
    </row>
    <row r="4" spans="1:6" s="194" customFormat="1" ht="15.75" customHeight="1" thickBot="1">
      <c r="A4" s="62"/>
      <c r="B4" s="62"/>
      <c r="F4" s="63" t="s">
        <v>39</v>
      </c>
    </row>
    <row r="5" spans="1:6" ht="36.75" thickBot="1">
      <c r="A5" s="149" t="s">
        <v>122</v>
      </c>
      <c r="B5" s="64" t="s">
        <v>40</v>
      </c>
      <c r="C5" s="28" t="s">
        <v>416</v>
      </c>
      <c r="D5" s="28" t="s">
        <v>431</v>
      </c>
      <c r="E5" s="28" t="s">
        <v>434</v>
      </c>
      <c r="F5" s="28" t="s">
        <v>417</v>
      </c>
    </row>
    <row r="6" spans="1:6" s="195" customFormat="1" ht="12.75" customHeight="1" thickBot="1">
      <c r="A6" s="233">
        <v>1</v>
      </c>
      <c r="B6" s="234">
        <v>2</v>
      </c>
      <c r="C6" s="235">
        <v>3</v>
      </c>
      <c r="D6" s="235">
        <v>4</v>
      </c>
      <c r="E6" s="235">
        <v>5</v>
      </c>
      <c r="F6" s="235">
        <v>6</v>
      </c>
    </row>
    <row r="7" spans="1:6" s="195" customFormat="1" ht="15.75" customHeight="1" thickBot="1">
      <c r="A7" s="379" t="s">
        <v>42</v>
      </c>
      <c r="B7" s="380"/>
      <c r="C7" s="380"/>
      <c r="D7" s="380"/>
      <c r="E7" s="380"/>
      <c r="F7" s="381"/>
    </row>
    <row r="8" spans="1:6" s="136" customFormat="1" ht="12" customHeight="1" thickBot="1">
      <c r="A8" s="58" t="s">
        <v>6</v>
      </c>
      <c r="B8" s="65" t="s">
        <v>340</v>
      </c>
      <c r="C8" s="99">
        <f>SUM(C9:C18)</f>
        <v>6497</v>
      </c>
      <c r="D8" s="99">
        <f>SUM(D9:D18)</f>
        <v>6497</v>
      </c>
      <c r="E8" s="99">
        <f>SUM(E9:E18)</f>
        <v>0</v>
      </c>
      <c r="F8" s="99">
        <f>SUM(F9:F18)</f>
        <v>6497</v>
      </c>
    </row>
    <row r="9" spans="1:6" s="136" customFormat="1" ht="12" customHeight="1">
      <c r="A9" s="187" t="s">
        <v>65</v>
      </c>
      <c r="B9" s="8" t="s">
        <v>182</v>
      </c>
      <c r="C9" s="249"/>
      <c r="D9" s="249"/>
      <c r="E9" s="296"/>
      <c r="F9" s="128">
        <f>SUM(D9:E9)</f>
        <v>0</v>
      </c>
    </row>
    <row r="10" spans="1:6" s="136" customFormat="1" ht="12" customHeight="1">
      <c r="A10" s="188" t="s">
        <v>66</v>
      </c>
      <c r="B10" s="6" t="s">
        <v>183</v>
      </c>
      <c r="C10" s="96"/>
      <c r="D10" s="96"/>
      <c r="E10" s="297"/>
      <c r="F10" s="98">
        <f aca="true" t="shared" si="0" ref="F10:F18">SUM(D10:E10)</f>
        <v>0</v>
      </c>
    </row>
    <row r="11" spans="1:6" s="136" customFormat="1" ht="12" customHeight="1">
      <c r="A11" s="188" t="s">
        <v>67</v>
      </c>
      <c r="B11" s="6" t="s">
        <v>184</v>
      </c>
      <c r="C11" s="96"/>
      <c r="D11" s="96"/>
      <c r="E11" s="297"/>
      <c r="F11" s="98">
        <f t="shared" si="0"/>
        <v>0</v>
      </c>
    </row>
    <row r="12" spans="1:6" s="136" customFormat="1" ht="12" customHeight="1">
      <c r="A12" s="188" t="s">
        <v>68</v>
      </c>
      <c r="B12" s="6" t="s">
        <v>185</v>
      </c>
      <c r="C12" s="96"/>
      <c r="D12" s="96"/>
      <c r="E12" s="297"/>
      <c r="F12" s="98">
        <f t="shared" si="0"/>
        <v>0</v>
      </c>
    </row>
    <row r="13" spans="1:6" s="136" customFormat="1" ht="12" customHeight="1">
      <c r="A13" s="188" t="s">
        <v>85</v>
      </c>
      <c r="B13" s="6" t="s">
        <v>186</v>
      </c>
      <c r="C13" s="96">
        <v>5116</v>
      </c>
      <c r="D13" s="96">
        <v>5116</v>
      </c>
      <c r="E13" s="297"/>
      <c r="F13" s="98">
        <f t="shared" si="0"/>
        <v>5116</v>
      </c>
    </row>
    <row r="14" spans="1:6" s="136" customFormat="1" ht="12" customHeight="1">
      <c r="A14" s="188" t="s">
        <v>69</v>
      </c>
      <c r="B14" s="6" t="s">
        <v>341</v>
      </c>
      <c r="C14" s="96">
        <v>1381</v>
      </c>
      <c r="D14" s="96">
        <v>1381</v>
      </c>
      <c r="E14" s="297"/>
      <c r="F14" s="98">
        <f t="shared" si="0"/>
        <v>1381</v>
      </c>
    </row>
    <row r="15" spans="1:6" s="136" customFormat="1" ht="12" customHeight="1">
      <c r="A15" s="188" t="s">
        <v>70</v>
      </c>
      <c r="B15" s="5" t="s">
        <v>342</v>
      </c>
      <c r="C15" s="96"/>
      <c r="D15" s="96"/>
      <c r="E15" s="297"/>
      <c r="F15" s="98">
        <f t="shared" si="0"/>
        <v>0</v>
      </c>
    </row>
    <row r="16" spans="1:6" s="136" customFormat="1" ht="12" customHeight="1">
      <c r="A16" s="188" t="s">
        <v>77</v>
      </c>
      <c r="B16" s="6" t="s">
        <v>189</v>
      </c>
      <c r="C16" s="96"/>
      <c r="D16" s="96"/>
      <c r="E16" s="297"/>
      <c r="F16" s="98">
        <f t="shared" si="0"/>
        <v>0</v>
      </c>
    </row>
    <row r="17" spans="1:6" s="196" customFormat="1" ht="12" customHeight="1">
      <c r="A17" s="188" t="s">
        <v>78</v>
      </c>
      <c r="B17" s="6" t="s">
        <v>190</v>
      </c>
      <c r="C17" s="96"/>
      <c r="D17" s="96"/>
      <c r="E17" s="297"/>
      <c r="F17" s="98">
        <f t="shared" si="0"/>
        <v>0</v>
      </c>
    </row>
    <row r="18" spans="1:6" s="196" customFormat="1" ht="12" customHeight="1" thickBot="1">
      <c r="A18" s="188" t="s">
        <v>79</v>
      </c>
      <c r="B18" s="5" t="s">
        <v>191</v>
      </c>
      <c r="C18" s="250"/>
      <c r="D18" s="250"/>
      <c r="E18" s="298"/>
      <c r="F18" s="251">
        <f t="shared" si="0"/>
        <v>0</v>
      </c>
    </row>
    <row r="19" spans="1:6" s="136" customFormat="1" ht="12" customHeight="1" thickBot="1">
      <c r="A19" s="58" t="s">
        <v>7</v>
      </c>
      <c r="B19" s="65" t="s">
        <v>343</v>
      </c>
      <c r="C19" s="99">
        <f>SUM(C20:C22)</f>
        <v>0</v>
      </c>
      <c r="D19" s="99">
        <f>SUM(D20:D22)</f>
        <v>0</v>
      </c>
      <c r="E19" s="99">
        <f>SUM(E20:E22)</f>
        <v>0</v>
      </c>
      <c r="F19" s="99">
        <f>SUM(F20:F22)</f>
        <v>0</v>
      </c>
    </row>
    <row r="20" spans="1:6" s="196" customFormat="1" ht="12" customHeight="1">
      <c r="A20" s="188" t="s">
        <v>71</v>
      </c>
      <c r="B20" s="7" t="s">
        <v>157</v>
      </c>
      <c r="C20" s="249"/>
      <c r="D20" s="249"/>
      <c r="E20" s="296"/>
      <c r="F20" s="128">
        <f>SUM(D20:E20)</f>
        <v>0</v>
      </c>
    </row>
    <row r="21" spans="1:6" s="196" customFormat="1" ht="12" customHeight="1">
      <c r="A21" s="188" t="s">
        <v>72</v>
      </c>
      <c r="B21" s="6" t="s">
        <v>344</v>
      </c>
      <c r="C21" s="96"/>
      <c r="D21" s="96"/>
      <c r="E21" s="297"/>
      <c r="F21" s="98">
        <f>SUM(D21:E21)</f>
        <v>0</v>
      </c>
    </row>
    <row r="22" spans="1:6" s="196" customFormat="1" ht="12" customHeight="1">
      <c r="A22" s="188" t="s">
        <v>73</v>
      </c>
      <c r="B22" s="6" t="s">
        <v>345</v>
      </c>
      <c r="C22" s="96"/>
      <c r="D22" s="96"/>
      <c r="E22" s="297"/>
      <c r="F22" s="98">
        <f>SUM(D22:E22)</f>
        <v>0</v>
      </c>
    </row>
    <row r="23" spans="1:6" s="196" customFormat="1" ht="12" customHeight="1" thickBot="1">
      <c r="A23" s="188" t="s">
        <v>74</v>
      </c>
      <c r="B23" s="6" t="s">
        <v>0</v>
      </c>
      <c r="C23" s="250"/>
      <c r="D23" s="250"/>
      <c r="E23" s="298"/>
      <c r="F23" s="251">
        <f>SUM(D23:E23)</f>
        <v>0</v>
      </c>
    </row>
    <row r="24" spans="1:6" s="196" customFormat="1" ht="12" customHeight="1" thickBot="1">
      <c r="A24" s="59" t="s">
        <v>8</v>
      </c>
      <c r="B24" s="48" t="s">
        <v>98</v>
      </c>
      <c r="C24" s="118"/>
      <c r="D24" s="118"/>
      <c r="E24" s="118"/>
      <c r="F24" s="118">
        <f>SUM(D24:E24)</f>
        <v>0</v>
      </c>
    </row>
    <row r="25" spans="1:6" s="196" customFormat="1" ht="12" customHeight="1" thickBot="1">
      <c r="A25" s="59" t="s">
        <v>9</v>
      </c>
      <c r="B25" s="48" t="s">
        <v>346</v>
      </c>
      <c r="C25" s="99">
        <f>+C26+C27</f>
        <v>0</v>
      </c>
      <c r="D25" s="99">
        <f>+D26+D27</f>
        <v>0</v>
      </c>
      <c r="E25" s="99">
        <f>+E26+E27</f>
        <v>0</v>
      </c>
      <c r="F25" s="99">
        <f>+F26+F27</f>
        <v>0</v>
      </c>
    </row>
    <row r="26" spans="1:6" s="196" customFormat="1" ht="12" customHeight="1">
      <c r="A26" s="189" t="s">
        <v>167</v>
      </c>
      <c r="B26" s="190" t="s">
        <v>344</v>
      </c>
      <c r="C26" s="252"/>
      <c r="D26" s="252"/>
      <c r="E26" s="299"/>
      <c r="F26" s="253">
        <f>SUM(D26:E26)</f>
        <v>0</v>
      </c>
    </row>
    <row r="27" spans="1:6" s="196" customFormat="1" ht="12" customHeight="1">
      <c r="A27" s="189" t="s">
        <v>170</v>
      </c>
      <c r="B27" s="191" t="s">
        <v>347</v>
      </c>
      <c r="C27" s="39"/>
      <c r="D27" s="39"/>
      <c r="E27" s="300"/>
      <c r="F27" s="40">
        <f>SUM(D27:E27)</f>
        <v>0</v>
      </c>
    </row>
    <row r="28" spans="1:6" s="196" customFormat="1" ht="12" customHeight="1" thickBot="1">
      <c r="A28" s="188" t="s">
        <v>171</v>
      </c>
      <c r="B28" s="192" t="s">
        <v>348</v>
      </c>
      <c r="C28" s="254"/>
      <c r="D28" s="254"/>
      <c r="E28" s="301"/>
      <c r="F28" s="41">
        <f>SUM(D28:E28)</f>
        <v>0</v>
      </c>
    </row>
    <row r="29" spans="1:6" s="196" customFormat="1" ht="12" customHeight="1" thickBot="1">
      <c r="A29" s="59" t="s">
        <v>10</v>
      </c>
      <c r="B29" s="48" t="s">
        <v>349</v>
      </c>
      <c r="C29" s="99">
        <f>+C30+C31+C32</f>
        <v>0</v>
      </c>
      <c r="D29" s="99">
        <f>+D30+D31+D32</f>
        <v>0</v>
      </c>
      <c r="E29" s="99">
        <f>+E30+E31+E32</f>
        <v>0</v>
      </c>
      <c r="F29" s="99">
        <f>+F30+F31+F32</f>
        <v>0</v>
      </c>
    </row>
    <row r="30" spans="1:6" s="196" customFormat="1" ht="12" customHeight="1">
      <c r="A30" s="189" t="s">
        <v>58</v>
      </c>
      <c r="B30" s="190" t="s">
        <v>196</v>
      </c>
      <c r="C30" s="252"/>
      <c r="D30" s="252"/>
      <c r="E30" s="299"/>
      <c r="F30" s="253">
        <f>SUM(D30:E30)</f>
        <v>0</v>
      </c>
    </row>
    <row r="31" spans="1:6" s="196" customFormat="1" ht="12" customHeight="1">
      <c r="A31" s="189" t="s">
        <v>59</v>
      </c>
      <c r="B31" s="191" t="s">
        <v>197</v>
      </c>
      <c r="C31" s="39"/>
      <c r="D31" s="39"/>
      <c r="E31" s="300"/>
      <c r="F31" s="40">
        <f>SUM(D31:E31)</f>
        <v>0</v>
      </c>
    </row>
    <row r="32" spans="1:6" s="196" customFormat="1" ht="12" customHeight="1" thickBot="1">
      <c r="A32" s="188" t="s">
        <v>60</v>
      </c>
      <c r="B32" s="51" t="s">
        <v>198</v>
      </c>
      <c r="C32" s="254"/>
      <c r="D32" s="254"/>
      <c r="E32" s="301"/>
      <c r="F32" s="41">
        <f>SUM(D32:E32)</f>
        <v>0</v>
      </c>
    </row>
    <row r="33" spans="1:6" s="136" customFormat="1" ht="12" customHeight="1" thickBot="1">
      <c r="A33" s="59" t="s">
        <v>11</v>
      </c>
      <c r="B33" s="48" t="s">
        <v>311</v>
      </c>
      <c r="C33" s="118"/>
      <c r="D33" s="118"/>
      <c r="E33" s="118"/>
      <c r="F33" s="118">
        <f>SUM(D33:E33)</f>
        <v>0</v>
      </c>
    </row>
    <row r="34" spans="1:6" s="136" customFormat="1" ht="12" customHeight="1" thickBot="1">
      <c r="A34" s="59" t="s">
        <v>12</v>
      </c>
      <c r="B34" s="48" t="s">
        <v>350</v>
      </c>
      <c r="C34" s="129"/>
      <c r="D34" s="129"/>
      <c r="E34" s="129"/>
      <c r="F34" s="129">
        <f>SUM(D34:E34)</f>
        <v>0</v>
      </c>
    </row>
    <row r="35" spans="1:6" s="136" customFormat="1" ht="12" customHeight="1" thickBot="1">
      <c r="A35" s="58" t="s">
        <v>13</v>
      </c>
      <c r="B35" s="48" t="s">
        <v>351</v>
      </c>
      <c r="C35" s="130">
        <f>+C8+C19+C24+C25+C29+C33+C34</f>
        <v>6497</v>
      </c>
      <c r="D35" s="130">
        <f>+D8+D19+D24+D25+D29+D33+D34</f>
        <v>6497</v>
      </c>
      <c r="E35" s="130">
        <f>+E8+E19+E24+E25+E29+E33+E34</f>
        <v>0</v>
      </c>
      <c r="F35" s="130">
        <f>+F8+F19+F24+F25+F29+F33+F34</f>
        <v>6497</v>
      </c>
    </row>
    <row r="36" spans="1:6" s="136" customFormat="1" ht="12" customHeight="1" thickBot="1">
      <c r="A36" s="66" t="s">
        <v>14</v>
      </c>
      <c r="B36" s="48" t="s">
        <v>352</v>
      </c>
      <c r="C36" s="130">
        <f>+C37+C38+C39</f>
        <v>53093</v>
      </c>
      <c r="D36" s="130">
        <f>+D37+D38+D39</f>
        <v>58791</v>
      </c>
      <c r="E36" s="130">
        <f>+E37+E38+E39</f>
        <v>443</v>
      </c>
      <c r="F36" s="130">
        <f>+F37+F38+F39</f>
        <v>59234</v>
      </c>
    </row>
    <row r="37" spans="1:6" s="136" customFormat="1" ht="12" customHeight="1">
      <c r="A37" s="189" t="s">
        <v>353</v>
      </c>
      <c r="B37" s="190" t="s">
        <v>137</v>
      </c>
      <c r="C37" s="252"/>
      <c r="D37" s="252">
        <v>5395</v>
      </c>
      <c r="E37" s="299"/>
      <c r="F37" s="253">
        <f>SUM(D37:E37)</f>
        <v>5395</v>
      </c>
    </row>
    <row r="38" spans="1:6" s="136" customFormat="1" ht="12" customHeight="1">
      <c r="A38" s="189" t="s">
        <v>354</v>
      </c>
      <c r="B38" s="191" t="s">
        <v>1</v>
      </c>
      <c r="C38" s="39"/>
      <c r="D38" s="39">
        <v>0</v>
      </c>
      <c r="E38" s="300"/>
      <c r="F38" s="40">
        <f>SUM(D38:E38)</f>
        <v>0</v>
      </c>
    </row>
    <row r="39" spans="1:6" s="196" customFormat="1" ht="12" customHeight="1" thickBot="1">
      <c r="A39" s="188" t="s">
        <v>355</v>
      </c>
      <c r="B39" s="51" t="s">
        <v>356</v>
      </c>
      <c r="C39" s="254">
        <v>53093</v>
      </c>
      <c r="D39" s="254">
        <v>53396</v>
      </c>
      <c r="E39" s="301">
        <v>443</v>
      </c>
      <c r="F39" s="41">
        <f>SUM(D39:E39)</f>
        <v>53839</v>
      </c>
    </row>
    <row r="40" spans="1:6" s="196" customFormat="1" ht="15" customHeight="1" thickBot="1">
      <c r="A40" s="66" t="s">
        <v>15</v>
      </c>
      <c r="B40" s="67" t="s">
        <v>357</v>
      </c>
      <c r="C40" s="133">
        <f>+C35+C36</f>
        <v>59590</v>
      </c>
      <c r="D40" s="133">
        <f>+D35+D36</f>
        <v>65288</v>
      </c>
      <c r="E40" s="133">
        <f>+E35+E36</f>
        <v>443</v>
      </c>
      <c r="F40" s="133">
        <f>+F35+F36</f>
        <v>65731</v>
      </c>
    </row>
    <row r="41" spans="1:3" s="196" customFormat="1" ht="15" customHeight="1">
      <c r="A41" s="68"/>
      <c r="B41" s="69"/>
      <c r="C41" s="131"/>
    </row>
    <row r="42" spans="1:3" ht="13.5" thickBot="1">
      <c r="A42" s="70"/>
      <c r="B42" s="71"/>
      <c r="C42" s="132"/>
    </row>
    <row r="43" spans="1:6" s="195" customFormat="1" ht="16.5" customHeight="1" thickBot="1">
      <c r="A43" s="379" t="s">
        <v>43</v>
      </c>
      <c r="B43" s="380"/>
      <c r="C43" s="380"/>
      <c r="D43" s="380"/>
      <c r="E43" s="380"/>
      <c r="F43" s="381"/>
    </row>
    <row r="44" spans="1:6" s="197" customFormat="1" ht="12" customHeight="1" thickBot="1">
      <c r="A44" s="59" t="s">
        <v>6</v>
      </c>
      <c r="B44" s="48" t="s">
        <v>358</v>
      </c>
      <c r="C44" s="99">
        <f>SUM(C45:C49)</f>
        <v>59490</v>
      </c>
      <c r="D44" s="99">
        <f>SUM(D45:D49)</f>
        <v>65102</v>
      </c>
      <c r="E44" s="99">
        <f>SUM(E45:E49)</f>
        <v>443</v>
      </c>
      <c r="F44" s="99">
        <f>SUM(F45:F49)</f>
        <v>65545</v>
      </c>
    </row>
    <row r="45" spans="1:6" ht="12" customHeight="1">
      <c r="A45" s="188" t="s">
        <v>65</v>
      </c>
      <c r="B45" s="7" t="s">
        <v>36</v>
      </c>
      <c r="C45" s="252">
        <v>33260</v>
      </c>
      <c r="D45" s="252">
        <v>33990</v>
      </c>
      <c r="E45" s="299">
        <v>127</v>
      </c>
      <c r="F45" s="253">
        <f>SUM(D45:E45)</f>
        <v>34117</v>
      </c>
    </row>
    <row r="46" spans="1:6" ht="12" customHeight="1">
      <c r="A46" s="188" t="s">
        <v>66</v>
      </c>
      <c r="B46" s="6" t="s">
        <v>107</v>
      </c>
      <c r="C46" s="39">
        <v>8995</v>
      </c>
      <c r="D46" s="39">
        <v>9275</v>
      </c>
      <c r="E46" s="300">
        <v>36</v>
      </c>
      <c r="F46" s="40">
        <f>SUM(D46:E46)</f>
        <v>9311</v>
      </c>
    </row>
    <row r="47" spans="1:6" ht="12" customHeight="1">
      <c r="A47" s="188" t="s">
        <v>67</v>
      </c>
      <c r="B47" s="6" t="s">
        <v>84</v>
      </c>
      <c r="C47" s="39">
        <v>17235</v>
      </c>
      <c r="D47" s="39">
        <v>17701</v>
      </c>
      <c r="E47" s="300">
        <v>280</v>
      </c>
      <c r="F47" s="40">
        <f>SUM(D47:E47)</f>
        <v>17981</v>
      </c>
    </row>
    <row r="48" spans="1:6" ht="12" customHeight="1">
      <c r="A48" s="188" t="s">
        <v>68</v>
      </c>
      <c r="B48" s="6" t="s">
        <v>108</v>
      </c>
      <c r="C48" s="39"/>
      <c r="D48" s="39">
        <v>0</v>
      </c>
      <c r="E48" s="300"/>
      <c r="F48" s="40">
        <f>SUM(D48:E48)</f>
        <v>0</v>
      </c>
    </row>
    <row r="49" spans="1:6" ht="12" customHeight="1" thickBot="1">
      <c r="A49" s="188" t="s">
        <v>85</v>
      </c>
      <c r="B49" s="6" t="s">
        <v>109</v>
      </c>
      <c r="C49" s="254"/>
      <c r="D49" s="254">
        <v>4136</v>
      </c>
      <c r="E49" s="301"/>
      <c r="F49" s="41">
        <f>SUM(D49:E49)</f>
        <v>4136</v>
      </c>
    </row>
    <row r="50" spans="1:6" ht="12" customHeight="1" thickBot="1">
      <c r="A50" s="59" t="s">
        <v>7</v>
      </c>
      <c r="B50" s="48" t="s">
        <v>359</v>
      </c>
      <c r="C50" s="99">
        <f>SUM(C51:C53)</f>
        <v>100</v>
      </c>
      <c r="D50" s="99">
        <f>SUM(D51:D53)</f>
        <v>186</v>
      </c>
      <c r="E50" s="99">
        <f>SUM(E51:E53)</f>
        <v>0</v>
      </c>
      <c r="F50" s="99">
        <f>SUM(F51:F53)</f>
        <v>186</v>
      </c>
    </row>
    <row r="51" spans="1:6" s="197" customFormat="1" ht="12" customHeight="1">
      <c r="A51" s="188" t="s">
        <v>71</v>
      </c>
      <c r="B51" s="7" t="s">
        <v>127</v>
      </c>
      <c r="C51" s="252">
        <v>100</v>
      </c>
      <c r="D51" s="252">
        <v>186</v>
      </c>
      <c r="E51" s="299"/>
      <c r="F51" s="253">
        <f>SUM(D51:E51)</f>
        <v>186</v>
      </c>
    </row>
    <row r="52" spans="1:6" ht="12" customHeight="1">
      <c r="A52" s="188" t="s">
        <v>72</v>
      </c>
      <c r="B52" s="6" t="s">
        <v>111</v>
      </c>
      <c r="C52" s="39"/>
      <c r="D52" s="39"/>
      <c r="E52" s="300"/>
      <c r="F52" s="40">
        <f>SUM(D52:E52)</f>
        <v>0</v>
      </c>
    </row>
    <row r="53" spans="1:6" ht="12" customHeight="1">
      <c r="A53" s="188" t="s">
        <v>73</v>
      </c>
      <c r="B53" s="6" t="s">
        <v>44</v>
      </c>
      <c r="C53" s="39"/>
      <c r="D53" s="39"/>
      <c r="E53" s="300"/>
      <c r="F53" s="40">
        <f>SUM(D53:E53)</f>
        <v>0</v>
      </c>
    </row>
    <row r="54" spans="1:6" ht="12" customHeight="1" thickBot="1">
      <c r="A54" s="188" t="s">
        <v>74</v>
      </c>
      <c r="B54" s="6" t="s">
        <v>2</v>
      </c>
      <c r="C54" s="254"/>
      <c r="D54" s="254"/>
      <c r="E54" s="301"/>
      <c r="F54" s="41">
        <f>SUM(D54:E54)</f>
        <v>0</v>
      </c>
    </row>
    <row r="55" spans="1:6" ht="15" customHeight="1" thickBot="1">
      <c r="A55" s="59" t="s">
        <v>8</v>
      </c>
      <c r="B55" s="72" t="s">
        <v>360</v>
      </c>
      <c r="C55" s="134">
        <f>+C44+C50</f>
        <v>59590</v>
      </c>
      <c r="D55" s="134">
        <f>+D44+D50</f>
        <v>65288</v>
      </c>
      <c r="E55" s="134">
        <f>+E44+E50</f>
        <v>443</v>
      </c>
      <c r="F55" s="134">
        <f>+F44+F50</f>
        <v>65731</v>
      </c>
    </row>
    <row r="56" spans="3:6" ht="13.5" thickBot="1">
      <c r="C56" s="135"/>
      <c r="D56" s="135"/>
      <c r="E56" s="135"/>
      <c r="F56" s="135"/>
    </row>
    <row r="57" spans="1:6" ht="15" customHeight="1" thickBot="1">
      <c r="A57" s="75" t="s">
        <v>123</v>
      </c>
      <c r="B57" s="76"/>
      <c r="C57" s="47">
        <v>14</v>
      </c>
      <c r="D57" s="47">
        <v>14</v>
      </c>
      <c r="E57" s="47">
        <v>0</v>
      </c>
      <c r="F57" s="47">
        <f>SUM(D57:E57)</f>
        <v>14</v>
      </c>
    </row>
    <row r="58" spans="1:6" ht="14.25" customHeight="1" thickBot="1">
      <c r="A58" s="75" t="s">
        <v>124</v>
      </c>
      <c r="B58" s="76"/>
      <c r="C58" s="47">
        <v>0</v>
      </c>
      <c r="D58" s="47">
        <v>0</v>
      </c>
      <c r="E58" s="47">
        <v>0</v>
      </c>
      <c r="F58" s="47">
        <f>SUM(D58:E58)</f>
        <v>0</v>
      </c>
    </row>
  </sheetData>
  <sheetProtection formatCells="0"/>
  <mergeCells count="3">
    <mergeCell ref="A7:F7"/>
    <mergeCell ref="A1:F1"/>
    <mergeCell ref="A43:F4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0" r:id="rId1"/>
  <headerFooter alignWithMargins="0">
    <oddFooter>&amp;L* Módosította a 9/2015.(VIII.27.) ör. Hatályos 2015.08.27. napjától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35.00390625" style="0" customWidth="1"/>
    <col min="2" max="2" width="27.00390625" style="0" customWidth="1"/>
    <col min="3" max="3" width="24.00390625" style="0" customWidth="1"/>
    <col min="4" max="4" width="25.375" style="0" customWidth="1"/>
    <col min="5" max="5" width="27.375" style="0" customWidth="1"/>
  </cols>
  <sheetData>
    <row r="1" spans="1:5" ht="12.75">
      <c r="A1" s="436" t="s">
        <v>487</v>
      </c>
      <c r="B1" s="436"/>
      <c r="C1" s="436"/>
      <c r="D1" s="436"/>
      <c r="E1" s="436"/>
    </row>
    <row r="2" spans="1:5" ht="15.75">
      <c r="A2" s="437" t="s">
        <v>488</v>
      </c>
      <c r="B2" s="437"/>
      <c r="C2" s="437"/>
      <c r="D2" s="437"/>
      <c r="E2" s="437"/>
    </row>
    <row r="3" spans="1:5" ht="13.5" thickBot="1">
      <c r="A3" s="438"/>
      <c r="B3" s="438"/>
      <c r="C3" s="438"/>
      <c r="D3" s="438"/>
      <c r="E3" s="438"/>
    </row>
    <row r="4" spans="1:5" ht="16.5" thickBot="1">
      <c r="A4" s="439" t="s">
        <v>489</v>
      </c>
      <c r="B4" s="440" t="s">
        <v>490</v>
      </c>
      <c r="C4" s="441"/>
      <c r="D4" s="441"/>
      <c r="E4" s="442"/>
    </row>
    <row r="5" spans="1:5" ht="16.5" thickBot="1">
      <c r="A5" s="439"/>
      <c r="B5" s="443" t="s">
        <v>491</v>
      </c>
      <c r="C5" s="443" t="s">
        <v>492</v>
      </c>
      <c r="D5" s="443" t="s">
        <v>493</v>
      </c>
      <c r="E5" s="443" t="s">
        <v>494</v>
      </c>
    </row>
    <row r="6" spans="1:5" ht="13.5" thickBot="1">
      <c r="A6" s="444"/>
      <c r="B6" s="445"/>
      <c r="C6" s="445"/>
      <c r="D6" s="445"/>
      <c r="E6" s="445"/>
    </row>
    <row r="7" spans="1:5" ht="16.5" thickBot="1">
      <c r="A7" s="446" t="s">
        <v>495</v>
      </c>
      <c r="B7" s="447">
        <v>12</v>
      </c>
      <c r="C7" s="447"/>
      <c r="D7" s="448"/>
      <c r="E7" s="447"/>
    </row>
    <row r="8" spans="1:5" ht="16.5" thickBot="1">
      <c r="A8" s="449"/>
      <c r="B8" s="450"/>
      <c r="C8" s="450"/>
      <c r="D8" s="450"/>
      <c r="E8" s="450"/>
    </row>
    <row r="9" spans="1:5" ht="16.5" thickBot="1">
      <c r="A9" s="446" t="s">
        <v>370</v>
      </c>
      <c r="B9" s="447"/>
      <c r="C9" s="447">
        <v>14</v>
      </c>
      <c r="D9" s="448"/>
      <c r="E9" s="447"/>
    </row>
    <row r="10" spans="1:5" ht="16.5" thickBot="1">
      <c r="A10" s="449"/>
      <c r="B10" s="450"/>
      <c r="C10" s="450"/>
      <c r="D10" s="450"/>
      <c r="E10" s="450"/>
    </row>
    <row r="11" spans="1:5" ht="79.5" thickBot="1">
      <c r="A11" s="451" t="s">
        <v>369</v>
      </c>
      <c r="B11" s="447"/>
      <c r="C11" s="447">
        <v>1</v>
      </c>
      <c r="D11" s="448"/>
      <c r="E11" s="447"/>
    </row>
    <row r="12" spans="1:5" ht="16.5" thickBot="1">
      <c r="A12" s="449"/>
      <c r="B12" s="450"/>
      <c r="C12" s="450"/>
      <c r="D12" s="450"/>
      <c r="E12" s="450"/>
    </row>
    <row r="13" spans="1:5" ht="16.5" thickBot="1">
      <c r="A13" s="446" t="s">
        <v>496</v>
      </c>
      <c r="B13" s="447"/>
      <c r="C13" s="447">
        <v>20.25</v>
      </c>
      <c r="D13" s="448">
        <v>0.5</v>
      </c>
      <c r="E13" s="447">
        <v>51</v>
      </c>
    </row>
    <row r="14" spans="1:5" ht="15.75">
      <c r="A14" s="452"/>
      <c r="B14" s="452"/>
      <c r="C14" s="452"/>
      <c r="D14" s="452"/>
      <c r="E14" s="452"/>
    </row>
    <row r="15" spans="1:5" ht="16.5" thickBot="1">
      <c r="A15" s="452"/>
      <c r="B15" s="452"/>
      <c r="C15" s="452"/>
      <c r="D15" s="452"/>
      <c r="E15" s="452"/>
    </row>
    <row r="16" spans="1:5" ht="16.5" thickBot="1">
      <c r="A16" s="453" t="s">
        <v>38</v>
      </c>
      <c r="B16" s="454">
        <f>SUM(B7:B15)</f>
        <v>12</v>
      </c>
      <c r="C16" s="454">
        <f>SUM(C7:C15)</f>
        <v>35.25</v>
      </c>
      <c r="D16" s="455">
        <f>SUM(D7:D15)</f>
        <v>0.5</v>
      </c>
      <c r="E16" s="455">
        <f>SUM(E7:E15)</f>
        <v>51</v>
      </c>
    </row>
    <row r="17" spans="1:5" ht="12.75">
      <c r="A17" s="438"/>
      <c r="B17" s="438"/>
      <c r="C17" s="438"/>
      <c r="D17" s="438"/>
      <c r="E17" s="438"/>
    </row>
    <row r="18" spans="1:5" ht="12.75">
      <c r="A18" s="456" t="s">
        <v>497</v>
      </c>
      <c r="B18" s="456"/>
      <c r="C18" s="456"/>
      <c r="D18" s="456"/>
      <c r="E18" s="457">
        <f>SUM(B16:D16)</f>
        <v>47.75</v>
      </c>
    </row>
    <row r="19" spans="1:5" ht="12.75">
      <c r="A19" s="456"/>
      <c r="B19" s="456"/>
      <c r="C19" s="456"/>
      <c r="D19" s="456"/>
      <c r="E19" s="458"/>
    </row>
    <row r="20" spans="1:5" ht="12.75">
      <c r="A20" s="456" t="s">
        <v>498</v>
      </c>
      <c r="B20" s="456"/>
      <c r="C20" s="456"/>
      <c r="D20" s="456"/>
      <c r="E20" s="457">
        <f>E16</f>
        <v>51</v>
      </c>
    </row>
    <row r="21" spans="1:5" ht="12.75">
      <c r="A21" s="456"/>
      <c r="B21" s="456"/>
      <c r="C21" s="456"/>
      <c r="D21" s="456"/>
      <c r="E21" s="458"/>
    </row>
  </sheetData>
  <sheetProtection/>
  <mergeCells count="8">
    <mergeCell ref="A20:D21"/>
    <mergeCell ref="E20:E21"/>
    <mergeCell ref="A1:E1"/>
    <mergeCell ref="A2:E2"/>
    <mergeCell ref="A4:A5"/>
    <mergeCell ref="B4:E4"/>
    <mergeCell ref="A18:D19"/>
    <mergeCell ref="E18:E19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37">
      <selection activeCell="H3" sqref="H3"/>
    </sheetView>
  </sheetViews>
  <sheetFormatPr defaultColWidth="9.00390625" defaultRowHeight="12.75"/>
  <cols>
    <col min="1" max="1" width="36.125" style="0" customWidth="1"/>
    <col min="2" max="2" width="9.875" style="0" customWidth="1"/>
    <col min="3" max="3" width="9.50390625" style="0" customWidth="1"/>
    <col min="4" max="4" width="10.00390625" style="0" customWidth="1"/>
    <col min="5" max="5" width="10.125" style="0" customWidth="1"/>
    <col min="6" max="6" width="10.50390625" style="0" customWidth="1"/>
    <col min="7" max="7" width="9.625" style="0" customWidth="1"/>
  </cols>
  <sheetData>
    <row r="1" spans="1:7" ht="12.75">
      <c r="A1" s="407"/>
      <c r="B1" s="407"/>
      <c r="C1" s="435" t="s">
        <v>461</v>
      </c>
      <c r="D1" s="435"/>
      <c r="E1" s="435"/>
      <c r="F1" s="435"/>
      <c r="G1" s="435"/>
    </row>
    <row r="2" spans="1:7" ht="15.75">
      <c r="A2" s="408" t="s">
        <v>462</v>
      </c>
      <c r="B2" s="409"/>
      <c r="C2" s="409"/>
      <c r="D2" s="409"/>
      <c r="E2" s="409"/>
      <c r="F2" s="409"/>
      <c r="G2" s="409"/>
    </row>
    <row r="3" spans="1:7" ht="15">
      <c r="A3" s="410" t="s">
        <v>463</v>
      </c>
      <c r="B3" s="411" t="s">
        <v>464</v>
      </c>
      <c r="C3" s="411"/>
      <c r="D3" s="411"/>
      <c r="E3" s="411"/>
      <c r="F3" s="411"/>
      <c r="G3" s="411"/>
    </row>
    <row r="4" spans="1:7" ht="16.5" thickBot="1">
      <c r="A4" s="412" t="s">
        <v>465</v>
      </c>
      <c r="B4" s="413"/>
      <c r="C4" s="413"/>
      <c r="D4" s="413"/>
      <c r="E4" s="413"/>
      <c r="F4" s="414" t="s">
        <v>466</v>
      </c>
      <c r="G4" s="414"/>
    </row>
    <row r="5" spans="1:7" ht="15" thickBot="1">
      <c r="A5" s="415" t="s">
        <v>467</v>
      </c>
      <c r="B5" s="416" t="s">
        <v>468</v>
      </c>
      <c r="C5" s="416" t="s">
        <v>469</v>
      </c>
      <c r="D5" s="416" t="s">
        <v>470</v>
      </c>
      <c r="E5" s="416" t="s">
        <v>471</v>
      </c>
      <c r="F5" s="416" t="s">
        <v>384</v>
      </c>
      <c r="G5" s="417" t="s">
        <v>38</v>
      </c>
    </row>
    <row r="6" spans="1:7" ht="15">
      <c r="A6" s="418" t="s">
        <v>472</v>
      </c>
      <c r="B6" s="419">
        <v>8293</v>
      </c>
      <c r="C6" s="419">
        <v>272</v>
      </c>
      <c r="D6" s="419">
        <f>1997+4000</f>
        <v>5997</v>
      </c>
      <c r="E6" s="419">
        <v>1301</v>
      </c>
      <c r="F6" s="419">
        <v>83751</v>
      </c>
      <c r="G6" s="420">
        <f>SUM(B6:F6)</f>
        <v>99614</v>
      </c>
    </row>
    <row r="7" spans="1:7" ht="15">
      <c r="A7" s="421" t="s">
        <v>473</v>
      </c>
      <c r="B7" s="422">
        <v>2281</v>
      </c>
      <c r="C7" s="422">
        <v>75</v>
      </c>
      <c r="D7" s="422">
        <v>1649</v>
      </c>
      <c r="E7" s="422">
        <v>358</v>
      </c>
      <c r="F7" s="422">
        <v>6700</v>
      </c>
      <c r="G7" s="423">
        <f aca="true" t="shared" si="0" ref="G7:G12">SUM(B7:F7)</f>
        <v>11063</v>
      </c>
    </row>
    <row r="8" spans="1:7" ht="15">
      <c r="A8" s="424" t="s">
        <v>474</v>
      </c>
      <c r="B8" s="425">
        <v>39207</v>
      </c>
      <c r="C8" s="425">
        <v>1284</v>
      </c>
      <c r="D8" s="425">
        <v>9442</v>
      </c>
      <c r="E8" s="425">
        <v>665492</v>
      </c>
      <c r="F8" s="425">
        <v>172281</v>
      </c>
      <c r="G8" s="426">
        <f>SUM(B8:F8)</f>
        <v>887706</v>
      </c>
    </row>
    <row r="9" spans="1:7" ht="15">
      <c r="A9" s="424" t="s">
        <v>475</v>
      </c>
      <c r="B9" s="425"/>
      <c r="C9" s="425"/>
      <c r="D9" s="425"/>
      <c r="E9" s="425"/>
      <c r="F9" s="425"/>
      <c r="G9" s="426">
        <f t="shared" si="0"/>
        <v>0</v>
      </c>
    </row>
    <row r="10" spans="1:7" ht="15">
      <c r="A10" s="424" t="s">
        <v>476</v>
      </c>
      <c r="B10" s="425"/>
      <c r="C10" s="425"/>
      <c r="D10" s="425"/>
      <c r="E10" s="425"/>
      <c r="F10" s="425"/>
      <c r="G10" s="426">
        <f t="shared" si="0"/>
        <v>0</v>
      </c>
    </row>
    <row r="11" spans="1:7" ht="15">
      <c r="A11" s="424" t="s">
        <v>477</v>
      </c>
      <c r="B11" s="425"/>
      <c r="C11" s="425"/>
      <c r="D11" s="425"/>
      <c r="E11" s="425"/>
      <c r="F11" s="425"/>
      <c r="G11" s="426">
        <f t="shared" si="0"/>
        <v>0</v>
      </c>
    </row>
    <row r="12" spans="1:7" ht="15.75" thickBot="1">
      <c r="A12" s="427"/>
      <c r="B12" s="428"/>
      <c r="C12" s="428"/>
      <c r="D12" s="428"/>
      <c r="E12" s="428"/>
      <c r="F12" s="428"/>
      <c r="G12" s="426">
        <f t="shared" si="0"/>
        <v>0</v>
      </c>
    </row>
    <row r="13" spans="1:7" ht="15.75" thickBot="1">
      <c r="A13" s="429" t="s">
        <v>478</v>
      </c>
      <c r="B13" s="430">
        <f aca="true" t="shared" si="1" ref="B13:G13">B6+SUM(B8:B12)</f>
        <v>47500</v>
      </c>
      <c r="C13" s="430">
        <f t="shared" si="1"/>
        <v>1556</v>
      </c>
      <c r="D13" s="430">
        <f t="shared" si="1"/>
        <v>15439</v>
      </c>
      <c r="E13" s="430">
        <f t="shared" si="1"/>
        <v>666793</v>
      </c>
      <c r="F13" s="430">
        <f t="shared" si="1"/>
        <v>256032</v>
      </c>
      <c r="G13" s="431">
        <f t="shared" si="1"/>
        <v>987320</v>
      </c>
    </row>
    <row r="14" spans="1:7" ht="15.75" thickBot="1">
      <c r="A14" s="432"/>
      <c r="B14" s="432"/>
      <c r="C14" s="432"/>
      <c r="D14" s="432"/>
      <c r="E14" s="432"/>
      <c r="F14" s="432"/>
      <c r="G14" s="432"/>
    </row>
    <row r="15" spans="1:7" ht="15" thickBot="1">
      <c r="A15" s="415" t="s">
        <v>479</v>
      </c>
      <c r="B15" s="416" t="s">
        <v>468</v>
      </c>
      <c r="C15" s="416" t="s">
        <v>469</v>
      </c>
      <c r="D15" s="416" t="s">
        <v>470</v>
      </c>
      <c r="E15" s="416" t="s">
        <v>471</v>
      </c>
      <c r="F15" s="416" t="s">
        <v>384</v>
      </c>
      <c r="G15" s="417" t="s">
        <v>38</v>
      </c>
    </row>
    <row r="16" spans="1:7" ht="15">
      <c r="A16" s="418" t="s">
        <v>480</v>
      </c>
      <c r="B16" s="419"/>
      <c r="C16" s="419"/>
      <c r="D16" s="419"/>
      <c r="E16" s="419"/>
      <c r="F16" s="419"/>
      <c r="G16" s="420">
        <f>SUM(B16:F16)</f>
        <v>0</v>
      </c>
    </row>
    <row r="17" spans="1:7" ht="15">
      <c r="A17" s="433" t="s">
        <v>481</v>
      </c>
      <c r="B17" s="425">
        <v>47500</v>
      </c>
      <c r="C17" s="425">
        <v>1556</v>
      </c>
      <c r="D17" s="425">
        <v>15439</v>
      </c>
      <c r="E17" s="425">
        <v>666793</v>
      </c>
      <c r="F17" s="425">
        <v>256032</v>
      </c>
      <c r="G17" s="426">
        <f>SUM(B17:F17)</f>
        <v>987320</v>
      </c>
    </row>
    <row r="18" spans="1:7" ht="15">
      <c r="A18" s="424" t="s">
        <v>482</v>
      </c>
      <c r="B18" s="425"/>
      <c r="C18" s="425"/>
      <c r="D18" s="425"/>
      <c r="E18" s="425"/>
      <c r="F18" s="425"/>
      <c r="G18" s="426">
        <f>SUM(B18:F18)</f>
        <v>0</v>
      </c>
    </row>
    <row r="19" spans="1:7" ht="15.75" thickBot="1">
      <c r="A19" s="424" t="s">
        <v>483</v>
      </c>
      <c r="B19" s="425"/>
      <c r="C19" s="425"/>
      <c r="D19" s="425"/>
      <c r="E19" s="425"/>
      <c r="F19" s="425"/>
      <c r="G19" s="426">
        <f>SUM(B19:F19)</f>
        <v>0</v>
      </c>
    </row>
    <row r="20" spans="1:7" ht="15.75" thickBot="1">
      <c r="A20" s="429" t="s">
        <v>484</v>
      </c>
      <c r="B20" s="430">
        <f aca="true" t="shared" si="2" ref="B20:G20">SUM(B16:B19)</f>
        <v>47500</v>
      </c>
      <c r="C20" s="430">
        <f t="shared" si="2"/>
        <v>1556</v>
      </c>
      <c r="D20" s="430">
        <f t="shared" si="2"/>
        <v>15439</v>
      </c>
      <c r="E20" s="430">
        <f t="shared" si="2"/>
        <v>666793</v>
      </c>
      <c r="F20" s="430">
        <f t="shared" si="2"/>
        <v>256032</v>
      </c>
      <c r="G20" s="431">
        <f t="shared" si="2"/>
        <v>987320</v>
      </c>
    </row>
    <row r="21" spans="1:7" ht="12.75">
      <c r="A21" s="434"/>
      <c r="B21" s="434"/>
      <c r="C21" s="434"/>
      <c r="D21" s="434"/>
      <c r="E21" s="434"/>
      <c r="F21" s="434"/>
      <c r="G21" s="434"/>
    </row>
    <row r="22" spans="1:7" ht="16.5" thickBot="1">
      <c r="A22" s="412" t="s">
        <v>485</v>
      </c>
      <c r="B22" s="413"/>
      <c r="C22" s="413"/>
      <c r="D22" s="413"/>
      <c r="E22" s="413"/>
      <c r="F22" s="414" t="s">
        <v>466</v>
      </c>
      <c r="G22" s="414"/>
    </row>
    <row r="23" spans="1:7" ht="15" thickBot="1">
      <c r="A23" s="415" t="s">
        <v>467</v>
      </c>
      <c r="B23" s="416" t="s">
        <v>468</v>
      </c>
      <c r="C23" s="416" t="s">
        <v>469</v>
      </c>
      <c r="D23" s="416" t="s">
        <v>470</v>
      </c>
      <c r="E23" s="416" t="s">
        <v>471</v>
      </c>
      <c r="F23" s="416" t="s">
        <v>384</v>
      </c>
      <c r="G23" s="417" t="s">
        <v>38</v>
      </c>
    </row>
    <row r="24" spans="1:7" ht="15">
      <c r="A24" s="418" t="s">
        <v>472</v>
      </c>
      <c r="B24" s="419">
        <f aca="true" t="shared" si="3" ref="B24:F26">B42-B6</f>
        <v>0</v>
      </c>
      <c r="C24" s="419">
        <f t="shared" si="3"/>
        <v>0</v>
      </c>
      <c r="D24" s="419">
        <f t="shared" si="3"/>
        <v>0</v>
      </c>
      <c r="E24" s="419">
        <f t="shared" si="3"/>
        <v>-1301</v>
      </c>
      <c r="F24" s="419">
        <f t="shared" si="3"/>
        <v>-20395</v>
      </c>
      <c r="G24" s="420">
        <f aca="true" t="shared" si="4" ref="G24:G30">SUM(B24:F24)</f>
        <v>-21696</v>
      </c>
    </row>
    <row r="25" spans="1:7" ht="15">
      <c r="A25" s="421" t="s">
        <v>473</v>
      </c>
      <c r="B25" s="422">
        <f t="shared" si="3"/>
        <v>0</v>
      </c>
      <c r="C25" s="422">
        <f t="shared" si="3"/>
        <v>0</v>
      </c>
      <c r="D25" s="422">
        <f t="shared" si="3"/>
        <v>0</v>
      </c>
      <c r="E25" s="422">
        <f t="shared" si="3"/>
        <v>-358</v>
      </c>
      <c r="F25" s="422">
        <f t="shared" si="3"/>
        <v>-6700</v>
      </c>
      <c r="G25" s="423">
        <f t="shared" si="4"/>
        <v>-7058</v>
      </c>
    </row>
    <row r="26" spans="1:7" ht="15">
      <c r="A26" s="424" t="s">
        <v>474</v>
      </c>
      <c r="B26" s="425">
        <f t="shared" si="3"/>
        <v>0</v>
      </c>
      <c r="C26" s="425">
        <f t="shared" si="3"/>
        <v>0</v>
      </c>
      <c r="D26" s="425">
        <f t="shared" si="3"/>
        <v>0</v>
      </c>
      <c r="E26" s="425">
        <f t="shared" si="3"/>
        <v>-176596</v>
      </c>
      <c r="F26" s="425">
        <f t="shared" si="3"/>
        <v>183794</v>
      </c>
      <c r="G26" s="426">
        <f t="shared" si="4"/>
        <v>7198</v>
      </c>
    </row>
    <row r="27" spans="1:7" ht="15">
      <c r="A27" s="424" t="s">
        <v>475</v>
      </c>
      <c r="B27" s="425"/>
      <c r="C27" s="425"/>
      <c r="D27" s="425"/>
      <c r="E27" s="425"/>
      <c r="F27" s="425"/>
      <c r="G27" s="426">
        <f t="shared" si="4"/>
        <v>0</v>
      </c>
    </row>
    <row r="28" spans="1:7" ht="15">
      <c r="A28" s="424" t="s">
        <v>476</v>
      </c>
      <c r="B28" s="425"/>
      <c r="C28" s="425"/>
      <c r="D28" s="425"/>
      <c r="E28" s="425"/>
      <c r="F28" s="425"/>
      <c r="G28" s="426">
        <f t="shared" si="4"/>
        <v>0</v>
      </c>
    </row>
    <row r="29" spans="1:7" ht="15">
      <c r="A29" s="424" t="s">
        <v>477</v>
      </c>
      <c r="B29" s="425"/>
      <c r="C29" s="425"/>
      <c r="D29" s="425"/>
      <c r="E29" s="425"/>
      <c r="F29" s="425"/>
      <c r="G29" s="426">
        <f t="shared" si="4"/>
        <v>0</v>
      </c>
    </row>
    <row r="30" spans="1:7" ht="15.75" thickBot="1">
      <c r="A30" s="427"/>
      <c r="B30" s="428"/>
      <c r="C30" s="428"/>
      <c r="D30" s="428"/>
      <c r="E30" s="428"/>
      <c r="F30" s="428"/>
      <c r="G30" s="426">
        <f t="shared" si="4"/>
        <v>0</v>
      </c>
    </row>
    <row r="31" spans="1:7" ht="15.75" thickBot="1">
      <c r="A31" s="429" t="s">
        <v>478</v>
      </c>
      <c r="B31" s="430">
        <f aca="true" t="shared" si="5" ref="B31:G31">B24+SUM(B26:B30)</f>
        <v>0</v>
      </c>
      <c r="C31" s="430">
        <f t="shared" si="5"/>
        <v>0</v>
      </c>
      <c r="D31" s="430">
        <f t="shared" si="5"/>
        <v>0</v>
      </c>
      <c r="E31" s="430">
        <f t="shared" si="5"/>
        <v>-177897</v>
      </c>
      <c r="F31" s="430">
        <f t="shared" si="5"/>
        <v>163399</v>
      </c>
      <c r="G31" s="431">
        <f t="shared" si="5"/>
        <v>-14498</v>
      </c>
    </row>
    <row r="32" spans="1:7" ht="15.75" thickBot="1">
      <c r="A32" s="432"/>
      <c r="B32" s="432"/>
      <c r="C32" s="432"/>
      <c r="D32" s="432"/>
      <c r="E32" s="432"/>
      <c r="F32" s="432"/>
      <c r="G32" s="432"/>
    </row>
    <row r="33" spans="1:7" ht="15" thickBot="1">
      <c r="A33" s="415" t="s">
        <v>479</v>
      </c>
      <c r="B33" s="416" t="s">
        <v>468</v>
      </c>
      <c r="C33" s="416" t="s">
        <v>469</v>
      </c>
      <c r="D33" s="416" t="s">
        <v>470</v>
      </c>
      <c r="E33" s="416" t="s">
        <v>471</v>
      </c>
      <c r="F33" s="416" t="s">
        <v>384</v>
      </c>
      <c r="G33" s="417" t="s">
        <v>38</v>
      </c>
    </row>
    <row r="34" spans="1:7" ht="15">
      <c r="A34" s="418" t="s">
        <v>480</v>
      </c>
      <c r="B34" s="419"/>
      <c r="C34" s="419"/>
      <c r="D34" s="419"/>
      <c r="E34" s="419"/>
      <c r="F34" s="419"/>
      <c r="G34" s="420">
        <f>SUM(B34:F34)</f>
        <v>0</v>
      </c>
    </row>
    <row r="35" spans="1:7" ht="15">
      <c r="A35" s="433" t="s">
        <v>481</v>
      </c>
      <c r="B35" s="425">
        <f>B53-B17</f>
        <v>0</v>
      </c>
      <c r="C35" s="425">
        <f>C53-C17</f>
        <v>0</v>
      </c>
      <c r="D35" s="425">
        <f>D53-D17</f>
        <v>0</v>
      </c>
      <c r="E35" s="425">
        <f>E53-E17</f>
        <v>-177897</v>
      </c>
      <c r="F35" s="425">
        <f>F53-F17</f>
        <v>163399</v>
      </c>
      <c r="G35" s="426">
        <f>SUM(B35:F35)</f>
        <v>-14498</v>
      </c>
    </row>
    <row r="36" spans="1:7" ht="15">
      <c r="A36" s="424" t="s">
        <v>482</v>
      </c>
      <c r="B36" s="425"/>
      <c r="C36" s="425"/>
      <c r="D36" s="425"/>
      <c r="E36" s="425"/>
      <c r="F36" s="425"/>
      <c r="G36" s="426">
        <f>SUM(B36:F36)</f>
        <v>0</v>
      </c>
    </row>
    <row r="37" spans="1:7" ht="15.75" thickBot="1">
      <c r="A37" s="424" t="s">
        <v>483</v>
      </c>
      <c r="B37" s="425"/>
      <c r="C37" s="425"/>
      <c r="D37" s="425"/>
      <c r="E37" s="425"/>
      <c r="F37" s="425"/>
      <c r="G37" s="426">
        <f>SUM(B37:F37)</f>
        <v>0</v>
      </c>
    </row>
    <row r="38" spans="1:7" ht="15.75" thickBot="1">
      <c r="A38" s="429" t="s">
        <v>484</v>
      </c>
      <c r="B38" s="430">
        <f aca="true" t="shared" si="6" ref="B38:G38">SUM(B34:B37)</f>
        <v>0</v>
      </c>
      <c r="C38" s="430">
        <f t="shared" si="6"/>
        <v>0</v>
      </c>
      <c r="D38" s="430">
        <f t="shared" si="6"/>
        <v>0</v>
      </c>
      <c r="E38" s="430">
        <f t="shared" si="6"/>
        <v>-177897</v>
      </c>
      <c r="F38" s="430">
        <f t="shared" si="6"/>
        <v>163399</v>
      </c>
      <c r="G38" s="431">
        <f t="shared" si="6"/>
        <v>-14498</v>
      </c>
    </row>
    <row r="39" spans="1:7" ht="12.75">
      <c r="A39" s="407"/>
      <c r="B39" s="407"/>
      <c r="C39" s="407"/>
      <c r="D39" s="407"/>
      <c r="E39" s="407"/>
      <c r="F39" s="407"/>
      <c r="G39" s="407"/>
    </row>
    <row r="40" spans="1:7" ht="16.5" thickBot="1">
      <c r="A40" s="412" t="s">
        <v>486</v>
      </c>
      <c r="B40" s="413"/>
      <c r="C40" s="413"/>
      <c r="D40" s="413"/>
      <c r="E40" s="413"/>
      <c r="F40" s="414" t="s">
        <v>466</v>
      </c>
      <c r="G40" s="414"/>
    </row>
    <row r="41" spans="1:7" ht="15" thickBot="1">
      <c r="A41" s="415" t="s">
        <v>467</v>
      </c>
      <c r="B41" s="416" t="s">
        <v>468</v>
      </c>
      <c r="C41" s="416" t="s">
        <v>469</v>
      </c>
      <c r="D41" s="416" t="s">
        <v>470</v>
      </c>
      <c r="E41" s="416" t="s">
        <v>471</v>
      </c>
      <c r="F41" s="416" t="s">
        <v>384</v>
      </c>
      <c r="G41" s="417" t="s">
        <v>38</v>
      </c>
    </row>
    <row r="42" spans="1:7" ht="15">
      <c r="A42" s="418" t="s">
        <v>472</v>
      </c>
      <c r="B42" s="419">
        <v>8293</v>
      </c>
      <c r="C42" s="419">
        <v>272</v>
      </c>
      <c r="D42" s="419">
        <f>1997+4000</f>
        <v>5997</v>
      </c>
      <c r="E42" s="419">
        <v>0</v>
      </c>
      <c r="F42" s="419">
        <v>63356</v>
      </c>
      <c r="G42" s="420">
        <f aca="true" t="shared" si="7" ref="G42:G48">SUM(B42:F42)</f>
        <v>77918</v>
      </c>
    </row>
    <row r="43" spans="1:7" ht="15">
      <c r="A43" s="421" t="s">
        <v>473</v>
      </c>
      <c r="B43" s="422">
        <v>2281</v>
      </c>
      <c r="C43" s="422">
        <v>75</v>
      </c>
      <c r="D43" s="422">
        <v>1649</v>
      </c>
      <c r="E43" s="422">
        <v>0</v>
      </c>
      <c r="F43" s="422"/>
      <c r="G43" s="423">
        <f t="shared" si="7"/>
        <v>4005</v>
      </c>
    </row>
    <row r="44" spans="1:7" ht="15">
      <c r="A44" s="424" t="s">
        <v>474</v>
      </c>
      <c r="B44" s="425">
        <v>39207</v>
      </c>
      <c r="C44" s="425">
        <v>1284</v>
      </c>
      <c r="D44" s="425">
        <v>9442</v>
      </c>
      <c r="E44" s="425">
        <v>488896</v>
      </c>
      <c r="F44" s="425">
        <v>356075</v>
      </c>
      <c r="G44" s="426">
        <f t="shared" si="7"/>
        <v>894904</v>
      </c>
    </row>
    <row r="45" spans="1:7" ht="15">
      <c r="A45" s="424" t="s">
        <v>475</v>
      </c>
      <c r="B45" s="425"/>
      <c r="C45" s="425"/>
      <c r="D45" s="425"/>
      <c r="E45" s="425"/>
      <c r="F45" s="425"/>
      <c r="G45" s="426">
        <f t="shared" si="7"/>
        <v>0</v>
      </c>
    </row>
    <row r="46" spans="1:7" ht="15">
      <c r="A46" s="424" t="s">
        <v>476</v>
      </c>
      <c r="B46" s="425"/>
      <c r="C46" s="425"/>
      <c r="D46" s="425"/>
      <c r="E46" s="425"/>
      <c r="F46" s="425"/>
      <c r="G46" s="426">
        <f t="shared" si="7"/>
        <v>0</v>
      </c>
    </row>
    <row r="47" spans="1:7" ht="15">
      <c r="A47" s="424" t="s">
        <v>477</v>
      </c>
      <c r="B47" s="425"/>
      <c r="C47" s="425"/>
      <c r="D47" s="425"/>
      <c r="E47" s="425"/>
      <c r="F47" s="425"/>
      <c r="G47" s="426">
        <f t="shared" si="7"/>
        <v>0</v>
      </c>
    </row>
    <row r="48" spans="1:7" ht="15.75" thickBot="1">
      <c r="A48" s="427"/>
      <c r="B48" s="428"/>
      <c r="C48" s="428"/>
      <c r="D48" s="428"/>
      <c r="E48" s="428"/>
      <c r="F48" s="428"/>
      <c r="G48" s="426">
        <f t="shared" si="7"/>
        <v>0</v>
      </c>
    </row>
    <row r="49" spans="1:7" ht="15.75" thickBot="1">
      <c r="A49" s="429" t="s">
        <v>478</v>
      </c>
      <c r="B49" s="430">
        <f aca="true" t="shared" si="8" ref="B49:G49">B42+SUM(B44:B48)</f>
        <v>47500</v>
      </c>
      <c r="C49" s="430">
        <f t="shared" si="8"/>
        <v>1556</v>
      </c>
      <c r="D49" s="430">
        <f t="shared" si="8"/>
        <v>15439</v>
      </c>
      <c r="E49" s="430">
        <f t="shared" si="8"/>
        <v>488896</v>
      </c>
      <c r="F49" s="430">
        <f t="shared" si="8"/>
        <v>419431</v>
      </c>
      <c r="G49" s="431">
        <f t="shared" si="8"/>
        <v>972822</v>
      </c>
    </row>
    <row r="50" spans="1:7" ht="15.75" thickBot="1">
      <c r="A50" s="432"/>
      <c r="B50" s="432"/>
      <c r="C50" s="432"/>
      <c r="D50" s="432"/>
      <c r="E50" s="432"/>
      <c r="F50" s="432"/>
      <c r="G50" s="432"/>
    </row>
    <row r="51" spans="1:7" ht="15" thickBot="1">
      <c r="A51" s="415" t="s">
        <v>479</v>
      </c>
      <c r="B51" s="416" t="s">
        <v>468</v>
      </c>
      <c r="C51" s="416" t="s">
        <v>469</v>
      </c>
      <c r="D51" s="416" t="s">
        <v>470</v>
      </c>
      <c r="E51" s="416" t="s">
        <v>471</v>
      </c>
      <c r="F51" s="416" t="s">
        <v>384</v>
      </c>
      <c r="G51" s="417" t="s">
        <v>38</v>
      </c>
    </row>
    <row r="52" spans="1:7" ht="15">
      <c r="A52" s="418" t="s">
        <v>480</v>
      </c>
      <c r="B52" s="419"/>
      <c r="C52" s="419"/>
      <c r="D52" s="419"/>
      <c r="E52" s="419"/>
      <c r="F52" s="419"/>
      <c r="G52" s="420">
        <f>SUM(B52:F52)</f>
        <v>0</v>
      </c>
    </row>
    <row r="53" spans="1:7" ht="15">
      <c r="A53" s="433" t="s">
        <v>481</v>
      </c>
      <c r="B53" s="425">
        <v>47500</v>
      </c>
      <c r="C53" s="425">
        <v>1556</v>
      </c>
      <c r="D53" s="425">
        <v>15439</v>
      </c>
      <c r="E53" s="425">
        <v>488896</v>
      </c>
      <c r="F53" s="425">
        <v>419431</v>
      </c>
      <c r="G53" s="426">
        <f>SUM(B53:F53)</f>
        <v>972822</v>
      </c>
    </row>
    <row r="54" spans="1:7" ht="15">
      <c r="A54" s="424" t="s">
        <v>482</v>
      </c>
      <c r="B54" s="425"/>
      <c r="C54" s="425"/>
      <c r="D54" s="425"/>
      <c r="E54" s="425"/>
      <c r="F54" s="425"/>
      <c r="G54" s="426">
        <f>SUM(B54:F54)</f>
        <v>0</v>
      </c>
    </row>
    <row r="55" spans="1:7" ht="15.75" thickBot="1">
      <c r="A55" s="424" t="s">
        <v>483</v>
      </c>
      <c r="B55" s="425"/>
      <c r="C55" s="425"/>
      <c r="D55" s="425"/>
      <c r="E55" s="425"/>
      <c r="F55" s="425"/>
      <c r="G55" s="426">
        <f>SUM(B55:F55)</f>
        <v>0</v>
      </c>
    </row>
    <row r="56" spans="1:7" ht="15.75" thickBot="1">
      <c r="A56" s="429" t="s">
        <v>484</v>
      </c>
      <c r="B56" s="430">
        <f aca="true" t="shared" si="9" ref="B56:G56">SUM(B52:B55)</f>
        <v>47500</v>
      </c>
      <c r="C56" s="430">
        <f t="shared" si="9"/>
        <v>1556</v>
      </c>
      <c r="D56" s="430">
        <f t="shared" si="9"/>
        <v>15439</v>
      </c>
      <c r="E56" s="430">
        <f t="shared" si="9"/>
        <v>488896</v>
      </c>
      <c r="F56" s="430">
        <f t="shared" si="9"/>
        <v>419431</v>
      </c>
      <c r="G56" s="431">
        <f t="shared" si="9"/>
        <v>972822</v>
      </c>
    </row>
  </sheetData>
  <sheetProtection/>
  <mergeCells count="5">
    <mergeCell ref="A2:G2"/>
    <mergeCell ref="B3:G3"/>
    <mergeCell ref="F4:G4"/>
    <mergeCell ref="F22:G22"/>
    <mergeCell ref="F40:G40"/>
  </mergeCells>
  <conditionalFormatting sqref="G6:G13 G16:G19 B13:F13 B20:G20">
    <cfRule type="cellIs" priority="3" dxfId="3" operator="equal" stopIfTrue="1">
      <formula>0</formula>
    </cfRule>
  </conditionalFormatting>
  <conditionalFormatting sqref="G24:G31 G34:G37 B31:F31 B38:G38">
    <cfRule type="cellIs" priority="2" dxfId="3" operator="equal" stopIfTrue="1">
      <formula>0</formula>
    </cfRule>
  </conditionalFormatting>
  <conditionalFormatting sqref="G42:G49 G52:G55 B49:F49 B56:G56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58"/>
  <sheetViews>
    <sheetView workbookViewId="0" topLeftCell="A1">
      <selection activeCell="A1" sqref="A1:F1"/>
    </sheetView>
  </sheetViews>
  <sheetFormatPr defaultColWidth="9.00390625" defaultRowHeight="12.75"/>
  <cols>
    <col min="1" max="1" width="19.125" style="73" customWidth="1"/>
    <col min="2" max="2" width="79.125" style="74" customWidth="1"/>
    <col min="3" max="4" width="11.125" style="74" bestFit="1" customWidth="1"/>
    <col min="5" max="5" width="10.625" style="74" bestFit="1" customWidth="1"/>
    <col min="6" max="6" width="14.375" style="74" customWidth="1"/>
    <col min="7" max="16384" width="9.375" style="74" customWidth="1"/>
  </cols>
  <sheetData>
    <row r="1" spans="1:6" s="60" customFormat="1" ht="21" customHeight="1" thickBot="1">
      <c r="A1" s="384" t="s">
        <v>450</v>
      </c>
      <c r="B1" s="384"/>
      <c r="C1" s="384"/>
      <c r="D1" s="384"/>
      <c r="E1" s="384"/>
      <c r="F1" s="384"/>
    </row>
    <row r="2" spans="1:6" s="193" customFormat="1" ht="25.5" customHeight="1">
      <c r="A2" s="148" t="s">
        <v>121</v>
      </c>
      <c r="B2" s="354" t="s">
        <v>377</v>
      </c>
      <c r="C2" s="356"/>
      <c r="D2" s="356"/>
      <c r="E2" s="356"/>
      <c r="F2" s="357"/>
    </row>
    <row r="3" spans="1:6" s="193" customFormat="1" ht="24.75" thickBot="1">
      <c r="A3" s="186" t="s">
        <v>120</v>
      </c>
      <c r="B3" s="355" t="s">
        <v>392</v>
      </c>
      <c r="C3" s="358"/>
      <c r="D3" s="358"/>
      <c r="E3" s="358"/>
      <c r="F3" s="359"/>
    </row>
    <row r="4" spans="1:6" s="194" customFormat="1" ht="15.75" customHeight="1" thickBot="1">
      <c r="A4" s="62"/>
      <c r="B4" s="62"/>
      <c r="F4" s="63" t="s">
        <v>39</v>
      </c>
    </row>
    <row r="5" spans="1:6" ht="36.75" thickBot="1">
      <c r="A5" s="149" t="s">
        <v>122</v>
      </c>
      <c r="B5" s="64" t="s">
        <v>40</v>
      </c>
      <c r="C5" s="28" t="s">
        <v>416</v>
      </c>
      <c r="D5" s="28" t="s">
        <v>431</v>
      </c>
      <c r="E5" s="28" t="s">
        <v>434</v>
      </c>
      <c r="F5" s="28" t="s">
        <v>417</v>
      </c>
    </row>
    <row r="6" spans="1:6" s="195" customFormat="1" ht="12.75" customHeight="1" thickBot="1">
      <c r="A6" s="233">
        <v>1</v>
      </c>
      <c r="B6" s="234">
        <v>2</v>
      </c>
      <c r="C6" s="235">
        <v>3</v>
      </c>
      <c r="D6" s="235">
        <v>4</v>
      </c>
      <c r="E6" s="235">
        <v>5</v>
      </c>
      <c r="F6" s="235">
        <v>6</v>
      </c>
    </row>
    <row r="7" spans="1:6" s="195" customFormat="1" ht="15.75" customHeight="1" thickBot="1">
      <c r="A7" s="379" t="s">
        <v>42</v>
      </c>
      <c r="B7" s="380"/>
      <c r="C7" s="380"/>
      <c r="D7" s="380"/>
      <c r="E7" s="380"/>
      <c r="F7" s="381"/>
    </row>
    <row r="8" spans="1:6" s="136" customFormat="1" ht="12" customHeight="1" thickBot="1">
      <c r="A8" s="255" t="s">
        <v>6</v>
      </c>
      <c r="B8" s="256" t="s">
        <v>340</v>
      </c>
      <c r="C8" s="99">
        <f>SUM(C9:C18)</f>
        <v>850</v>
      </c>
      <c r="D8" s="99">
        <f>SUM(D9:D18)</f>
        <v>850</v>
      </c>
      <c r="E8" s="99">
        <f>SUM(E9:E18)</f>
        <v>0</v>
      </c>
      <c r="F8" s="99">
        <f>SUM(F9:F18)</f>
        <v>850</v>
      </c>
    </row>
    <row r="9" spans="1:6" s="136" customFormat="1" ht="12" customHeight="1">
      <c r="A9" s="187" t="s">
        <v>65</v>
      </c>
      <c r="B9" s="8" t="s">
        <v>182</v>
      </c>
      <c r="C9" s="249">
        <v>450</v>
      </c>
      <c r="D9" s="249">
        <v>450</v>
      </c>
      <c r="E9" s="296"/>
      <c r="F9" s="128">
        <f>SUM(D9:E9)</f>
        <v>450</v>
      </c>
    </row>
    <row r="10" spans="1:6" s="136" customFormat="1" ht="12" customHeight="1">
      <c r="A10" s="188" t="s">
        <v>66</v>
      </c>
      <c r="B10" s="6" t="s">
        <v>183</v>
      </c>
      <c r="C10" s="96"/>
      <c r="D10" s="96">
        <v>0</v>
      </c>
      <c r="E10" s="297"/>
      <c r="F10" s="98">
        <f aca="true" t="shared" si="0" ref="F10:F18">SUM(D10:E10)</f>
        <v>0</v>
      </c>
    </row>
    <row r="11" spans="1:6" s="136" customFormat="1" ht="12" customHeight="1">
      <c r="A11" s="188" t="s">
        <v>67</v>
      </c>
      <c r="B11" s="6" t="s">
        <v>184</v>
      </c>
      <c r="C11" s="96"/>
      <c r="D11" s="96">
        <v>0</v>
      </c>
      <c r="E11" s="297"/>
      <c r="F11" s="98">
        <f t="shared" si="0"/>
        <v>0</v>
      </c>
    </row>
    <row r="12" spans="1:6" s="136" customFormat="1" ht="12" customHeight="1">
      <c r="A12" s="188" t="s">
        <v>68</v>
      </c>
      <c r="B12" s="6" t="s">
        <v>185</v>
      </c>
      <c r="C12" s="96">
        <v>400</v>
      </c>
      <c r="D12" s="96">
        <v>400</v>
      </c>
      <c r="E12" s="297"/>
      <c r="F12" s="98">
        <f t="shared" si="0"/>
        <v>400</v>
      </c>
    </row>
    <row r="13" spans="1:6" s="136" customFormat="1" ht="12" customHeight="1">
      <c r="A13" s="188" t="s">
        <v>85</v>
      </c>
      <c r="B13" s="6" t="s">
        <v>186</v>
      </c>
      <c r="C13" s="96"/>
      <c r="D13" s="96"/>
      <c r="E13" s="297"/>
      <c r="F13" s="98">
        <f t="shared" si="0"/>
        <v>0</v>
      </c>
    </row>
    <row r="14" spans="1:6" s="136" customFormat="1" ht="12" customHeight="1">
      <c r="A14" s="188" t="s">
        <v>69</v>
      </c>
      <c r="B14" s="6" t="s">
        <v>341</v>
      </c>
      <c r="C14" s="96"/>
      <c r="D14" s="96"/>
      <c r="E14" s="297"/>
      <c r="F14" s="98">
        <f t="shared" si="0"/>
        <v>0</v>
      </c>
    </row>
    <row r="15" spans="1:6" s="136" customFormat="1" ht="12" customHeight="1">
      <c r="A15" s="188" t="s">
        <v>70</v>
      </c>
      <c r="B15" s="5" t="s">
        <v>342</v>
      </c>
      <c r="C15" s="96"/>
      <c r="D15" s="96"/>
      <c r="E15" s="297"/>
      <c r="F15" s="98">
        <f t="shared" si="0"/>
        <v>0</v>
      </c>
    </row>
    <row r="16" spans="1:6" s="136" customFormat="1" ht="12" customHeight="1">
      <c r="A16" s="188" t="s">
        <v>77</v>
      </c>
      <c r="B16" s="6" t="s">
        <v>189</v>
      </c>
      <c r="C16" s="96"/>
      <c r="D16" s="96"/>
      <c r="E16" s="297"/>
      <c r="F16" s="98">
        <f t="shared" si="0"/>
        <v>0</v>
      </c>
    </row>
    <row r="17" spans="1:6" s="196" customFormat="1" ht="12" customHeight="1">
      <c r="A17" s="188" t="s">
        <v>78</v>
      </c>
      <c r="B17" s="6" t="s">
        <v>190</v>
      </c>
      <c r="C17" s="96"/>
      <c r="D17" s="96"/>
      <c r="E17" s="297"/>
      <c r="F17" s="98">
        <f t="shared" si="0"/>
        <v>0</v>
      </c>
    </row>
    <row r="18" spans="1:6" s="196" customFormat="1" ht="12" customHeight="1" thickBot="1">
      <c r="A18" s="188" t="s">
        <v>79</v>
      </c>
      <c r="B18" s="5" t="s">
        <v>191</v>
      </c>
      <c r="C18" s="250"/>
      <c r="D18" s="250"/>
      <c r="E18" s="298"/>
      <c r="F18" s="251">
        <f t="shared" si="0"/>
        <v>0</v>
      </c>
    </row>
    <row r="19" spans="1:6" s="136" customFormat="1" ht="12" customHeight="1" thickBot="1">
      <c r="A19" s="58" t="s">
        <v>7</v>
      </c>
      <c r="B19" s="65" t="s">
        <v>343</v>
      </c>
      <c r="C19" s="99">
        <f>SUM(C20:C22)</f>
        <v>0</v>
      </c>
      <c r="D19" s="99">
        <f>SUM(D20:D22)</f>
        <v>0</v>
      </c>
      <c r="E19" s="99">
        <f>SUM(E20:E22)</f>
        <v>0</v>
      </c>
      <c r="F19" s="99">
        <f>SUM(F20:F22)</f>
        <v>0</v>
      </c>
    </row>
    <row r="20" spans="1:6" s="196" customFormat="1" ht="12" customHeight="1">
      <c r="A20" s="188" t="s">
        <v>71</v>
      </c>
      <c r="B20" s="7" t="s">
        <v>157</v>
      </c>
      <c r="C20" s="249"/>
      <c r="D20" s="249"/>
      <c r="E20" s="296"/>
      <c r="F20" s="128">
        <f>SUM(D20:E20)</f>
        <v>0</v>
      </c>
    </row>
    <row r="21" spans="1:6" s="196" customFormat="1" ht="12" customHeight="1">
      <c r="A21" s="188" t="s">
        <v>72</v>
      </c>
      <c r="B21" s="6" t="s">
        <v>344</v>
      </c>
      <c r="C21" s="96"/>
      <c r="D21" s="96"/>
      <c r="E21" s="297"/>
      <c r="F21" s="98">
        <f>SUM(D21:E21)</f>
        <v>0</v>
      </c>
    </row>
    <row r="22" spans="1:6" s="196" customFormat="1" ht="12" customHeight="1">
      <c r="A22" s="188" t="s">
        <v>73</v>
      </c>
      <c r="B22" s="6" t="s">
        <v>345</v>
      </c>
      <c r="C22" s="96"/>
      <c r="D22" s="96"/>
      <c r="E22" s="297"/>
      <c r="F22" s="98">
        <f>SUM(D22:E22)</f>
        <v>0</v>
      </c>
    </row>
    <row r="23" spans="1:6" s="196" customFormat="1" ht="12" customHeight="1" thickBot="1">
      <c r="A23" s="188" t="s">
        <v>74</v>
      </c>
      <c r="B23" s="6" t="s">
        <v>0</v>
      </c>
      <c r="C23" s="250"/>
      <c r="D23" s="250"/>
      <c r="E23" s="298"/>
      <c r="F23" s="251">
        <f>SUM(D23:E23)</f>
        <v>0</v>
      </c>
    </row>
    <row r="24" spans="1:6" s="196" customFormat="1" ht="12" customHeight="1" thickBot="1">
      <c r="A24" s="59" t="s">
        <v>8</v>
      </c>
      <c r="B24" s="48" t="s">
        <v>98</v>
      </c>
      <c r="C24" s="118"/>
      <c r="D24" s="118"/>
      <c r="E24" s="118"/>
      <c r="F24" s="118"/>
    </row>
    <row r="25" spans="1:6" s="196" customFormat="1" ht="12" customHeight="1" thickBot="1">
      <c r="A25" s="59" t="s">
        <v>9</v>
      </c>
      <c r="B25" s="48" t="s">
        <v>346</v>
      </c>
      <c r="C25" s="99">
        <f>+C26+C27</f>
        <v>0</v>
      </c>
      <c r="D25" s="99">
        <f>+D26+D27</f>
        <v>0</v>
      </c>
      <c r="E25" s="99">
        <f>+E26+E27</f>
        <v>0</v>
      </c>
      <c r="F25" s="99">
        <f>+F26+F27</f>
        <v>0</v>
      </c>
    </row>
    <row r="26" spans="1:6" s="196" customFormat="1" ht="12" customHeight="1">
      <c r="A26" s="189" t="s">
        <v>167</v>
      </c>
      <c r="B26" s="190" t="s">
        <v>344</v>
      </c>
      <c r="C26" s="252"/>
      <c r="D26" s="252"/>
      <c r="E26" s="299"/>
      <c r="F26" s="253">
        <f>SUM(D26:E26)</f>
        <v>0</v>
      </c>
    </row>
    <row r="27" spans="1:6" s="196" customFormat="1" ht="12" customHeight="1">
      <c r="A27" s="189" t="s">
        <v>170</v>
      </c>
      <c r="B27" s="191" t="s">
        <v>347</v>
      </c>
      <c r="C27" s="39"/>
      <c r="D27" s="39"/>
      <c r="E27" s="300"/>
      <c r="F27" s="40">
        <f>SUM(D27:E27)</f>
        <v>0</v>
      </c>
    </row>
    <row r="28" spans="1:6" s="196" customFormat="1" ht="12" customHeight="1" thickBot="1">
      <c r="A28" s="188" t="s">
        <v>171</v>
      </c>
      <c r="B28" s="192" t="s">
        <v>348</v>
      </c>
      <c r="C28" s="254"/>
      <c r="D28" s="254"/>
      <c r="E28" s="301"/>
      <c r="F28" s="41">
        <f>SUM(D28:E28)</f>
        <v>0</v>
      </c>
    </row>
    <row r="29" spans="1:6" s="196" customFormat="1" ht="12" customHeight="1" thickBot="1">
      <c r="A29" s="59" t="s">
        <v>10</v>
      </c>
      <c r="B29" s="48" t="s">
        <v>349</v>
      </c>
      <c r="C29" s="99">
        <f>+C30+C31+C32</f>
        <v>0</v>
      </c>
      <c r="D29" s="99">
        <f>+D30+D31+D32</f>
        <v>0</v>
      </c>
      <c r="E29" s="99">
        <f>+E30+E31+E32</f>
        <v>0</v>
      </c>
      <c r="F29" s="99">
        <f>+F30+F31+F32</f>
        <v>0</v>
      </c>
    </row>
    <row r="30" spans="1:6" s="196" customFormat="1" ht="12" customHeight="1">
      <c r="A30" s="189" t="s">
        <v>58</v>
      </c>
      <c r="B30" s="190" t="s">
        <v>196</v>
      </c>
      <c r="C30" s="252"/>
      <c r="D30" s="252"/>
      <c r="E30" s="299"/>
      <c r="F30" s="253">
        <f>SUM(D30:E30)</f>
        <v>0</v>
      </c>
    </row>
    <row r="31" spans="1:6" s="196" customFormat="1" ht="12" customHeight="1">
      <c r="A31" s="189" t="s">
        <v>59</v>
      </c>
      <c r="B31" s="191" t="s">
        <v>197</v>
      </c>
      <c r="C31" s="39"/>
      <c r="D31" s="39"/>
      <c r="E31" s="300"/>
      <c r="F31" s="40">
        <f>SUM(D31:E31)</f>
        <v>0</v>
      </c>
    </row>
    <row r="32" spans="1:6" s="196" customFormat="1" ht="12" customHeight="1" thickBot="1">
      <c r="A32" s="188" t="s">
        <v>60</v>
      </c>
      <c r="B32" s="51" t="s">
        <v>198</v>
      </c>
      <c r="C32" s="254"/>
      <c r="D32" s="254"/>
      <c r="E32" s="301"/>
      <c r="F32" s="41">
        <f>SUM(D32:E32)</f>
        <v>0</v>
      </c>
    </row>
    <row r="33" spans="1:6" s="136" customFormat="1" ht="12" customHeight="1" thickBot="1">
      <c r="A33" s="59" t="s">
        <v>11</v>
      </c>
      <c r="B33" s="48" t="s">
        <v>311</v>
      </c>
      <c r="C33" s="118"/>
      <c r="D33" s="118"/>
      <c r="E33" s="118"/>
      <c r="F33" s="118">
        <f>SUM(D33:E33)</f>
        <v>0</v>
      </c>
    </row>
    <row r="34" spans="1:6" s="136" customFormat="1" ht="12" customHeight="1" thickBot="1">
      <c r="A34" s="59" t="s">
        <v>12</v>
      </c>
      <c r="B34" s="48" t="s">
        <v>350</v>
      </c>
      <c r="C34" s="129"/>
      <c r="D34" s="129"/>
      <c r="E34" s="129"/>
      <c r="F34" s="129">
        <f>SUM(D34:E34)</f>
        <v>0</v>
      </c>
    </row>
    <row r="35" spans="1:6" s="136" customFormat="1" ht="12" customHeight="1" thickBot="1">
      <c r="A35" s="58" t="s">
        <v>13</v>
      </c>
      <c r="B35" s="48" t="s">
        <v>351</v>
      </c>
      <c r="C35" s="130">
        <f>+C8+C19+C24+C25+C29+C33+C34</f>
        <v>850</v>
      </c>
      <c r="D35" s="130">
        <f>+D8+D19+D24+D25+D29+D33+D34</f>
        <v>850</v>
      </c>
      <c r="E35" s="130">
        <f>+E8+E19+E24+E25+E29+E33+E34</f>
        <v>0</v>
      </c>
      <c r="F35" s="130">
        <f>+F8+F19+F24+F25+F29+F33+F34</f>
        <v>850</v>
      </c>
    </row>
    <row r="36" spans="1:6" s="136" customFormat="1" ht="12" customHeight="1" thickBot="1">
      <c r="A36" s="66" t="s">
        <v>14</v>
      </c>
      <c r="B36" s="48" t="s">
        <v>352</v>
      </c>
      <c r="C36" s="130">
        <f>+C37+C38+C39</f>
        <v>8167</v>
      </c>
      <c r="D36" s="130">
        <f>+D37+D38+D39</f>
        <v>13079</v>
      </c>
      <c r="E36" s="130">
        <f>+E37+E38+E39</f>
        <v>-1883</v>
      </c>
      <c r="F36" s="130">
        <f>+F37+F38+F39</f>
        <v>11196</v>
      </c>
    </row>
    <row r="37" spans="1:6" s="136" customFormat="1" ht="12" customHeight="1">
      <c r="A37" s="189" t="s">
        <v>353</v>
      </c>
      <c r="B37" s="190" t="s">
        <v>137</v>
      </c>
      <c r="C37" s="252"/>
      <c r="D37" s="252">
        <v>2233</v>
      </c>
      <c r="E37" s="299"/>
      <c r="F37" s="253">
        <f>SUM(D37:E37)</f>
        <v>2233</v>
      </c>
    </row>
    <row r="38" spans="1:6" s="136" customFormat="1" ht="12" customHeight="1">
      <c r="A38" s="189" t="s">
        <v>354</v>
      </c>
      <c r="B38" s="191" t="s">
        <v>1</v>
      </c>
      <c r="C38" s="39"/>
      <c r="D38" s="39">
        <v>0</v>
      </c>
      <c r="E38" s="300"/>
      <c r="F38" s="40">
        <f>SUM(D38:E38)</f>
        <v>0</v>
      </c>
    </row>
    <row r="39" spans="1:6" s="196" customFormat="1" ht="12" customHeight="1" thickBot="1">
      <c r="A39" s="188" t="s">
        <v>355</v>
      </c>
      <c r="B39" s="51" t="s">
        <v>356</v>
      </c>
      <c r="C39" s="254">
        <v>8167</v>
      </c>
      <c r="D39" s="254">
        <v>10846</v>
      </c>
      <c r="E39" s="301">
        <v>-1883</v>
      </c>
      <c r="F39" s="41">
        <f>SUM(D39:E39)</f>
        <v>8963</v>
      </c>
    </row>
    <row r="40" spans="1:6" s="196" customFormat="1" ht="15" customHeight="1" thickBot="1">
      <c r="A40" s="66" t="s">
        <v>15</v>
      </c>
      <c r="B40" s="67" t="s">
        <v>357</v>
      </c>
      <c r="C40" s="133">
        <f>+C35+C36</f>
        <v>9017</v>
      </c>
      <c r="D40" s="133">
        <f>+D35+D36</f>
        <v>13929</v>
      </c>
      <c r="E40" s="133">
        <f>+E35+E36</f>
        <v>-1883</v>
      </c>
      <c r="F40" s="133">
        <f>+F35+F36</f>
        <v>12046</v>
      </c>
    </row>
    <row r="41" spans="1:3" s="196" customFormat="1" ht="15" customHeight="1">
      <c r="A41" s="68"/>
      <c r="B41" s="69"/>
      <c r="C41" s="131"/>
    </row>
    <row r="42" spans="1:3" ht="13.5" thickBot="1">
      <c r="A42" s="70"/>
      <c r="B42" s="71"/>
      <c r="C42" s="132"/>
    </row>
    <row r="43" spans="1:6" s="195" customFormat="1" ht="16.5" customHeight="1" thickBot="1">
      <c r="A43" s="379" t="s">
        <v>43</v>
      </c>
      <c r="B43" s="380"/>
      <c r="C43" s="380"/>
      <c r="D43" s="380"/>
      <c r="E43" s="380"/>
      <c r="F43" s="381"/>
    </row>
    <row r="44" spans="1:6" s="197" customFormat="1" ht="12" customHeight="1" thickBot="1">
      <c r="A44" s="257" t="s">
        <v>6</v>
      </c>
      <c r="B44" s="258" t="s">
        <v>358</v>
      </c>
      <c r="C44" s="99">
        <f>SUM(C45:C49)</f>
        <v>8817</v>
      </c>
      <c r="D44" s="99">
        <f>SUM(D45:D49)</f>
        <v>13729</v>
      </c>
      <c r="E44" s="99">
        <f>SUM(E45:E49)</f>
        <v>-1883</v>
      </c>
      <c r="F44" s="99">
        <f>SUM(F45:F49)</f>
        <v>11846</v>
      </c>
    </row>
    <row r="45" spans="1:6" ht="12" customHeight="1">
      <c r="A45" s="188" t="s">
        <v>65</v>
      </c>
      <c r="B45" s="7" t="s">
        <v>36</v>
      </c>
      <c r="C45" s="252">
        <v>3014</v>
      </c>
      <c r="D45" s="252">
        <v>3072</v>
      </c>
      <c r="E45" s="299">
        <v>24</v>
      </c>
      <c r="F45" s="253">
        <f>SUM(D45:E45)</f>
        <v>3096</v>
      </c>
    </row>
    <row r="46" spans="1:6" ht="12" customHeight="1">
      <c r="A46" s="188" t="s">
        <v>66</v>
      </c>
      <c r="B46" s="6" t="s">
        <v>107</v>
      </c>
      <c r="C46" s="39">
        <v>900</v>
      </c>
      <c r="D46" s="39">
        <v>920</v>
      </c>
      <c r="E46" s="300">
        <v>8</v>
      </c>
      <c r="F46" s="40">
        <f>SUM(D46:E46)</f>
        <v>928</v>
      </c>
    </row>
    <row r="47" spans="1:6" ht="12" customHeight="1">
      <c r="A47" s="188" t="s">
        <v>67</v>
      </c>
      <c r="B47" s="6" t="s">
        <v>84</v>
      </c>
      <c r="C47" s="39">
        <v>4903</v>
      </c>
      <c r="D47" s="39">
        <v>7925</v>
      </c>
      <c r="E47" s="300">
        <v>-1915</v>
      </c>
      <c r="F47" s="40">
        <f>SUM(D47:E47)</f>
        <v>6010</v>
      </c>
    </row>
    <row r="48" spans="1:6" ht="12" customHeight="1">
      <c r="A48" s="188" t="s">
        <v>68</v>
      </c>
      <c r="B48" s="6" t="s">
        <v>108</v>
      </c>
      <c r="C48" s="39"/>
      <c r="D48" s="39">
        <v>0</v>
      </c>
      <c r="E48" s="300"/>
      <c r="F48" s="40">
        <f>SUM(D48:E48)</f>
        <v>0</v>
      </c>
    </row>
    <row r="49" spans="1:6" ht="12" customHeight="1" thickBot="1">
      <c r="A49" s="188" t="s">
        <v>85</v>
      </c>
      <c r="B49" s="6" t="s">
        <v>109</v>
      </c>
      <c r="C49" s="254"/>
      <c r="D49" s="254">
        <v>1812</v>
      </c>
      <c r="E49" s="301"/>
      <c r="F49" s="41">
        <f>SUM(D49:E49)</f>
        <v>1812</v>
      </c>
    </row>
    <row r="50" spans="1:6" ht="12" customHeight="1" thickBot="1">
      <c r="A50" s="59" t="s">
        <v>7</v>
      </c>
      <c r="B50" s="48" t="s">
        <v>359</v>
      </c>
      <c r="C50" s="99">
        <f>SUM(C51:C53)</f>
        <v>200</v>
      </c>
      <c r="D50" s="99">
        <f>SUM(D51:D53)</f>
        <v>200</v>
      </c>
      <c r="E50" s="99">
        <f>SUM(E51:E53)</f>
        <v>0</v>
      </c>
      <c r="F50" s="99">
        <f>SUM(F51:F53)</f>
        <v>200</v>
      </c>
    </row>
    <row r="51" spans="1:6" s="197" customFormat="1" ht="12" customHeight="1">
      <c r="A51" s="188" t="s">
        <v>71</v>
      </c>
      <c r="B51" s="7" t="s">
        <v>127</v>
      </c>
      <c r="C51" s="252">
        <v>200</v>
      </c>
      <c r="D51" s="252">
        <v>200</v>
      </c>
      <c r="E51" s="299"/>
      <c r="F51" s="253">
        <f>SUM(D51:E51)</f>
        <v>200</v>
      </c>
    </row>
    <row r="52" spans="1:6" ht="12" customHeight="1">
      <c r="A52" s="188" t="s">
        <v>72</v>
      </c>
      <c r="B52" s="6" t="s">
        <v>111</v>
      </c>
      <c r="C52" s="39"/>
      <c r="D52" s="39"/>
      <c r="E52" s="300"/>
      <c r="F52" s="40">
        <f>SUM(D52:E52)</f>
        <v>0</v>
      </c>
    </row>
    <row r="53" spans="1:6" ht="12" customHeight="1">
      <c r="A53" s="188" t="s">
        <v>73</v>
      </c>
      <c r="B53" s="6" t="s">
        <v>44</v>
      </c>
      <c r="C53" s="39"/>
      <c r="D53" s="39"/>
      <c r="E53" s="300"/>
      <c r="F53" s="40">
        <f>SUM(D53:E53)</f>
        <v>0</v>
      </c>
    </row>
    <row r="54" spans="1:6" ht="12" customHeight="1" thickBot="1">
      <c r="A54" s="188" t="s">
        <v>74</v>
      </c>
      <c r="B54" s="6" t="s">
        <v>2</v>
      </c>
      <c r="C54" s="254"/>
      <c r="D54" s="254"/>
      <c r="E54" s="301"/>
      <c r="F54" s="41">
        <f>SUM(D54:E54)</f>
        <v>0</v>
      </c>
    </row>
    <row r="55" spans="1:6" ht="15" customHeight="1" thickBot="1">
      <c r="A55" s="59" t="s">
        <v>8</v>
      </c>
      <c r="B55" s="72" t="s">
        <v>360</v>
      </c>
      <c r="C55" s="134">
        <f>+C44+C50</f>
        <v>9017</v>
      </c>
      <c r="D55" s="134">
        <f>+D44+D50</f>
        <v>13929</v>
      </c>
      <c r="E55" s="134">
        <f>+E44+E50</f>
        <v>-1883</v>
      </c>
      <c r="F55" s="134">
        <f>+F44+F50</f>
        <v>12046</v>
      </c>
    </row>
    <row r="56" spans="3:6" ht="13.5" thickBot="1">
      <c r="C56" s="135"/>
      <c r="D56" s="135"/>
      <c r="E56" s="135"/>
      <c r="F56" s="135"/>
    </row>
    <row r="57" spans="1:6" ht="15" customHeight="1" thickBot="1">
      <c r="A57" s="75" t="s">
        <v>123</v>
      </c>
      <c r="B57" s="76"/>
      <c r="C57" s="47">
        <v>1</v>
      </c>
      <c r="D57" s="47">
        <v>1</v>
      </c>
      <c r="E57" s="47">
        <v>0</v>
      </c>
      <c r="F57" s="47">
        <f>SUM(D57:E57)</f>
        <v>1</v>
      </c>
    </row>
    <row r="58" spans="1:6" ht="14.25" customHeight="1" thickBot="1">
      <c r="A58" s="75" t="s">
        <v>124</v>
      </c>
      <c r="B58" s="76"/>
      <c r="C58" s="47">
        <v>0</v>
      </c>
      <c r="D58" s="47">
        <v>0</v>
      </c>
      <c r="E58" s="47">
        <v>0</v>
      </c>
      <c r="F58" s="47">
        <f>SUM(D58:E58)</f>
        <v>0</v>
      </c>
    </row>
  </sheetData>
  <sheetProtection formatCells="0"/>
  <mergeCells count="3">
    <mergeCell ref="A1:F1"/>
    <mergeCell ref="A7:F7"/>
    <mergeCell ref="A43:F4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0" r:id="rId1"/>
  <headerFooter alignWithMargins="0">
    <oddFooter>&amp;L* Módosította a 9/2015.(VIII.27.) ör. Hatályos 2015.08.27. napjától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6.875" style="229" customWidth="1"/>
    <col min="2" max="2" width="14.375" style="229" customWidth="1"/>
    <col min="3" max="7" width="20.125" style="229" customWidth="1"/>
    <col min="8" max="16384" width="9.375" style="229" customWidth="1"/>
  </cols>
  <sheetData>
    <row r="1" spans="3:7" ht="15.75">
      <c r="C1" s="393" t="s">
        <v>451</v>
      </c>
      <c r="D1" s="393"/>
      <c r="E1" s="393"/>
      <c r="F1" s="393"/>
      <c r="G1" s="393"/>
    </row>
    <row r="2" spans="1:7" ht="57" customHeight="1">
      <c r="A2" s="398" t="s">
        <v>409</v>
      </c>
      <c r="B2" s="398"/>
      <c r="C2" s="398"/>
      <c r="D2" s="398"/>
      <c r="E2" s="398"/>
      <c r="F2" s="398"/>
      <c r="G2" s="398"/>
    </row>
    <row r="3" ht="16.5" thickBot="1">
      <c r="G3" s="230" t="s">
        <v>411</v>
      </c>
    </row>
    <row r="4" spans="1:7" ht="15.75">
      <c r="A4" s="391" t="s">
        <v>403</v>
      </c>
      <c r="B4" s="389" t="s">
        <v>41</v>
      </c>
      <c r="C4" s="389" t="s">
        <v>404</v>
      </c>
      <c r="D4" s="389"/>
      <c r="E4" s="389"/>
      <c r="F4" s="389"/>
      <c r="G4" s="390"/>
    </row>
    <row r="5" spans="1:7" ht="32.25" thickBot="1">
      <c r="A5" s="392"/>
      <c r="B5" s="394"/>
      <c r="C5" s="267" t="s">
        <v>405</v>
      </c>
      <c r="D5" s="267" t="s">
        <v>406</v>
      </c>
      <c r="E5" s="267" t="s">
        <v>407</v>
      </c>
      <c r="F5" s="267" t="s">
        <v>408</v>
      </c>
      <c r="G5" s="268" t="s">
        <v>38</v>
      </c>
    </row>
    <row r="6" spans="1:7" s="231" customFormat="1" ht="37.5" customHeight="1">
      <c r="A6" s="395" t="s">
        <v>438</v>
      </c>
      <c r="B6" s="261" t="s">
        <v>416</v>
      </c>
      <c r="C6" s="262">
        <f>1700+60</f>
        <v>1760</v>
      </c>
      <c r="D6" s="262">
        <f>460+31</f>
        <v>491</v>
      </c>
      <c r="E6" s="262">
        <f>1600+18000+1500+850</f>
        <v>21950</v>
      </c>
      <c r="F6" s="262">
        <v>0</v>
      </c>
      <c r="G6" s="263">
        <f>SUM(C6:F6)</f>
        <v>24201</v>
      </c>
    </row>
    <row r="7" spans="1:7" s="231" customFormat="1" ht="37.5" customHeight="1">
      <c r="A7" s="396"/>
      <c r="B7" s="260" t="s">
        <v>431</v>
      </c>
      <c r="C7" s="232">
        <v>0</v>
      </c>
      <c r="D7" s="232">
        <v>0</v>
      </c>
      <c r="E7" s="232">
        <v>0</v>
      </c>
      <c r="F7" s="232">
        <v>0</v>
      </c>
      <c r="G7" s="264">
        <f>SUM(C7:F7)</f>
        <v>0</v>
      </c>
    </row>
    <row r="8" spans="1:7" s="231" customFormat="1" ht="37.5" customHeight="1">
      <c r="A8" s="396"/>
      <c r="B8" s="349" t="s">
        <v>434</v>
      </c>
      <c r="C8" s="350">
        <v>0</v>
      </c>
      <c r="D8" s="350">
        <v>0</v>
      </c>
      <c r="E8" s="350">
        <v>0</v>
      </c>
      <c r="F8" s="350">
        <v>0</v>
      </c>
      <c r="G8" s="264">
        <f>SUM(C8:F8)</f>
        <v>0</v>
      </c>
    </row>
    <row r="9" spans="1:7" s="231" customFormat="1" ht="37.5" customHeight="1" thickBot="1">
      <c r="A9" s="397"/>
      <c r="B9" s="259" t="s">
        <v>417</v>
      </c>
      <c r="C9" s="265">
        <f>SUM(C7:C8)</f>
        <v>0</v>
      </c>
      <c r="D9" s="265">
        <f>SUM(D7:D8)</f>
        <v>0</v>
      </c>
      <c r="E9" s="265">
        <f>SUM(E7:E8)</f>
        <v>0</v>
      </c>
      <c r="F9" s="265">
        <f>SUM(F7:F8)</f>
        <v>0</v>
      </c>
      <c r="G9" s="266">
        <f>SUM(G7:G8)</f>
        <v>0</v>
      </c>
    </row>
    <row r="10" spans="1:7" s="231" customFormat="1" ht="37.5" customHeight="1">
      <c r="A10" s="386" t="s">
        <v>410</v>
      </c>
      <c r="B10" s="261" t="s">
        <v>416</v>
      </c>
      <c r="C10" s="262">
        <v>181</v>
      </c>
      <c r="D10" s="262">
        <v>58</v>
      </c>
      <c r="E10" s="262">
        <v>934</v>
      </c>
      <c r="F10" s="262">
        <v>0</v>
      </c>
      <c r="G10" s="263">
        <f>SUM(C10:F10)</f>
        <v>1173</v>
      </c>
    </row>
    <row r="11" spans="1:7" s="231" customFormat="1" ht="37.5" customHeight="1">
      <c r="A11" s="387"/>
      <c r="B11" s="260" t="s">
        <v>431</v>
      </c>
      <c r="C11" s="232">
        <v>181</v>
      </c>
      <c r="D11" s="232">
        <v>58</v>
      </c>
      <c r="E11" s="232">
        <v>3469</v>
      </c>
      <c r="F11" s="232">
        <v>0</v>
      </c>
      <c r="G11" s="264">
        <f>SUM(C11:F11)</f>
        <v>3708</v>
      </c>
    </row>
    <row r="12" spans="1:7" s="231" customFormat="1" ht="37.5" customHeight="1">
      <c r="A12" s="387"/>
      <c r="B12" s="349" t="s">
        <v>434</v>
      </c>
      <c r="C12" s="350">
        <v>0</v>
      </c>
      <c r="D12" s="350">
        <v>0</v>
      </c>
      <c r="E12" s="350">
        <v>-2050</v>
      </c>
      <c r="F12" s="350">
        <v>0</v>
      </c>
      <c r="G12" s="351">
        <f>SUM(C12:F12)</f>
        <v>-2050</v>
      </c>
    </row>
    <row r="13" spans="1:7" s="231" customFormat="1" ht="37.5" customHeight="1" thickBot="1">
      <c r="A13" s="388"/>
      <c r="B13" s="259" t="s">
        <v>417</v>
      </c>
      <c r="C13" s="265">
        <f>SUM(C11:C12)</f>
        <v>181</v>
      </c>
      <c r="D13" s="265">
        <f>SUM(D11:D12)</f>
        <v>58</v>
      </c>
      <c r="E13" s="265">
        <f>SUM(E11:E12)</f>
        <v>1419</v>
      </c>
      <c r="F13" s="265">
        <f>SUM(F11:F12)</f>
        <v>0</v>
      </c>
      <c r="G13" s="266">
        <f>SUM(G11:G12)</f>
        <v>1658</v>
      </c>
    </row>
    <row r="14" spans="1:7" s="231" customFormat="1" ht="37.5" customHeight="1">
      <c r="A14" s="386" t="s">
        <v>435</v>
      </c>
      <c r="B14" s="261" t="s">
        <v>416</v>
      </c>
      <c r="C14" s="262">
        <v>0</v>
      </c>
      <c r="D14" s="262">
        <v>0</v>
      </c>
      <c r="E14" s="262">
        <v>0</v>
      </c>
      <c r="F14" s="262">
        <v>0</v>
      </c>
      <c r="G14" s="263">
        <f>SUM(C14:F14)</f>
        <v>0</v>
      </c>
    </row>
    <row r="15" spans="1:7" s="231" customFormat="1" ht="37.5" customHeight="1">
      <c r="A15" s="387"/>
      <c r="B15" s="260" t="s">
        <v>431</v>
      </c>
      <c r="C15" s="232">
        <v>0</v>
      </c>
      <c r="D15" s="232">
        <v>0</v>
      </c>
      <c r="E15" s="232">
        <v>0</v>
      </c>
      <c r="F15" s="232">
        <v>0</v>
      </c>
      <c r="G15" s="264">
        <f>SUM(C15:F15)</f>
        <v>0</v>
      </c>
    </row>
    <row r="16" spans="1:7" s="231" customFormat="1" ht="37.5" customHeight="1">
      <c r="A16" s="387"/>
      <c r="B16" s="349" t="s">
        <v>434</v>
      </c>
      <c r="C16" s="350">
        <v>0</v>
      </c>
      <c r="D16" s="350">
        <v>0</v>
      </c>
      <c r="E16" s="350">
        <v>2050</v>
      </c>
      <c r="F16" s="350">
        <v>0</v>
      </c>
      <c r="G16" s="351">
        <f>SUM(C16:F16)</f>
        <v>2050</v>
      </c>
    </row>
    <row r="17" spans="1:7" s="231" customFormat="1" ht="37.5" customHeight="1" thickBot="1">
      <c r="A17" s="388"/>
      <c r="B17" s="259" t="s">
        <v>417</v>
      </c>
      <c r="C17" s="265">
        <f>SUM(C15:C16)</f>
        <v>0</v>
      </c>
      <c r="D17" s="265">
        <f>SUM(D15:D16)</f>
        <v>0</v>
      </c>
      <c r="E17" s="265">
        <f>SUM(E15:E16)</f>
        <v>2050</v>
      </c>
      <c r="F17" s="265">
        <f>SUM(F15:F16)</f>
        <v>0</v>
      </c>
      <c r="G17" s="266">
        <f>SUM(G15:G16)</f>
        <v>2050</v>
      </c>
    </row>
    <row r="18" spans="1:7" s="231" customFormat="1" ht="37.5" customHeight="1">
      <c r="A18" s="386" t="s">
        <v>38</v>
      </c>
      <c r="B18" s="261" t="s">
        <v>416</v>
      </c>
      <c r="C18" s="262">
        <f>SUM(C6,C10,C14)</f>
        <v>1941</v>
      </c>
      <c r="D18" s="262">
        <f aca="true" t="shared" si="0" ref="D18:F20">SUM(D6,D10,D14)</f>
        <v>549</v>
      </c>
      <c r="E18" s="262">
        <f t="shared" si="0"/>
        <v>22884</v>
      </c>
      <c r="F18" s="262">
        <f t="shared" si="0"/>
        <v>0</v>
      </c>
      <c r="G18" s="263">
        <f>SUM(C18:F18)</f>
        <v>25374</v>
      </c>
    </row>
    <row r="19" spans="1:7" s="231" customFormat="1" ht="37.5" customHeight="1">
      <c r="A19" s="387"/>
      <c r="B19" s="260" t="s">
        <v>431</v>
      </c>
      <c r="C19" s="232">
        <f>SUM(C7,C11,C15)</f>
        <v>181</v>
      </c>
      <c r="D19" s="232">
        <f t="shared" si="0"/>
        <v>58</v>
      </c>
      <c r="E19" s="232">
        <f t="shared" si="0"/>
        <v>3469</v>
      </c>
      <c r="F19" s="232">
        <f t="shared" si="0"/>
        <v>0</v>
      </c>
      <c r="G19" s="264">
        <f>SUM(C19:F19)</f>
        <v>3708</v>
      </c>
    </row>
    <row r="20" spans="1:7" s="231" customFormat="1" ht="37.5" customHeight="1">
      <c r="A20" s="387"/>
      <c r="B20" s="349" t="s">
        <v>434</v>
      </c>
      <c r="C20" s="350">
        <f>SUM(C8,C12,C16)</f>
        <v>0</v>
      </c>
      <c r="D20" s="350">
        <f t="shared" si="0"/>
        <v>0</v>
      </c>
      <c r="E20" s="350">
        <f t="shared" si="0"/>
        <v>0</v>
      </c>
      <c r="F20" s="350">
        <f t="shared" si="0"/>
        <v>0</v>
      </c>
      <c r="G20" s="264">
        <f>SUM(C20:F20)</f>
        <v>0</v>
      </c>
    </row>
    <row r="21" spans="1:7" s="231" customFormat="1" ht="37.5" customHeight="1" thickBot="1">
      <c r="A21" s="388"/>
      <c r="B21" s="259" t="s">
        <v>417</v>
      </c>
      <c r="C21" s="265">
        <f>SUM(C19:C20)</f>
        <v>181</v>
      </c>
      <c r="D21" s="265">
        <f>SUM(D19:D20)</f>
        <v>58</v>
      </c>
      <c r="E21" s="265">
        <f>SUM(E19:E20)</f>
        <v>3469</v>
      </c>
      <c r="F21" s="265">
        <f>SUM(F19:F20)</f>
        <v>0</v>
      </c>
      <c r="G21" s="266">
        <f>SUM(G19:G20)</f>
        <v>3708</v>
      </c>
    </row>
  </sheetData>
  <sheetProtection/>
  <mergeCells count="9">
    <mergeCell ref="A18:A21"/>
    <mergeCell ref="A10:A13"/>
    <mergeCell ref="C4:G4"/>
    <mergeCell ref="A4:A5"/>
    <mergeCell ref="C1:G1"/>
    <mergeCell ref="B4:B5"/>
    <mergeCell ref="A6:A9"/>
    <mergeCell ref="A14:A17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Footer>&amp;L* Módosította a 9/2015.(VIII.27.) ör. Hatályos 2015.08.27. napjától&amp;C&amp;P</oddFooter>
  </headerFooter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2"/>
  <sheetViews>
    <sheetView view="pageBreakPreview" zoomScaleNormal="120" zoomScaleSheetLayoutView="100" workbookViewId="0" topLeftCell="A1">
      <selection activeCell="B1" sqref="B1:F1"/>
    </sheetView>
  </sheetViews>
  <sheetFormatPr defaultColWidth="9.00390625" defaultRowHeight="12.75"/>
  <cols>
    <col min="1" max="1" width="9.50390625" style="138" customWidth="1"/>
    <col min="2" max="2" width="91.625" style="138" customWidth="1"/>
    <col min="3" max="3" width="12.375" style="139" customWidth="1"/>
    <col min="4" max="4" width="12.375" style="155" customWidth="1"/>
    <col min="5" max="5" width="11.875" style="155" customWidth="1"/>
    <col min="6" max="6" width="13.375" style="155" customWidth="1"/>
    <col min="7" max="16384" width="9.375" style="155" customWidth="1"/>
  </cols>
  <sheetData>
    <row r="1" spans="2:6" ht="15.75">
      <c r="B1" s="364" t="s">
        <v>440</v>
      </c>
      <c r="C1" s="364"/>
      <c r="D1" s="364"/>
      <c r="E1" s="364"/>
      <c r="F1" s="364"/>
    </row>
    <row r="2" spans="1:6" ht="57.75" customHeight="1">
      <c r="A2" s="365" t="s">
        <v>386</v>
      </c>
      <c r="B2" s="365"/>
      <c r="C2" s="365"/>
      <c r="D2" s="365"/>
      <c r="E2" s="365"/>
      <c r="F2" s="365"/>
    </row>
    <row r="3" spans="1:6" ht="15.75" customHeight="1">
      <c r="A3" s="366" t="s">
        <v>4</v>
      </c>
      <c r="B3" s="366"/>
      <c r="C3" s="366"/>
      <c r="D3" s="366"/>
      <c r="E3" s="366"/>
      <c r="F3" s="366"/>
    </row>
    <row r="4" spans="1:6" ht="15.75" customHeight="1" thickBot="1">
      <c r="A4" s="361" t="s">
        <v>88</v>
      </c>
      <c r="B4" s="361"/>
      <c r="F4" s="95" t="s">
        <v>128</v>
      </c>
    </row>
    <row r="5" spans="1:6" ht="37.5" customHeight="1" thickBot="1">
      <c r="A5" s="21" t="s">
        <v>53</v>
      </c>
      <c r="B5" s="22" t="s">
        <v>5</v>
      </c>
      <c r="C5" s="28" t="s">
        <v>416</v>
      </c>
      <c r="D5" s="28" t="s">
        <v>431</v>
      </c>
      <c r="E5" s="28" t="s">
        <v>434</v>
      </c>
      <c r="F5" s="28" t="s">
        <v>417</v>
      </c>
    </row>
    <row r="6" spans="1:6" s="156" customFormat="1" ht="12" customHeight="1" thickBot="1">
      <c r="A6" s="150">
        <v>1</v>
      </c>
      <c r="B6" s="151">
        <v>2</v>
      </c>
      <c r="C6" s="152">
        <v>3</v>
      </c>
      <c r="D6" s="152">
        <v>4</v>
      </c>
      <c r="E6" s="152">
        <v>5</v>
      </c>
      <c r="F6" s="152">
        <v>6</v>
      </c>
    </row>
    <row r="7" spans="1:6" s="157" customFormat="1" ht="12" customHeight="1" thickBot="1">
      <c r="A7" s="18" t="s">
        <v>6</v>
      </c>
      <c r="B7" s="19" t="s">
        <v>149</v>
      </c>
      <c r="C7" s="85">
        <f>+C8+C9+C10+C11+C12+C13</f>
        <v>89121</v>
      </c>
      <c r="D7" s="85">
        <f>+D8+D9+D10+D11+D12+D13</f>
        <v>89938</v>
      </c>
      <c r="E7" s="85">
        <f>+E8+E9+E10+E11+E12+E13</f>
        <v>1947</v>
      </c>
      <c r="F7" s="85">
        <f>+F8+F9+F10+F11+F12+F13</f>
        <v>91885</v>
      </c>
    </row>
    <row r="8" spans="1:6" s="157" customFormat="1" ht="12" customHeight="1">
      <c r="A8" s="13" t="s">
        <v>65</v>
      </c>
      <c r="B8" s="158" t="s">
        <v>150</v>
      </c>
      <c r="C8" s="88">
        <f>'8. sz. mell Önk.köt.'!C9</f>
        <v>33880</v>
      </c>
      <c r="D8" s="88">
        <f>'8. sz. mell Önk.köt.'!D9</f>
        <v>33880</v>
      </c>
      <c r="E8" s="88">
        <f>'8. sz. mell Önk.köt.'!E9</f>
        <v>0</v>
      </c>
      <c r="F8" s="88">
        <f>'8. sz. mell Önk.köt.'!F9</f>
        <v>33880</v>
      </c>
    </row>
    <row r="9" spans="1:6" s="157" customFormat="1" ht="12" customHeight="1">
      <c r="A9" s="12" t="s">
        <v>66</v>
      </c>
      <c r="B9" s="159" t="s">
        <v>151</v>
      </c>
      <c r="C9" s="87">
        <f>'8. sz. mell Önk.köt.'!C10</f>
        <v>32615</v>
      </c>
      <c r="D9" s="87">
        <f>'8. sz. mell Önk.köt.'!D10</f>
        <v>32615</v>
      </c>
      <c r="E9" s="87">
        <f>'8. sz. mell Önk.köt.'!E10</f>
        <v>0</v>
      </c>
      <c r="F9" s="87">
        <f>'8. sz. mell Önk.köt.'!F10</f>
        <v>32615</v>
      </c>
    </row>
    <row r="10" spans="1:6" s="157" customFormat="1" ht="12" customHeight="1">
      <c r="A10" s="12" t="s">
        <v>67</v>
      </c>
      <c r="B10" s="159" t="s">
        <v>152</v>
      </c>
      <c r="C10" s="87">
        <f>'8. sz. mell Önk.köt.'!C11</f>
        <v>20117</v>
      </c>
      <c r="D10" s="87">
        <f>'8. sz. mell Önk.köt.'!D11</f>
        <v>20194</v>
      </c>
      <c r="E10" s="87">
        <f>'8. sz. mell Önk.köt.'!E11</f>
        <v>442</v>
      </c>
      <c r="F10" s="87">
        <f>'8. sz. mell Önk.köt.'!F11</f>
        <v>20636</v>
      </c>
    </row>
    <row r="11" spans="1:6" s="157" customFormat="1" ht="12" customHeight="1">
      <c r="A11" s="12" t="s">
        <v>68</v>
      </c>
      <c r="B11" s="159" t="s">
        <v>153</v>
      </c>
      <c r="C11" s="87">
        <f>'8. sz. mell Önk.köt.'!C12</f>
        <v>2509</v>
      </c>
      <c r="D11" s="87">
        <f>'8. sz. mell Önk.köt.'!D12</f>
        <v>2509</v>
      </c>
      <c r="E11" s="87">
        <f>'8. sz. mell Önk.köt.'!E12</f>
        <v>135</v>
      </c>
      <c r="F11" s="87">
        <f>'8. sz. mell Önk.köt.'!F12</f>
        <v>2644</v>
      </c>
    </row>
    <row r="12" spans="1:6" s="157" customFormat="1" ht="12" customHeight="1">
      <c r="A12" s="12" t="s">
        <v>85</v>
      </c>
      <c r="B12" s="159" t="s">
        <v>154</v>
      </c>
      <c r="C12" s="87">
        <f>'8. sz. mell Önk.köt.'!C13</f>
        <v>0</v>
      </c>
      <c r="D12" s="87">
        <f>'8. sz. mell Önk.köt.'!D13</f>
        <v>0</v>
      </c>
      <c r="E12" s="87">
        <f>'8. sz. mell Önk.köt.'!E13</f>
        <v>1370</v>
      </c>
      <c r="F12" s="87">
        <f>'8. sz. mell Önk.köt.'!F13</f>
        <v>1370</v>
      </c>
    </row>
    <row r="13" spans="1:6" s="157" customFormat="1" ht="12" customHeight="1" thickBot="1">
      <c r="A13" s="14" t="s">
        <v>69</v>
      </c>
      <c r="B13" s="160" t="s">
        <v>155</v>
      </c>
      <c r="C13" s="87">
        <f>'8. sz. mell Önk.köt.'!C14</f>
        <v>0</v>
      </c>
      <c r="D13" s="87">
        <f>'8. sz. mell Önk.köt.'!D14</f>
        <v>740</v>
      </c>
      <c r="E13" s="87">
        <f>'8. sz. mell Önk.köt.'!E14</f>
        <v>0</v>
      </c>
      <c r="F13" s="87">
        <f>'8. sz. mell Önk.köt.'!F14</f>
        <v>740</v>
      </c>
    </row>
    <row r="14" spans="1:6" s="157" customFormat="1" ht="12" customHeight="1" thickBot="1">
      <c r="A14" s="18" t="s">
        <v>7</v>
      </c>
      <c r="B14" s="80" t="s">
        <v>156</v>
      </c>
      <c r="C14" s="85">
        <f>+C15+C16+C17+C18+C19</f>
        <v>18173</v>
      </c>
      <c r="D14" s="85">
        <f>+D15+D16+D17+D18+D19</f>
        <v>43204</v>
      </c>
      <c r="E14" s="85">
        <f>+E15+E16+E17+E18+E19</f>
        <v>0</v>
      </c>
      <c r="F14" s="85">
        <f>+F15+F16+F17+F18+F19</f>
        <v>43204</v>
      </c>
    </row>
    <row r="15" spans="1:6" s="157" customFormat="1" ht="12" customHeight="1">
      <c r="A15" s="13" t="s">
        <v>71</v>
      </c>
      <c r="B15" s="158" t="s">
        <v>157</v>
      </c>
      <c r="C15" s="88">
        <f>'8. sz. mell Önk.köt.'!C16</f>
        <v>0</v>
      </c>
      <c r="D15" s="88">
        <f>'8. sz. mell Önk.köt.'!D16</f>
        <v>6807</v>
      </c>
      <c r="E15" s="88">
        <f>'8. sz. mell Önk.köt.'!E16</f>
        <v>0</v>
      </c>
      <c r="F15" s="88">
        <f>'8. sz. mell Önk.köt.'!F16</f>
        <v>6807</v>
      </c>
    </row>
    <row r="16" spans="1:6" s="157" customFormat="1" ht="12" customHeight="1">
      <c r="A16" s="12" t="s">
        <v>72</v>
      </c>
      <c r="B16" s="159" t="s">
        <v>158</v>
      </c>
      <c r="C16" s="87">
        <f>'8. sz. mell Önk.köt.'!C17</f>
        <v>0</v>
      </c>
      <c r="D16" s="87">
        <f>'8. sz. mell Önk.köt.'!D17</f>
        <v>0</v>
      </c>
      <c r="E16" s="87">
        <f>'8. sz. mell Önk.köt.'!E17</f>
        <v>0</v>
      </c>
      <c r="F16" s="87">
        <f>'8. sz. mell Önk.köt.'!F17</f>
        <v>0</v>
      </c>
    </row>
    <row r="17" spans="1:6" s="157" customFormat="1" ht="12" customHeight="1">
      <c r="A17" s="12" t="s">
        <v>73</v>
      </c>
      <c r="B17" s="159" t="s">
        <v>362</v>
      </c>
      <c r="C17" s="87">
        <f>'8. sz. mell Önk.köt.'!C18</f>
        <v>1150</v>
      </c>
      <c r="D17" s="87">
        <f>'8. sz. mell Önk.köt.'!D18</f>
        <v>1150</v>
      </c>
      <c r="E17" s="87">
        <f>'8. sz. mell Önk.köt.'!E18</f>
        <v>0</v>
      </c>
      <c r="F17" s="87">
        <f>'8. sz. mell Önk.köt.'!F18</f>
        <v>1150</v>
      </c>
    </row>
    <row r="18" spans="1:6" s="157" customFormat="1" ht="12" customHeight="1">
      <c r="A18" s="12" t="s">
        <v>74</v>
      </c>
      <c r="B18" s="159" t="s">
        <v>363</v>
      </c>
      <c r="C18" s="87">
        <f>'8. sz. mell Önk.köt.'!C19</f>
        <v>0</v>
      </c>
      <c r="D18" s="87">
        <f>'8. sz. mell Önk.köt.'!D19</f>
        <v>0</v>
      </c>
      <c r="E18" s="87">
        <f>'8. sz. mell Önk.köt.'!E19</f>
        <v>0</v>
      </c>
      <c r="F18" s="87">
        <f>'8. sz. mell Önk.köt.'!F19</f>
        <v>0</v>
      </c>
    </row>
    <row r="19" spans="1:6" s="157" customFormat="1" ht="12" customHeight="1">
      <c r="A19" s="12" t="s">
        <v>75</v>
      </c>
      <c r="B19" s="159" t="s">
        <v>159</v>
      </c>
      <c r="C19" s="87">
        <f>'8. sz. mell Önk.köt.'!C20</f>
        <v>17023</v>
      </c>
      <c r="D19" s="87">
        <f>'8. sz. mell Önk.köt.'!D20</f>
        <v>35247</v>
      </c>
      <c r="E19" s="87">
        <f>'8. sz. mell Önk.köt.'!E20</f>
        <v>0</v>
      </c>
      <c r="F19" s="87">
        <f>'8. sz. mell Önk.köt.'!F20</f>
        <v>35247</v>
      </c>
    </row>
    <row r="20" spans="1:6" s="157" customFormat="1" ht="12" customHeight="1" thickBot="1">
      <c r="A20" s="14" t="s">
        <v>81</v>
      </c>
      <c r="B20" s="160" t="s">
        <v>160</v>
      </c>
      <c r="C20" s="89">
        <f>'8. sz. mell Önk.köt.'!C21</f>
        <v>0</v>
      </c>
      <c r="D20" s="89">
        <f>'8. sz. mell Önk.köt.'!D21</f>
        <v>0</v>
      </c>
      <c r="E20" s="89">
        <f>'8. sz. mell Önk.köt.'!E21</f>
        <v>0</v>
      </c>
      <c r="F20" s="89">
        <f>'8. sz. mell Önk.köt.'!F21</f>
        <v>0</v>
      </c>
    </row>
    <row r="21" spans="1:6" s="157" customFormat="1" ht="12" customHeight="1" thickBot="1">
      <c r="A21" s="18" t="s">
        <v>8</v>
      </c>
      <c r="B21" s="19" t="s">
        <v>161</v>
      </c>
      <c r="C21" s="85">
        <f>+C22+C23+C24+C25+C26</f>
        <v>256032</v>
      </c>
      <c r="D21" s="85">
        <f>+D22+D23+D24+D25+D26</f>
        <v>419431</v>
      </c>
      <c r="E21" s="85">
        <f>+E22+E23+E24+E25+E26</f>
        <v>0</v>
      </c>
      <c r="F21" s="85">
        <f>+F22+F23+F24+F25+F26</f>
        <v>419431</v>
      </c>
    </row>
    <row r="22" spans="1:6" s="157" customFormat="1" ht="12" customHeight="1">
      <c r="A22" s="13" t="s">
        <v>54</v>
      </c>
      <c r="B22" s="158" t="s">
        <v>162</v>
      </c>
      <c r="C22" s="88">
        <f>'8. sz. mell Önk.köt.'!C23</f>
        <v>0</v>
      </c>
      <c r="D22" s="88">
        <f>'8. sz. mell Önk.köt.'!D23</f>
        <v>0</v>
      </c>
      <c r="E22" s="88">
        <f>'8. sz. mell Önk.köt.'!E23</f>
        <v>0</v>
      </c>
      <c r="F22" s="88">
        <f>'8. sz. mell Önk.köt.'!F23</f>
        <v>0</v>
      </c>
    </row>
    <row r="23" spans="1:6" s="157" customFormat="1" ht="12" customHeight="1">
      <c r="A23" s="12" t="s">
        <v>55</v>
      </c>
      <c r="B23" s="159" t="s">
        <v>163</v>
      </c>
      <c r="C23" s="87">
        <f>'8. sz. mell Önk.köt.'!C24</f>
        <v>0</v>
      </c>
      <c r="D23" s="87">
        <f>'8. sz. mell Önk.köt.'!D24</f>
        <v>0</v>
      </c>
      <c r="E23" s="87">
        <f>'8. sz. mell Önk.köt.'!E24</f>
        <v>0</v>
      </c>
      <c r="F23" s="87">
        <f>'8. sz. mell Önk.köt.'!F24</f>
        <v>0</v>
      </c>
    </row>
    <row r="24" spans="1:6" s="157" customFormat="1" ht="12" customHeight="1">
      <c r="A24" s="12" t="s">
        <v>56</v>
      </c>
      <c r="B24" s="159" t="s">
        <v>364</v>
      </c>
      <c r="C24" s="87">
        <f>'8. sz. mell Önk.köt.'!C25</f>
        <v>0</v>
      </c>
      <c r="D24" s="87">
        <f>'8. sz. mell Önk.köt.'!D25</f>
        <v>0</v>
      </c>
      <c r="E24" s="87">
        <f>'8. sz. mell Önk.köt.'!E25</f>
        <v>0</v>
      </c>
      <c r="F24" s="87">
        <f>'8. sz. mell Önk.köt.'!F25</f>
        <v>0</v>
      </c>
    </row>
    <row r="25" spans="1:6" s="157" customFormat="1" ht="12" customHeight="1">
      <c r="A25" s="12" t="s">
        <v>57</v>
      </c>
      <c r="B25" s="159" t="s">
        <v>365</v>
      </c>
      <c r="C25" s="87">
        <f>'8. sz. mell Önk.köt.'!C26</f>
        <v>0</v>
      </c>
      <c r="D25" s="87">
        <f>'8. sz. mell Önk.köt.'!D26</f>
        <v>0</v>
      </c>
      <c r="E25" s="87">
        <f>'8. sz. mell Önk.köt.'!E26</f>
        <v>0</v>
      </c>
      <c r="F25" s="87">
        <f>'8. sz. mell Önk.köt.'!F26</f>
        <v>0</v>
      </c>
    </row>
    <row r="26" spans="1:6" s="157" customFormat="1" ht="12" customHeight="1">
      <c r="A26" s="12" t="s">
        <v>95</v>
      </c>
      <c r="B26" s="159" t="s">
        <v>164</v>
      </c>
      <c r="C26" s="87">
        <f>'8. sz. mell Önk.köt.'!C27</f>
        <v>256032</v>
      </c>
      <c r="D26" s="87">
        <f>'8. sz. mell Önk.köt.'!D27</f>
        <v>419431</v>
      </c>
      <c r="E26" s="87">
        <f>'8. sz. mell Önk.köt.'!E27</f>
        <v>0</v>
      </c>
      <c r="F26" s="87">
        <f>'8. sz. mell Önk.köt.'!F27</f>
        <v>419431</v>
      </c>
    </row>
    <row r="27" spans="1:6" s="157" customFormat="1" ht="12" customHeight="1" thickBot="1">
      <c r="A27" s="14" t="s">
        <v>96</v>
      </c>
      <c r="B27" s="160" t="s">
        <v>165</v>
      </c>
      <c r="C27" s="89">
        <f>'8. sz. mell Önk.köt.'!C28</f>
        <v>172281</v>
      </c>
      <c r="D27" s="89">
        <f>'8. sz. mell Önk.köt.'!D28</f>
        <v>335680</v>
      </c>
      <c r="E27" s="89">
        <f>'8. sz. mell Önk.köt.'!E28</f>
        <v>0</v>
      </c>
      <c r="F27" s="89">
        <f>'8. sz. mell Önk.köt.'!F28</f>
        <v>335680</v>
      </c>
    </row>
    <row r="28" spans="1:6" s="157" customFormat="1" ht="12" customHeight="1" thickBot="1">
      <c r="A28" s="18" t="s">
        <v>97</v>
      </c>
      <c r="B28" s="19" t="s">
        <v>166</v>
      </c>
      <c r="C28" s="91">
        <f>+C29+C32+C33+C34</f>
        <v>138811</v>
      </c>
      <c r="D28" s="91">
        <f>+D29+D32+D33+D34</f>
        <v>138811</v>
      </c>
      <c r="E28" s="91">
        <f>+E29+E32+E33+E34</f>
        <v>0</v>
      </c>
      <c r="F28" s="91">
        <f>+F29+F32+F33+F34</f>
        <v>138811</v>
      </c>
    </row>
    <row r="29" spans="1:6" s="157" customFormat="1" ht="12" customHeight="1">
      <c r="A29" s="13" t="s">
        <v>167</v>
      </c>
      <c r="B29" s="158" t="s">
        <v>173</v>
      </c>
      <c r="C29" s="153">
        <f>+C30+C31</f>
        <v>133344</v>
      </c>
      <c r="D29" s="153">
        <f>+D30+D31</f>
        <v>133344</v>
      </c>
      <c r="E29" s="153">
        <f>+E30+E31</f>
        <v>0</v>
      </c>
      <c r="F29" s="153">
        <f>+F30+F31</f>
        <v>133344</v>
      </c>
    </row>
    <row r="30" spans="1:6" s="157" customFormat="1" ht="12" customHeight="1">
      <c r="A30" s="12" t="s">
        <v>168</v>
      </c>
      <c r="B30" s="159" t="s">
        <v>174</v>
      </c>
      <c r="C30" s="87">
        <f>'8. sz. mell Önk.köt.'!C31</f>
        <v>27744</v>
      </c>
      <c r="D30" s="87">
        <f>'8. sz. mell Önk.köt.'!D31</f>
        <v>27744</v>
      </c>
      <c r="E30" s="87">
        <f>'8. sz. mell Önk.köt.'!E31</f>
        <v>0</v>
      </c>
      <c r="F30" s="87">
        <f>'8. sz. mell Önk.köt.'!F31</f>
        <v>27744</v>
      </c>
    </row>
    <row r="31" spans="1:6" s="157" customFormat="1" ht="12" customHeight="1">
      <c r="A31" s="12" t="s">
        <v>169</v>
      </c>
      <c r="B31" s="159" t="s">
        <v>175</v>
      </c>
      <c r="C31" s="87">
        <f>'8. sz. mell Önk.köt.'!C32</f>
        <v>105600</v>
      </c>
      <c r="D31" s="87">
        <f>'8. sz. mell Önk.köt.'!D32</f>
        <v>105600</v>
      </c>
      <c r="E31" s="87">
        <f>'8. sz. mell Önk.köt.'!E32</f>
        <v>0</v>
      </c>
      <c r="F31" s="87">
        <f>'8. sz. mell Önk.köt.'!F32</f>
        <v>105600</v>
      </c>
    </row>
    <row r="32" spans="1:6" s="157" customFormat="1" ht="12" customHeight="1">
      <c r="A32" s="12" t="s">
        <v>170</v>
      </c>
      <c r="B32" s="159" t="s">
        <v>176</v>
      </c>
      <c r="C32" s="87">
        <f>'8. sz. mell Önk.köt.'!C33</f>
        <v>5467</v>
      </c>
      <c r="D32" s="87">
        <f>'8. sz. mell Önk.köt.'!D33</f>
        <v>5467</v>
      </c>
      <c r="E32" s="87">
        <f>'8. sz. mell Önk.köt.'!E33</f>
        <v>0</v>
      </c>
      <c r="F32" s="87">
        <f>'8. sz. mell Önk.köt.'!F33</f>
        <v>5467</v>
      </c>
    </row>
    <row r="33" spans="1:6" s="157" customFormat="1" ht="12" customHeight="1">
      <c r="A33" s="12" t="s">
        <v>171</v>
      </c>
      <c r="B33" s="159" t="s">
        <v>177</v>
      </c>
      <c r="C33" s="87">
        <f>'8. sz. mell Önk.köt.'!C34</f>
        <v>0</v>
      </c>
      <c r="D33" s="87">
        <f>'8. sz. mell Önk.köt.'!D34</f>
        <v>0</v>
      </c>
      <c r="E33" s="87">
        <f>'8. sz. mell Önk.köt.'!E34</f>
        <v>0</v>
      </c>
      <c r="F33" s="87">
        <f>'8. sz. mell Önk.köt.'!F34</f>
        <v>0</v>
      </c>
    </row>
    <row r="34" spans="1:6" s="157" customFormat="1" ht="12" customHeight="1" thickBot="1">
      <c r="A34" s="14" t="s">
        <v>172</v>
      </c>
      <c r="B34" s="160" t="s">
        <v>178</v>
      </c>
      <c r="C34" s="89">
        <f>'8. sz. mell Önk.köt.'!C35</f>
        <v>0</v>
      </c>
      <c r="D34" s="89">
        <f>'8. sz. mell Önk.köt.'!D35</f>
        <v>0</v>
      </c>
      <c r="E34" s="89">
        <f>'8. sz. mell Önk.köt.'!E35</f>
        <v>0</v>
      </c>
      <c r="F34" s="89">
        <f>'8. sz. mell Önk.köt.'!F35</f>
        <v>0</v>
      </c>
    </row>
    <row r="35" spans="1:6" s="157" customFormat="1" ht="12" customHeight="1" thickBot="1">
      <c r="A35" s="18" t="s">
        <v>10</v>
      </c>
      <c r="B35" s="19" t="s">
        <v>179</v>
      </c>
      <c r="C35" s="85">
        <f>SUM(C36:C45)</f>
        <v>98867</v>
      </c>
      <c r="D35" s="85">
        <f>SUM(D36:D45)</f>
        <v>142985</v>
      </c>
      <c r="E35" s="85">
        <f>SUM(E36:E45)</f>
        <v>0</v>
      </c>
      <c r="F35" s="85">
        <f>SUM(F36:F45)</f>
        <v>142985</v>
      </c>
    </row>
    <row r="36" spans="1:6" s="157" customFormat="1" ht="12" customHeight="1">
      <c r="A36" s="13" t="s">
        <v>58</v>
      </c>
      <c r="B36" s="158" t="s">
        <v>182</v>
      </c>
      <c r="C36" s="88">
        <f>'8. sz. mell Önk.köt.'!C37+'10. sz. mell-Hivatal'!C9+'11. sz. mell-Óvoda'!C9+'12. sz. mell-Műv.Ház'!C9</f>
        <v>450</v>
      </c>
      <c r="D36" s="88">
        <f>'8. sz. mell Önk.köt.'!D37+'10. sz. mell-Hivatal'!D9+'11. sz. mell-Óvoda'!D9+'12. sz. mell-Műv.Ház'!D9</f>
        <v>450</v>
      </c>
      <c r="E36" s="88">
        <f>'8. sz. mell Önk.köt.'!E37+'10. sz. mell-Hivatal'!E9+'11. sz. mell-Óvoda'!E9+'12. sz. mell-Műv.Ház'!E9</f>
        <v>0</v>
      </c>
      <c r="F36" s="88">
        <f>'8. sz. mell Önk.köt.'!F37+'10. sz. mell-Hivatal'!F9+'11. sz. mell-Óvoda'!F9+'12. sz. mell-Műv.Ház'!F9</f>
        <v>450</v>
      </c>
    </row>
    <row r="37" spans="1:6" s="157" customFormat="1" ht="12" customHeight="1">
      <c r="A37" s="12" t="s">
        <v>59</v>
      </c>
      <c r="B37" s="159" t="s">
        <v>183</v>
      </c>
      <c r="C37" s="87">
        <f>'8. sz. mell Önk.köt.'!C38+'10. sz. mell-Hivatal'!C10+'11. sz. mell-Óvoda'!C10+'12. sz. mell-Műv.Ház'!C10</f>
        <v>11550</v>
      </c>
      <c r="D37" s="87">
        <f>'8. sz. mell Önk.köt.'!D38+'10. sz. mell-Hivatal'!D10+'11. sz. mell-Óvoda'!D10+'12. sz. mell-Műv.Ház'!D10</f>
        <v>11550</v>
      </c>
      <c r="E37" s="87">
        <f>'8. sz. mell Önk.köt.'!E38+'10. sz. mell-Hivatal'!E10+'11. sz. mell-Óvoda'!E10+'12. sz. mell-Műv.Ház'!E10</f>
        <v>0</v>
      </c>
      <c r="F37" s="87">
        <f>'8. sz. mell Önk.köt.'!F38+'10. sz. mell-Hivatal'!F10+'11. sz. mell-Óvoda'!F10+'12. sz. mell-Műv.Ház'!F10</f>
        <v>11550</v>
      </c>
    </row>
    <row r="38" spans="1:6" s="157" customFormat="1" ht="12" customHeight="1">
      <c r="A38" s="12" t="s">
        <v>60</v>
      </c>
      <c r="B38" s="159" t="s">
        <v>184</v>
      </c>
      <c r="C38" s="87">
        <f>'8. sz. mell Önk.köt.'!C39+'10. sz. mell-Hivatal'!C11+'11. sz. mell-Óvoda'!C11+'12. sz. mell-Műv.Ház'!C11</f>
        <v>750</v>
      </c>
      <c r="D38" s="87">
        <f>'8. sz. mell Önk.köt.'!D39+'10. sz. mell-Hivatal'!D11+'11. sz. mell-Óvoda'!D11+'12. sz. mell-Műv.Ház'!D11</f>
        <v>750</v>
      </c>
      <c r="E38" s="87">
        <f>'8. sz. mell Önk.köt.'!E39+'10. sz. mell-Hivatal'!E11+'11. sz. mell-Óvoda'!E11+'12. sz. mell-Műv.Ház'!E11</f>
        <v>0</v>
      </c>
      <c r="F38" s="87">
        <f>'8. sz. mell Önk.köt.'!F39+'10. sz. mell-Hivatal'!F11+'11. sz. mell-Óvoda'!F11+'12. sz. mell-Műv.Ház'!F11</f>
        <v>750</v>
      </c>
    </row>
    <row r="39" spans="1:6" s="157" customFormat="1" ht="12" customHeight="1">
      <c r="A39" s="12" t="s">
        <v>99</v>
      </c>
      <c r="B39" s="159" t="s">
        <v>185</v>
      </c>
      <c r="C39" s="87">
        <f>'8. sz. mell Önk.köt.'!C40+'10. sz. mell-Hivatal'!C12+'11. sz. mell-Óvoda'!C12+'12. sz. mell-Műv.Ház'!C12</f>
        <v>400</v>
      </c>
      <c r="D39" s="87">
        <f>'8. sz. mell Önk.köt.'!D40+'10. sz. mell-Hivatal'!D12+'11. sz. mell-Óvoda'!D12+'12. sz. mell-Műv.Ház'!D12</f>
        <v>400</v>
      </c>
      <c r="E39" s="87">
        <f>'8. sz. mell Önk.köt.'!E40+'10. sz. mell-Hivatal'!E12+'11. sz. mell-Óvoda'!E12+'12. sz. mell-Műv.Ház'!E12</f>
        <v>0</v>
      </c>
      <c r="F39" s="87">
        <f>'8. sz. mell Önk.köt.'!F40+'10. sz. mell-Hivatal'!F12+'11. sz. mell-Óvoda'!F12+'12. sz. mell-Műv.Ház'!F12</f>
        <v>400</v>
      </c>
    </row>
    <row r="40" spans="1:6" s="157" customFormat="1" ht="12" customHeight="1">
      <c r="A40" s="12" t="s">
        <v>100</v>
      </c>
      <c r="B40" s="159" t="s">
        <v>186</v>
      </c>
      <c r="C40" s="87">
        <f>'8. sz. mell Önk.köt.'!C41+'10. sz. mell-Hivatal'!C13+'11. sz. mell-Óvoda'!C13+'12. sz. mell-Műv.Ház'!C13</f>
        <v>9116</v>
      </c>
      <c r="D40" s="87">
        <f>'8. sz. mell Önk.köt.'!D41+'10. sz. mell-Hivatal'!D13+'11. sz. mell-Óvoda'!D13+'12. sz. mell-Műv.Ház'!D13</f>
        <v>9116</v>
      </c>
      <c r="E40" s="87">
        <f>'8. sz. mell Önk.köt.'!E41+'10. sz. mell-Hivatal'!E13+'11. sz. mell-Óvoda'!E13+'12. sz. mell-Műv.Ház'!E13</f>
        <v>0</v>
      </c>
      <c r="F40" s="87">
        <f>'8. sz. mell Önk.köt.'!F41+'10. sz. mell-Hivatal'!F13+'11. sz. mell-Óvoda'!F13+'12. sz. mell-Műv.Ház'!F13</f>
        <v>9116</v>
      </c>
    </row>
    <row r="41" spans="1:6" s="157" customFormat="1" ht="12" customHeight="1">
      <c r="A41" s="12" t="s">
        <v>101</v>
      </c>
      <c r="B41" s="159" t="s">
        <v>187</v>
      </c>
      <c r="C41" s="87">
        <f>'8. sz. mell Önk.köt.'!C42+'10. sz. mell-Hivatal'!C14+'11. sz. mell-Óvoda'!C14+'12. sz. mell-Műv.Ház'!C14</f>
        <v>4472</v>
      </c>
      <c r="D41" s="87">
        <f>'8. sz. mell Önk.köt.'!D42+'10. sz. mell-Hivatal'!D14+'11. sz. mell-Óvoda'!D14+'12. sz. mell-Műv.Ház'!D14</f>
        <v>4472</v>
      </c>
      <c r="E41" s="87">
        <f>'8. sz. mell Önk.köt.'!E42+'10. sz. mell-Hivatal'!E14+'11. sz. mell-Óvoda'!E14+'12. sz. mell-Műv.Ház'!E14</f>
        <v>0</v>
      </c>
      <c r="F41" s="87">
        <f>'8. sz. mell Önk.köt.'!F42+'10. sz. mell-Hivatal'!F14+'11. sz. mell-Óvoda'!F14+'12. sz. mell-Műv.Ház'!F14</f>
        <v>4472</v>
      </c>
    </row>
    <row r="42" spans="1:6" s="157" customFormat="1" ht="12" customHeight="1">
      <c r="A42" s="12" t="s">
        <v>102</v>
      </c>
      <c r="B42" s="159" t="s">
        <v>188</v>
      </c>
      <c r="C42" s="87">
        <f>'8. sz. mell Önk.köt.'!C43+'10. sz. mell-Hivatal'!C15+'11. sz. mell-Óvoda'!C15+'12. sz. mell-Műv.Ház'!C15</f>
        <v>72129</v>
      </c>
      <c r="D42" s="87">
        <f>'8. sz. mell Önk.köt.'!D43+'10. sz. mell-Hivatal'!D15+'11. sz. mell-Óvoda'!D15+'12. sz. mell-Műv.Ház'!D15</f>
        <v>116247</v>
      </c>
      <c r="E42" s="87">
        <f>'8. sz. mell Önk.köt.'!E43+'10. sz. mell-Hivatal'!E15+'11. sz. mell-Óvoda'!E15+'12. sz. mell-Műv.Ház'!E15</f>
        <v>0</v>
      </c>
      <c r="F42" s="87">
        <f>'8. sz. mell Önk.köt.'!F43+'10. sz. mell-Hivatal'!F15+'11. sz. mell-Óvoda'!F15+'12. sz. mell-Műv.Ház'!F15</f>
        <v>116247</v>
      </c>
    </row>
    <row r="43" spans="1:6" s="157" customFormat="1" ht="12" customHeight="1">
      <c r="A43" s="12" t="s">
        <v>103</v>
      </c>
      <c r="B43" s="159" t="s">
        <v>189</v>
      </c>
      <c r="C43" s="87">
        <f>'8. sz. mell Önk.köt.'!C44+'10. sz. mell-Hivatal'!C16+'11. sz. mell-Óvoda'!C16+'12. sz. mell-Műv.Ház'!C16</f>
        <v>0</v>
      </c>
      <c r="D43" s="87">
        <f>'8. sz. mell Önk.köt.'!D44+'10. sz. mell-Hivatal'!D16+'11. sz. mell-Óvoda'!D16+'12. sz. mell-Műv.Ház'!D16</f>
        <v>0</v>
      </c>
      <c r="E43" s="87">
        <f>'8. sz. mell Önk.köt.'!E44+'10. sz. mell-Hivatal'!E16+'11. sz. mell-Óvoda'!E16+'12. sz. mell-Műv.Ház'!E16</f>
        <v>0</v>
      </c>
      <c r="F43" s="87">
        <f>'8. sz. mell Önk.köt.'!F44+'10. sz. mell-Hivatal'!F16+'11. sz. mell-Óvoda'!F16+'12. sz. mell-Műv.Ház'!F16</f>
        <v>0</v>
      </c>
    </row>
    <row r="44" spans="1:6" s="157" customFormat="1" ht="12" customHeight="1">
      <c r="A44" s="12" t="s">
        <v>180</v>
      </c>
      <c r="B44" s="159" t="s">
        <v>190</v>
      </c>
      <c r="C44" s="90">
        <f>'8. sz. mell Önk.köt.'!C45+'10. sz. mell-Hivatal'!C17+'11. sz. mell-Óvoda'!C17+'12. sz. mell-Műv.Ház'!C17</f>
        <v>0</v>
      </c>
      <c r="D44" s="90">
        <f>'8. sz. mell Önk.köt.'!D45+'10. sz. mell-Hivatal'!D17+'11. sz. mell-Óvoda'!D17+'12. sz. mell-Műv.Ház'!D17</f>
        <v>0</v>
      </c>
      <c r="E44" s="90">
        <f>'8. sz. mell Önk.köt.'!E45+'10. sz. mell-Hivatal'!E17+'11. sz. mell-Óvoda'!E17+'12. sz. mell-Műv.Ház'!E17</f>
        <v>0</v>
      </c>
      <c r="F44" s="90">
        <f>'8. sz. mell Önk.köt.'!F45+'10. sz. mell-Hivatal'!F17+'11. sz. mell-Óvoda'!F17+'12. sz. mell-Műv.Ház'!F17</f>
        <v>0</v>
      </c>
    </row>
    <row r="45" spans="1:6" s="157" customFormat="1" ht="12" customHeight="1" thickBot="1">
      <c r="A45" s="14" t="s">
        <v>181</v>
      </c>
      <c r="B45" s="160" t="s">
        <v>191</v>
      </c>
      <c r="C45" s="147">
        <f>'8. sz. mell Önk.köt.'!C46+'10. sz. mell-Hivatal'!C18+'11. sz. mell-Óvoda'!C18+'12. sz. mell-Műv.Ház'!C18</f>
        <v>0</v>
      </c>
      <c r="D45" s="147">
        <f>'8. sz. mell Önk.köt.'!D46+'10. sz. mell-Hivatal'!D18+'11. sz. mell-Óvoda'!D18+'12. sz. mell-Műv.Ház'!D18</f>
        <v>0</v>
      </c>
      <c r="E45" s="147">
        <f>'8. sz. mell Önk.köt.'!E46+'10. sz. mell-Hivatal'!E18+'11. sz. mell-Óvoda'!E18+'12. sz. mell-Műv.Ház'!E18</f>
        <v>0</v>
      </c>
      <c r="F45" s="147">
        <f>'8. sz. mell Önk.köt.'!F46+'10. sz. mell-Hivatal'!F18+'11. sz. mell-Óvoda'!F18+'12. sz. mell-Műv.Ház'!F18</f>
        <v>0</v>
      </c>
    </row>
    <row r="46" spans="1:6" s="157" customFormat="1" ht="12" customHeight="1" thickBot="1">
      <c r="A46" s="18" t="s">
        <v>11</v>
      </c>
      <c r="B46" s="19" t="s">
        <v>192</v>
      </c>
      <c r="C46" s="85">
        <f>SUM(C47:C51)</f>
        <v>0</v>
      </c>
      <c r="D46" s="85">
        <f>SUM(D47:D51)</f>
        <v>0</v>
      </c>
      <c r="E46" s="85">
        <f>SUM(E47:E51)</f>
        <v>0</v>
      </c>
      <c r="F46" s="85">
        <f>SUM(F47:F51)</f>
        <v>0</v>
      </c>
    </row>
    <row r="47" spans="1:6" s="157" customFormat="1" ht="12" customHeight="1">
      <c r="A47" s="13" t="s">
        <v>61</v>
      </c>
      <c r="B47" s="158" t="s">
        <v>196</v>
      </c>
      <c r="C47" s="198">
        <f>'8. sz. mell Önk.köt.'!C48</f>
        <v>0</v>
      </c>
      <c r="D47" s="198">
        <f>'8. sz. mell Önk.köt.'!D48</f>
        <v>0</v>
      </c>
      <c r="E47" s="198">
        <f>'8. sz. mell Önk.köt.'!E48</f>
        <v>0</v>
      </c>
      <c r="F47" s="198">
        <f>'8. sz. mell Önk.köt.'!F48</f>
        <v>0</v>
      </c>
    </row>
    <row r="48" spans="1:6" s="157" customFormat="1" ht="12" customHeight="1">
      <c r="A48" s="12" t="s">
        <v>62</v>
      </c>
      <c r="B48" s="159" t="s">
        <v>197</v>
      </c>
      <c r="C48" s="90">
        <f>'8. sz. mell Önk.köt.'!C49</f>
        <v>0</v>
      </c>
      <c r="D48" s="90">
        <f>'8. sz. mell Önk.köt.'!D49</f>
        <v>0</v>
      </c>
      <c r="E48" s="90">
        <f>'8. sz. mell Önk.köt.'!E49</f>
        <v>0</v>
      </c>
      <c r="F48" s="90">
        <f>'8. sz. mell Önk.köt.'!F49</f>
        <v>0</v>
      </c>
    </row>
    <row r="49" spans="1:6" s="157" customFormat="1" ht="12" customHeight="1">
      <c r="A49" s="12" t="s">
        <v>193</v>
      </c>
      <c r="B49" s="159" t="s">
        <v>198</v>
      </c>
      <c r="C49" s="90">
        <f>'8. sz. mell Önk.köt.'!C50</f>
        <v>0</v>
      </c>
      <c r="D49" s="90">
        <f>'8. sz. mell Önk.köt.'!D50</f>
        <v>0</v>
      </c>
      <c r="E49" s="90">
        <f>'8. sz. mell Önk.köt.'!E50</f>
        <v>0</v>
      </c>
      <c r="F49" s="90">
        <f>'8. sz. mell Önk.köt.'!F50</f>
        <v>0</v>
      </c>
    </row>
    <row r="50" spans="1:6" s="157" customFormat="1" ht="12" customHeight="1">
      <c r="A50" s="12" t="s">
        <v>194</v>
      </c>
      <c r="B50" s="159" t="s">
        <v>199</v>
      </c>
      <c r="C50" s="90">
        <f>'8. sz. mell Önk.köt.'!C51</f>
        <v>0</v>
      </c>
      <c r="D50" s="90">
        <f>'8. sz. mell Önk.köt.'!D51</f>
        <v>0</v>
      </c>
      <c r="E50" s="90">
        <f>'8. sz. mell Önk.köt.'!E51</f>
        <v>0</v>
      </c>
      <c r="F50" s="90">
        <f>'8. sz. mell Önk.köt.'!F51</f>
        <v>0</v>
      </c>
    </row>
    <row r="51" spans="1:6" s="157" customFormat="1" ht="12" customHeight="1" thickBot="1">
      <c r="A51" s="14" t="s">
        <v>195</v>
      </c>
      <c r="B51" s="160" t="s">
        <v>200</v>
      </c>
      <c r="C51" s="147">
        <f>'8. sz. mell Önk.köt.'!C52</f>
        <v>0</v>
      </c>
      <c r="D51" s="147">
        <f>'8. sz. mell Önk.köt.'!D52</f>
        <v>0</v>
      </c>
      <c r="E51" s="147">
        <f>'8. sz. mell Önk.köt.'!E52</f>
        <v>0</v>
      </c>
      <c r="F51" s="147">
        <f>'8. sz. mell Önk.köt.'!F52</f>
        <v>0</v>
      </c>
    </row>
    <row r="52" spans="1:6" s="157" customFormat="1" ht="12" customHeight="1" thickBot="1">
      <c r="A52" s="18" t="s">
        <v>104</v>
      </c>
      <c r="B52" s="19" t="s">
        <v>201</v>
      </c>
      <c r="C52" s="85">
        <f>SUM(C53:C55)</f>
        <v>0</v>
      </c>
      <c r="D52" s="85">
        <f>SUM(D53:D55)</f>
        <v>0</v>
      </c>
      <c r="E52" s="85">
        <f>SUM(E53:E55)</f>
        <v>0</v>
      </c>
      <c r="F52" s="85">
        <f>SUM(F53:F55)</f>
        <v>0</v>
      </c>
    </row>
    <row r="53" spans="1:6" s="157" customFormat="1" ht="12" customHeight="1">
      <c r="A53" s="13" t="s">
        <v>63</v>
      </c>
      <c r="B53" s="158" t="s">
        <v>202</v>
      </c>
      <c r="C53" s="88">
        <f>'8. sz. mell Önk.köt.'!C54</f>
        <v>0</v>
      </c>
      <c r="D53" s="88">
        <f>'8. sz. mell Önk.köt.'!D54</f>
        <v>0</v>
      </c>
      <c r="E53" s="88">
        <f>'8. sz. mell Önk.köt.'!E54</f>
        <v>0</v>
      </c>
      <c r="F53" s="88">
        <f>'8. sz. mell Önk.köt.'!F54</f>
        <v>0</v>
      </c>
    </row>
    <row r="54" spans="1:6" s="157" customFormat="1" ht="12" customHeight="1">
      <c r="A54" s="12" t="s">
        <v>64</v>
      </c>
      <c r="B54" s="159" t="s">
        <v>203</v>
      </c>
      <c r="C54" s="87">
        <f>'8. sz. mell Önk.köt.'!C55</f>
        <v>0</v>
      </c>
      <c r="D54" s="87">
        <f>'8. sz. mell Önk.köt.'!D55</f>
        <v>0</v>
      </c>
      <c r="E54" s="87">
        <f>'8. sz. mell Önk.köt.'!E55</f>
        <v>0</v>
      </c>
      <c r="F54" s="87">
        <f>'8. sz. mell Önk.köt.'!F55</f>
        <v>0</v>
      </c>
    </row>
    <row r="55" spans="1:6" s="157" customFormat="1" ht="12" customHeight="1">
      <c r="A55" s="12" t="s">
        <v>206</v>
      </c>
      <c r="B55" s="159" t="s">
        <v>204</v>
      </c>
      <c r="C55" s="87">
        <f>'8. sz. mell Önk.köt.'!C56</f>
        <v>0</v>
      </c>
      <c r="D55" s="87">
        <f>'8. sz. mell Önk.köt.'!D56</f>
        <v>0</v>
      </c>
      <c r="E55" s="87">
        <f>'8. sz. mell Önk.köt.'!E56</f>
        <v>0</v>
      </c>
      <c r="F55" s="87">
        <f>'8. sz. mell Önk.köt.'!F56</f>
        <v>0</v>
      </c>
    </row>
    <row r="56" spans="1:6" s="157" customFormat="1" ht="12" customHeight="1" thickBot="1">
      <c r="A56" s="14" t="s">
        <v>207</v>
      </c>
      <c r="B56" s="160" t="s">
        <v>205</v>
      </c>
      <c r="C56" s="89">
        <f>'8. sz. mell Önk.köt.'!C57</f>
        <v>0</v>
      </c>
      <c r="D56" s="89">
        <f>'8. sz. mell Önk.köt.'!D57</f>
        <v>0</v>
      </c>
      <c r="E56" s="89">
        <f>'8. sz. mell Önk.köt.'!E57</f>
        <v>0</v>
      </c>
      <c r="F56" s="89">
        <f>'8. sz. mell Önk.köt.'!F57</f>
        <v>0</v>
      </c>
    </row>
    <row r="57" spans="1:6" s="157" customFormat="1" ht="12" customHeight="1" thickBot="1">
      <c r="A57" s="18" t="s">
        <v>13</v>
      </c>
      <c r="B57" s="80" t="s">
        <v>208</v>
      </c>
      <c r="C57" s="85">
        <f>SUM(C58:C60)</f>
        <v>0</v>
      </c>
      <c r="D57" s="85">
        <f>SUM(D58:D60)</f>
        <v>0</v>
      </c>
      <c r="E57" s="85">
        <f>SUM(E58:E60)</f>
        <v>0</v>
      </c>
      <c r="F57" s="85">
        <f>SUM(F58:F60)</f>
        <v>0</v>
      </c>
    </row>
    <row r="58" spans="1:6" s="157" customFormat="1" ht="12" customHeight="1">
      <c r="A58" s="13" t="s">
        <v>105</v>
      </c>
      <c r="B58" s="158" t="s">
        <v>210</v>
      </c>
      <c r="C58" s="90">
        <f>'8. sz. mell Önk.köt.'!C59</f>
        <v>0</v>
      </c>
      <c r="D58" s="90">
        <f>'8. sz. mell Önk.köt.'!D59</f>
        <v>0</v>
      </c>
      <c r="E58" s="90">
        <f>'8. sz. mell Önk.köt.'!E59</f>
        <v>0</v>
      </c>
      <c r="F58" s="90">
        <f>'8. sz. mell Önk.köt.'!F59</f>
        <v>0</v>
      </c>
    </row>
    <row r="59" spans="1:6" s="157" customFormat="1" ht="12" customHeight="1">
      <c r="A59" s="12" t="s">
        <v>106</v>
      </c>
      <c r="B59" s="159" t="s">
        <v>367</v>
      </c>
      <c r="C59" s="90">
        <f>'8. sz. mell Önk.köt.'!C60</f>
        <v>0</v>
      </c>
      <c r="D59" s="90">
        <f>'8. sz. mell Önk.köt.'!D60</f>
        <v>0</v>
      </c>
      <c r="E59" s="90">
        <f>'8. sz. mell Önk.köt.'!E60</f>
        <v>0</v>
      </c>
      <c r="F59" s="90">
        <f>'8. sz. mell Önk.köt.'!F60</f>
        <v>0</v>
      </c>
    </row>
    <row r="60" spans="1:6" s="157" customFormat="1" ht="12" customHeight="1">
      <c r="A60" s="12" t="s">
        <v>129</v>
      </c>
      <c r="B60" s="159" t="s">
        <v>211</v>
      </c>
      <c r="C60" s="90">
        <f>'8. sz. mell Önk.köt.'!C61</f>
        <v>0</v>
      </c>
      <c r="D60" s="90">
        <f>'8. sz. mell Önk.köt.'!D61</f>
        <v>0</v>
      </c>
      <c r="E60" s="90">
        <f>'8. sz. mell Önk.köt.'!E61</f>
        <v>0</v>
      </c>
      <c r="F60" s="90">
        <f>'8. sz. mell Önk.köt.'!F61</f>
        <v>0</v>
      </c>
    </row>
    <row r="61" spans="1:6" s="157" customFormat="1" ht="12" customHeight="1" thickBot="1">
      <c r="A61" s="14" t="s">
        <v>209</v>
      </c>
      <c r="B61" s="160" t="s">
        <v>212</v>
      </c>
      <c r="C61" s="90">
        <f>'8. sz. mell Önk.köt.'!C62</f>
        <v>0</v>
      </c>
      <c r="D61" s="90">
        <f>'8. sz. mell Önk.köt.'!D62</f>
        <v>0</v>
      </c>
      <c r="E61" s="90">
        <f>'8. sz. mell Önk.köt.'!E62</f>
        <v>0</v>
      </c>
      <c r="F61" s="90">
        <f>'8. sz. mell Önk.köt.'!F62</f>
        <v>0</v>
      </c>
    </row>
    <row r="62" spans="1:6" s="157" customFormat="1" ht="12" customHeight="1" thickBot="1">
      <c r="A62" s="18" t="s">
        <v>14</v>
      </c>
      <c r="B62" s="19" t="s">
        <v>213</v>
      </c>
      <c r="C62" s="91">
        <f>+C7+C14+C21+C28+C35+C46+C52+C57</f>
        <v>601004</v>
      </c>
      <c r="D62" s="91">
        <f>+D7+D14+D21+D28+D35+D46+D52+D57</f>
        <v>834369</v>
      </c>
      <c r="E62" s="91">
        <f>+E7+E14+E21+E28+E35+E46+E52+E57</f>
        <v>1947</v>
      </c>
      <c r="F62" s="91">
        <f>+F7+F14+F21+F28+F35+F46+F52+F57</f>
        <v>836316</v>
      </c>
    </row>
    <row r="63" spans="1:6" s="157" customFormat="1" ht="12" customHeight="1" thickBot="1">
      <c r="A63" s="161" t="s">
        <v>214</v>
      </c>
      <c r="B63" s="80" t="s">
        <v>215</v>
      </c>
      <c r="C63" s="85">
        <f>SUM(C64:C66)</f>
        <v>0</v>
      </c>
      <c r="D63" s="85">
        <f>SUM(D64:D66)</f>
        <v>0</v>
      </c>
      <c r="E63" s="85">
        <f>SUM(E64:E66)</f>
        <v>0</v>
      </c>
      <c r="F63" s="85">
        <f>SUM(F64:F66)</f>
        <v>0</v>
      </c>
    </row>
    <row r="64" spans="1:6" s="157" customFormat="1" ht="12" customHeight="1">
      <c r="A64" s="13" t="s">
        <v>248</v>
      </c>
      <c r="B64" s="158" t="s">
        <v>216</v>
      </c>
      <c r="C64" s="90">
        <f>'8. sz. mell Önk.köt.'!C65</f>
        <v>0</v>
      </c>
      <c r="D64" s="90">
        <f>'8. sz. mell Önk.köt.'!D65</f>
        <v>0</v>
      </c>
      <c r="E64" s="90">
        <f>'8. sz. mell Önk.köt.'!E65</f>
        <v>0</v>
      </c>
      <c r="F64" s="90">
        <f>'8. sz. mell Önk.köt.'!F65</f>
        <v>0</v>
      </c>
    </row>
    <row r="65" spans="1:6" s="157" customFormat="1" ht="12" customHeight="1">
      <c r="A65" s="12" t="s">
        <v>257</v>
      </c>
      <c r="B65" s="159" t="s">
        <v>217</v>
      </c>
      <c r="C65" s="90">
        <f>'8. sz. mell Önk.köt.'!C66</f>
        <v>0</v>
      </c>
      <c r="D65" s="90">
        <f>'8. sz. mell Önk.köt.'!D66</f>
        <v>0</v>
      </c>
      <c r="E65" s="90">
        <f>'8. sz. mell Önk.köt.'!E66</f>
        <v>0</v>
      </c>
      <c r="F65" s="90">
        <f>'8. sz. mell Önk.köt.'!F66</f>
        <v>0</v>
      </c>
    </row>
    <row r="66" spans="1:6" s="157" customFormat="1" ht="12" customHeight="1" thickBot="1">
      <c r="A66" s="14" t="s">
        <v>258</v>
      </c>
      <c r="B66" s="162" t="s">
        <v>218</v>
      </c>
      <c r="C66" s="90">
        <f>'8. sz. mell Önk.köt.'!C67</f>
        <v>0</v>
      </c>
      <c r="D66" s="90">
        <f>'8. sz. mell Önk.köt.'!D67</f>
        <v>0</v>
      </c>
      <c r="E66" s="90">
        <f>'8. sz. mell Önk.köt.'!E67</f>
        <v>0</v>
      </c>
      <c r="F66" s="90">
        <f>'8. sz. mell Önk.köt.'!F67</f>
        <v>0</v>
      </c>
    </row>
    <row r="67" spans="1:6" s="157" customFormat="1" ht="12" customHeight="1" thickBot="1">
      <c r="A67" s="161" t="s">
        <v>219</v>
      </c>
      <c r="B67" s="80" t="s">
        <v>220</v>
      </c>
      <c r="C67" s="85">
        <f>SUM(C68:C71)</f>
        <v>0</v>
      </c>
      <c r="D67" s="85">
        <f>SUM(D68:D71)</f>
        <v>0</v>
      </c>
      <c r="E67" s="85">
        <f>SUM(E68:E71)</f>
        <v>0</v>
      </c>
      <c r="F67" s="85">
        <f>SUM(F68:F71)</f>
        <v>0</v>
      </c>
    </row>
    <row r="68" spans="1:6" s="157" customFormat="1" ht="12" customHeight="1">
      <c r="A68" s="13" t="s">
        <v>86</v>
      </c>
      <c r="B68" s="158" t="s">
        <v>221</v>
      </c>
      <c r="C68" s="90">
        <f>'8. sz. mell Önk.köt.'!C69</f>
        <v>0</v>
      </c>
      <c r="D68" s="90">
        <f>'8. sz. mell Önk.köt.'!D69</f>
        <v>0</v>
      </c>
      <c r="E68" s="90">
        <f>'8. sz. mell Önk.köt.'!E69</f>
        <v>0</v>
      </c>
      <c r="F68" s="90">
        <f>'8. sz. mell Önk.köt.'!F69</f>
        <v>0</v>
      </c>
    </row>
    <row r="69" spans="1:6" s="157" customFormat="1" ht="12" customHeight="1">
      <c r="A69" s="12" t="s">
        <v>87</v>
      </c>
      <c r="B69" s="159" t="s">
        <v>222</v>
      </c>
      <c r="C69" s="90">
        <f>'8. sz. mell Önk.köt.'!C70</f>
        <v>0</v>
      </c>
      <c r="D69" s="90">
        <f>'8. sz. mell Önk.köt.'!D70</f>
        <v>0</v>
      </c>
      <c r="E69" s="90">
        <f>'8. sz. mell Önk.köt.'!E70</f>
        <v>0</v>
      </c>
      <c r="F69" s="90">
        <f>'8. sz. mell Önk.köt.'!F70</f>
        <v>0</v>
      </c>
    </row>
    <row r="70" spans="1:6" s="157" customFormat="1" ht="12" customHeight="1">
      <c r="A70" s="12" t="s">
        <v>249</v>
      </c>
      <c r="B70" s="159" t="s">
        <v>223</v>
      </c>
      <c r="C70" s="90">
        <f>'8. sz. mell Önk.köt.'!C71</f>
        <v>0</v>
      </c>
      <c r="D70" s="90">
        <f>'8. sz. mell Önk.köt.'!D71</f>
        <v>0</v>
      </c>
      <c r="E70" s="90">
        <f>'8. sz. mell Önk.köt.'!E71</f>
        <v>0</v>
      </c>
      <c r="F70" s="90">
        <f>'8. sz. mell Önk.köt.'!F71</f>
        <v>0</v>
      </c>
    </row>
    <row r="71" spans="1:6" s="157" customFormat="1" ht="12" customHeight="1" thickBot="1">
      <c r="A71" s="14" t="s">
        <v>250</v>
      </c>
      <c r="B71" s="160" t="s">
        <v>224</v>
      </c>
      <c r="C71" s="90">
        <f>'8. sz. mell Önk.köt.'!C72</f>
        <v>0</v>
      </c>
      <c r="D71" s="90">
        <f>'8. sz. mell Önk.köt.'!D72</f>
        <v>0</v>
      </c>
      <c r="E71" s="90">
        <f>'8. sz. mell Önk.köt.'!E72</f>
        <v>0</v>
      </c>
      <c r="F71" s="90">
        <f>'8. sz. mell Önk.köt.'!F72</f>
        <v>0</v>
      </c>
    </row>
    <row r="72" spans="1:6" s="157" customFormat="1" ht="12" customHeight="1" thickBot="1">
      <c r="A72" s="161" t="s">
        <v>225</v>
      </c>
      <c r="B72" s="80" t="s">
        <v>226</v>
      </c>
      <c r="C72" s="85">
        <f>SUM(C73:C74)</f>
        <v>0</v>
      </c>
      <c r="D72" s="85">
        <f>SUM(D73:D74)</f>
        <v>84817</v>
      </c>
      <c r="E72" s="85">
        <f>SUM(E73:E74)</f>
        <v>0</v>
      </c>
      <c r="F72" s="85">
        <f>SUM(F73:F74)</f>
        <v>84817</v>
      </c>
    </row>
    <row r="73" spans="1:6" s="157" customFormat="1" ht="12" customHeight="1">
      <c r="A73" s="13" t="s">
        <v>251</v>
      </c>
      <c r="B73" s="158" t="s">
        <v>227</v>
      </c>
      <c r="C73" s="90">
        <f>'8. sz. mell Önk.köt.'!C74</f>
        <v>0</v>
      </c>
      <c r="D73" s="90">
        <f>'8. sz. mell Önk.köt.'!D74+'10. sz. mell-Hivatal'!D37+'11. sz. mell-Óvoda'!D37+'12. sz. mell-Műv.Ház'!D37</f>
        <v>84817</v>
      </c>
      <c r="E73" s="90">
        <f>'8. sz. mell Önk.köt.'!E74+'10. sz. mell-Hivatal'!E37+'11. sz. mell-Óvoda'!E37+'12. sz. mell-Műv.Ház'!E37</f>
        <v>0</v>
      </c>
      <c r="F73" s="90">
        <f>'8. sz. mell Önk.köt.'!F74+'10. sz. mell-Hivatal'!F37+'11. sz. mell-Óvoda'!F37+'12. sz. mell-Műv.Ház'!F37</f>
        <v>84817</v>
      </c>
    </row>
    <row r="74" spans="1:6" s="157" customFormat="1" ht="12" customHeight="1" thickBot="1">
      <c r="A74" s="14" t="s">
        <v>252</v>
      </c>
      <c r="B74" s="160" t="s">
        <v>228</v>
      </c>
      <c r="C74" s="90">
        <f>'8. sz. mell Önk.köt.'!C75</f>
        <v>0</v>
      </c>
      <c r="D74" s="90">
        <f>'8. sz. mell Önk.köt.'!D75</f>
        <v>0</v>
      </c>
      <c r="E74" s="90">
        <f>'8. sz. mell Önk.köt.'!E75</f>
        <v>0</v>
      </c>
      <c r="F74" s="90">
        <f>'8. sz. mell Önk.köt.'!F75</f>
        <v>0</v>
      </c>
    </row>
    <row r="75" spans="1:6" s="157" customFormat="1" ht="12" customHeight="1" thickBot="1">
      <c r="A75" s="161" t="s">
        <v>229</v>
      </c>
      <c r="B75" s="80" t="s">
        <v>374</v>
      </c>
      <c r="C75" s="85">
        <f>SUM(C76:C79)</f>
        <v>114557</v>
      </c>
      <c r="D75" s="85">
        <f>SUM(D76:D79)</f>
        <v>119114</v>
      </c>
      <c r="E75" s="85">
        <f>SUM(E76:E79)</f>
        <v>-1055</v>
      </c>
      <c r="F75" s="85">
        <f>SUM(F76:F79)</f>
        <v>118059</v>
      </c>
    </row>
    <row r="76" spans="1:6" s="157" customFormat="1" ht="12" customHeight="1">
      <c r="A76" s="13" t="s">
        <v>253</v>
      </c>
      <c r="B76" s="158" t="s">
        <v>231</v>
      </c>
      <c r="C76" s="90">
        <f>'8. sz. mell Önk.köt.'!C77</f>
        <v>0</v>
      </c>
      <c r="D76" s="90">
        <f>'8. sz. mell Önk.köt.'!D77</f>
        <v>0</v>
      </c>
      <c r="E76" s="90">
        <f>'8. sz. mell Önk.köt.'!E77</f>
        <v>0</v>
      </c>
      <c r="F76" s="90">
        <f>'8. sz. mell Önk.köt.'!F77</f>
        <v>0</v>
      </c>
    </row>
    <row r="77" spans="1:6" s="157" customFormat="1" ht="12" customHeight="1">
      <c r="A77" s="12" t="s">
        <v>254</v>
      </c>
      <c r="B77" s="159" t="s">
        <v>232</v>
      </c>
      <c r="C77" s="90">
        <f>'8. sz. mell Önk.köt.'!C78</f>
        <v>0</v>
      </c>
      <c r="D77" s="90">
        <f>'8. sz. mell Önk.köt.'!D78</f>
        <v>0</v>
      </c>
      <c r="E77" s="90">
        <f>'8. sz. mell Önk.köt.'!E78</f>
        <v>0</v>
      </c>
      <c r="F77" s="90">
        <f>'8. sz. mell Önk.köt.'!F78</f>
        <v>0</v>
      </c>
    </row>
    <row r="78" spans="1:6" s="157" customFormat="1" ht="12" customHeight="1">
      <c r="A78" s="12" t="s">
        <v>255</v>
      </c>
      <c r="B78" s="159" t="s">
        <v>233</v>
      </c>
      <c r="C78" s="90">
        <f>'8. sz. mell Önk.köt.'!C79</f>
        <v>0</v>
      </c>
      <c r="D78" s="90">
        <f>'8. sz. mell Önk.köt.'!D79</f>
        <v>0</v>
      </c>
      <c r="E78" s="90">
        <f>'8. sz. mell Önk.köt.'!E79</f>
        <v>0</v>
      </c>
      <c r="F78" s="90">
        <f>'8. sz. mell Önk.köt.'!F79</f>
        <v>0</v>
      </c>
    </row>
    <row r="79" spans="1:6" s="157" customFormat="1" ht="12" customHeight="1" thickBot="1">
      <c r="A79" s="12" t="s">
        <v>373</v>
      </c>
      <c r="B79" s="51" t="s">
        <v>356</v>
      </c>
      <c r="C79" s="90">
        <f>'10. sz. mell-Hivatal'!C39+'11. sz. mell-Óvoda'!C39+'12. sz. mell-Műv.Ház'!C39</f>
        <v>114557</v>
      </c>
      <c r="D79" s="90">
        <f>'10. sz. mell-Hivatal'!D39+'11. sz. mell-Óvoda'!D39+'12. sz. mell-Műv.Ház'!D39</f>
        <v>119114</v>
      </c>
      <c r="E79" s="90">
        <f>'10. sz. mell-Hivatal'!E39+'11. sz. mell-Óvoda'!E39+'12. sz. mell-Műv.Ház'!E39</f>
        <v>-1055</v>
      </c>
      <c r="F79" s="90">
        <f>'10. sz. mell-Hivatal'!F39+'11. sz. mell-Óvoda'!F39+'12. sz. mell-Műv.Ház'!F39</f>
        <v>118059</v>
      </c>
    </row>
    <row r="80" spans="1:6" s="157" customFormat="1" ht="12" customHeight="1" thickBot="1">
      <c r="A80" s="161" t="s">
        <v>234</v>
      </c>
      <c r="B80" s="80" t="s">
        <v>256</v>
      </c>
      <c r="C80" s="85">
        <f>SUM(C81:C84)</f>
        <v>0</v>
      </c>
      <c r="D80" s="85">
        <f>SUM(D81:D84)</f>
        <v>0</v>
      </c>
      <c r="E80" s="85">
        <f>SUM(E81:E84)</f>
        <v>0</v>
      </c>
      <c r="F80" s="85">
        <f>SUM(F81:F84)</f>
        <v>0</v>
      </c>
    </row>
    <row r="81" spans="1:6" s="157" customFormat="1" ht="12" customHeight="1">
      <c r="A81" s="163" t="s">
        <v>235</v>
      </c>
      <c r="B81" s="158" t="s">
        <v>236</v>
      </c>
      <c r="C81" s="90">
        <f>'8. sz. mell Önk.köt.'!C81</f>
        <v>0</v>
      </c>
      <c r="D81" s="90">
        <f>'8. sz. mell Önk.köt.'!D81</f>
        <v>0</v>
      </c>
      <c r="E81" s="90">
        <f>'8. sz. mell Önk.köt.'!E81</f>
        <v>0</v>
      </c>
      <c r="F81" s="90">
        <f>'8. sz. mell Önk.köt.'!F81</f>
        <v>0</v>
      </c>
    </row>
    <row r="82" spans="1:6" s="157" customFormat="1" ht="12" customHeight="1">
      <c r="A82" s="164" t="s">
        <v>237</v>
      </c>
      <c r="B82" s="159" t="s">
        <v>238</v>
      </c>
      <c r="C82" s="90">
        <f>'8. sz. mell Önk.köt.'!C82</f>
        <v>0</v>
      </c>
      <c r="D82" s="90">
        <f>'8. sz. mell Önk.köt.'!D82</f>
        <v>0</v>
      </c>
      <c r="E82" s="90">
        <f>'8. sz. mell Önk.köt.'!E82</f>
        <v>0</v>
      </c>
      <c r="F82" s="90">
        <f>'8. sz. mell Önk.köt.'!F82</f>
        <v>0</v>
      </c>
    </row>
    <row r="83" spans="1:6" s="157" customFormat="1" ht="12" customHeight="1">
      <c r="A83" s="164" t="s">
        <v>239</v>
      </c>
      <c r="B83" s="159" t="s">
        <v>240</v>
      </c>
      <c r="C83" s="90">
        <f>'8. sz. mell Önk.köt.'!C83</f>
        <v>0</v>
      </c>
      <c r="D83" s="90">
        <f>'8. sz. mell Önk.köt.'!D83</f>
        <v>0</v>
      </c>
      <c r="E83" s="90">
        <f>'8. sz. mell Önk.köt.'!E83</f>
        <v>0</v>
      </c>
      <c r="F83" s="90">
        <f>'8. sz. mell Önk.köt.'!F83</f>
        <v>0</v>
      </c>
    </row>
    <row r="84" spans="1:6" s="157" customFormat="1" ht="12" customHeight="1" thickBot="1">
      <c r="A84" s="165" t="s">
        <v>241</v>
      </c>
      <c r="B84" s="160" t="s">
        <v>242</v>
      </c>
      <c r="C84" s="90">
        <f>'8. sz. mell Önk.köt.'!C84</f>
        <v>0</v>
      </c>
      <c r="D84" s="90">
        <f>'8. sz. mell Önk.köt.'!D84</f>
        <v>0</v>
      </c>
      <c r="E84" s="90">
        <f>'8. sz. mell Önk.köt.'!E84</f>
        <v>0</v>
      </c>
      <c r="F84" s="90">
        <f>'8. sz. mell Önk.köt.'!F84</f>
        <v>0</v>
      </c>
    </row>
    <row r="85" spans="1:6" s="157" customFormat="1" ht="13.5" customHeight="1" thickBot="1">
      <c r="A85" s="161" t="s">
        <v>243</v>
      </c>
      <c r="B85" s="80" t="s">
        <v>244</v>
      </c>
      <c r="C85" s="199">
        <f>'8. sz. mell Önk.köt.'!C85</f>
        <v>0</v>
      </c>
      <c r="D85" s="199">
        <f>'8. sz. mell Önk.köt.'!D85</f>
        <v>0</v>
      </c>
      <c r="E85" s="199">
        <f>'8. sz. mell Önk.köt.'!E85</f>
        <v>0</v>
      </c>
      <c r="F85" s="199">
        <f>'8. sz. mell Önk.köt.'!F85</f>
        <v>0</v>
      </c>
    </row>
    <row r="86" spans="1:6" s="157" customFormat="1" ht="15.75" customHeight="1" thickBot="1">
      <c r="A86" s="161" t="s">
        <v>245</v>
      </c>
      <c r="B86" s="166" t="s">
        <v>246</v>
      </c>
      <c r="C86" s="91">
        <f>+C63+C67+C72+C75+C80+C85</f>
        <v>114557</v>
      </c>
      <c r="D86" s="91">
        <f>+D63+D67+D72+D75+D80+D85</f>
        <v>203931</v>
      </c>
      <c r="E86" s="91">
        <f>+E63+E67+E72+E75+E80+E85</f>
        <v>-1055</v>
      </c>
      <c r="F86" s="91">
        <f>+F63+F67+F72+F75+F80+F85</f>
        <v>202876</v>
      </c>
    </row>
    <row r="87" spans="1:6" s="157" customFormat="1" ht="16.5" customHeight="1" thickBot="1">
      <c r="A87" s="167" t="s">
        <v>259</v>
      </c>
      <c r="B87" s="168" t="s">
        <v>247</v>
      </c>
      <c r="C87" s="91">
        <f>+C62+C86</f>
        <v>715561</v>
      </c>
      <c r="D87" s="91">
        <f>+D62+D86</f>
        <v>1038300</v>
      </c>
      <c r="E87" s="91">
        <f>+E62+E86</f>
        <v>892</v>
      </c>
      <c r="F87" s="91">
        <f>+F62+F86</f>
        <v>1039192</v>
      </c>
    </row>
    <row r="88" spans="1:6" ht="16.5" customHeight="1">
      <c r="A88" s="366" t="s">
        <v>34</v>
      </c>
      <c r="B88" s="366"/>
      <c r="C88" s="366"/>
      <c r="D88" s="366"/>
      <c r="E88" s="366"/>
      <c r="F88" s="366"/>
    </row>
    <row r="89" spans="1:6" s="169" customFormat="1" ht="16.5" customHeight="1" thickBot="1">
      <c r="A89" s="362" t="s">
        <v>89</v>
      </c>
      <c r="B89" s="362"/>
      <c r="F89" s="50" t="s">
        <v>128</v>
      </c>
    </row>
    <row r="90" spans="1:6" ht="37.5" customHeight="1" thickBot="1">
      <c r="A90" s="21" t="s">
        <v>53</v>
      </c>
      <c r="B90" s="22" t="s">
        <v>35</v>
      </c>
      <c r="C90" s="28" t="s">
        <v>416</v>
      </c>
      <c r="D90" s="28" t="s">
        <v>431</v>
      </c>
      <c r="E90" s="28" t="s">
        <v>434</v>
      </c>
      <c r="F90" s="28" t="s">
        <v>417</v>
      </c>
    </row>
    <row r="91" spans="1:6" s="156" customFormat="1" ht="12" customHeight="1" thickBot="1">
      <c r="A91" s="25">
        <v>1</v>
      </c>
      <c r="B91" s="26">
        <v>2</v>
      </c>
      <c r="C91" s="27">
        <v>3</v>
      </c>
      <c r="D91" s="27">
        <v>4</v>
      </c>
      <c r="E91" s="27">
        <v>5</v>
      </c>
      <c r="F91" s="27">
        <v>6</v>
      </c>
    </row>
    <row r="92" spans="1:6" ht="12" customHeight="1" thickBot="1">
      <c r="A92" s="20" t="s">
        <v>6</v>
      </c>
      <c r="B92" s="24" t="s">
        <v>262</v>
      </c>
      <c r="C92" s="84">
        <f>SUM(C93:C97)</f>
        <v>239706</v>
      </c>
      <c r="D92" s="84">
        <f>SUM(D93:D97)</f>
        <v>293193</v>
      </c>
      <c r="E92" s="84">
        <f>SUM(E93:E97)</f>
        <v>4009</v>
      </c>
      <c r="F92" s="84">
        <f>SUM(F93:F97)</f>
        <v>297202</v>
      </c>
    </row>
    <row r="93" spans="1:6" ht="12" customHeight="1">
      <c r="A93" s="15" t="s">
        <v>65</v>
      </c>
      <c r="B93" s="8" t="s">
        <v>36</v>
      </c>
      <c r="C93" s="86">
        <f>'8. sz. mell Önk.köt.'!C92+'10. sz. mell-Hivatal'!C45+'11. sz. mell-Óvoda'!C45+'12. sz. mell-Műv.Ház'!C45</f>
        <v>101910</v>
      </c>
      <c r="D93" s="86">
        <f>'8. sz. mell Önk.köt.'!D92+'10. sz. mell-Hivatal'!D45+'11. sz. mell-Óvoda'!D45+'12. sz. mell-Műv.Ház'!D45</f>
        <v>121589</v>
      </c>
      <c r="E93" s="86">
        <f>'8. sz. mell Önk.köt.'!E92+'10. sz. mell-Hivatal'!E45+'11. sz. mell-Óvoda'!E45+'12. sz. mell-Műv.Ház'!E45</f>
        <v>2200</v>
      </c>
      <c r="F93" s="86">
        <f>'8. sz. mell Önk.köt.'!F92+'10. sz. mell-Hivatal'!F45+'11. sz. mell-Óvoda'!F45+'12. sz. mell-Műv.Ház'!F45</f>
        <v>123789</v>
      </c>
    </row>
    <row r="94" spans="1:6" ht="12" customHeight="1">
      <c r="A94" s="12" t="s">
        <v>66</v>
      </c>
      <c r="B94" s="6" t="s">
        <v>107</v>
      </c>
      <c r="C94" s="87">
        <f>'8. sz. mell Önk.köt.'!C93+'10. sz. mell-Hivatal'!C46+'11. sz. mell-Óvoda'!C46+'12. sz. mell-Műv.Ház'!C46</f>
        <v>27232</v>
      </c>
      <c r="D94" s="87">
        <f>'8. sz. mell Önk.köt.'!D93+'10. sz. mell-Hivatal'!D46+'11. sz. mell-Óvoda'!D46+'12. sz. mell-Műv.Ház'!D46</f>
        <v>31143</v>
      </c>
      <c r="E94" s="87">
        <f>'8. sz. mell Önk.köt.'!E93+'10. sz. mell-Hivatal'!E46+'11. sz. mell-Óvoda'!E46+'12. sz. mell-Műv.Ház'!E46</f>
        <v>645</v>
      </c>
      <c r="F94" s="87">
        <f>'8. sz. mell Önk.köt.'!F93+'10. sz. mell-Hivatal'!F46+'11. sz. mell-Óvoda'!F46+'12. sz. mell-Műv.Ház'!F46</f>
        <v>31788</v>
      </c>
    </row>
    <row r="95" spans="1:6" ht="12" customHeight="1">
      <c r="A95" s="12" t="s">
        <v>67</v>
      </c>
      <c r="B95" s="6" t="s">
        <v>84</v>
      </c>
      <c r="C95" s="89">
        <f>'8. sz. mell Önk.köt.'!C94+'10. sz. mell-Hivatal'!C47+'11. sz. mell-Óvoda'!C47+'12. sz. mell-Műv.Ház'!C47</f>
        <v>92474</v>
      </c>
      <c r="D95" s="89">
        <f>'8. sz. mell Önk.köt.'!D94+'10. sz. mell-Hivatal'!D47+'11. sz. mell-Óvoda'!D47+'12. sz. mell-Műv.Ház'!D47</f>
        <v>111883</v>
      </c>
      <c r="E95" s="89">
        <f>'8. sz. mell Önk.köt.'!E94+'10. sz. mell-Hivatal'!E47+'11. sz. mell-Óvoda'!E47+'12. sz. mell-Műv.Ház'!E47</f>
        <v>873</v>
      </c>
      <c r="F95" s="89">
        <f>'8. sz. mell Önk.köt.'!F94+'10. sz. mell-Hivatal'!F47+'11. sz. mell-Óvoda'!F47+'12. sz. mell-Műv.Ház'!F47</f>
        <v>112756</v>
      </c>
    </row>
    <row r="96" spans="1:6" ht="12" customHeight="1">
      <c r="A96" s="12" t="s">
        <v>68</v>
      </c>
      <c r="B96" s="9" t="s">
        <v>108</v>
      </c>
      <c r="C96" s="89">
        <f>'8. sz. mell Önk.köt.'!C95+'10. sz. mell-Hivatal'!C48</f>
        <v>6334</v>
      </c>
      <c r="D96" s="89">
        <f>'8. sz. mell Önk.köt.'!D95+'10. sz. mell-Hivatal'!D48</f>
        <v>7020</v>
      </c>
      <c r="E96" s="89">
        <f>'8. sz. mell Önk.köt.'!E95+'10. sz. mell-Hivatal'!E48</f>
        <v>288</v>
      </c>
      <c r="F96" s="89">
        <f>'8. sz. mell Önk.köt.'!F95+'10. sz. mell-Hivatal'!F48</f>
        <v>7308</v>
      </c>
    </row>
    <row r="97" spans="1:6" ht="12" customHeight="1">
      <c r="A97" s="12" t="s">
        <v>76</v>
      </c>
      <c r="B97" s="17" t="s">
        <v>109</v>
      </c>
      <c r="C97" s="89">
        <f>'8. sz. mell Önk.köt.'!C96</f>
        <v>11756</v>
      </c>
      <c r="D97" s="89">
        <f>'8. sz. mell Önk.köt.'!D96+'10. sz. mell-Hivatal'!D49+'11. sz. mell-Óvoda'!D49+'12. sz. mell-Műv.Ház'!D49</f>
        <v>21558</v>
      </c>
      <c r="E97" s="89">
        <f>'8. sz. mell Önk.köt.'!E96+'10. sz. mell-Hivatal'!E49+'11. sz. mell-Óvoda'!E49+'12. sz. mell-Műv.Ház'!E49</f>
        <v>3</v>
      </c>
      <c r="F97" s="89">
        <f>'8. sz. mell Önk.köt.'!F96+'10. sz. mell-Hivatal'!F49+'11. sz. mell-Óvoda'!F49+'12. sz. mell-Műv.Ház'!F49</f>
        <v>21561</v>
      </c>
    </row>
    <row r="98" spans="1:6" ht="12" customHeight="1">
      <c r="A98" s="12" t="s">
        <v>69</v>
      </c>
      <c r="B98" s="6" t="s">
        <v>263</v>
      </c>
      <c r="C98" s="89">
        <f>'8. sz. mell Önk.köt.'!C97</f>
        <v>0</v>
      </c>
      <c r="D98" s="89">
        <f>'8. sz. mell Önk.köt.'!D97+'10. sz. mell-Hivatal'!D49+'11. sz. mell-Óvoda'!D49+'12. sz. mell-Műv.Ház'!D49</f>
        <v>9802</v>
      </c>
      <c r="E98" s="89">
        <f>'8. sz. mell Önk.köt.'!E97+'10. sz. mell-Hivatal'!E49+'11. sz. mell-Óvoda'!E49+'12. sz. mell-Műv.Ház'!E49</f>
        <v>3</v>
      </c>
      <c r="F98" s="89">
        <f>'8. sz. mell Önk.köt.'!F97+'10. sz. mell-Hivatal'!F49+'11. sz. mell-Óvoda'!F49+'12. sz. mell-Műv.Ház'!F49</f>
        <v>9805</v>
      </c>
    </row>
    <row r="99" spans="1:6" ht="12" customHeight="1">
      <c r="A99" s="12" t="s">
        <v>70</v>
      </c>
      <c r="B99" s="52" t="s">
        <v>264</v>
      </c>
      <c r="C99" s="89">
        <f>'8. sz. mell Önk.köt.'!C98</f>
        <v>0</v>
      </c>
      <c r="D99" s="89">
        <f>'8. sz. mell Önk.köt.'!D98</f>
        <v>0</v>
      </c>
      <c r="E99" s="89">
        <f>'8. sz. mell Önk.köt.'!E98</f>
        <v>0</v>
      </c>
      <c r="F99" s="89">
        <f>'8. sz. mell Önk.köt.'!F98</f>
        <v>0</v>
      </c>
    </row>
    <row r="100" spans="1:6" ht="12" customHeight="1">
      <c r="A100" s="12" t="s">
        <v>77</v>
      </c>
      <c r="B100" s="53" t="s">
        <v>265</v>
      </c>
      <c r="C100" s="89">
        <f>'8. sz. mell Önk.köt.'!C99</f>
        <v>0</v>
      </c>
      <c r="D100" s="89">
        <f>'8. sz. mell Önk.köt.'!D99</f>
        <v>0</v>
      </c>
      <c r="E100" s="89">
        <f>'8. sz. mell Önk.köt.'!E99</f>
        <v>0</v>
      </c>
      <c r="F100" s="89">
        <f>'8. sz. mell Önk.köt.'!F99</f>
        <v>0</v>
      </c>
    </row>
    <row r="101" spans="1:6" ht="12" customHeight="1">
      <c r="A101" s="12" t="s">
        <v>78</v>
      </c>
      <c r="B101" s="53" t="s">
        <v>266</v>
      </c>
      <c r="C101" s="89">
        <f>'8. sz. mell Önk.köt.'!C100</f>
        <v>0</v>
      </c>
      <c r="D101" s="89">
        <f>'8. sz. mell Önk.köt.'!D100</f>
        <v>0</v>
      </c>
      <c r="E101" s="89">
        <f>'8. sz. mell Önk.köt.'!E100</f>
        <v>0</v>
      </c>
      <c r="F101" s="89">
        <f>'8. sz. mell Önk.köt.'!F100</f>
        <v>0</v>
      </c>
    </row>
    <row r="102" spans="1:6" ht="12" customHeight="1">
      <c r="A102" s="12" t="s">
        <v>79</v>
      </c>
      <c r="B102" s="52" t="s">
        <v>267</v>
      </c>
      <c r="C102" s="89">
        <f>'8. sz. mell Önk.köt.'!C101</f>
        <v>6406</v>
      </c>
      <c r="D102" s="89">
        <f>'8. sz. mell Önk.köt.'!D101</f>
        <v>6406</v>
      </c>
      <c r="E102" s="89">
        <f>'8. sz. mell Önk.köt.'!E101</f>
        <v>0</v>
      </c>
      <c r="F102" s="89">
        <f>'8. sz. mell Önk.köt.'!F101</f>
        <v>6406</v>
      </c>
    </row>
    <row r="103" spans="1:6" ht="12" customHeight="1">
      <c r="A103" s="12" t="s">
        <v>80</v>
      </c>
      <c r="B103" s="52" t="s">
        <v>268</v>
      </c>
      <c r="C103" s="89">
        <f>'8. sz. mell Önk.köt.'!C102</f>
        <v>0</v>
      </c>
      <c r="D103" s="89">
        <f>'8. sz. mell Önk.köt.'!D102</f>
        <v>0</v>
      </c>
      <c r="E103" s="89">
        <f>'8. sz. mell Önk.köt.'!E102</f>
        <v>0</v>
      </c>
      <c r="F103" s="89">
        <f>'8. sz. mell Önk.köt.'!F102</f>
        <v>0</v>
      </c>
    </row>
    <row r="104" spans="1:6" ht="12" customHeight="1">
      <c r="A104" s="12" t="s">
        <v>82</v>
      </c>
      <c r="B104" s="53" t="s">
        <v>269</v>
      </c>
      <c r="C104" s="89">
        <f>'8. sz. mell Önk.köt.'!C103</f>
        <v>0</v>
      </c>
      <c r="D104" s="89">
        <f>'8. sz. mell Önk.köt.'!D103</f>
        <v>0</v>
      </c>
      <c r="E104" s="89">
        <f>'8. sz. mell Önk.köt.'!E103</f>
        <v>0</v>
      </c>
      <c r="F104" s="89">
        <f>'8. sz. mell Önk.köt.'!F103</f>
        <v>0</v>
      </c>
    </row>
    <row r="105" spans="1:6" ht="12" customHeight="1">
      <c r="A105" s="11" t="s">
        <v>110</v>
      </c>
      <c r="B105" s="54" t="s">
        <v>270</v>
      </c>
      <c r="C105" s="89">
        <f>'8. sz. mell Önk.köt.'!C104</f>
        <v>0</v>
      </c>
      <c r="D105" s="89">
        <f>'8. sz. mell Önk.köt.'!D104</f>
        <v>0</v>
      </c>
      <c r="E105" s="89">
        <f>'8. sz. mell Önk.köt.'!E104</f>
        <v>0</v>
      </c>
      <c r="F105" s="89">
        <f>'8. sz. mell Önk.köt.'!F104</f>
        <v>0</v>
      </c>
    </row>
    <row r="106" spans="1:6" ht="12" customHeight="1">
      <c r="A106" s="12" t="s">
        <v>260</v>
      </c>
      <c r="B106" s="54" t="s">
        <v>271</v>
      </c>
      <c r="C106" s="89">
        <f>'8. sz. mell Önk.köt.'!C105</f>
        <v>0</v>
      </c>
      <c r="D106" s="89">
        <f>'8. sz. mell Önk.köt.'!D105</f>
        <v>0</v>
      </c>
      <c r="E106" s="89">
        <f>'8. sz. mell Önk.köt.'!E105</f>
        <v>0</v>
      </c>
      <c r="F106" s="89">
        <f>'8. sz. mell Önk.köt.'!F105</f>
        <v>0</v>
      </c>
    </row>
    <row r="107" spans="1:6" ht="12" customHeight="1" thickBot="1">
      <c r="A107" s="16" t="s">
        <v>261</v>
      </c>
      <c r="B107" s="55" t="s">
        <v>272</v>
      </c>
      <c r="C107" s="93">
        <f>'8. sz. mell Önk.köt.'!C106</f>
        <v>5350</v>
      </c>
      <c r="D107" s="93">
        <f>'8. sz. mell Önk.köt.'!D106</f>
        <v>5350</v>
      </c>
      <c r="E107" s="93">
        <f>'8. sz. mell Önk.köt.'!E106</f>
        <v>0</v>
      </c>
      <c r="F107" s="93">
        <f>'8. sz. mell Önk.köt.'!F106</f>
        <v>5350</v>
      </c>
    </row>
    <row r="108" spans="1:6" ht="12" customHeight="1" thickBot="1">
      <c r="A108" s="18" t="s">
        <v>7</v>
      </c>
      <c r="B108" s="23" t="s">
        <v>273</v>
      </c>
      <c r="C108" s="85">
        <f>+C109+C111+C113</f>
        <v>328877</v>
      </c>
      <c r="D108" s="85">
        <f>+D109+D111+D113</f>
        <v>578016</v>
      </c>
      <c r="E108" s="85">
        <f>+E109+E111+E113</f>
        <v>239</v>
      </c>
      <c r="F108" s="85">
        <f>+F109+F111+F113</f>
        <v>578255</v>
      </c>
    </row>
    <row r="109" spans="1:6" ht="12" customHeight="1">
      <c r="A109" s="13" t="s">
        <v>71</v>
      </c>
      <c r="B109" s="6" t="s">
        <v>127</v>
      </c>
      <c r="C109" s="88">
        <f>'8. sz. mell Önk.köt.'!C108+'10. sz. mell-Hivatal'!C51+'11. sz. mell-Óvoda'!C51+'12. sz. mell-Műv.Ház'!C51</f>
        <v>328527</v>
      </c>
      <c r="D109" s="88">
        <f>'8. sz. mell Önk.köt.'!D108+'10. sz. mell-Hivatal'!D51+'11. sz. mell-Óvoda'!D51+'12. sz. mell-Műv.Ház'!D51</f>
        <v>567666</v>
      </c>
      <c r="E109" s="88">
        <f>'8. sz. mell Önk.köt.'!E108+'10. sz. mell-Hivatal'!E51+'11. sz. mell-Óvoda'!E51+'12. sz. mell-Műv.Ház'!E51</f>
        <v>239</v>
      </c>
      <c r="F109" s="88">
        <f>'8. sz. mell Önk.köt.'!F108+'10. sz. mell-Hivatal'!F51+'11. sz. mell-Óvoda'!F51+'12. sz. mell-Műv.Ház'!F51</f>
        <v>567905</v>
      </c>
    </row>
    <row r="110" spans="1:6" ht="12" customHeight="1">
      <c r="A110" s="13" t="s">
        <v>72</v>
      </c>
      <c r="B110" s="10" t="s">
        <v>277</v>
      </c>
      <c r="C110" s="88">
        <f>'8. sz. mell Önk.köt.'!C109</f>
        <v>325161</v>
      </c>
      <c r="D110" s="88">
        <f>'8. sz. mell Önk.köt.'!D109</f>
        <v>532678</v>
      </c>
      <c r="E110" s="88">
        <f>'8. sz. mell Önk.köt.'!E109</f>
        <v>0</v>
      </c>
      <c r="F110" s="88">
        <f>'8. sz. mell Önk.köt.'!F109</f>
        <v>532678</v>
      </c>
    </row>
    <row r="111" spans="1:6" ht="12" customHeight="1">
      <c r="A111" s="13" t="s">
        <v>73</v>
      </c>
      <c r="B111" s="10" t="s">
        <v>111</v>
      </c>
      <c r="C111" s="87">
        <f>'8. sz. mell Önk.köt.'!C110</f>
        <v>350</v>
      </c>
      <c r="D111" s="87">
        <f>'8. sz. mell Önk.köt.'!D110</f>
        <v>10350</v>
      </c>
      <c r="E111" s="87">
        <f>'8. sz. mell Önk.köt.'!E110</f>
        <v>0</v>
      </c>
      <c r="F111" s="87">
        <f>'8. sz. mell Önk.köt.'!F110</f>
        <v>10350</v>
      </c>
    </row>
    <row r="112" spans="1:6" ht="12" customHeight="1">
      <c r="A112" s="13" t="s">
        <v>74</v>
      </c>
      <c r="B112" s="10" t="s">
        <v>278</v>
      </c>
      <c r="C112" s="78">
        <f>'8. sz. mell Önk.köt.'!C111</f>
        <v>0</v>
      </c>
      <c r="D112" s="78">
        <f>'8. sz. mell Önk.köt.'!D111</f>
        <v>0</v>
      </c>
      <c r="E112" s="78">
        <f>'8. sz. mell Önk.köt.'!E111</f>
        <v>0</v>
      </c>
      <c r="F112" s="78">
        <f>'8. sz. mell Önk.köt.'!F111</f>
        <v>0</v>
      </c>
    </row>
    <row r="113" spans="1:6" ht="12" customHeight="1">
      <c r="A113" s="13" t="s">
        <v>75</v>
      </c>
      <c r="B113" s="82" t="s">
        <v>130</v>
      </c>
      <c r="C113" s="78">
        <f>'8. sz. mell Önk.köt.'!C112</f>
        <v>0</v>
      </c>
      <c r="D113" s="78">
        <f>'8. sz. mell Önk.köt.'!D112</f>
        <v>0</v>
      </c>
      <c r="E113" s="78">
        <f>'8. sz. mell Önk.köt.'!E112</f>
        <v>0</v>
      </c>
      <c r="F113" s="78">
        <f>'8. sz. mell Önk.köt.'!F112</f>
        <v>0</v>
      </c>
    </row>
    <row r="114" spans="1:6" ht="12" customHeight="1">
      <c r="A114" s="13" t="s">
        <v>81</v>
      </c>
      <c r="B114" s="81" t="s">
        <v>368</v>
      </c>
      <c r="C114" s="78">
        <f>'8. sz. mell Önk.köt.'!C113</f>
        <v>0</v>
      </c>
      <c r="D114" s="78">
        <f>'8. sz. mell Önk.köt.'!D113</f>
        <v>0</v>
      </c>
      <c r="E114" s="78">
        <f>'8. sz. mell Önk.köt.'!E113</f>
        <v>0</v>
      </c>
      <c r="F114" s="78">
        <f>'8. sz. mell Önk.köt.'!F113</f>
        <v>0</v>
      </c>
    </row>
    <row r="115" spans="1:6" ht="12" customHeight="1">
      <c r="A115" s="13" t="s">
        <v>83</v>
      </c>
      <c r="B115" s="154" t="s">
        <v>283</v>
      </c>
      <c r="C115" s="78">
        <f>'8. sz. mell Önk.köt.'!C114</f>
        <v>0</v>
      </c>
      <c r="D115" s="78">
        <f>'8. sz. mell Önk.köt.'!D114</f>
        <v>0</v>
      </c>
      <c r="E115" s="78">
        <f>'8. sz. mell Önk.köt.'!E114</f>
        <v>0</v>
      </c>
      <c r="F115" s="78">
        <f>'8. sz. mell Önk.köt.'!F114</f>
        <v>0</v>
      </c>
    </row>
    <row r="116" spans="1:6" ht="15.75">
      <c r="A116" s="13" t="s">
        <v>112</v>
      </c>
      <c r="B116" s="53" t="s">
        <v>266</v>
      </c>
      <c r="C116" s="78">
        <f>'8. sz. mell Önk.köt.'!C115</f>
        <v>0</v>
      </c>
      <c r="D116" s="78">
        <f>'8. sz. mell Önk.köt.'!D115</f>
        <v>0</v>
      </c>
      <c r="E116" s="78">
        <f>'8. sz. mell Önk.köt.'!E115</f>
        <v>0</v>
      </c>
      <c r="F116" s="78">
        <f>'8. sz. mell Önk.köt.'!F115</f>
        <v>0</v>
      </c>
    </row>
    <row r="117" spans="1:6" ht="12" customHeight="1">
      <c r="A117" s="13" t="s">
        <v>113</v>
      </c>
      <c r="B117" s="53" t="s">
        <v>282</v>
      </c>
      <c r="C117" s="78">
        <f>'8. sz. mell Önk.köt.'!C116</f>
        <v>0</v>
      </c>
      <c r="D117" s="78">
        <f>'8. sz. mell Önk.köt.'!D116</f>
        <v>0</v>
      </c>
      <c r="E117" s="78">
        <f>'8. sz. mell Önk.köt.'!E116</f>
        <v>0</v>
      </c>
      <c r="F117" s="78">
        <f>'8. sz. mell Önk.köt.'!F116</f>
        <v>0</v>
      </c>
    </row>
    <row r="118" spans="1:6" ht="12" customHeight="1">
      <c r="A118" s="13" t="s">
        <v>114</v>
      </c>
      <c r="B118" s="53" t="s">
        <v>281</v>
      </c>
      <c r="C118" s="78">
        <f>'8. sz. mell Önk.köt.'!C117</f>
        <v>0</v>
      </c>
      <c r="D118" s="78">
        <f>'8. sz. mell Önk.köt.'!D117</f>
        <v>0</v>
      </c>
      <c r="E118" s="78">
        <f>'8. sz. mell Önk.köt.'!E117</f>
        <v>0</v>
      </c>
      <c r="F118" s="78">
        <f>'8. sz. mell Önk.köt.'!F117</f>
        <v>0</v>
      </c>
    </row>
    <row r="119" spans="1:6" ht="12" customHeight="1">
      <c r="A119" s="13" t="s">
        <v>274</v>
      </c>
      <c r="B119" s="53" t="s">
        <v>269</v>
      </c>
      <c r="C119" s="78">
        <f>'8. sz. mell Önk.köt.'!C118</f>
        <v>0</v>
      </c>
      <c r="D119" s="78">
        <f>'8. sz. mell Önk.köt.'!D118</f>
        <v>0</v>
      </c>
      <c r="E119" s="78">
        <f>'8. sz. mell Önk.köt.'!E118</f>
        <v>0</v>
      </c>
      <c r="F119" s="78">
        <f>'8. sz. mell Önk.köt.'!F118</f>
        <v>0</v>
      </c>
    </row>
    <row r="120" spans="1:6" ht="12" customHeight="1">
      <c r="A120" s="13" t="s">
        <v>275</v>
      </c>
      <c r="B120" s="53" t="s">
        <v>280</v>
      </c>
      <c r="C120" s="78">
        <f>'8. sz. mell Önk.köt.'!C119</f>
        <v>0</v>
      </c>
      <c r="D120" s="78">
        <f>'8. sz. mell Önk.köt.'!D119</f>
        <v>0</v>
      </c>
      <c r="E120" s="78">
        <f>'8. sz. mell Önk.köt.'!E119</f>
        <v>0</v>
      </c>
      <c r="F120" s="78">
        <f>'8. sz. mell Önk.köt.'!F119</f>
        <v>0</v>
      </c>
    </row>
    <row r="121" spans="1:6" ht="16.5" thickBot="1">
      <c r="A121" s="11" t="s">
        <v>276</v>
      </c>
      <c r="B121" s="53" t="s">
        <v>279</v>
      </c>
      <c r="C121" s="79">
        <f>'8. sz. mell Önk.köt.'!C120</f>
        <v>0</v>
      </c>
      <c r="D121" s="79">
        <f>'8. sz. mell Önk.köt.'!D120</f>
        <v>0</v>
      </c>
      <c r="E121" s="79">
        <f>'8. sz. mell Önk.köt.'!E120</f>
        <v>0</v>
      </c>
      <c r="F121" s="79">
        <f>'8. sz. mell Önk.köt.'!F120</f>
        <v>0</v>
      </c>
    </row>
    <row r="122" spans="1:6" ht="12" customHeight="1" thickBot="1">
      <c r="A122" s="18" t="s">
        <v>8</v>
      </c>
      <c r="B122" s="48" t="s">
        <v>284</v>
      </c>
      <c r="C122" s="85">
        <f>+C123+C124</f>
        <v>10994</v>
      </c>
      <c r="D122" s="85">
        <f>+D123+D124</f>
        <v>20425</v>
      </c>
      <c r="E122" s="85">
        <f>+E123+E124</f>
        <v>-3948</v>
      </c>
      <c r="F122" s="85">
        <f>+F123+F124</f>
        <v>16477</v>
      </c>
    </row>
    <row r="123" spans="1:6" ht="12" customHeight="1">
      <c r="A123" s="13" t="s">
        <v>54</v>
      </c>
      <c r="B123" s="7" t="s">
        <v>45</v>
      </c>
      <c r="C123" s="88">
        <f>'8. sz. mell Önk.köt.'!C122</f>
        <v>10994</v>
      </c>
      <c r="D123" s="88">
        <f>'8. sz. mell Önk.köt.'!D122</f>
        <v>10675</v>
      </c>
      <c r="E123" s="88">
        <f>'8. sz. mell Önk.köt.'!E122</f>
        <v>-3948</v>
      </c>
      <c r="F123" s="88">
        <f>'8. sz. mell Önk.köt.'!F122</f>
        <v>6727</v>
      </c>
    </row>
    <row r="124" spans="1:6" ht="12" customHeight="1" thickBot="1">
      <c r="A124" s="14" t="s">
        <v>55</v>
      </c>
      <c r="B124" s="10" t="s">
        <v>46</v>
      </c>
      <c r="C124" s="89">
        <f>'8. sz. mell Önk.köt.'!C123</f>
        <v>0</v>
      </c>
      <c r="D124" s="89">
        <f>'8. sz. mell Önk.köt.'!D123</f>
        <v>9750</v>
      </c>
      <c r="E124" s="89">
        <f>'8. sz. mell Önk.köt.'!E123</f>
        <v>0</v>
      </c>
      <c r="F124" s="89">
        <f>'8. sz. mell Önk.köt.'!F123</f>
        <v>9750</v>
      </c>
    </row>
    <row r="125" spans="1:6" ht="12" customHeight="1" thickBot="1">
      <c r="A125" s="18" t="s">
        <v>9</v>
      </c>
      <c r="B125" s="48" t="s">
        <v>285</v>
      </c>
      <c r="C125" s="85">
        <f>+C92+C108+C122</f>
        <v>579577</v>
      </c>
      <c r="D125" s="85">
        <f>+D92+D108+D122</f>
        <v>891634</v>
      </c>
      <c r="E125" s="85">
        <f>+E92+E108+E122</f>
        <v>300</v>
      </c>
      <c r="F125" s="85">
        <f>+F92+F108+F122</f>
        <v>891934</v>
      </c>
    </row>
    <row r="126" spans="1:6" ht="12" customHeight="1" thickBot="1">
      <c r="A126" s="18" t="s">
        <v>10</v>
      </c>
      <c r="B126" s="48" t="s">
        <v>286</v>
      </c>
      <c r="C126" s="85">
        <f>+C127+C128+C129</f>
        <v>0</v>
      </c>
      <c r="D126" s="85">
        <f>+D127+D128+D129</f>
        <v>0</v>
      </c>
      <c r="E126" s="85">
        <f>+E127+E128+E129</f>
        <v>0</v>
      </c>
      <c r="F126" s="85">
        <f>+F127+F128+F129</f>
        <v>0</v>
      </c>
    </row>
    <row r="127" spans="1:6" ht="12" customHeight="1">
      <c r="A127" s="13" t="s">
        <v>58</v>
      </c>
      <c r="B127" s="7" t="s">
        <v>287</v>
      </c>
      <c r="C127" s="78">
        <f>'8. sz. mell Önk.köt.'!C126</f>
        <v>0</v>
      </c>
      <c r="D127" s="78">
        <f>'8. sz. mell Önk.köt.'!D126</f>
        <v>0</v>
      </c>
      <c r="E127" s="78">
        <f>'8. sz. mell Önk.köt.'!E126</f>
        <v>0</v>
      </c>
      <c r="F127" s="78">
        <f>'8. sz. mell Önk.köt.'!F126</f>
        <v>0</v>
      </c>
    </row>
    <row r="128" spans="1:6" ht="12" customHeight="1">
      <c r="A128" s="13" t="s">
        <v>59</v>
      </c>
      <c r="B128" s="7" t="s">
        <v>288</v>
      </c>
      <c r="C128" s="78">
        <f>'8. sz. mell Önk.köt.'!C127</f>
        <v>0</v>
      </c>
      <c r="D128" s="78">
        <f>'8. sz. mell Önk.köt.'!D127</f>
        <v>0</v>
      </c>
      <c r="E128" s="78">
        <f>'8. sz. mell Önk.köt.'!E127</f>
        <v>0</v>
      </c>
      <c r="F128" s="78">
        <f>'8. sz. mell Önk.köt.'!F127</f>
        <v>0</v>
      </c>
    </row>
    <row r="129" spans="1:6" ht="12" customHeight="1" thickBot="1">
      <c r="A129" s="11" t="s">
        <v>60</v>
      </c>
      <c r="B129" s="5" t="s">
        <v>289</v>
      </c>
      <c r="C129" s="78">
        <f>'8. sz. mell Önk.köt.'!C128</f>
        <v>0</v>
      </c>
      <c r="D129" s="78">
        <f>'8. sz. mell Önk.köt.'!D128</f>
        <v>0</v>
      </c>
      <c r="E129" s="78">
        <f>'8. sz. mell Önk.köt.'!E128</f>
        <v>0</v>
      </c>
      <c r="F129" s="78">
        <f>'8. sz. mell Önk.köt.'!F128</f>
        <v>0</v>
      </c>
    </row>
    <row r="130" spans="1:6" ht="12" customHeight="1" thickBot="1">
      <c r="A130" s="18" t="s">
        <v>11</v>
      </c>
      <c r="B130" s="48" t="s">
        <v>334</v>
      </c>
      <c r="C130" s="85">
        <f>+C131+C132+C133+C134</f>
        <v>0</v>
      </c>
      <c r="D130" s="85">
        <f>+D131+D132+D133+D134</f>
        <v>0</v>
      </c>
      <c r="E130" s="85">
        <f>+E131+E132+E133+E134</f>
        <v>0</v>
      </c>
      <c r="F130" s="85">
        <f>+F131+F132+F133+F134</f>
        <v>0</v>
      </c>
    </row>
    <row r="131" spans="1:6" ht="12" customHeight="1">
      <c r="A131" s="13" t="s">
        <v>61</v>
      </c>
      <c r="B131" s="7" t="s">
        <v>290</v>
      </c>
      <c r="C131" s="78">
        <f>'8. sz. mell Önk.köt.'!C130</f>
        <v>0</v>
      </c>
      <c r="D131" s="78">
        <f>'8. sz. mell Önk.köt.'!D130</f>
        <v>0</v>
      </c>
      <c r="E131" s="78">
        <f>'8. sz. mell Önk.köt.'!E130</f>
        <v>0</v>
      </c>
      <c r="F131" s="78">
        <f>'8. sz. mell Önk.köt.'!F130</f>
        <v>0</v>
      </c>
    </row>
    <row r="132" spans="1:6" ht="12" customHeight="1">
      <c r="A132" s="13" t="s">
        <v>62</v>
      </c>
      <c r="B132" s="7" t="s">
        <v>291</v>
      </c>
      <c r="C132" s="78">
        <f>'8. sz. mell Önk.köt.'!C131</f>
        <v>0</v>
      </c>
      <c r="D132" s="78">
        <f>'8. sz. mell Önk.köt.'!D131</f>
        <v>0</v>
      </c>
      <c r="E132" s="78">
        <f>'8. sz. mell Önk.köt.'!E131</f>
        <v>0</v>
      </c>
      <c r="F132" s="78">
        <f>'8. sz. mell Önk.köt.'!F131</f>
        <v>0</v>
      </c>
    </row>
    <row r="133" spans="1:6" ht="12" customHeight="1">
      <c r="A133" s="13" t="s">
        <v>193</v>
      </c>
      <c r="B133" s="7" t="s">
        <v>292</v>
      </c>
      <c r="C133" s="78">
        <f>'8. sz. mell Önk.köt.'!C132</f>
        <v>0</v>
      </c>
      <c r="D133" s="78">
        <f>'8. sz. mell Önk.köt.'!D132</f>
        <v>0</v>
      </c>
      <c r="E133" s="78">
        <f>'8. sz. mell Önk.köt.'!E132</f>
        <v>0</v>
      </c>
      <c r="F133" s="78">
        <f>'8. sz. mell Önk.köt.'!F132</f>
        <v>0</v>
      </c>
    </row>
    <row r="134" spans="1:6" ht="12" customHeight="1" thickBot="1">
      <c r="A134" s="11" t="s">
        <v>194</v>
      </c>
      <c r="B134" s="5" t="s">
        <v>293</v>
      </c>
      <c r="C134" s="78">
        <f>'8. sz. mell Önk.köt.'!C133</f>
        <v>0</v>
      </c>
      <c r="D134" s="78">
        <f>'8. sz. mell Önk.köt.'!D133</f>
        <v>0</v>
      </c>
      <c r="E134" s="78">
        <f>'8. sz. mell Önk.köt.'!E133</f>
        <v>0</v>
      </c>
      <c r="F134" s="78">
        <f>'8. sz. mell Önk.köt.'!F133</f>
        <v>0</v>
      </c>
    </row>
    <row r="135" spans="1:6" ht="12" customHeight="1" thickBot="1">
      <c r="A135" s="18" t="s">
        <v>12</v>
      </c>
      <c r="B135" s="48" t="s">
        <v>294</v>
      </c>
      <c r="C135" s="91">
        <f>+C136+C137+C138+C139+C140</f>
        <v>114557</v>
      </c>
      <c r="D135" s="91">
        <f>+D136+D137+D138+D139+D140</f>
        <v>122004</v>
      </c>
      <c r="E135" s="91">
        <f>+E136+E137+E138+E139+E140</f>
        <v>-1055</v>
      </c>
      <c r="F135" s="91">
        <f>+F136+F137+F138+F139+F140</f>
        <v>120949</v>
      </c>
    </row>
    <row r="136" spans="1:6" ht="12" customHeight="1">
      <c r="A136" s="13" t="s">
        <v>63</v>
      </c>
      <c r="B136" s="7" t="s">
        <v>295</v>
      </c>
      <c r="C136" s="78">
        <f>'8. sz. mell Önk.köt.'!C135</f>
        <v>0</v>
      </c>
      <c r="D136" s="78">
        <f>'8. sz. mell Önk.köt.'!D135</f>
        <v>0</v>
      </c>
      <c r="E136" s="78">
        <f>'8. sz. mell Önk.köt.'!E135</f>
        <v>0</v>
      </c>
      <c r="F136" s="78">
        <f>'8. sz. mell Önk.köt.'!F135</f>
        <v>0</v>
      </c>
    </row>
    <row r="137" spans="1:6" ht="12" customHeight="1">
      <c r="A137" s="13" t="s">
        <v>64</v>
      </c>
      <c r="B137" s="7" t="s">
        <v>305</v>
      </c>
      <c r="C137" s="78">
        <f>'8. sz. mell Önk.köt.'!C136</f>
        <v>0</v>
      </c>
      <c r="D137" s="78">
        <f>'8. sz. mell Önk.köt.'!D136</f>
        <v>2890</v>
      </c>
      <c r="E137" s="78">
        <f>'8. sz. mell Önk.köt.'!E136</f>
        <v>0</v>
      </c>
      <c r="F137" s="78">
        <f>'8. sz. mell Önk.köt.'!F136</f>
        <v>2890</v>
      </c>
    </row>
    <row r="138" spans="1:6" ht="12" customHeight="1">
      <c r="A138" s="13" t="s">
        <v>206</v>
      </c>
      <c r="B138" s="7" t="s">
        <v>372</v>
      </c>
      <c r="C138" s="78">
        <f>'8. sz. mell Önk.köt.'!C137</f>
        <v>114557</v>
      </c>
      <c r="D138" s="78">
        <f>'8. sz. mell Önk.köt.'!D137</f>
        <v>119114</v>
      </c>
      <c r="E138" s="78">
        <f>'8. sz. mell Önk.köt.'!E137</f>
        <v>-1055</v>
      </c>
      <c r="F138" s="78">
        <f>'8. sz. mell Önk.köt.'!F137</f>
        <v>118059</v>
      </c>
    </row>
    <row r="139" spans="1:6" ht="12" customHeight="1">
      <c r="A139" s="13" t="s">
        <v>207</v>
      </c>
      <c r="B139" s="7" t="s">
        <v>296</v>
      </c>
      <c r="C139" s="78">
        <f>'8. sz. mell Önk.köt.'!C138</f>
        <v>0</v>
      </c>
      <c r="D139" s="78">
        <f>'8. sz. mell Önk.köt.'!D138</f>
        <v>0</v>
      </c>
      <c r="E139" s="78">
        <f>'8. sz. mell Önk.köt.'!E138</f>
        <v>0</v>
      </c>
      <c r="F139" s="78">
        <f>'8. sz. mell Önk.köt.'!F138</f>
        <v>0</v>
      </c>
    </row>
    <row r="140" spans="1:6" ht="12" customHeight="1" thickBot="1">
      <c r="A140" s="13" t="s">
        <v>371</v>
      </c>
      <c r="B140" s="7" t="s">
        <v>297</v>
      </c>
      <c r="C140" s="78">
        <f>'8. sz. mell Önk.köt.'!C139</f>
        <v>0</v>
      </c>
      <c r="D140" s="78">
        <f>'8. sz. mell Önk.köt.'!D139</f>
        <v>0</v>
      </c>
      <c r="E140" s="78">
        <f>'8. sz. mell Önk.köt.'!E139</f>
        <v>0</v>
      </c>
      <c r="F140" s="78">
        <f>'8. sz. mell Önk.köt.'!F139</f>
        <v>0</v>
      </c>
    </row>
    <row r="141" spans="1:6" ht="12" customHeight="1" thickBot="1">
      <c r="A141" s="18" t="s">
        <v>13</v>
      </c>
      <c r="B141" s="48" t="s">
        <v>298</v>
      </c>
      <c r="C141" s="94">
        <f>+C142+C143+C144+C145</f>
        <v>0</v>
      </c>
      <c r="D141" s="94">
        <f>+D142+D143+D144+D145</f>
        <v>0</v>
      </c>
      <c r="E141" s="94">
        <f>+E142+E143+E144+E145</f>
        <v>0</v>
      </c>
      <c r="F141" s="94">
        <f>+F142+F143+F144+F145</f>
        <v>0</v>
      </c>
    </row>
    <row r="142" spans="1:6" ht="12" customHeight="1">
      <c r="A142" s="13" t="s">
        <v>105</v>
      </c>
      <c r="B142" s="7" t="s">
        <v>299</v>
      </c>
      <c r="C142" s="78">
        <f>'8. sz. mell Önk.köt.'!C141</f>
        <v>0</v>
      </c>
      <c r="D142" s="78">
        <f>'8. sz. mell Önk.köt.'!D141</f>
        <v>0</v>
      </c>
      <c r="E142" s="78">
        <f>'8. sz. mell Önk.köt.'!E141</f>
        <v>0</v>
      </c>
      <c r="F142" s="78">
        <f>'8. sz. mell Önk.köt.'!F141</f>
        <v>0</v>
      </c>
    </row>
    <row r="143" spans="1:6" ht="12" customHeight="1">
      <c r="A143" s="13" t="s">
        <v>106</v>
      </c>
      <c r="B143" s="7" t="s">
        <v>300</v>
      </c>
      <c r="C143" s="78">
        <f>'8. sz. mell Önk.köt.'!C142</f>
        <v>0</v>
      </c>
      <c r="D143" s="78">
        <f>'8. sz. mell Önk.köt.'!D142</f>
        <v>0</v>
      </c>
      <c r="E143" s="78">
        <f>'8. sz. mell Önk.köt.'!E142</f>
        <v>0</v>
      </c>
      <c r="F143" s="78">
        <f>'8. sz. mell Önk.köt.'!F142</f>
        <v>0</v>
      </c>
    </row>
    <row r="144" spans="1:6" ht="12" customHeight="1">
      <c r="A144" s="13" t="s">
        <v>129</v>
      </c>
      <c r="B144" s="7" t="s">
        <v>301</v>
      </c>
      <c r="C144" s="78">
        <f>'8. sz. mell Önk.köt.'!C143</f>
        <v>0</v>
      </c>
      <c r="D144" s="78">
        <f>'8. sz. mell Önk.köt.'!D143</f>
        <v>0</v>
      </c>
      <c r="E144" s="78">
        <f>'8. sz. mell Önk.köt.'!E143</f>
        <v>0</v>
      </c>
      <c r="F144" s="78">
        <f>'8. sz. mell Önk.köt.'!F143</f>
        <v>0</v>
      </c>
    </row>
    <row r="145" spans="1:6" ht="12" customHeight="1" thickBot="1">
      <c r="A145" s="13" t="s">
        <v>209</v>
      </c>
      <c r="B145" s="7" t="s">
        <v>302</v>
      </c>
      <c r="C145" s="78">
        <f>'8. sz. mell Önk.köt.'!C144</f>
        <v>0</v>
      </c>
      <c r="D145" s="78">
        <f>'8. sz. mell Önk.köt.'!D144</f>
        <v>0</v>
      </c>
      <c r="E145" s="78">
        <f>'8. sz. mell Önk.köt.'!E144</f>
        <v>0</v>
      </c>
      <c r="F145" s="78">
        <f>'8. sz. mell Önk.köt.'!F144</f>
        <v>0</v>
      </c>
    </row>
    <row r="146" spans="1:10" ht="15" customHeight="1" thickBot="1">
      <c r="A146" s="18" t="s">
        <v>14</v>
      </c>
      <c r="B146" s="48" t="s">
        <v>303</v>
      </c>
      <c r="C146" s="170">
        <f>+C126+C130+C135+C141</f>
        <v>114557</v>
      </c>
      <c r="D146" s="170">
        <f>+D126+D130+D135+D141</f>
        <v>122004</v>
      </c>
      <c r="E146" s="170">
        <f>+E126+E130+E135+E141</f>
        <v>-1055</v>
      </c>
      <c r="F146" s="170">
        <f>+F126+F130+F135+F141</f>
        <v>120949</v>
      </c>
      <c r="G146" s="171"/>
      <c r="H146" s="172"/>
      <c r="I146" s="172"/>
      <c r="J146" s="172"/>
    </row>
    <row r="147" spans="1:6" s="157" customFormat="1" ht="12.75" customHeight="1" thickBot="1">
      <c r="A147" s="83" t="s">
        <v>15</v>
      </c>
      <c r="B147" s="137" t="s">
        <v>304</v>
      </c>
      <c r="C147" s="170">
        <f>+C125+C146</f>
        <v>694134</v>
      </c>
      <c r="D147" s="170">
        <f>+D125+D146</f>
        <v>1013638</v>
      </c>
      <c r="E147" s="170">
        <f>+E125+E146</f>
        <v>-755</v>
      </c>
      <c r="F147" s="170">
        <f>+F125+F146</f>
        <v>1012883</v>
      </c>
    </row>
    <row r="148" ht="7.5" customHeight="1"/>
    <row r="149" spans="1:3" ht="15.75">
      <c r="A149" s="363" t="s">
        <v>306</v>
      </c>
      <c r="B149" s="363"/>
      <c r="C149" s="363"/>
    </row>
    <row r="150" spans="1:3" ht="15" customHeight="1" thickBot="1">
      <c r="A150" s="361" t="s">
        <v>90</v>
      </c>
      <c r="B150" s="361"/>
      <c r="C150" s="95" t="s">
        <v>128</v>
      </c>
    </row>
    <row r="151" spans="1:6" ht="13.5" customHeight="1" thickBot="1">
      <c r="A151" s="18">
        <v>1</v>
      </c>
      <c r="B151" s="23" t="s">
        <v>307</v>
      </c>
      <c r="C151" s="85">
        <f>+C62-C125</f>
        <v>21427</v>
      </c>
      <c r="D151" s="85">
        <f>+D62-D125</f>
        <v>-57265</v>
      </c>
      <c r="E151" s="85">
        <f>+E62-E125</f>
        <v>1647</v>
      </c>
      <c r="F151" s="85">
        <f>+F62-F125</f>
        <v>-55618</v>
      </c>
    </row>
    <row r="152" spans="1:6" ht="27.75" customHeight="1" thickBot="1">
      <c r="A152" s="18" t="s">
        <v>7</v>
      </c>
      <c r="B152" s="23" t="s">
        <v>308</v>
      </c>
      <c r="C152" s="85">
        <f>+C86-C146</f>
        <v>0</v>
      </c>
      <c r="D152" s="85">
        <f>+D86-D146</f>
        <v>81927</v>
      </c>
      <c r="E152" s="85">
        <f>+E86-E146</f>
        <v>0</v>
      </c>
      <c r="F152" s="85">
        <f>+F86-F146</f>
        <v>81927</v>
      </c>
    </row>
  </sheetData>
  <sheetProtection/>
  <mergeCells count="8">
    <mergeCell ref="A2:F2"/>
    <mergeCell ref="B1:F1"/>
    <mergeCell ref="A149:C149"/>
    <mergeCell ref="A150:B150"/>
    <mergeCell ref="A4:B4"/>
    <mergeCell ref="A89:B89"/>
    <mergeCell ref="A88:F88"/>
    <mergeCell ref="A3:F3"/>
  </mergeCells>
  <printOptions horizontalCentered="1"/>
  <pageMargins left="0.3937007874015748" right="0.3937007874015748" top="0.3937007874015748" bottom="0.4724409448818898" header="0.3937007874015748" footer="0.1968503937007874"/>
  <pageSetup fitToHeight="2" horizontalDpi="300" verticalDpi="300" orientation="portrait" paperSize="9" scale="67" r:id="rId1"/>
  <headerFooter alignWithMargins="0">
    <oddFooter>&amp;L* Módosította a 9/2015.(VIII.27.) ör. Hatályos 2015.08.27. napjától&amp;C&amp;P/&amp;N</oddFooter>
  </headerFooter>
  <rowBreaks count="1" manualBreakCount="1">
    <brk id="8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3"/>
  <sheetViews>
    <sheetView view="pageBreakPreview" zoomScaleNormal="120" zoomScaleSheetLayoutView="100" workbookViewId="0" topLeftCell="A1">
      <selection activeCell="A2" sqref="A2:F2"/>
    </sheetView>
  </sheetViews>
  <sheetFormatPr defaultColWidth="9.00390625" defaultRowHeight="12.75"/>
  <cols>
    <col min="1" max="1" width="9.50390625" style="138" customWidth="1"/>
    <col min="2" max="2" width="91.625" style="138" customWidth="1"/>
    <col min="3" max="3" width="15.875" style="139" customWidth="1"/>
    <col min="4" max="6" width="15.875" style="155" customWidth="1"/>
    <col min="7" max="16384" width="9.375" style="155" customWidth="1"/>
  </cols>
  <sheetData>
    <row r="1" spans="2:6" ht="15.75">
      <c r="B1" s="364" t="s">
        <v>441</v>
      </c>
      <c r="C1" s="364"/>
      <c r="D1" s="364"/>
      <c r="E1" s="364"/>
      <c r="F1" s="364"/>
    </row>
    <row r="2" spans="1:6" ht="57.75" customHeight="1">
      <c r="A2" s="365" t="s">
        <v>387</v>
      </c>
      <c r="B2" s="365"/>
      <c r="C2" s="365"/>
      <c r="D2" s="365"/>
      <c r="E2" s="365"/>
      <c r="F2" s="365"/>
    </row>
    <row r="3" spans="1:6" ht="15.75" customHeight="1">
      <c r="A3" s="366" t="s">
        <v>4</v>
      </c>
      <c r="B3" s="366"/>
      <c r="C3" s="366"/>
      <c r="D3" s="366"/>
      <c r="E3" s="366"/>
      <c r="F3" s="366"/>
    </row>
    <row r="4" spans="1:6" ht="15.75" customHeight="1" thickBot="1">
      <c r="A4" s="361" t="s">
        <v>88</v>
      </c>
      <c r="B4" s="361"/>
      <c r="F4" s="95" t="s">
        <v>128</v>
      </c>
    </row>
    <row r="5" spans="1:6" ht="37.5" customHeight="1" thickBot="1">
      <c r="A5" s="21" t="s">
        <v>53</v>
      </c>
      <c r="B5" s="22" t="s">
        <v>5</v>
      </c>
      <c r="C5" s="28" t="s">
        <v>416</v>
      </c>
      <c r="D5" s="28" t="s">
        <v>431</v>
      </c>
      <c r="E5" s="28" t="s">
        <v>434</v>
      </c>
      <c r="F5" s="28" t="s">
        <v>417</v>
      </c>
    </row>
    <row r="6" spans="1:6" s="156" customFormat="1" ht="12" customHeight="1" thickBot="1">
      <c r="A6" s="150">
        <v>1</v>
      </c>
      <c r="B6" s="151">
        <v>2</v>
      </c>
      <c r="C6" s="152">
        <v>3</v>
      </c>
      <c r="D6" s="152">
        <v>4</v>
      </c>
      <c r="E6" s="152">
        <v>5</v>
      </c>
      <c r="F6" s="152">
        <v>6</v>
      </c>
    </row>
    <row r="7" spans="1:6" s="157" customFormat="1" ht="12" customHeight="1" thickBot="1">
      <c r="A7" s="18" t="s">
        <v>6</v>
      </c>
      <c r="B7" s="19" t="s">
        <v>149</v>
      </c>
      <c r="C7" s="85">
        <f>+C8+C9+C10+C11+C12+C13</f>
        <v>0</v>
      </c>
      <c r="D7" s="85">
        <f>+D8+D9+D10+D11+D12+D13</f>
        <v>0</v>
      </c>
      <c r="E7" s="85">
        <f>+E8+E9+E10+E11+E12+E13</f>
        <v>0</v>
      </c>
      <c r="F7" s="85">
        <f>+F8+F9+F10+F11+F12+F13</f>
        <v>0</v>
      </c>
    </row>
    <row r="8" spans="1:6" s="157" customFormat="1" ht="12" customHeight="1">
      <c r="A8" s="13" t="s">
        <v>65</v>
      </c>
      <c r="B8" s="158" t="s">
        <v>150</v>
      </c>
      <c r="C8" s="88"/>
      <c r="D8" s="88"/>
      <c r="E8" s="88"/>
      <c r="F8" s="88"/>
    </row>
    <row r="9" spans="1:6" s="157" customFormat="1" ht="12" customHeight="1">
      <c r="A9" s="12" t="s">
        <v>66</v>
      </c>
      <c r="B9" s="159" t="s">
        <v>151</v>
      </c>
      <c r="C9" s="87"/>
      <c r="D9" s="87"/>
      <c r="E9" s="87"/>
      <c r="F9" s="87"/>
    </row>
    <row r="10" spans="1:6" s="157" customFormat="1" ht="12" customHeight="1">
      <c r="A10" s="12" t="s">
        <v>67</v>
      </c>
      <c r="B10" s="159" t="s">
        <v>152</v>
      </c>
      <c r="C10" s="87"/>
      <c r="D10" s="87"/>
      <c r="E10" s="87"/>
      <c r="F10" s="87"/>
    </row>
    <row r="11" spans="1:6" s="157" customFormat="1" ht="12" customHeight="1">
      <c r="A11" s="12" t="s">
        <v>68</v>
      </c>
      <c r="B11" s="159" t="s">
        <v>153</v>
      </c>
      <c r="C11" s="87"/>
      <c r="D11" s="87"/>
      <c r="E11" s="87"/>
      <c r="F11" s="87"/>
    </row>
    <row r="12" spans="1:6" s="157" customFormat="1" ht="12" customHeight="1">
      <c r="A12" s="12" t="s">
        <v>85</v>
      </c>
      <c r="B12" s="159" t="s">
        <v>154</v>
      </c>
      <c r="C12" s="87"/>
      <c r="D12" s="87"/>
      <c r="E12" s="87"/>
      <c r="F12" s="87"/>
    </row>
    <row r="13" spans="1:6" s="157" customFormat="1" ht="12" customHeight="1" thickBot="1">
      <c r="A13" s="14" t="s">
        <v>69</v>
      </c>
      <c r="B13" s="160" t="s">
        <v>155</v>
      </c>
      <c r="C13" s="87"/>
      <c r="D13" s="87"/>
      <c r="E13" s="87"/>
      <c r="F13" s="87"/>
    </row>
    <row r="14" spans="1:6" s="157" customFormat="1" ht="12" customHeight="1" thickBot="1">
      <c r="A14" s="18" t="s">
        <v>7</v>
      </c>
      <c r="B14" s="80" t="s">
        <v>156</v>
      </c>
      <c r="C14" s="85">
        <f>+C15+C16+C17+C18+C19</f>
        <v>0</v>
      </c>
      <c r="D14" s="85">
        <f>+D15+D16+D17+D18+D19</f>
        <v>0</v>
      </c>
      <c r="E14" s="85">
        <f>+E15+E16+E17+E18+E19</f>
        <v>0</v>
      </c>
      <c r="F14" s="85">
        <f>+F15+F16+F17+F18+F19</f>
        <v>0</v>
      </c>
    </row>
    <row r="15" spans="1:6" s="157" customFormat="1" ht="12" customHeight="1">
      <c r="A15" s="13" t="s">
        <v>71</v>
      </c>
      <c r="B15" s="158" t="s">
        <v>157</v>
      </c>
      <c r="C15" s="88"/>
      <c r="D15" s="88"/>
      <c r="E15" s="88"/>
      <c r="F15" s="88"/>
    </row>
    <row r="16" spans="1:6" s="157" customFormat="1" ht="12" customHeight="1">
      <c r="A16" s="12" t="s">
        <v>72</v>
      </c>
      <c r="B16" s="159" t="s">
        <v>158</v>
      </c>
      <c r="C16" s="87"/>
      <c r="D16" s="87"/>
      <c r="E16" s="87"/>
      <c r="F16" s="87"/>
    </row>
    <row r="17" spans="1:6" s="157" customFormat="1" ht="12" customHeight="1">
      <c r="A17" s="12" t="s">
        <v>73</v>
      </c>
      <c r="B17" s="159" t="s">
        <v>362</v>
      </c>
      <c r="C17" s="87"/>
      <c r="D17" s="87"/>
      <c r="E17" s="87"/>
      <c r="F17" s="87"/>
    </row>
    <row r="18" spans="1:6" s="157" customFormat="1" ht="12" customHeight="1">
      <c r="A18" s="12" t="s">
        <v>74</v>
      </c>
      <c r="B18" s="159" t="s">
        <v>363</v>
      </c>
      <c r="C18" s="87"/>
      <c r="D18" s="87"/>
      <c r="E18" s="87"/>
      <c r="F18" s="87"/>
    </row>
    <row r="19" spans="1:6" s="157" customFormat="1" ht="12" customHeight="1">
      <c r="A19" s="12" t="s">
        <v>75</v>
      </c>
      <c r="B19" s="159" t="s">
        <v>159</v>
      </c>
      <c r="C19" s="87"/>
      <c r="D19" s="87"/>
      <c r="E19" s="87"/>
      <c r="F19" s="87"/>
    </row>
    <row r="20" spans="1:6" s="157" customFormat="1" ht="12" customHeight="1" thickBot="1">
      <c r="A20" s="14" t="s">
        <v>81</v>
      </c>
      <c r="B20" s="160" t="s">
        <v>160</v>
      </c>
      <c r="C20" s="89"/>
      <c r="D20" s="89"/>
      <c r="E20" s="89"/>
      <c r="F20" s="89"/>
    </row>
    <row r="21" spans="1:6" s="157" customFormat="1" ht="12" customHeight="1" thickBot="1">
      <c r="A21" s="18" t="s">
        <v>8</v>
      </c>
      <c r="B21" s="19" t="s">
        <v>161</v>
      </c>
      <c r="C21" s="85">
        <f>+C22+C23+C24+C25+C26</f>
        <v>0</v>
      </c>
      <c r="D21" s="85">
        <f>+D22+D23+D24+D25+D26</f>
        <v>0</v>
      </c>
      <c r="E21" s="85">
        <f>+E22+E23+E24+E25+E26</f>
        <v>0</v>
      </c>
      <c r="F21" s="85">
        <f>+F22+F23+F24+F25+F26</f>
        <v>0</v>
      </c>
    </row>
    <row r="22" spans="1:6" s="157" customFormat="1" ht="12" customHeight="1">
      <c r="A22" s="13" t="s">
        <v>54</v>
      </c>
      <c r="B22" s="158" t="s">
        <v>162</v>
      </c>
      <c r="C22" s="88"/>
      <c r="D22" s="88"/>
      <c r="E22" s="88"/>
      <c r="F22" s="88"/>
    </row>
    <row r="23" spans="1:6" s="157" customFormat="1" ht="12" customHeight="1">
      <c r="A23" s="12" t="s">
        <v>55</v>
      </c>
      <c r="B23" s="159" t="s">
        <v>163</v>
      </c>
      <c r="C23" s="87"/>
      <c r="D23" s="87"/>
      <c r="E23" s="87"/>
      <c r="F23" s="87"/>
    </row>
    <row r="24" spans="1:6" s="157" customFormat="1" ht="12" customHeight="1">
      <c r="A24" s="12" t="s">
        <v>56</v>
      </c>
      <c r="B24" s="159" t="s">
        <v>364</v>
      </c>
      <c r="C24" s="87"/>
      <c r="D24" s="87"/>
      <c r="E24" s="87"/>
      <c r="F24" s="87"/>
    </row>
    <row r="25" spans="1:6" s="157" customFormat="1" ht="12" customHeight="1">
      <c r="A25" s="12" t="s">
        <v>57</v>
      </c>
      <c r="B25" s="159" t="s">
        <v>365</v>
      </c>
      <c r="C25" s="87"/>
      <c r="D25" s="87"/>
      <c r="E25" s="87"/>
      <c r="F25" s="87"/>
    </row>
    <row r="26" spans="1:6" s="157" customFormat="1" ht="12" customHeight="1">
      <c r="A26" s="12" t="s">
        <v>95</v>
      </c>
      <c r="B26" s="159" t="s">
        <v>164</v>
      </c>
      <c r="C26" s="87"/>
      <c r="D26" s="87"/>
      <c r="E26" s="87"/>
      <c r="F26" s="87"/>
    </row>
    <row r="27" spans="1:6" s="157" customFormat="1" ht="12" customHeight="1" thickBot="1">
      <c r="A27" s="14" t="s">
        <v>96</v>
      </c>
      <c r="B27" s="160" t="s">
        <v>165</v>
      </c>
      <c r="C27" s="89"/>
      <c r="D27" s="89"/>
      <c r="E27" s="89"/>
      <c r="F27" s="89"/>
    </row>
    <row r="28" spans="1:6" s="157" customFormat="1" ht="12" customHeight="1" thickBot="1">
      <c r="A28" s="18" t="s">
        <v>97</v>
      </c>
      <c r="B28" s="19" t="s">
        <v>166</v>
      </c>
      <c r="C28" s="91">
        <f>+C29+C32+C33+C34</f>
        <v>0</v>
      </c>
      <c r="D28" s="91">
        <f>+D29+D32+D33+D34</f>
        <v>0</v>
      </c>
      <c r="E28" s="91">
        <f>+E29+E32+E33+E34</f>
        <v>0</v>
      </c>
      <c r="F28" s="91">
        <f>+F29+F32+F33+F34</f>
        <v>0</v>
      </c>
    </row>
    <row r="29" spans="1:6" s="157" customFormat="1" ht="12" customHeight="1">
      <c r="A29" s="13" t="s">
        <v>167</v>
      </c>
      <c r="B29" s="158" t="s">
        <v>173</v>
      </c>
      <c r="C29" s="153">
        <f>+C30+C31</f>
        <v>0</v>
      </c>
      <c r="D29" s="153">
        <f>+D30+D31</f>
        <v>0</v>
      </c>
      <c r="E29" s="153"/>
      <c r="F29" s="153">
        <f>+F30+F31</f>
        <v>0</v>
      </c>
    </row>
    <row r="30" spans="1:6" s="157" customFormat="1" ht="12" customHeight="1">
      <c r="A30" s="12" t="s">
        <v>168</v>
      </c>
      <c r="B30" s="159" t="s">
        <v>174</v>
      </c>
      <c r="C30" s="87"/>
      <c r="D30" s="87"/>
      <c r="E30" s="87"/>
      <c r="F30" s="87"/>
    </row>
    <row r="31" spans="1:6" s="157" customFormat="1" ht="12" customHeight="1">
      <c r="A31" s="12" t="s">
        <v>169</v>
      </c>
      <c r="B31" s="159" t="s">
        <v>175</v>
      </c>
      <c r="C31" s="87"/>
      <c r="D31" s="87"/>
      <c r="E31" s="87"/>
      <c r="F31" s="87"/>
    </row>
    <row r="32" spans="1:6" s="157" customFormat="1" ht="12" customHeight="1">
      <c r="A32" s="12" t="s">
        <v>170</v>
      </c>
      <c r="B32" s="159" t="s">
        <v>176</v>
      </c>
      <c r="C32" s="87"/>
      <c r="D32" s="87"/>
      <c r="E32" s="87"/>
      <c r="F32" s="87"/>
    </row>
    <row r="33" spans="1:6" s="157" customFormat="1" ht="12" customHeight="1">
      <c r="A33" s="12" t="s">
        <v>171</v>
      </c>
      <c r="B33" s="159" t="s">
        <v>177</v>
      </c>
      <c r="C33" s="87"/>
      <c r="D33" s="87"/>
      <c r="E33" s="87"/>
      <c r="F33" s="87"/>
    </row>
    <row r="34" spans="1:6" s="157" customFormat="1" ht="12" customHeight="1" thickBot="1">
      <c r="A34" s="14" t="s">
        <v>172</v>
      </c>
      <c r="B34" s="160" t="s">
        <v>178</v>
      </c>
      <c r="C34" s="89"/>
      <c r="D34" s="89"/>
      <c r="E34" s="89"/>
      <c r="F34" s="89"/>
    </row>
    <row r="35" spans="1:6" s="157" customFormat="1" ht="12" customHeight="1" thickBot="1">
      <c r="A35" s="18" t="s">
        <v>10</v>
      </c>
      <c r="B35" s="19" t="s">
        <v>179</v>
      </c>
      <c r="C35" s="85">
        <f>SUM(C36:C45)</f>
        <v>57281</v>
      </c>
      <c r="D35" s="85">
        <f>SUM(D36:D45)</f>
        <v>57281</v>
      </c>
      <c r="E35" s="85">
        <f>SUM(E36:E45)</f>
        <v>0</v>
      </c>
      <c r="F35" s="85">
        <f>SUM(F36:F45)</f>
        <v>57281</v>
      </c>
    </row>
    <row r="36" spans="1:6" s="157" customFormat="1" ht="12" customHeight="1">
      <c r="A36" s="13" t="s">
        <v>58</v>
      </c>
      <c r="B36" s="158" t="s">
        <v>182</v>
      </c>
      <c r="C36" s="88">
        <f>'9. sz. mell Önk.önként '!C37</f>
        <v>0</v>
      </c>
      <c r="D36" s="88">
        <f>'9. sz. mell Önk.önként '!D37</f>
        <v>0</v>
      </c>
      <c r="E36" s="88">
        <f>'9. sz. mell Önk.önként '!E37</f>
        <v>0</v>
      </c>
      <c r="F36" s="88">
        <f>'9. sz. mell Önk.önként '!F37</f>
        <v>0</v>
      </c>
    </row>
    <row r="37" spans="1:6" s="157" customFormat="1" ht="12" customHeight="1">
      <c r="A37" s="12" t="s">
        <v>59</v>
      </c>
      <c r="B37" s="159" t="s">
        <v>183</v>
      </c>
      <c r="C37" s="87">
        <f>'9. sz. mell Önk.önként '!C38</f>
        <v>46255</v>
      </c>
      <c r="D37" s="87">
        <f>'9. sz. mell Önk.önként '!D38</f>
        <v>46255</v>
      </c>
      <c r="E37" s="87">
        <f>'9. sz. mell Önk.önként '!E38</f>
        <v>0</v>
      </c>
      <c r="F37" s="87">
        <f>'9. sz. mell Önk.önként '!F38</f>
        <v>46255</v>
      </c>
    </row>
    <row r="38" spans="1:6" s="157" customFormat="1" ht="12" customHeight="1">
      <c r="A38" s="12" t="s">
        <v>60</v>
      </c>
      <c r="B38" s="159" t="s">
        <v>184</v>
      </c>
      <c r="C38" s="87">
        <f>'9. sz. mell Önk.önként '!C39</f>
        <v>0</v>
      </c>
      <c r="D38" s="87">
        <f>'9. sz. mell Önk.önként '!D39</f>
        <v>0</v>
      </c>
      <c r="E38" s="87">
        <f>'9. sz. mell Önk.önként '!E39</f>
        <v>0</v>
      </c>
      <c r="F38" s="87">
        <f>'9. sz. mell Önk.önként '!F39</f>
        <v>0</v>
      </c>
    </row>
    <row r="39" spans="1:6" s="157" customFormat="1" ht="12" customHeight="1">
      <c r="A39" s="12" t="s">
        <v>99</v>
      </c>
      <c r="B39" s="159" t="s">
        <v>185</v>
      </c>
      <c r="C39" s="87">
        <f>'9. sz. mell Önk.önként '!C40</f>
        <v>0</v>
      </c>
      <c r="D39" s="87">
        <f>'9. sz. mell Önk.önként '!D40</f>
        <v>0</v>
      </c>
      <c r="E39" s="87">
        <f>'9. sz. mell Önk.önként '!E40</f>
        <v>0</v>
      </c>
      <c r="F39" s="87">
        <f>'9. sz. mell Önk.önként '!F40</f>
        <v>0</v>
      </c>
    </row>
    <row r="40" spans="1:6" s="157" customFormat="1" ht="12" customHeight="1">
      <c r="A40" s="12" t="s">
        <v>100</v>
      </c>
      <c r="B40" s="159" t="s">
        <v>186</v>
      </c>
      <c r="C40" s="87">
        <f>'9. sz. mell Önk.önként '!C41</f>
        <v>0</v>
      </c>
      <c r="D40" s="87">
        <f>'9. sz. mell Önk.önként '!D41</f>
        <v>0</v>
      </c>
      <c r="E40" s="87">
        <f>'9. sz. mell Önk.önként '!E41</f>
        <v>0</v>
      </c>
      <c r="F40" s="87">
        <f>'9. sz. mell Önk.önként '!F41</f>
        <v>0</v>
      </c>
    </row>
    <row r="41" spans="1:6" s="157" customFormat="1" ht="12" customHeight="1">
      <c r="A41" s="12" t="s">
        <v>101</v>
      </c>
      <c r="B41" s="159" t="s">
        <v>187</v>
      </c>
      <c r="C41" s="87">
        <f>'9. sz. mell Önk.önként '!C42</f>
        <v>11026</v>
      </c>
      <c r="D41" s="87">
        <f>'9. sz. mell Önk.önként '!D42</f>
        <v>11026</v>
      </c>
      <c r="E41" s="87">
        <f>'9. sz. mell Önk.önként '!E42</f>
        <v>0</v>
      </c>
      <c r="F41" s="87">
        <f>'9. sz. mell Önk.önként '!F42</f>
        <v>11026</v>
      </c>
    </row>
    <row r="42" spans="1:6" s="157" customFormat="1" ht="12" customHeight="1">
      <c r="A42" s="12" t="s">
        <v>102</v>
      </c>
      <c r="B42" s="159" t="s">
        <v>188</v>
      </c>
      <c r="C42" s="87">
        <f>'9. sz. mell Önk.önként '!C43</f>
        <v>0</v>
      </c>
      <c r="D42" s="87">
        <f>'9. sz. mell Önk.önként '!D43</f>
        <v>0</v>
      </c>
      <c r="E42" s="87">
        <f>'9. sz. mell Önk.önként '!E43</f>
        <v>0</v>
      </c>
      <c r="F42" s="87">
        <f>'9. sz. mell Önk.önként '!F43</f>
        <v>0</v>
      </c>
    </row>
    <row r="43" spans="1:6" s="157" customFormat="1" ht="12" customHeight="1">
      <c r="A43" s="12" t="s">
        <v>103</v>
      </c>
      <c r="B43" s="159" t="s">
        <v>189</v>
      </c>
      <c r="C43" s="87">
        <f>'9. sz. mell Önk.önként '!C44</f>
        <v>0</v>
      </c>
      <c r="D43" s="87">
        <f>'9. sz. mell Önk.önként '!D44</f>
        <v>0</v>
      </c>
      <c r="E43" s="87">
        <f>'9. sz. mell Önk.önként '!E44</f>
        <v>0</v>
      </c>
      <c r="F43" s="87">
        <f>'9. sz. mell Önk.önként '!F44</f>
        <v>0</v>
      </c>
    </row>
    <row r="44" spans="1:6" s="157" customFormat="1" ht="12" customHeight="1">
      <c r="A44" s="12" t="s">
        <v>180</v>
      </c>
      <c r="B44" s="159" t="s">
        <v>190</v>
      </c>
      <c r="C44" s="90">
        <f>'9. sz. mell Önk.önként '!C45</f>
        <v>0</v>
      </c>
      <c r="D44" s="90">
        <f>'9. sz. mell Önk.önként '!D45</f>
        <v>0</v>
      </c>
      <c r="E44" s="90">
        <f>'9. sz. mell Önk.önként '!E45</f>
        <v>0</v>
      </c>
      <c r="F44" s="90">
        <f>'9. sz. mell Önk.önként '!F45</f>
        <v>0</v>
      </c>
    </row>
    <row r="45" spans="1:6" s="157" customFormat="1" ht="12" customHeight="1" thickBot="1">
      <c r="A45" s="14" t="s">
        <v>181</v>
      </c>
      <c r="B45" s="160" t="s">
        <v>191</v>
      </c>
      <c r="C45" s="147">
        <f>'9. sz. mell Önk.önként '!C46</f>
        <v>0</v>
      </c>
      <c r="D45" s="147">
        <f>'9. sz. mell Önk.önként '!D46</f>
        <v>0</v>
      </c>
      <c r="E45" s="147">
        <f>'9. sz. mell Önk.önként '!E46</f>
        <v>0</v>
      </c>
      <c r="F45" s="147">
        <f>'9. sz. mell Önk.önként '!F46</f>
        <v>0</v>
      </c>
    </row>
    <row r="46" spans="1:6" s="157" customFormat="1" ht="12" customHeight="1" thickBot="1">
      <c r="A46" s="18" t="s">
        <v>11</v>
      </c>
      <c r="B46" s="19" t="s">
        <v>192</v>
      </c>
      <c r="C46" s="85">
        <f>SUM(C47:C51)</f>
        <v>0</v>
      </c>
      <c r="D46" s="85">
        <f>SUM(D47:D51)</f>
        <v>0</v>
      </c>
      <c r="E46" s="85">
        <f>SUM(E47:E51)</f>
        <v>0</v>
      </c>
      <c r="F46" s="85">
        <f>SUM(F47:F51)</f>
        <v>0</v>
      </c>
    </row>
    <row r="47" spans="1:6" s="157" customFormat="1" ht="12" customHeight="1">
      <c r="A47" s="13" t="s">
        <v>61</v>
      </c>
      <c r="B47" s="158" t="s">
        <v>196</v>
      </c>
      <c r="C47" s="198"/>
      <c r="D47" s="198"/>
      <c r="E47" s="198"/>
      <c r="F47" s="198"/>
    </row>
    <row r="48" spans="1:6" s="157" customFormat="1" ht="12" customHeight="1">
      <c r="A48" s="12" t="s">
        <v>62</v>
      </c>
      <c r="B48" s="159" t="s">
        <v>197</v>
      </c>
      <c r="C48" s="90"/>
      <c r="D48" s="90"/>
      <c r="E48" s="90"/>
      <c r="F48" s="90"/>
    </row>
    <row r="49" spans="1:6" s="157" customFormat="1" ht="12" customHeight="1">
      <c r="A49" s="12" t="s">
        <v>193</v>
      </c>
      <c r="B49" s="159" t="s">
        <v>198</v>
      </c>
      <c r="C49" s="90"/>
      <c r="D49" s="90"/>
      <c r="E49" s="90"/>
      <c r="F49" s="90"/>
    </row>
    <row r="50" spans="1:6" s="157" customFormat="1" ht="12" customHeight="1">
      <c r="A50" s="12" t="s">
        <v>194</v>
      </c>
      <c r="B50" s="159" t="s">
        <v>199</v>
      </c>
      <c r="C50" s="90"/>
      <c r="D50" s="90"/>
      <c r="E50" s="90"/>
      <c r="F50" s="90"/>
    </row>
    <row r="51" spans="1:6" s="157" customFormat="1" ht="12" customHeight="1" thickBot="1">
      <c r="A51" s="14" t="s">
        <v>195</v>
      </c>
      <c r="B51" s="160" t="s">
        <v>200</v>
      </c>
      <c r="C51" s="147"/>
      <c r="D51" s="147"/>
      <c r="E51" s="147"/>
      <c r="F51" s="147"/>
    </row>
    <row r="52" spans="1:6" s="157" customFormat="1" ht="12" customHeight="1" thickBot="1">
      <c r="A52" s="18" t="s">
        <v>104</v>
      </c>
      <c r="B52" s="19" t="s">
        <v>201</v>
      </c>
      <c r="C52" s="85">
        <f>SUM(C53:C55)</f>
        <v>0</v>
      </c>
      <c r="D52" s="85">
        <f>SUM(D53:D55)</f>
        <v>0</v>
      </c>
      <c r="E52" s="85">
        <f>SUM(E53:E55)</f>
        <v>0</v>
      </c>
      <c r="F52" s="85">
        <f>SUM(F53:F55)</f>
        <v>0</v>
      </c>
    </row>
    <row r="53" spans="1:6" s="157" customFormat="1" ht="12" customHeight="1">
      <c r="A53" s="13" t="s">
        <v>63</v>
      </c>
      <c r="B53" s="158" t="s">
        <v>202</v>
      </c>
      <c r="C53" s="88"/>
      <c r="D53" s="88"/>
      <c r="E53" s="88"/>
      <c r="F53" s="88"/>
    </row>
    <row r="54" spans="1:6" s="157" customFormat="1" ht="12" customHeight="1">
      <c r="A54" s="12" t="s">
        <v>64</v>
      </c>
      <c r="B54" s="159" t="s">
        <v>366</v>
      </c>
      <c r="C54" s="87"/>
      <c r="D54" s="87"/>
      <c r="E54" s="87"/>
      <c r="F54" s="87"/>
    </row>
    <row r="55" spans="1:6" s="157" customFormat="1" ht="12" customHeight="1">
      <c r="A55" s="12" t="s">
        <v>206</v>
      </c>
      <c r="B55" s="159" t="s">
        <v>204</v>
      </c>
      <c r="C55" s="87"/>
      <c r="D55" s="87"/>
      <c r="E55" s="87"/>
      <c r="F55" s="87"/>
    </row>
    <row r="56" spans="1:6" s="157" customFormat="1" ht="12" customHeight="1" thickBot="1">
      <c r="A56" s="14" t="s">
        <v>207</v>
      </c>
      <c r="B56" s="160" t="s">
        <v>205</v>
      </c>
      <c r="C56" s="89"/>
      <c r="D56" s="89"/>
      <c r="E56" s="89"/>
      <c r="F56" s="89"/>
    </row>
    <row r="57" spans="1:6" s="157" customFormat="1" ht="12" customHeight="1" thickBot="1">
      <c r="A57" s="18" t="s">
        <v>13</v>
      </c>
      <c r="B57" s="80" t="s">
        <v>208</v>
      </c>
      <c r="C57" s="85">
        <f>SUM(C58:C60)</f>
        <v>0</v>
      </c>
      <c r="D57" s="85">
        <f>SUM(D58:D60)</f>
        <v>0</v>
      </c>
      <c r="E57" s="85">
        <f>SUM(E58:E60)</f>
        <v>0</v>
      </c>
      <c r="F57" s="85">
        <f>SUM(F58:F60)</f>
        <v>0</v>
      </c>
    </row>
    <row r="58" spans="1:6" s="157" customFormat="1" ht="12" customHeight="1">
      <c r="A58" s="13" t="s">
        <v>105</v>
      </c>
      <c r="B58" s="158" t="s">
        <v>210</v>
      </c>
      <c r="C58" s="90"/>
      <c r="D58" s="90"/>
      <c r="E58" s="90"/>
      <c r="F58" s="90"/>
    </row>
    <row r="59" spans="1:6" s="157" customFormat="1" ht="12" customHeight="1">
      <c r="A59" s="12" t="s">
        <v>106</v>
      </c>
      <c r="B59" s="159" t="s">
        <v>367</v>
      </c>
      <c r="C59" s="90"/>
      <c r="D59" s="90"/>
      <c r="E59" s="90"/>
      <c r="F59" s="90"/>
    </row>
    <row r="60" spans="1:6" s="157" customFormat="1" ht="12" customHeight="1">
      <c r="A60" s="12" t="s">
        <v>129</v>
      </c>
      <c r="B60" s="159" t="s">
        <v>211</v>
      </c>
      <c r="C60" s="90"/>
      <c r="D60" s="90"/>
      <c r="E60" s="90"/>
      <c r="F60" s="90"/>
    </row>
    <row r="61" spans="1:6" s="157" customFormat="1" ht="12" customHeight="1" thickBot="1">
      <c r="A61" s="14" t="s">
        <v>209</v>
      </c>
      <c r="B61" s="160" t="s">
        <v>212</v>
      </c>
      <c r="C61" s="90"/>
      <c r="D61" s="90"/>
      <c r="E61" s="90"/>
      <c r="F61" s="90"/>
    </row>
    <row r="62" spans="1:6" s="157" customFormat="1" ht="12" customHeight="1" thickBot="1">
      <c r="A62" s="18" t="s">
        <v>14</v>
      </c>
      <c r="B62" s="19" t="s">
        <v>213</v>
      </c>
      <c r="C62" s="91">
        <f>+C7+C14+C21+C28+C35+C46+C52+C57</f>
        <v>57281</v>
      </c>
      <c r="D62" s="91">
        <f>+D7+D14+D21+D28+D35+D46+D52+D57</f>
        <v>57281</v>
      </c>
      <c r="E62" s="91">
        <f>+E7+E14+E21+E28+E35+E46+E52+E57</f>
        <v>0</v>
      </c>
      <c r="F62" s="91">
        <f>+F7+F14+F21+F28+F35+F46+F52+F57</f>
        <v>57281</v>
      </c>
    </row>
    <row r="63" spans="1:6" s="157" customFormat="1" ht="12" customHeight="1" thickBot="1">
      <c r="A63" s="161" t="s">
        <v>214</v>
      </c>
      <c r="B63" s="80" t="s">
        <v>215</v>
      </c>
      <c r="C63" s="85">
        <f>SUM(C64:C66)</f>
        <v>0</v>
      </c>
      <c r="D63" s="85">
        <f>SUM(D64:D66)</f>
        <v>0</v>
      </c>
      <c r="E63" s="85">
        <f>SUM(E64:E66)</f>
        <v>0</v>
      </c>
      <c r="F63" s="85">
        <f>SUM(F64:F66)</f>
        <v>0</v>
      </c>
    </row>
    <row r="64" spans="1:6" s="157" customFormat="1" ht="12" customHeight="1">
      <c r="A64" s="13" t="s">
        <v>248</v>
      </c>
      <c r="B64" s="158" t="s">
        <v>216</v>
      </c>
      <c r="C64" s="90"/>
      <c r="D64" s="90"/>
      <c r="E64" s="90"/>
      <c r="F64" s="90"/>
    </row>
    <row r="65" spans="1:6" s="157" customFormat="1" ht="12" customHeight="1">
      <c r="A65" s="12" t="s">
        <v>257</v>
      </c>
      <c r="B65" s="159" t="s">
        <v>217</v>
      </c>
      <c r="C65" s="90"/>
      <c r="D65" s="90"/>
      <c r="E65" s="90"/>
      <c r="F65" s="90"/>
    </row>
    <row r="66" spans="1:6" s="157" customFormat="1" ht="12" customHeight="1" thickBot="1">
      <c r="A66" s="14" t="s">
        <v>258</v>
      </c>
      <c r="B66" s="162" t="s">
        <v>218</v>
      </c>
      <c r="C66" s="90"/>
      <c r="D66" s="90"/>
      <c r="E66" s="90"/>
      <c r="F66" s="90"/>
    </row>
    <row r="67" spans="1:6" s="157" customFormat="1" ht="12" customHeight="1" thickBot="1">
      <c r="A67" s="161" t="s">
        <v>219</v>
      </c>
      <c r="B67" s="80" t="s">
        <v>220</v>
      </c>
      <c r="C67" s="85">
        <f>SUM(C68:C71)</f>
        <v>0</v>
      </c>
      <c r="D67" s="85">
        <f>SUM(D68:D71)</f>
        <v>0</v>
      </c>
      <c r="E67" s="85">
        <f>SUM(E68:E71)</f>
        <v>0</v>
      </c>
      <c r="F67" s="85">
        <f>SUM(F68:F71)</f>
        <v>0</v>
      </c>
    </row>
    <row r="68" spans="1:6" s="157" customFormat="1" ht="12" customHeight="1">
      <c r="A68" s="13" t="s">
        <v>86</v>
      </c>
      <c r="B68" s="158" t="s">
        <v>221</v>
      </c>
      <c r="C68" s="90"/>
      <c r="D68" s="90"/>
      <c r="E68" s="90"/>
      <c r="F68" s="90"/>
    </row>
    <row r="69" spans="1:6" s="157" customFormat="1" ht="12" customHeight="1">
      <c r="A69" s="12" t="s">
        <v>87</v>
      </c>
      <c r="B69" s="159" t="s">
        <v>222</v>
      </c>
      <c r="C69" s="90"/>
      <c r="D69" s="90"/>
      <c r="E69" s="90"/>
      <c r="F69" s="90"/>
    </row>
    <row r="70" spans="1:6" s="157" customFormat="1" ht="12" customHeight="1">
      <c r="A70" s="12" t="s">
        <v>249</v>
      </c>
      <c r="B70" s="159" t="s">
        <v>223</v>
      </c>
      <c r="C70" s="90"/>
      <c r="D70" s="90"/>
      <c r="E70" s="90"/>
      <c r="F70" s="90"/>
    </row>
    <row r="71" spans="1:6" s="157" customFormat="1" ht="12" customHeight="1" thickBot="1">
      <c r="A71" s="14" t="s">
        <v>250</v>
      </c>
      <c r="B71" s="160" t="s">
        <v>224</v>
      </c>
      <c r="C71" s="90"/>
      <c r="D71" s="90"/>
      <c r="E71" s="90"/>
      <c r="F71" s="90"/>
    </row>
    <row r="72" spans="1:6" s="157" customFormat="1" ht="12" customHeight="1" thickBot="1">
      <c r="A72" s="161" t="s">
        <v>225</v>
      </c>
      <c r="B72" s="80" t="s">
        <v>226</v>
      </c>
      <c r="C72" s="85">
        <f>SUM(C73:C74)</f>
        <v>0</v>
      </c>
      <c r="D72" s="85">
        <f>SUM(D73:D74)</f>
        <v>4585</v>
      </c>
      <c r="E72" s="85">
        <f>SUM(E73:E74)</f>
        <v>0</v>
      </c>
      <c r="F72" s="85">
        <f>SUM(F73:F74)</f>
        <v>4585</v>
      </c>
    </row>
    <row r="73" spans="1:6" s="157" customFormat="1" ht="12" customHeight="1">
      <c r="A73" s="13" t="s">
        <v>251</v>
      </c>
      <c r="B73" s="158" t="s">
        <v>227</v>
      </c>
      <c r="C73" s="90"/>
      <c r="D73" s="90">
        <f>'9. sz. mell Önk.önként '!D74</f>
        <v>4585</v>
      </c>
      <c r="E73" s="90">
        <f>'9. sz. mell Önk.önként '!E74</f>
        <v>0</v>
      </c>
      <c r="F73" s="90">
        <f>'9. sz. mell Önk.önként '!F74</f>
        <v>4585</v>
      </c>
    </row>
    <row r="74" spans="1:6" s="157" customFormat="1" ht="12" customHeight="1" thickBot="1">
      <c r="A74" s="14" t="s">
        <v>252</v>
      </c>
      <c r="B74" s="160" t="s">
        <v>228</v>
      </c>
      <c r="C74" s="90"/>
      <c r="D74" s="90"/>
      <c r="E74" s="90"/>
      <c r="F74" s="90"/>
    </row>
    <row r="75" spans="1:6" s="157" customFormat="1" ht="12" customHeight="1" thickBot="1">
      <c r="A75" s="161" t="s">
        <v>229</v>
      </c>
      <c r="B75" s="80" t="s">
        <v>374</v>
      </c>
      <c r="C75" s="85">
        <f>SUM(C76:C79)</f>
        <v>0</v>
      </c>
      <c r="D75" s="85">
        <f>SUM(D76:D79)</f>
        <v>0</v>
      </c>
      <c r="E75" s="85">
        <f>SUM(E76:E79)</f>
        <v>0</v>
      </c>
      <c r="F75" s="85">
        <f>SUM(F76:F79)</f>
        <v>0</v>
      </c>
    </row>
    <row r="76" spans="1:6" s="157" customFormat="1" ht="12" customHeight="1">
      <c r="A76" s="13" t="s">
        <v>253</v>
      </c>
      <c r="B76" s="158" t="s">
        <v>231</v>
      </c>
      <c r="C76" s="90"/>
      <c r="D76" s="90"/>
      <c r="E76" s="90"/>
      <c r="F76" s="90"/>
    </row>
    <row r="77" spans="1:6" s="157" customFormat="1" ht="12" customHeight="1">
      <c r="A77" s="12" t="s">
        <v>254</v>
      </c>
      <c r="B77" s="159" t="s">
        <v>232</v>
      </c>
      <c r="C77" s="90"/>
      <c r="D77" s="90"/>
      <c r="E77" s="90"/>
      <c r="F77" s="90"/>
    </row>
    <row r="78" spans="1:6" s="157" customFormat="1" ht="12" customHeight="1">
      <c r="A78" s="12" t="s">
        <v>255</v>
      </c>
      <c r="B78" s="159" t="s">
        <v>233</v>
      </c>
      <c r="C78" s="90"/>
      <c r="D78" s="90"/>
      <c r="E78" s="90"/>
      <c r="F78" s="90"/>
    </row>
    <row r="79" spans="1:6" s="157" customFormat="1" ht="12" customHeight="1" thickBot="1">
      <c r="A79" s="12" t="s">
        <v>373</v>
      </c>
      <c r="B79" s="51" t="s">
        <v>356</v>
      </c>
      <c r="C79" s="211"/>
      <c r="D79" s="211"/>
      <c r="E79" s="211"/>
      <c r="F79" s="211"/>
    </row>
    <row r="80" spans="1:6" s="157" customFormat="1" ht="12" customHeight="1" thickBot="1">
      <c r="A80" s="161" t="s">
        <v>234</v>
      </c>
      <c r="B80" s="80" t="s">
        <v>256</v>
      </c>
      <c r="C80" s="85">
        <f>SUM(C81:C84)</f>
        <v>0</v>
      </c>
      <c r="D80" s="85">
        <f>SUM(D81:D84)</f>
        <v>0</v>
      </c>
      <c r="E80" s="85">
        <f>SUM(E81:E84)</f>
        <v>0</v>
      </c>
      <c r="F80" s="85">
        <f>SUM(F81:F84)</f>
        <v>0</v>
      </c>
    </row>
    <row r="81" spans="1:6" s="157" customFormat="1" ht="12" customHeight="1">
      <c r="A81" s="163" t="s">
        <v>235</v>
      </c>
      <c r="B81" s="158" t="s">
        <v>236</v>
      </c>
      <c r="C81" s="90"/>
      <c r="D81" s="90"/>
      <c r="E81" s="90"/>
      <c r="F81" s="90"/>
    </row>
    <row r="82" spans="1:6" s="157" customFormat="1" ht="12" customHeight="1">
      <c r="A82" s="164" t="s">
        <v>237</v>
      </c>
      <c r="B82" s="159" t="s">
        <v>238</v>
      </c>
      <c r="C82" s="90"/>
      <c r="D82" s="90"/>
      <c r="E82" s="90"/>
      <c r="F82" s="90"/>
    </row>
    <row r="83" spans="1:6" s="157" customFormat="1" ht="12" customHeight="1">
      <c r="A83" s="164" t="s">
        <v>239</v>
      </c>
      <c r="B83" s="159" t="s">
        <v>240</v>
      </c>
      <c r="C83" s="90"/>
      <c r="D83" s="90"/>
      <c r="E83" s="90"/>
      <c r="F83" s="90"/>
    </row>
    <row r="84" spans="1:6" s="157" customFormat="1" ht="12" customHeight="1" thickBot="1">
      <c r="A84" s="165" t="s">
        <v>241</v>
      </c>
      <c r="B84" s="160" t="s">
        <v>242</v>
      </c>
      <c r="C84" s="90"/>
      <c r="D84" s="90"/>
      <c r="E84" s="90"/>
      <c r="F84" s="90"/>
    </row>
    <row r="85" spans="1:6" s="157" customFormat="1" ht="13.5" customHeight="1" thickBot="1">
      <c r="A85" s="161" t="s">
        <v>243</v>
      </c>
      <c r="B85" s="80" t="s">
        <v>244</v>
      </c>
      <c r="C85" s="199"/>
      <c r="D85" s="199"/>
      <c r="E85" s="199"/>
      <c r="F85" s="199"/>
    </row>
    <row r="86" spans="1:6" s="157" customFormat="1" ht="15.75" customHeight="1" thickBot="1">
      <c r="A86" s="161" t="s">
        <v>245</v>
      </c>
      <c r="B86" s="166" t="s">
        <v>246</v>
      </c>
      <c r="C86" s="91">
        <f>+C63+C67+C72+C75+C80+C85</f>
        <v>0</v>
      </c>
      <c r="D86" s="91">
        <f>+D63+D67+D72+D75+D80+D85</f>
        <v>4585</v>
      </c>
      <c r="E86" s="91">
        <f>+E63+E67+E72+E75+E80+E85</f>
        <v>0</v>
      </c>
      <c r="F86" s="91">
        <f>+F63+F67+F72+F75+F80+F85</f>
        <v>4585</v>
      </c>
    </row>
    <row r="87" spans="1:6" s="157" customFormat="1" ht="16.5" customHeight="1" thickBot="1">
      <c r="A87" s="167" t="s">
        <v>259</v>
      </c>
      <c r="B87" s="168" t="s">
        <v>247</v>
      </c>
      <c r="C87" s="91">
        <f>+C62+C86</f>
        <v>57281</v>
      </c>
      <c r="D87" s="91">
        <f>+D62+D86</f>
        <v>61866</v>
      </c>
      <c r="E87" s="91">
        <f>+E62+E86</f>
        <v>0</v>
      </c>
      <c r="F87" s="91">
        <f>+F62+F86</f>
        <v>61866</v>
      </c>
    </row>
    <row r="88" spans="1:3" s="157" customFormat="1" ht="53.25" customHeight="1">
      <c r="A88" s="3"/>
      <c r="B88" s="4"/>
      <c r="C88" s="92"/>
    </row>
    <row r="89" spans="1:6" ht="15.75" customHeight="1">
      <c r="A89" s="366" t="s">
        <v>34</v>
      </c>
      <c r="B89" s="366"/>
      <c r="C89" s="366"/>
      <c r="D89" s="366"/>
      <c r="E89" s="366"/>
      <c r="F89" s="366"/>
    </row>
    <row r="90" spans="1:6" s="169" customFormat="1" ht="16.5" customHeight="1" thickBot="1">
      <c r="A90" s="362" t="s">
        <v>89</v>
      </c>
      <c r="B90" s="362"/>
      <c r="F90" s="50" t="s">
        <v>128</v>
      </c>
    </row>
    <row r="91" spans="1:6" ht="37.5" customHeight="1" thickBot="1">
      <c r="A91" s="21" t="s">
        <v>53</v>
      </c>
      <c r="B91" s="22" t="s">
        <v>35</v>
      </c>
      <c r="C91" s="28" t="s">
        <v>416</v>
      </c>
      <c r="D91" s="28" t="s">
        <v>431</v>
      </c>
      <c r="E91" s="28" t="s">
        <v>434</v>
      </c>
      <c r="F91" s="28" t="s">
        <v>417</v>
      </c>
    </row>
    <row r="92" spans="1:6" s="156" customFormat="1" ht="12" customHeight="1" thickBot="1">
      <c r="A92" s="25">
        <v>1</v>
      </c>
      <c r="B92" s="26">
        <v>2</v>
      </c>
      <c r="C92" s="27">
        <v>3</v>
      </c>
      <c r="D92" s="27">
        <v>4</v>
      </c>
      <c r="E92" s="27">
        <v>5</v>
      </c>
      <c r="F92" s="27">
        <v>6</v>
      </c>
    </row>
    <row r="93" spans="1:6" ht="12" customHeight="1" thickBot="1">
      <c r="A93" s="20" t="s">
        <v>6</v>
      </c>
      <c r="B93" s="24" t="s">
        <v>262</v>
      </c>
      <c r="C93" s="84">
        <f>SUM(C94:C98)</f>
        <v>74301</v>
      </c>
      <c r="D93" s="84">
        <f>SUM(D94:D98)</f>
        <v>79706</v>
      </c>
      <c r="E93" s="84">
        <f>SUM(E94:E98)</f>
        <v>1449</v>
      </c>
      <c r="F93" s="84">
        <f>SUM(F94:F98)</f>
        <v>81155</v>
      </c>
    </row>
    <row r="94" spans="1:6" ht="12" customHeight="1">
      <c r="A94" s="15" t="s">
        <v>65</v>
      </c>
      <c r="B94" s="8" t="s">
        <v>36</v>
      </c>
      <c r="C94" s="86">
        <f>'9. sz. mell Önk.önként '!C92</f>
        <v>18489</v>
      </c>
      <c r="D94" s="86">
        <f>'9. sz. mell Önk.önként '!D92</f>
        <v>19276</v>
      </c>
      <c r="E94" s="86">
        <f>'9. sz. mell Önk.önként '!E92</f>
        <v>725</v>
      </c>
      <c r="F94" s="86">
        <f>'9. sz. mell Önk.önként '!F92</f>
        <v>20001</v>
      </c>
    </row>
    <row r="95" spans="1:6" ht="12" customHeight="1">
      <c r="A95" s="12" t="s">
        <v>66</v>
      </c>
      <c r="B95" s="6" t="s">
        <v>107</v>
      </c>
      <c r="C95" s="87">
        <f>'9. sz. mell Önk.önként '!C93</f>
        <v>5019</v>
      </c>
      <c r="D95" s="87">
        <f>'9. sz. mell Önk.önként '!D93</f>
        <v>5232</v>
      </c>
      <c r="E95" s="87">
        <f>'9. sz. mell Önk.önként '!E93</f>
        <v>189</v>
      </c>
      <c r="F95" s="87">
        <f>'9. sz. mell Önk.önként '!F93</f>
        <v>5421</v>
      </c>
    </row>
    <row r="96" spans="1:6" ht="12" customHeight="1">
      <c r="A96" s="12" t="s">
        <v>67</v>
      </c>
      <c r="B96" s="6" t="s">
        <v>84</v>
      </c>
      <c r="C96" s="89">
        <f>'9. sz. mell Önk.önként '!C94</f>
        <v>50793</v>
      </c>
      <c r="D96" s="89">
        <f>'9. sz. mell Önk.önként '!D94</f>
        <v>55198</v>
      </c>
      <c r="E96" s="89">
        <f>'9. sz. mell Önk.önként '!E94</f>
        <v>-105</v>
      </c>
      <c r="F96" s="89">
        <f>'9. sz. mell Önk.önként '!F94</f>
        <v>55093</v>
      </c>
    </row>
    <row r="97" spans="1:6" ht="12" customHeight="1">
      <c r="A97" s="12" t="s">
        <v>68</v>
      </c>
      <c r="B97" s="9" t="s">
        <v>108</v>
      </c>
      <c r="C97" s="89">
        <f>'9. sz. mell Önk.önként '!C95</f>
        <v>0</v>
      </c>
      <c r="D97" s="89">
        <f>'9. sz. mell Önk.önként '!D95</f>
        <v>0</v>
      </c>
      <c r="E97" s="89">
        <f>'9. sz. mell Önk.önként '!E95</f>
        <v>0</v>
      </c>
      <c r="F97" s="89">
        <f>'9. sz. mell Önk.önként '!F95</f>
        <v>0</v>
      </c>
    </row>
    <row r="98" spans="1:6" ht="12" customHeight="1">
      <c r="A98" s="12" t="s">
        <v>76</v>
      </c>
      <c r="B98" s="17" t="s">
        <v>109</v>
      </c>
      <c r="C98" s="89"/>
      <c r="D98" s="89"/>
      <c r="E98" s="89">
        <f>'9. sz. mell Önk.önként '!E96</f>
        <v>640</v>
      </c>
      <c r="F98" s="89">
        <f>'9. sz. mell Önk.önként '!F96</f>
        <v>640</v>
      </c>
    </row>
    <row r="99" spans="1:6" ht="12" customHeight="1">
      <c r="A99" s="12" t="s">
        <v>69</v>
      </c>
      <c r="B99" s="6" t="s">
        <v>263</v>
      </c>
      <c r="C99" s="89"/>
      <c r="D99" s="89"/>
      <c r="E99" s="89"/>
      <c r="F99" s="89"/>
    </row>
    <row r="100" spans="1:6" ht="12" customHeight="1">
      <c r="A100" s="12" t="s">
        <v>70</v>
      </c>
      <c r="B100" s="52" t="s">
        <v>264</v>
      </c>
      <c r="C100" s="89"/>
      <c r="D100" s="89"/>
      <c r="E100" s="89"/>
      <c r="F100" s="89"/>
    </row>
    <row r="101" spans="1:6" ht="12" customHeight="1">
      <c r="A101" s="12" t="s">
        <v>77</v>
      </c>
      <c r="B101" s="53" t="s">
        <v>265</v>
      </c>
      <c r="C101" s="89"/>
      <c r="D101" s="89"/>
      <c r="E101" s="89"/>
      <c r="F101" s="89"/>
    </row>
    <row r="102" spans="1:6" ht="12" customHeight="1">
      <c r="A102" s="12" t="s">
        <v>78</v>
      </c>
      <c r="B102" s="53" t="s">
        <v>266</v>
      </c>
      <c r="C102" s="89"/>
      <c r="D102" s="89"/>
      <c r="E102" s="89"/>
      <c r="F102" s="89"/>
    </row>
    <row r="103" spans="1:6" ht="12" customHeight="1">
      <c r="A103" s="12" t="s">
        <v>79</v>
      </c>
      <c r="B103" s="52" t="s">
        <v>267</v>
      </c>
      <c r="C103" s="89"/>
      <c r="D103" s="89"/>
      <c r="E103" s="89"/>
      <c r="F103" s="89"/>
    </row>
    <row r="104" spans="1:6" ht="12" customHeight="1">
      <c r="A104" s="12" t="s">
        <v>80</v>
      </c>
      <c r="B104" s="52" t="s">
        <v>268</v>
      </c>
      <c r="C104" s="89"/>
      <c r="D104" s="89"/>
      <c r="E104" s="89"/>
      <c r="F104" s="89"/>
    </row>
    <row r="105" spans="1:6" ht="12" customHeight="1">
      <c r="A105" s="12" t="s">
        <v>82</v>
      </c>
      <c r="B105" s="53" t="s">
        <v>269</v>
      </c>
      <c r="C105" s="89"/>
      <c r="D105" s="89"/>
      <c r="E105" s="89"/>
      <c r="F105" s="89"/>
    </row>
    <row r="106" spans="1:6" ht="12" customHeight="1">
      <c r="A106" s="11" t="s">
        <v>110</v>
      </c>
      <c r="B106" s="54" t="s">
        <v>270</v>
      </c>
      <c r="C106" s="89"/>
      <c r="D106" s="89"/>
      <c r="E106" s="89"/>
      <c r="F106" s="89"/>
    </row>
    <row r="107" spans="1:6" ht="12" customHeight="1">
      <c r="A107" s="12" t="s">
        <v>260</v>
      </c>
      <c r="B107" s="54" t="s">
        <v>271</v>
      </c>
      <c r="C107" s="89"/>
      <c r="D107" s="89"/>
      <c r="E107" s="89"/>
      <c r="F107" s="89"/>
    </row>
    <row r="108" spans="1:6" ht="12" customHeight="1" thickBot="1">
      <c r="A108" s="16" t="s">
        <v>261</v>
      </c>
      <c r="B108" s="55" t="s">
        <v>272</v>
      </c>
      <c r="C108" s="93"/>
      <c r="D108" s="93"/>
      <c r="E108" s="93"/>
      <c r="F108" s="93"/>
    </row>
    <row r="109" spans="1:6" ht="12" customHeight="1" thickBot="1">
      <c r="A109" s="18" t="s">
        <v>7</v>
      </c>
      <c r="B109" s="23" t="s">
        <v>273</v>
      </c>
      <c r="C109" s="85">
        <f>+C110+C112+C114</f>
        <v>4407</v>
      </c>
      <c r="D109" s="85">
        <f>+D110+D112+D114</f>
        <v>6822</v>
      </c>
      <c r="E109" s="85">
        <f>+E110+E112+E114</f>
        <v>198</v>
      </c>
      <c r="F109" s="85">
        <f>+F110+F112+F114</f>
        <v>7020</v>
      </c>
    </row>
    <row r="110" spans="1:6" ht="12" customHeight="1">
      <c r="A110" s="13" t="s">
        <v>71</v>
      </c>
      <c r="B110" s="6" t="s">
        <v>127</v>
      </c>
      <c r="C110" s="88">
        <f>'9. sz. mell Önk.önként '!C108</f>
        <v>4407</v>
      </c>
      <c r="D110" s="88">
        <f>'9. sz. mell Önk.önként '!D108</f>
        <v>5257</v>
      </c>
      <c r="E110" s="88">
        <f>'9. sz. mell Önk.önként '!E108</f>
        <v>198</v>
      </c>
      <c r="F110" s="88">
        <f>'9. sz. mell Önk.önként '!F108</f>
        <v>5455</v>
      </c>
    </row>
    <row r="111" spans="1:6" ht="12" customHeight="1">
      <c r="A111" s="13" t="s">
        <v>72</v>
      </c>
      <c r="B111" s="10" t="s">
        <v>277</v>
      </c>
      <c r="C111" s="88">
        <f>'9. sz. mell Önk.önként '!C109</f>
        <v>0</v>
      </c>
      <c r="D111" s="88">
        <f>'9. sz. mell Önk.önként '!D109</f>
        <v>0</v>
      </c>
      <c r="E111" s="88">
        <f>'9. sz. mell Önk.önként '!E109</f>
        <v>0</v>
      </c>
      <c r="F111" s="88">
        <f>'9. sz. mell Önk.önként '!F109</f>
        <v>0</v>
      </c>
    </row>
    <row r="112" spans="1:6" ht="12" customHeight="1">
      <c r="A112" s="13" t="s">
        <v>73</v>
      </c>
      <c r="B112" s="10" t="s">
        <v>111</v>
      </c>
      <c r="C112" s="87">
        <f>'9. sz. mell Önk.önként '!C110</f>
        <v>0</v>
      </c>
      <c r="D112" s="87">
        <f>'9. sz. mell Önk.önként '!D110</f>
        <v>1565</v>
      </c>
      <c r="E112" s="87">
        <f>'9. sz. mell Önk.önként '!E110</f>
        <v>0</v>
      </c>
      <c r="F112" s="87">
        <f>'9. sz. mell Önk.önként '!F110</f>
        <v>1565</v>
      </c>
    </row>
    <row r="113" spans="1:6" ht="12" customHeight="1">
      <c r="A113" s="13" t="s">
        <v>74</v>
      </c>
      <c r="B113" s="10" t="s">
        <v>278</v>
      </c>
      <c r="C113" s="78">
        <f>'9. sz. mell Önk.önként '!C111</f>
        <v>0</v>
      </c>
      <c r="D113" s="78">
        <f>'9. sz. mell Önk.önként '!D111</f>
        <v>0</v>
      </c>
      <c r="E113" s="78">
        <f>'9. sz. mell Önk.önként '!E111</f>
        <v>0</v>
      </c>
      <c r="F113" s="78">
        <f>'9. sz. mell Önk.önként '!F111</f>
        <v>0</v>
      </c>
    </row>
    <row r="114" spans="1:6" ht="12" customHeight="1">
      <c r="A114" s="13" t="s">
        <v>75</v>
      </c>
      <c r="B114" s="82" t="s">
        <v>130</v>
      </c>
      <c r="C114" s="78">
        <f>'9. sz. mell Önk.önként '!C112</f>
        <v>0</v>
      </c>
      <c r="D114" s="78">
        <f>'9. sz. mell Önk.önként '!D112</f>
        <v>0</v>
      </c>
      <c r="E114" s="78">
        <f>'9. sz. mell Önk.önként '!E112</f>
        <v>0</v>
      </c>
      <c r="F114" s="78">
        <f>'9. sz. mell Önk.önként '!F112</f>
        <v>0</v>
      </c>
    </row>
    <row r="115" spans="1:6" ht="12" customHeight="1">
      <c r="A115" s="13" t="s">
        <v>81</v>
      </c>
      <c r="B115" s="81" t="s">
        <v>368</v>
      </c>
      <c r="C115" s="78">
        <f>'9. sz. mell Önk.önként '!C113</f>
        <v>0</v>
      </c>
      <c r="D115" s="78">
        <f>'9. sz. mell Önk.önként '!D113</f>
        <v>0</v>
      </c>
      <c r="E115" s="78">
        <f>'9. sz. mell Önk.önként '!E113</f>
        <v>0</v>
      </c>
      <c r="F115" s="78">
        <f>'9. sz. mell Önk.önként '!F113</f>
        <v>0</v>
      </c>
    </row>
    <row r="116" spans="1:6" ht="12" customHeight="1">
      <c r="A116" s="13" t="s">
        <v>83</v>
      </c>
      <c r="B116" s="154" t="s">
        <v>283</v>
      </c>
      <c r="C116" s="78">
        <f>'9. sz. mell Önk.önként '!C114</f>
        <v>0</v>
      </c>
      <c r="D116" s="78">
        <f>'9. sz. mell Önk.önként '!D114</f>
        <v>0</v>
      </c>
      <c r="E116" s="78">
        <f>'9. sz. mell Önk.önként '!E114</f>
        <v>0</v>
      </c>
      <c r="F116" s="78">
        <f>'9. sz. mell Önk.önként '!F114</f>
        <v>0</v>
      </c>
    </row>
    <row r="117" spans="1:6" ht="15.75">
      <c r="A117" s="13" t="s">
        <v>112</v>
      </c>
      <c r="B117" s="53" t="s">
        <v>266</v>
      </c>
      <c r="C117" s="78">
        <f>'9. sz. mell Önk.önként '!C115</f>
        <v>0</v>
      </c>
      <c r="D117" s="78">
        <f>'9. sz. mell Önk.önként '!D115</f>
        <v>0</v>
      </c>
      <c r="E117" s="78">
        <f>'9. sz. mell Önk.önként '!E115</f>
        <v>0</v>
      </c>
      <c r="F117" s="78">
        <f>'9. sz. mell Önk.önként '!F115</f>
        <v>0</v>
      </c>
    </row>
    <row r="118" spans="1:6" ht="12" customHeight="1">
      <c r="A118" s="13" t="s">
        <v>113</v>
      </c>
      <c r="B118" s="53" t="s">
        <v>282</v>
      </c>
      <c r="C118" s="78">
        <f>'9. sz. mell Önk.önként '!C116</f>
        <v>0</v>
      </c>
      <c r="D118" s="78">
        <f>'9. sz. mell Önk.önként '!D116</f>
        <v>0</v>
      </c>
      <c r="E118" s="78">
        <f>'9. sz. mell Önk.önként '!E116</f>
        <v>0</v>
      </c>
      <c r="F118" s="78">
        <f>'9. sz. mell Önk.önként '!F116</f>
        <v>0</v>
      </c>
    </row>
    <row r="119" spans="1:6" ht="12" customHeight="1">
      <c r="A119" s="13" t="s">
        <v>114</v>
      </c>
      <c r="B119" s="53" t="s">
        <v>281</v>
      </c>
      <c r="C119" s="78">
        <f>'9. sz. mell Önk.önként '!C117</f>
        <v>0</v>
      </c>
      <c r="D119" s="78">
        <f>'9. sz. mell Önk.önként '!D117</f>
        <v>0</v>
      </c>
      <c r="E119" s="78">
        <f>'9. sz. mell Önk.önként '!E117</f>
        <v>0</v>
      </c>
      <c r="F119" s="78">
        <f>'9. sz. mell Önk.önként '!F117</f>
        <v>0</v>
      </c>
    </row>
    <row r="120" spans="1:6" ht="12" customHeight="1">
      <c r="A120" s="13" t="s">
        <v>274</v>
      </c>
      <c r="B120" s="53" t="s">
        <v>269</v>
      </c>
      <c r="C120" s="78">
        <f>'9. sz. mell Önk.önként '!C118</f>
        <v>0</v>
      </c>
      <c r="D120" s="78">
        <f>'9. sz. mell Önk.önként '!D118</f>
        <v>0</v>
      </c>
      <c r="E120" s="78">
        <f>'9. sz. mell Önk.önként '!E118</f>
        <v>0</v>
      </c>
      <c r="F120" s="78">
        <f>'9. sz. mell Önk.önként '!F118</f>
        <v>0</v>
      </c>
    </row>
    <row r="121" spans="1:6" ht="12" customHeight="1">
      <c r="A121" s="13" t="s">
        <v>275</v>
      </c>
      <c r="B121" s="53" t="s">
        <v>280</v>
      </c>
      <c r="C121" s="78">
        <f>'9. sz. mell Önk.önként '!C119</f>
        <v>0</v>
      </c>
      <c r="D121" s="78">
        <f>'9. sz. mell Önk.önként '!D119</f>
        <v>0</v>
      </c>
      <c r="E121" s="78">
        <f>'9. sz. mell Önk.önként '!E119</f>
        <v>0</v>
      </c>
      <c r="F121" s="78">
        <f>'9. sz. mell Önk.önként '!F119</f>
        <v>0</v>
      </c>
    </row>
    <row r="122" spans="1:6" ht="16.5" thickBot="1">
      <c r="A122" s="11" t="s">
        <v>276</v>
      </c>
      <c r="B122" s="53" t="s">
        <v>279</v>
      </c>
      <c r="C122" s="79">
        <f>'9. sz. mell Önk.önként '!C120</f>
        <v>0</v>
      </c>
      <c r="D122" s="79">
        <f>'9. sz. mell Önk.önként '!D120</f>
        <v>0</v>
      </c>
      <c r="E122" s="79">
        <f>'9. sz. mell Önk.önként '!E120</f>
        <v>0</v>
      </c>
      <c r="F122" s="79">
        <f>'9. sz. mell Önk.önként '!F120</f>
        <v>0</v>
      </c>
    </row>
    <row r="123" spans="1:6" ht="12" customHeight="1" thickBot="1">
      <c r="A123" s="18" t="s">
        <v>8</v>
      </c>
      <c r="B123" s="48" t="s">
        <v>284</v>
      </c>
      <c r="C123" s="85">
        <f>+C124+C125</f>
        <v>0</v>
      </c>
      <c r="D123" s="85">
        <f>+D124+D125</f>
        <v>0</v>
      </c>
      <c r="E123" s="85">
        <f>+E124+E125</f>
        <v>0</v>
      </c>
      <c r="F123" s="85">
        <f>+F124+F125</f>
        <v>0</v>
      </c>
    </row>
    <row r="124" spans="1:6" ht="12" customHeight="1">
      <c r="A124" s="13" t="s">
        <v>54</v>
      </c>
      <c r="B124" s="7" t="s">
        <v>45</v>
      </c>
      <c r="C124" s="88"/>
      <c r="D124" s="88"/>
      <c r="E124" s="88"/>
      <c r="F124" s="88"/>
    </row>
    <row r="125" spans="1:6" ht="12" customHeight="1" thickBot="1">
      <c r="A125" s="14" t="s">
        <v>55</v>
      </c>
      <c r="B125" s="10" t="s">
        <v>46</v>
      </c>
      <c r="C125" s="89"/>
      <c r="D125" s="89"/>
      <c r="E125" s="89"/>
      <c r="F125" s="89"/>
    </row>
    <row r="126" spans="1:6" ht="12" customHeight="1" thickBot="1">
      <c r="A126" s="18" t="s">
        <v>9</v>
      </c>
      <c r="B126" s="48" t="s">
        <v>285</v>
      </c>
      <c r="C126" s="85">
        <f>+C93+C109+C123</f>
        <v>78708</v>
      </c>
      <c r="D126" s="85">
        <f>+D93+D109+D123</f>
        <v>86528</v>
      </c>
      <c r="E126" s="85">
        <f>+E93+E109+E123</f>
        <v>1647</v>
      </c>
      <c r="F126" s="85">
        <f>+F93+F109+F123</f>
        <v>88175</v>
      </c>
    </row>
    <row r="127" spans="1:6" ht="12" customHeight="1" thickBot="1">
      <c r="A127" s="18" t="s">
        <v>10</v>
      </c>
      <c r="B127" s="48" t="s">
        <v>286</v>
      </c>
      <c r="C127" s="85">
        <f>+C128+C129+C130</f>
        <v>0</v>
      </c>
      <c r="D127" s="85">
        <f>+D128+D129+D130</f>
        <v>0</v>
      </c>
      <c r="E127" s="85">
        <f>+E128+E129+E130</f>
        <v>0</v>
      </c>
      <c r="F127" s="85">
        <f>+F128+F129+F130</f>
        <v>0</v>
      </c>
    </row>
    <row r="128" spans="1:6" ht="12" customHeight="1">
      <c r="A128" s="13" t="s">
        <v>58</v>
      </c>
      <c r="B128" s="7" t="s">
        <v>287</v>
      </c>
      <c r="C128" s="78"/>
      <c r="D128" s="78"/>
      <c r="E128" s="78"/>
      <c r="F128" s="78"/>
    </row>
    <row r="129" spans="1:6" ht="12" customHeight="1">
      <c r="A129" s="13" t="s">
        <v>59</v>
      </c>
      <c r="B129" s="7" t="s">
        <v>288</v>
      </c>
      <c r="C129" s="78"/>
      <c r="D129" s="78"/>
      <c r="E129" s="78"/>
      <c r="F129" s="78"/>
    </row>
    <row r="130" spans="1:6" ht="12" customHeight="1" thickBot="1">
      <c r="A130" s="11" t="s">
        <v>60</v>
      </c>
      <c r="B130" s="5" t="s">
        <v>289</v>
      </c>
      <c r="C130" s="78"/>
      <c r="D130" s="78"/>
      <c r="E130" s="78"/>
      <c r="F130" s="78"/>
    </row>
    <row r="131" spans="1:6" ht="12" customHeight="1" thickBot="1">
      <c r="A131" s="18" t="s">
        <v>11</v>
      </c>
      <c r="B131" s="48" t="s">
        <v>334</v>
      </c>
      <c r="C131" s="85">
        <f>+C132+C133+C134+C135</f>
        <v>0</v>
      </c>
      <c r="D131" s="85">
        <f>+D132+D133+D134+D135</f>
        <v>0</v>
      </c>
      <c r="E131" s="85">
        <f>+E132+E133+E134+E135</f>
        <v>0</v>
      </c>
      <c r="F131" s="85">
        <f>+F132+F133+F134+F135</f>
        <v>0</v>
      </c>
    </row>
    <row r="132" spans="1:6" ht="12" customHeight="1">
      <c r="A132" s="13" t="s">
        <v>61</v>
      </c>
      <c r="B132" s="7" t="s">
        <v>290</v>
      </c>
      <c r="C132" s="78"/>
      <c r="D132" s="78"/>
      <c r="E132" s="78"/>
      <c r="F132" s="78"/>
    </row>
    <row r="133" spans="1:6" ht="12" customHeight="1">
      <c r="A133" s="13" t="s">
        <v>62</v>
      </c>
      <c r="B133" s="7" t="s">
        <v>291</v>
      </c>
      <c r="C133" s="78"/>
      <c r="D133" s="78"/>
      <c r="E133" s="78"/>
      <c r="F133" s="78"/>
    </row>
    <row r="134" spans="1:6" ht="12" customHeight="1">
      <c r="A134" s="13" t="s">
        <v>193</v>
      </c>
      <c r="B134" s="7" t="s">
        <v>292</v>
      </c>
      <c r="C134" s="78"/>
      <c r="D134" s="78"/>
      <c r="E134" s="78"/>
      <c r="F134" s="78"/>
    </row>
    <row r="135" spans="1:6" ht="12" customHeight="1" thickBot="1">
      <c r="A135" s="11" t="s">
        <v>194</v>
      </c>
      <c r="B135" s="5" t="s">
        <v>293</v>
      </c>
      <c r="C135" s="78"/>
      <c r="D135" s="78"/>
      <c r="E135" s="78"/>
      <c r="F135" s="78"/>
    </row>
    <row r="136" spans="1:6" ht="12" customHeight="1" thickBot="1">
      <c r="A136" s="18" t="s">
        <v>12</v>
      </c>
      <c r="B136" s="48" t="s">
        <v>294</v>
      </c>
      <c r="C136" s="91">
        <f>+C137+C138+C140+C141</f>
        <v>0</v>
      </c>
      <c r="D136" s="91">
        <f>+D137+D138+D140+D141</f>
        <v>0</v>
      </c>
      <c r="E136" s="91">
        <f>+E137+E138+E140+E141</f>
        <v>0</v>
      </c>
      <c r="F136" s="91">
        <f>+F137+F138+F140+F141</f>
        <v>0</v>
      </c>
    </row>
    <row r="137" spans="1:6" ht="12" customHeight="1">
      <c r="A137" s="13" t="s">
        <v>63</v>
      </c>
      <c r="B137" s="7" t="s">
        <v>295</v>
      </c>
      <c r="C137" s="78"/>
      <c r="D137" s="78"/>
      <c r="E137" s="78"/>
      <c r="F137" s="78"/>
    </row>
    <row r="138" spans="1:6" ht="12" customHeight="1">
      <c r="A138" s="13" t="s">
        <v>64</v>
      </c>
      <c r="B138" s="7" t="s">
        <v>305</v>
      </c>
      <c r="C138" s="78"/>
      <c r="D138" s="78"/>
      <c r="E138" s="78"/>
      <c r="F138" s="78"/>
    </row>
    <row r="139" spans="1:6" ht="12" customHeight="1">
      <c r="A139" s="13" t="s">
        <v>206</v>
      </c>
      <c r="B139" s="7" t="s">
        <v>372</v>
      </c>
      <c r="C139" s="78"/>
      <c r="D139" s="78"/>
      <c r="E139" s="78"/>
      <c r="F139" s="78"/>
    </row>
    <row r="140" spans="1:6" ht="12" customHeight="1">
      <c r="A140" s="13" t="s">
        <v>207</v>
      </c>
      <c r="B140" s="7" t="s">
        <v>296</v>
      </c>
      <c r="C140" s="78"/>
      <c r="D140" s="78"/>
      <c r="E140" s="78"/>
      <c r="F140" s="78"/>
    </row>
    <row r="141" spans="1:6" ht="12" customHeight="1" thickBot="1">
      <c r="A141" s="13" t="s">
        <v>371</v>
      </c>
      <c r="B141" s="7" t="s">
        <v>297</v>
      </c>
      <c r="C141" s="78"/>
      <c r="D141" s="78"/>
      <c r="E141" s="78"/>
      <c r="F141" s="78"/>
    </row>
    <row r="142" spans="1:6" ht="12" customHeight="1" thickBot="1">
      <c r="A142" s="18" t="s">
        <v>13</v>
      </c>
      <c r="B142" s="48" t="s">
        <v>298</v>
      </c>
      <c r="C142" s="94">
        <f>+C143+C144+C145+C146</f>
        <v>0</v>
      </c>
      <c r="D142" s="94">
        <f>+D143+D144+D145+D146</f>
        <v>0</v>
      </c>
      <c r="E142" s="94">
        <f>+E143+E144+E145+E146</f>
        <v>0</v>
      </c>
      <c r="F142" s="94">
        <f>+F143+F144+F145+F146</f>
        <v>0</v>
      </c>
    </row>
    <row r="143" spans="1:6" ht="12" customHeight="1">
      <c r="A143" s="13" t="s">
        <v>105</v>
      </c>
      <c r="B143" s="7" t="s">
        <v>299</v>
      </c>
      <c r="C143" s="78"/>
      <c r="D143" s="78"/>
      <c r="E143" s="78"/>
      <c r="F143" s="78"/>
    </row>
    <row r="144" spans="1:6" ht="12" customHeight="1">
      <c r="A144" s="13" t="s">
        <v>106</v>
      </c>
      <c r="B144" s="7" t="s">
        <v>300</v>
      </c>
      <c r="C144" s="78"/>
      <c r="D144" s="78"/>
      <c r="E144" s="78"/>
      <c r="F144" s="78"/>
    </row>
    <row r="145" spans="1:6" ht="12" customHeight="1">
      <c r="A145" s="13" t="s">
        <v>129</v>
      </c>
      <c r="B145" s="7" t="s">
        <v>301</v>
      </c>
      <c r="C145" s="78"/>
      <c r="D145" s="78"/>
      <c r="E145" s="78"/>
      <c r="F145" s="78"/>
    </row>
    <row r="146" spans="1:6" ht="12" customHeight="1" thickBot="1">
      <c r="A146" s="13" t="s">
        <v>209</v>
      </c>
      <c r="B146" s="7" t="s">
        <v>302</v>
      </c>
      <c r="C146" s="78"/>
      <c r="D146" s="78"/>
      <c r="E146" s="78"/>
      <c r="F146" s="78"/>
    </row>
    <row r="147" spans="1:10" ht="15" customHeight="1" thickBot="1">
      <c r="A147" s="18" t="s">
        <v>14</v>
      </c>
      <c r="B147" s="48" t="s">
        <v>303</v>
      </c>
      <c r="C147" s="170">
        <f>+C127+C131+C136+C142</f>
        <v>0</v>
      </c>
      <c r="D147" s="170">
        <f>+D127+D131+D136+D142</f>
        <v>0</v>
      </c>
      <c r="E147" s="170">
        <f>+E127+E131+E136+E142</f>
        <v>0</v>
      </c>
      <c r="F147" s="170">
        <f>+F127+F131+F136+F142</f>
        <v>0</v>
      </c>
      <c r="G147" s="171"/>
      <c r="H147" s="172"/>
      <c r="I147" s="172"/>
      <c r="J147" s="172"/>
    </row>
    <row r="148" spans="1:6" s="157" customFormat="1" ht="12.75" customHeight="1" thickBot="1">
      <c r="A148" s="83" t="s">
        <v>15</v>
      </c>
      <c r="B148" s="137" t="s">
        <v>304</v>
      </c>
      <c r="C148" s="170">
        <f>+C126+C147</f>
        <v>78708</v>
      </c>
      <c r="D148" s="170">
        <f>+D126+D147</f>
        <v>86528</v>
      </c>
      <c r="E148" s="170">
        <f>+E126+E147</f>
        <v>1647</v>
      </c>
      <c r="F148" s="170">
        <f>+F126+F147</f>
        <v>88175</v>
      </c>
    </row>
    <row r="149" ht="7.5" customHeight="1"/>
    <row r="150" spans="1:3" ht="15.75">
      <c r="A150" s="363" t="s">
        <v>306</v>
      </c>
      <c r="B150" s="363"/>
      <c r="C150" s="363"/>
    </row>
    <row r="151" spans="1:3" ht="15" customHeight="1" thickBot="1">
      <c r="A151" s="361" t="s">
        <v>90</v>
      </c>
      <c r="B151" s="361"/>
      <c r="C151" s="95" t="s">
        <v>128</v>
      </c>
    </row>
    <row r="152" spans="1:6" ht="13.5" customHeight="1" thickBot="1">
      <c r="A152" s="18">
        <v>1</v>
      </c>
      <c r="B152" s="23" t="s">
        <v>307</v>
      </c>
      <c r="C152" s="85">
        <f>+C62-C126</f>
        <v>-21427</v>
      </c>
      <c r="D152" s="85">
        <f>+D62-D126</f>
        <v>-29247</v>
      </c>
      <c r="E152" s="85">
        <f>+E62-E126</f>
        <v>-1647</v>
      </c>
      <c r="F152" s="85">
        <f>+F62-F126</f>
        <v>-30894</v>
      </c>
    </row>
    <row r="153" spans="1:6" ht="27.75" customHeight="1" thickBot="1">
      <c r="A153" s="18" t="s">
        <v>7</v>
      </c>
      <c r="B153" s="23" t="s">
        <v>308</v>
      </c>
      <c r="C153" s="85">
        <f>+C86-C147</f>
        <v>0</v>
      </c>
      <c r="D153" s="85">
        <f>+D86-D147</f>
        <v>4585</v>
      </c>
      <c r="E153" s="85">
        <f>+E86-E147</f>
        <v>0</v>
      </c>
      <c r="F153" s="85">
        <f>+F86-F147</f>
        <v>4585</v>
      </c>
    </row>
  </sheetData>
  <sheetProtection/>
  <mergeCells count="8">
    <mergeCell ref="A151:B151"/>
    <mergeCell ref="A4:B4"/>
    <mergeCell ref="A90:B90"/>
    <mergeCell ref="A89:F89"/>
    <mergeCell ref="B1:F1"/>
    <mergeCell ref="A2:F2"/>
    <mergeCell ref="A3:F3"/>
    <mergeCell ref="A150:C150"/>
  </mergeCells>
  <printOptions horizontalCentered="1"/>
  <pageMargins left="0.3937007874015748" right="0.3937007874015748" top="0.3937007874015748" bottom="0.4724409448818898" header="0.3937007874015748" footer="0.1968503937007874"/>
  <pageSetup fitToHeight="2" horizontalDpi="600" verticalDpi="600" orientation="portrait" paperSize="9" scale="64" r:id="rId1"/>
  <headerFooter alignWithMargins="0">
    <oddHeader>&amp;C&amp;"Times New Roman CE,Félkövér"&amp;12
</oddHeader>
    <oddFooter>&amp;L* Módosította a 9/2015.(VIII.27.) ör. Hatályos 2015.08.27. napjától&amp;C&amp;P/&amp;N</oddFooter>
  </headerFooter>
  <rowBreaks count="1" manualBreakCount="1">
    <brk id="8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32"/>
  <sheetViews>
    <sheetView zoomScale="115" zoomScaleNormal="115" zoomScaleSheetLayoutView="100" workbookViewId="0" topLeftCell="B1">
      <selection activeCell="A2" sqref="A2:K2"/>
    </sheetView>
  </sheetViews>
  <sheetFormatPr defaultColWidth="9.00390625" defaultRowHeight="12.75"/>
  <cols>
    <col min="1" max="1" width="5.625" style="37" bestFit="1" customWidth="1"/>
    <col min="2" max="2" width="48.875" style="56" customWidth="1"/>
    <col min="3" max="4" width="11.50390625" style="56" customWidth="1"/>
    <col min="5" max="5" width="10.875" style="56" bestFit="1" customWidth="1"/>
    <col min="6" max="6" width="11.50390625" style="37" customWidth="1"/>
    <col min="7" max="7" width="48.875" style="37" customWidth="1"/>
    <col min="8" max="8" width="12.00390625" style="37" customWidth="1"/>
    <col min="9" max="9" width="12.125" style="37" customWidth="1"/>
    <col min="10" max="10" width="12.00390625" style="37" customWidth="1"/>
    <col min="11" max="11" width="12.125" style="37" customWidth="1"/>
    <col min="12" max="16384" width="9.375" style="37" customWidth="1"/>
  </cols>
  <sheetData>
    <row r="1" spans="2:11" ht="21.75" customHeight="1">
      <c r="B1" s="370" t="s">
        <v>442</v>
      </c>
      <c r="C1" s="370"/>
      <c r="D1" s="370"/>
      <c r="E1" s="370"/>
      <c r="F1" s="370"/>
      <c r="G1" s="370"/>
      <c r="H1" s="370"/>
      <c r="I1" s="370"/>
      <c r="J1" s="370"/>
      <c r="K1" s="370"/>
    </row>
    <row r="2" spans="1:11" ht="55.5" customHeight="1">
      <c r="A2" s="374" t="s">
        <v>388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ht="14.25" thickBot="1">
      <c r="K3" s="100" t="s">
        <v>47</v>
      </c>
    </row>
    <row r="4" spans="1:11" ht="18" customHeight="1" thickBot="1">
      <c r="A4" s="367" t="s">
        <v>53</v>
      </c>
      <c r="B4" s="371" t="s">
        <v>42</v>
      </c>
      <c r="C4" s="372"/>
      <c r="D4" s="372"/>
      <c r="E4" s="372"/>
      <c r="F4" s="373"/>
      <c r="G4" s="371" t="s">
        <v>43</v>
      </c>
      <c r="H4" s="372"/>
      <c r="I4" s="372"/>
      <c r="J4" s="372"/>
      <c r="K4" s="373"/>
    </row>
    <row r="5" spans="1:11" s="101" customFormat="1" ht="35.25" customHeight="1" thickBot="1">
      <c r="A5" s="368"/>
      <c r="B5" s="57" t="s">
        <v>48</v>
      </c>
      <c r="C5" s="352" t="s">
        <v>416</v>
      </c>
      <c r="D5" s="352" t="s">
        <v>431</v>
      </c>
      <c r="E5" s="22" t="s">
        <v>434</v>
      </c>
      <c r="F5" s="353" t="s">
        <v>417</v>
      </c>
      <c r="G5" s="57" t="s">
        <v>48</v>
      </c>
      <c r="H5" s="352" t="s">
        <v>416</v>
      </c>
      <c r="I5" s="352" t="s">
        <v>431</v>
      </c>
      <c r="J5" s="352" t="s">
        <v>434</v>
      </c>
      <c r="K5" s="28" t="s">
        <v>417</v>
      </c>
    </row>
    <row r="6" spans="1:11" s="106" customFormat="1" ht="12" customHeight="1" thickBot="1">
      <c r="A6" s="102">
        <v>1</v>
      </c>
      <c r="B6" s="103">
        <v>2</v>
      </c>
      <c r="C6" s="269"/>
      <c r="D6" s="269"/>
      <c r="E6" s="269"/>
      <c r="F6" s="104" t="s">
        <v>8</v>
      </c>
      <c r="G6" s="103" t="s">
        <v>9</v>
      </c>
      <c r="H6" s="270"/>
      <c r="I6" s="270"/>
      <c r="J6" s="270"/>
      <c r="K6" s="105" t="s">
        <v>10</v>
      </c>
    </row>
    <row r="7" spans="1:11" ht="12.75" customHeight="1">
      <c r="A7" s="107" t="s">
        <v>6</v>
      </c>
      <c r="B7" s="277" t="s">
        <v>309</v>
      </c>
      <c r="C7" s="320">
        <f>'7. sz. mell Önk.összes'!C8</f>
        <v>89121</v>
      </c>
      <c r="D7" s="321">
        <f>'7. sz. mell Önk.összes'!D8</f>
        <v>89938</v>
      </c>
      <c r="E7" s="322">
        <f>'7. sz. mell Önk.összes'!E8</f>
        <v>1947</v>
      </c>
      <c r="F7" s="323">
        <f>'7. sz. mell Önk.összes'!F8</f>
        <v>91885</v>
      </c>
      <c r="G7" s="108" t="s">
        <v>49</v>
      </c>
      <c r="H7" s="321">
        <f>'7. sz. mell Önk.összes'!C92+'10. sz. mell-Hivatal'!C45+'11. sz. mell-Óvoda'!C45+'12. sz. mell-Műv.Ház'!C45</f>
        <v>120399</v>
      </c>
      <c r="I7" s="321">
        <f>'7. sz. mell Önk.összes'!D92+'10. sz. mell-Hivatal'!D45+'11. sz. mell-Óvoda'!D45+'12. sz. mell-Műv.Ház'!D45</f>
        <v>140865</v>
      </c>
      <c r="J7" s="322">
        <f>'7. sz. mell Önk.összes'!E92+'10. sz. mell-Hivatal'!E45+'11. sz. mell-Óvoda'!E45+'12. sz. mell-Műv.Ház'!E45</f>
        <v>2925</v>
      </c>
      <c r="K7" s="323">
        <f>'7. sz. mell Önk.összes'!F92+'10. sz. mell-Hivatal'!F45+'11. sz. mell-Óvoda'!F45+'12. sz. mell-Műv.Ház'!F45</f>
        <v>143790</v>
      </c>
    </row>
    <row r="8" spans="1:11" ht="12.75" customHeight="1">
      <c r="A8" s="109" t="s">
        <v>7</v>
      </c>
      <c r="B8" s="110" t="s">
        <v>310</v>
      </c>
      <c r="C8" s="324">
        <f>'7. sz. mell Önk.összes'!C15</f>
        <v>18173</v>
      </c>
      <c r="D8" s="325">
        <f>'7. sz. mell Önk.összes'!D15</f>
        <v>43204</v>
      </c>
      <c r="E8" s="326">
        <f>'7. sz. mell Önk.összes'!E15</f>
        <v>0</v>
      </c>
      <c r="F8" s="327">
        <f>'7. sz. mell Önk.összes'!F15</f>
        <v>43204</v>
      </c>
      <c r="G8" s="110" t="s">
        <v>107</v>
      </c>
      <c r="H8" s="325">
        <f>'7. sz. mell Önk.összes'!C93+'10. sz. mell-Hivatal'!C46+'11. sz. mell-Óvoda'!C46+'12. sz. mell-Műv.Ház'!C46</f>
        <v>32251</v>
      </c>
      <c r="I8" s="325">
        <f>'7. sz. mell Önk.összes'!D93+'10. sz. mell-Hivatal'!D46+'11. sz. mell-Óvoda'!D46+'12. sz. mell-Műv.Ház'!D46</f>
        <v>36375</v>
      </c>
      <c r="J8" s="326">
        <f>'7. sz. mell Önk.összes'!E93+'10. sz. mell-Hivatal'!E46+'11. sz. mell-Óvoda'!E46+'12. sz. mell-Műv.Ház'!E46</f>
        <v>834</v>
      </c>
      <c r="K8" s="327">
        <f>'7. sz. mell Önk.összes'!F93+'10. sz. mell-Hivatal'!F46+'11. sz. mell-Óvoda'!F46+'12. sz. mell-Műv.Ház'!F46</f>
        <v>37209</v>
      </c>
    </row>
    <row r="9" spans="1:11" ht="12.75" customHeight="1">
      <c r="A9" s="109" t="s">
        <v>8</v>
      </c>
      <c r="B9" s="110" t="s">
        <v>336</v>
      </c>
      <c r="C9" s="324"/>
      <c r="D9" s="325"/>
      <c r="E9" s="326"/>
      <c r="F9" s="327"/>
      <c r="G9" s="110" t="s">
        <v>133</v>
      </c>
      <c r="H9" s="325">
        <f>'7. sz. mell Önk.összes'!C94+'10. sz. mell-Hivatal'!C47+'11. sz. mell-Óvoda'!C47+'12. sz. mell-Műv.Ház'!C47</f>
        <v>143267</v>
      </c>
      <c r="I9" s="325">
        <f>'7. sz. mell Önk.összes'!D94+'10. sz. mell-Hivatal'!D47+'11. sz. mell-Óvoda'!D47+'12. sz. mell-Műv.Ház'!D47</f>
        <v>167081</v>
      </c>
      <c r="J9" s="326">
        <f>'7. sz. mell Önk.összes'!E94+'10. sz. mell-Hivatal'!E47+'11. sz. mell-Óvoda'!E47+'12. sz. mell-Műv.Ház'!E47</f>
        <v>768</v>
      </c>
      <c r="K9" s="327">
        <f>'7. sz. mell Önk.összes'!F94+'10. sz. mell-Hivatal'!F47+'11. sz. mell-Óvoda'!F47+'12. sz. mell-Műv.Ház'!F47</f>
        <v>167849</v>
      </c>
    </row>
    <row r="10" spans="1:11" ht="12.75" customHeight="1">
      <c r="A10" s="109" t="s">
        <v>9</v>
      </c>
      <c r="B10" s="110" t="s">
        <v>98</v>
      </c>
      <c r="C10" s="324">
        <f>'7. sz. mell Önk.összes'!C29</f>
        <v>138811</v>
      </c>
      <c r="D10" s="325">
        <f>'7. sz. mell Önk.összes'!D29</f>
        <v>138811</v>
      </c>
      <c r="E10" s="326">
        <f>'7. sz. mell Önk.összes'!E29</f>
        <v>0</v>
      </c>
      <c r="F10" s="327">
        <f>'7. sz. mell Önk.összes'!F29</f>
        <v>138811</v>
      </c>
      <c r="G10" s="110" t="s">
        <v>108</v>
      </c>
      <c r="H10" s="325">
        <f>'7. sz. mell Önk.összes'!C95+'10. sz. mell-Hivatal'!C48</f>
        <v>6334</v>
      </c>
      <c r="I10" s="325">
        <f>'7. sz. mell Önk.összes'!D95+'10. sz. mell-Hivatal'!D48</f>
        <v>7020</v>
      </c>
      <c r="J10" s="326">
        <f>'7. sz. mell Önk.összes'!E95+'10. sz. mell-Hivatal'!E48</f>
        <v>288</v>
      </c>
      <c r="K10" s="327">
        <f>'7. sz. mell Önk.összes'!F95+'10. sz. mell-Hivatal'!F48</f>
        <v>7308</v>
      </c>
    </row>
    <row r="11" spans="1:11" ht="12.75" customHeight="1">
      <c r="A11" s="109" t="s">
        <v>10</v>
      </c>
      <c r="B11" s="110" t="s">
        <v>311</v>
      </c>
      <c r="C11" s="324"/>
      <c r="D11" s="325"/>
      <c r="E11" s="326"/>
      <c r="F11" s="327"/>
      <c r="G11" s="110" t="s">
        <v>109</v>
      </c>
      <c r="H11" s="325">
        <f>'7. sz. mell Önk.összes'!C96</f>
        <v>11756</v>
      </c>
      <c r="I11" s="325">
        <f>'7. sz. mell Önk.összes'!D96+'10. sz. mell-Hivatal'!D49+'11. sz. mell-Óvoda'!D49+'12. sz. mell-Műv.Ház'!D49</f>
        <v>21558</v>
      </c>
      <c r="J11" s="326">
        <f>'7. sz. mell Önk.összes'!E96+'10. sz. mell-Hivatal'!E49+'11. sz. mell-Óvoda'!E49+'12. sz. mell-Műv.Ház'!E49</f>
        <v>643</v>
      </c>
      <c r="K11" s="327">
        <f>'7. sz. mell Önk.összes'!F96+'10. sz. mell-Hivatal'!F49+'11. sz. mell-Óvoda'!F49+'12. sz. mell-Műv.Ház'!F49</f>
        <v>22201</v>
      </c>
    </row>
    <row r="12" spans="1:11" ht="12.75" customHeight="1">
      <c r="A12" s="109" t="s">
        <v>11</v>
      </c>
      <c r="B12" s="110" t="s">
        <v>312</v>
      </c>
      <c r="C12" s="324"/>
      <c r="D12" s="325"/>
      <c r="E12" s="326"/>
      <c r="F12" s="327"/>
      <c r="G12" s="110" t="s">
        <v>37</v>
      </c>
      <c r="H12" s="325">
        <f>'7. sz. mell Önk.összes'!C121</f>
        <v>10994</v>
      </c>
      <c r="I12" s="325">
        <f>'7. sz. mell Önk.összes'!D121</f>
        <v>20425</v>
      </c>
      <c r="J12" s="326">
        <f>'7. sz. mell Önk.összes'!E121</f>
        <v>-3948</v>
      </c>
      <c r="K12" s="327">
        <f>'7. sz. mell Önk.összes'!F121</f>
        <v>16477</v>
      </c>
    </row>
    <row r="13" spans="1:11" ht="12.75" customHeight="1">
      <c r="A13" s="109" t="s">
        <v>12</v>
      </c>
      <c r="B13" s="110" t="s">
        <v>191</v>
      </c>
      <c r="C13" s="324">
        <f>'7. sz. mell Önk.összes'!C36+'10. sz. mell-Hivatal'!C8+'11. sz. mell-Óvoda'!C8+'12. sz. mell-Műv.Ház'!C8</f>
        <v>156148</v>
      </c>
      <c r="D13" s="325">
        <f>'7. sz. mell Önk.összes'!D36+'10. sz. mell-Hivatal'!D8+'11. sz. mell-Óvoda'!D8+'12. sz. mell-Műv.Ház'!D8</f>
        <v>200266</v>
      </c>
      <c r="E13" s="326">
        <f>'7. sz. mell Önk.összes'!E36+'10. sz. mell-Hivatal'!E8+'11. sz. mell-Óvoda'!E8+'12. sz. mell-Műv.Ház'!E8</f>
        <v>0</v>
      </c>
      <c r="F13" s="327">
        <f>'7. sz. mell Önk.összes'!F36+'10. sz. mell-Hivatal'!F8+'11. sz. mell-Óvoda'!F8+'12. sz. mell-Műv.Ház'!F8</f>
        <v>200266</v>
      </c>
      <c r="G13" s="32"/>
      <c r="H13" s="324"/>
      <c r="I13" s="324"/>
      <c r="J13" s="328"/>
      <c r="K13" s="327"/>
    </row>
    <row r="14" spans="1:11" ht="12.75" customHeight="1">
      <c r="A14" s="109" t="s">
        <v>13</v>
      </c>
      <c r="B14" s="32"/>
      <c r="C14" s="324"/>
      <c r="D14" s="324"/>
      <c r="E14" s="328"/>
      <c r="F14" s="327"/>
      <c r="G14" s="32"/>
      <c r="H14" s="274"/>
      <c r="I14" s="274"/>
      <c r="J14" s="311"/>
      <c r="K14" s="98"/>
    </row>
    <row r="15" spans="1:11" ht="12.75" customHeight="1">
      <c r="A15" s="109" t="s">
        <v>14</v>
      </c>
      <c r="B15" s="278"/>
      <c r="C15" s="329"/>
      <c r="D15" s="329"/>
      <c r="E15" s="330"/>
      <c r="F15" s="327"/>
      <c r="G15" s="32"/>
      <c r="H15" s="274"/>
      <c r="I15" s="274"/>
      <c r="J15" s="311"/>
      <c r="K15" s="98"/>
    </row>
    <row r="16" spans="1:11" ht="12.75" customHeight="1">
      <c r="A16" s="109" t="s">
        <v>15</v>
      </c>
      <c r="B16" s="32"/>
      <c r="C16" s="324"/>
      <c r="D16" s="324"/>
      <c r="E16" s="328"/>
      <c r="F16" s="327"/>
      <c r="G16" s="32"/>
      <c r="H16" s="274"/>
      <c r="I16" s="274"/>
      <c r="J16" s="311"/>
      <c r="K16" s="98"/>
    </row>
    <row r="17" spans="1:11" ht="12.75" customHeight="1">
      <c r="A17" s="109" t="s">
        <v>16</v>
      </c>
      <c r="B17" s="32"/>
      <c r="C17" s="324"/>
      <c r="D17" s="324"/>
      <c r="E17" s="328"/>
      <c r="F17" s="327"/>
      <c r="G17" s="32"/>
      <c r="H17" s="274"/>
      <c r="I17" s="274"/>
      <c r="J17" s="311"/>
      <c r="K17" s="98"/>
    </row>
    <row r="18" spans="1:11" ht="12.75" customHeight="1" thickBot="1">
      <c r="A18" s="109" t="s">
        <v>17</v>
      </c>
      <c r="B18" s="279"/>
      <c r="C18" s="276"/>
      <c r="D18" s="276"/>
      <c r="E18" s="316"/>
      <c r="F18" s="251"/>
      <c r="G18" s="32"/>
      <c r="H18" s="276"/>
      <c r="I18" s="276"/>
      <c r="J18" s="316"/>
      <c r="K18" s="251"/>
    </row>
    <row r="19" spans="1:11" ht="15.75" customHeight="1" thickBot="1">
      <c r="A19" s="111" t="s">
        <v>18</v>
      </c>
      <c r="B19" s="49" t="s">
        <v>337</v>
      </c>
      <c r="C19" s="331">
        <f>+C7+C8+C10+C11+C13+C14+C15+C16+C17+C18</f>
        <v>402253</v>
      </c>
      <c r="D19" s="331">
        <f>+D7+D8+D10+D11+D13+D14+D15+D16+D17+D18</f>
        <v>472219</v>
      </c>
      <c r="E19" s="331">
        <f>+E7+E8+E10+E11+E13+E14+E15+E16+E17+E18</f>
        <v>1947</v>
      </c>
      <c r="F19" s="331">
        <f>+F7+F8+F10+F11+F13+F14+F15+F16+F17+F18</f>
        <v>474166</v>
      </c>
      <c r="G19" s="49" t="s">
        <v>319</v>
      </c>
      <c r="H19" s="331">
        <f>SUM(H7:H18)</f>
        <v>325001</v>
      </c>
      <c r="I19" s="331">
        <f>SUM(I7:I18)</f>
        <v>393324</v>
      </c>
      <c r="J19" s="331">
        <f>SUM(J7:J18)</f>
        <v>1510</v>
      </c>
      <c r="K19" s="339">
        <f>SUM(K7:K18)</f>
        <v>394834</v>
      </c>
    </row>
    <row r="20" spans="1:11" ht="12.75" customHeight="1">
      <c r="A20" s="112" t="s">
        <v>19</v>
      </c>
      <c r="B20" s="113" t="s">
        <v>314</v>
      </c>
      <c r="C20" s="332"/>
      <c r="D20" s="332"/>
      <c r="E20" s="332"/>
      <c r="F20" s="333">
        <f>+F21+F22+F23+F24</f>
        <v>0</v>
      </c>
      <c r="G20" s="114" t="s">
        <v>115</v>
      </c>
      <c r="H20" s="340"/>
      <c r="I20" s="340"/>
      <c r="J20" s="341"/>
      <c r="K20" s="342"/>
    </row>
    <row r="21" spans="1:11" ht="12.75" customHeight="1">
      <c r="A21" s="115" t="s">
        <v>20</v>
      </c>
      <c r="B21" s="114" t="s">
        <v>125</v>
      </c>
      <c r="C21" s="334"/>
      <c r="D21" s="334"/>
      <c r="E21" s="334"/>
      <c r="F21" s="329"/>
      <c r="G21" s="114" t="s">
        <v>318</v>
      </c>
      <c r="H21" s="337"/>
      <c r="I21" s="337"/>
      <c r="J21" s="343"/>
      <c r="K21" s="344"/>
    </row>
    <row r="22" spans="1:11" ht="12.75" customHeight="1">
      <c r="A22" s="115" t="s">
        <v>21</v>
      </c>
      <c r="B22" s="114" t="s">
        <v>126</v>
      </c>
      <c r="C22" s="334"/>
      <c r="D22" s="334"/>
      <c r="E22" s="334"/>
      <c r="F22" s="329"/>
      <c r="G22" s="114" t="s">
        <v>91</v>
      </c>
      <c r="H22" s="337"/>
      <c r="I22" s="337"/>
      <c r="J22" s="343"/>
      <c r="K22" s="344"/>
    </row>
    <row r="23" spans="1:11" ht="12.75" customHeight="1">
      <c r="A23" s="115" t="s">
        <v>22</v>
      </c>
      <c r="B23" s="114" t="s">
        <v>131</v>
      </c>
      <c r="C23" s="334"/>
      <c r="D23" s="334"/>
      <c r="E23" s="334"/>
      <c r="F23" s="329"/>
      <c r="G23" s="114" t="s">
        <v>92</v>
      </c>
      <c r="H23" s="337"/>
      <c r="I23" s="337"/>
      <c r="J23" s="343"/>
      <c r="K23" s="344"/>
    </row>
    <row r="24" spans="1:11" ht="12.75" customHeight="1">
      <c r="A24" s="115" t="s">
        <v>23</v>
      </c>
      <c r="B24" s="114" t="s">
        <v>132</v>
      </c>
      <c r="C24" s="334"/>
      <c r="D24" s="334"/>
      <c r="E24" s="334"/>
      <c r="F24" s="329"/>
      <c r="G24" s="113" t="s">
        <v>134</v>
      </c>
      <c r="H24" s="337"/>
      <c r="I24" s="337"/>
      <c r="J24" s="343"/>
      <c r="K24" s="344"/>
    </row>
    <row r="25" spans="1:11" ht="12.75" customHeight="1">
      <c r="A25" s="115" t="s">
        <v>24</v>
      </c>
      <c r="B25" s="114" t="s">
        <v>315</v>
      </c>
      <c r="C25" s="334"/>
      <c r="D25" s="334"/>
      <c r="E25" s="334"/>
      <c r="F25" s="335">
        <f>+F26+F27</f>
        <v>0</v>
      </c>
      <c r="G25" s="114" t="s">
        <v>116</v>
      </c>
      <c r="H25" s="337"/>
      <c r="I25" s="337"/>
      <c r="J25" s="343"/>
      <c r="K25" s="344"/>
    </row>
    <row r="26" spans="1:11" ht="12.75" customHeight="1">
      <c r="A26" s="112" t="s">
        <v>25</v>
      </c>
      <c r="B26" s="113" t="s">
        <v>313</v>
      </c>
      <c r="C26" s="332"/>
      <c r="D26" s="332"/>
      <c r="E26" s="332"/>
      <c r="F26" s="336"/>
      <c r="G26" s="108" t="s">
        <v>117</v>
      </c>
      <c r="H26" s="325"/>
      <c r="I26" s="325"/>
      <c r="J26" s="326"/>
      <c r="K26" s="344"/>
    </row>
    <row r="27" spans="1:11" ht="12.75" customHeight="1" thickBot="1">
      <c r="A27" s="115" t="s">
        <v>26</v>
      </c>
      <c r="B27" s="121" t="s">
        <v>143</v>
      </c>
      <c r="C27" s="337"/>
      <c r="D27" s="337"/>
      <c r="E27" s="337"/>
      <c r="F27" s="329"/>
      <c r="G27" s="32" t="s">
        <v>372</v>
      </c>
      <c r="H27" s="345"/>
      <c r="I27" s="345"/>
      <c r="J27" s="346"/>
      <c r="K27" s="347"/>
    </row>
    <row r="28" spans="1:11" ht="15.75" customHeight="1" thickBot="1">
      <c r="A28" s="111" t="s">
        <v>27</v>
      </c>
      <c r="B28" s="49" t="s">
        <v>316</v>
      </c>
      <c r="C28" s="331">
        <f>+C20+C25</f>
        <v>0</v>
      </c>
      <c r="D28" s="331">
        <f>+D20+D25</f>
        <v>0</v>
      </c>
      <c r="E28" s="331">
        <f>+E20+E25</f>
        <v>0</v>
      </c>
      <c r="F28" s="331">
        <f>+F20+F25</f>
        <v>0</v>
      </c>
      <c r="G28" s="49" t="s">
        <v>320</v>
      </c>
      <c r="H28" s="331">
        <f>SUM(H20:H27)</f>
        <v>0</v>
      </c>
      <c r="I28" s="331">
        <f>SUM(I20:I27)</f>
        <v>0</v>
      </c>
      <c r="J28" s="331">
        <f>SUM(J20:J27)</f>
        <v>0</v>
      </c>
      <c r="K28" s="339">
        <f>SUM(K20:K27)</f>
        <v>0</v>
      </c>
    </row>
    <row r="29" spans="1:11" ht="13.5" thickBot="1">
      <c r="A29" s="111" t="s">
        <v>28</v>
      </c>
      <c r="B29" s="117" t="s">
        <v>317</v>
      </c>
      <c r="C29" s="338">
        <f>+C19+C28</f>
        <v>402253</v>
      </c>
      <c r="D29" s="338">
        <f>+D19+D28</f>
        <v>472219</v>
      </c>
      <c r="E29" s="338">
        <f>+E19+E28</f>
        <v>1947</v>
      </c>
      <c r="F29" s="338">
        <f>+F19+F28</f>
        <v>474166</v>
      </c>
      <c r="G29" s="319" t="s">
        <v>321</v>
      </c>
      <c r="H29" s="348">
        <f>+H19+H28</f>
        <v>325001</v>
      </c>
      <c r="I29" s="348">
        <f>+I19+I28</f>
        <v>393324</v>
      </c>
      <c r="J29" s="348">
        <f>+J19+J28</f>
        <v>1510</v>
      </c>
      <c r="K29" s="348">
        <f>+K19+K28</f>
        <v>394834</v>
      </c>
    </row>
    <row r="30" spans="1:11" ht="13.5" thickBot="1">
      <c r="A30" s="111" t="s">
        <v>29</v>
      </c>
      <c r="B30" s="117" t="s">
        <v>93</v>
      </c>
      <c r="C30" s="338" t="str">
        <f>IF(C19-H19&lt;0,H19-C19,"-")</f>
        <v>-</v>
      </c>
      <c r="D30" s="338" t="str">
        <f>IF(D19-I19&lt;0,I19-D19,"-")</f>
        <v>-</v>
      </c>
      <c r="E30" s="338" t="str">
        <f>IF(E19-J19&lt;0,J19-E19,"-")</f>
        <v>-</v>
      </c>
      <c r="F30" s="338" t="str">
        <f>IF(F19-K19&lt;0,K19-F19,"-")</f>
        <v>-</v>
      </c>
      <c r="G30" s="319" t="s">
        <v>94</v>
      </c>
      <c r="H30" s="348">
        <f>IF(C19-H19&gt;0,C19-H19,"-")</f>
        <v>77252</v>
      </c>
      <c r="I30" s="348">
        <f>IF(D19-I19&gt;0,D19-I19,"-")</f>
        <v>78895</v>
      </c>
      <c r="J30" s="348">
        <f>IF(E19-J19&gt;0,E19-J19,"-")</f>
        <v>437</v>
      </c>
      <c r="K30" s="348">
        <f>IF(F19-K19&gt;0,F19-K19,"-")</f>
        <v>79332</v>
      </c>
    </row>
    <row r="31" spans="1:11" ht="13.5" thickBot="1">
      <c r="A31" s="111" t="s">
        <v>30</v>
      </c>
      <c r="B31" s="117" t="s">
        <v>135</v>
      </c>
      <c r="C31" s="338" t="str">
        <f>IF(C19+C20-H29&lt;0,H29-(C19+C20),"-")</f>
        <v>-</v>
      </c>
      <c r="D31" s="338" t="str">
        <f>IF(D19+D20-I29&lt;0,I29-(D19+D20),"-")</f>
        <v>-</v>
      </c>
      <c r="E31" s="338" t="str">
        <f>IF(E19+E20-J29&lt;0,J29-(E19+E20),"-")</f>
        <v>-</v>
      </c>
      <c r="F31" s="338" t="str">
        <f>IF(F19+F20-K29&lt;0,K29-(F19+F20),"-")</f>
        <v>-</v>
      </c>
      <c r="G31" s="319" t="s">
        <v>136</v>
      </c>
      <c r="H31" s="348">
        <f>IF(C19+C20-H29&gt;0,C19+C20-H29,"-")</f>
        <v>77252</v>
      </c>
      <c r="I31" s="348">
        <f>IF(D19+D20-I29&gt;0,D19+D20-I29,"-")</f>
        <v>78895</v>
      </c>
      <c r="J31" s="348">
        <f>IF(E19+E20-J29&gt;0,E19+E20-J29,"-")</f>
        <v>437</v>
      </c>
      <c r="K31" s="348">
        <f>IF(F19+F20-K29&gt;0,F19+F20-K29,"-")</f>
        <v>79332</v>
      </c>
    </row>
    <row r="32" spans="2:10" ht="18.75">
      <c r="B32" s="369"/>
      <c r="C32" s="369"/>
      <c r="D32" s="369"/>
      <c r="E32" s="369"/>
      <c r="F32" s="369"/>
      <c r="G32" s="369"/>
      <c r="H32" s="271"/>
      <c r="I32" s="271"/>
      <c r="J32" s="271"/>
    </row>
  </sheetData>
  <sheetProtection/>
  <mergeCells count="6">
    <mergeCell ref="A4:A5"/>
    <mergeCell ref="B32:G32"/>
    <mergeCell ref="B1:K1"/>
    <mergeCell ref="B4:F4"/>
    <mergeCell ref="G4:K4"/>
    <mergeCell ref="A2:K2"/>
  </mergeCells>
  <printOptions horizontalCentered="1"/>
  <pageMargins left="0.3937007874015748" right="0.3937007874015748" top="0.5118110236220472" bottom="0.5118110236220472" header="0" footer="0.2755905511811024"/>
  <pageSetup horizontalDpi="600" verticalDpi="600" orientation="landscape" paperSize="9" scale="75" r:id="rId1"/>
  <headerFooter alignWithMargins="0">
    <oddHeader xml:space="preserve">&amp;R&amp;"Times New Roman CE,Félkövér dőlt"&amp;11 </oddHeader>
    <oddFooter>&amp;L* Módosította a 9/2015.(VIII.27.) ör. Hatályos 2015.08.27. napjától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41"/>
  <sheetViews>
    <sheetView zoomScaleSheetLayoutView="115" workbookViewId="0" topLeftCell="B1">
      <selection activeCell="D28" sqref="D28"/>
    </sheetView>
  </sheetViews>
  <sheetFormatPr defaultColWidth="9.00390625" defaultRowHeight="12.75"/>
  <cols>
    <col min="1" max="1" width="5.625" style="37" bestFit="1" customWidth="1"/>
    <col min="2" max="2" width="48.875" style="56" customWidth="1"/>
    <col min="3" max="4" width="11.125" style="56" bestFit="1" customWidth="1"/>
    <col min="5" max="5" width="10.625" style="56" bestFit="1" customWidth="1"/>
    <col min="6" max="6" width="11.125" style="37" bestFit="1" customWidth="1"/>
    <col min="7" max="7" width="48.375" style="37" customWidth="1"/>
    <col min="8" max="9" width="11.125" style="37" bestFit="1" customWidth="1"/>
    <col min="10" max="10" width="10.625" style="37" bestFit="1" customWidth="1"/>
    <col min="11" max="11" width="12.125" style="37" customWidth="1"/>
    <col min="12" max="16384" width="9.375" style="37" customWidth="1"/>
  </cols>
  <sheetData>
    <row r="1" spans="2:11" ht="21.75" customHeight="1">
      <c r="B1" s="370" t="s">
        <v>443</v>
      </c>
      <c r="C1" s="370"/>
      <c r="D1" s="370"/>
      <c r="E1" s="370"/>
      <c r="F1" s="370"/>
      <c r="G1" s="370"/>
      <c r="H1" s="370"/>
      <c r="I1" s="370"/>
      <c r="J1" s="370"/>
      <c r="K1" s="370"/>
    </row>
    <row r="2" spans="1:11" ht="52.5" customHeight="1">
      <c r="A2" s="374" t="s">
        <v>389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ht="14.25" thickBot="1">
      <c r="K3" s="100" t="s">
        <v>47</v>
      </c>
    </row>
    <row r="4" spans="1:11" ht="13.5" thickBot="1">
      <c r="A4" s="375" t="s">
        <v>53</v>
      </c>
      <c r="B4" s="371" t="s">
        <v>42</v>
      </c>
      <c r="C4" s="372"/>
      <c r="D4" s="372"/>
      <c r="E4" s="372"/>
      <c r="F4" s="373"/>
      <c r="G4" s="371" t="s">
        <v>43</v>
      </c>
      <c r="H4" s="372"/>
      <c r="I4" s="372"/>
      <c r="J4" s="372"/>
      <c r="K4" s="373"/>
    </row>
    <row r="5" spans="1:11" s="101" customFormat="1" ht="36.75" thickBot="1">
      <c r="A5" s="376"/>
      <c r="B5" s="57" t="s">
        <v>48</v>
      </c>
      <c r="C5" s="352" t="s">
        <v>416</v>
      </c>
      <c r="D5" s="352" t="s">
        <v>431</v>
      </c>
      <c r="E5" s="22" t="s">
        <v>434</v>
      </c>
      <c r="F5" s="353" t="s">
        <v>417</v>
      </c>
      <c r="G5" s="57" t="s">
        <v>48</v>
      </c>
      <c r="H5" s="352" t="s">
        <v>416</v>
      </c>
      <c r="I5" s="352" t="s">
        <v>431</v>
      </c>
      <c r="J5" s="22" t="s">
        <v>434</v>
      </c>
      <c r="K5" s="353" t="s">
        <v>417</v>
      </c>
    </row>
    <row r="6" spans="1:11" s="101" customFormat="1" ht="13.5" thickBot="1">
      <c r="A6" s="102">
        <v>1</v>
      </c>
      <c r="B6" s="103">
        <v>2</v>
      </c>
      <c r="C6" s="269"/>
      <c r="D6" s="269"/>
      <c r="E6" s="269"/>
      <c r="F6" s="104">
        <v>3</v>
      </c>
      <c r="G6" s="103">
        <v>4</v>
      </c>
      <c r="H6" s="270"/>
      <c r="I6" s="270"/>
      <c r="J6" s="270"/>
      <c r="K6" s="105">
        <v>5</v>
      </c>
    </row>
    <row r="7" spans="1:11" ht="12.75" customHeight="1">
      <c r="A7" s="107" t="s">
        <v>6</v>
      </c>
      <c r="B7" s="277" t="s">
        <v>322</v>
      </c>
      <c r="C7" s="249">
        <f>'7. sz. mell Önk.összes'!C22</f>
        <v>256032</v>
      </c>
      <c r="D7" s="272">
        <f>'7. sz. mell Önk.összes'!D22</f>
        <v>419431</v>
      </c>
      <c r="E7" s="309">
        <f>'7. sz. mell Önk.összes'!E22</f>
        <v>0</v>
      </c>
      <c r="F7" s="128">
        <f>'7. sz. mell Önk.összes'!F22</f>
        <v>419431</v>
      </c>
      <c r="G7" s="277" t="s">
        <v>127</v>
      </c>
      <c r="H7" s="249">
        <f>'7. sz. mell Önk.összes'!C108+'11. sz. mell-Óvoda'!C51+'10. sz. mell-Hivatal'!C51+'12. sz. mell-Műv.Ház'!C51</f>
        <v>332934</v>
      </c>
      <c r="I7" s="272">
        <f>'7. sz. mell Önk.összes'!D108+'11. sz. mell-Óvoda'!D51+'10. sz. mell-Hivatal'!D51+'12. sz. mell-Műv.Ház'!D51</f>
        <v>572923</v>
      </c>
      <c r="J7" s="360">
        <f>'7. sz. mell Önk.összes'!E108+'11. sz. mell-Óvoda'!E51+'10. sz. mell-Hivatal'!E51+'12. sz. mell-Műv.Ház'!E51</f>
        <v>437</v>
      </c>
      <c r="K7" s="128">
        <f>'7. sz. mell Önk.összes'!F108+'11. sz. mell-Óvoda'!F51+'10. sz. mell-Hivatal'!F51+'12. sz. mell-Műv.Ház'!F51</f>
        <v>573360</v>
      </c>
    </row>
    <row r="8" spans="1:11" ht="12.75">
      <c r="A8" s="109" t="s">
        <v>7</v>
      </c>
      <c r="B8" s="110" t="s">
        <v>323</v>
      </c>
      <c r="C8" s="96">
        <f>'7. sz. mell Önk.összes'!C28</f>
        <v>172281</v>
      </c>
      <c r="D8" s="273">
        <f>'7. sz. mell Önk.összes'!D28</f>
        <v>335680</v>
      </c>
      <c r="E8" s="310">
        <f>'7. sz. mell Önk.összes'!E28</f>
        <v>0</v>
      </c>
      <c r="F8" s="98">
        <f>'7. sz. mell Önk.összes'!F28</f>
        <v>335680</v>
      </c>
      <c r="G8" s="110" t="s">
        <v>328</v>
      </c>
      <c r="H8" s="96">
        <f>'7. sz. mell Önk.összes'!C109</f>
        <v>325161</v>
      </c>
      <c r="I8" s="273">
        <f>'7. sz. mell Önk.összes'!D109</f>
        <v>532678</v>
      </c>
      <c r="J8" s="310">
        <f>'7. sz. mell Önk.összes'!E109</f>
        <v>0</v>
      </c>
      <c r="K8" s="98">
        <f>'7. sz. mell Önk.összes'!F109</f>
        <v>532678</v>
      </c>
    </row>
    <row r="9" spans="1:11" ht="12.75" customHeight="1">
      <c r="A9" s="109" t="s">
        <v>8</v>
      </c>
      <c r="B9" s="110" t="s">
        <v>3</v>
      </c>
      <c r="C9" s="273"/>
      <c r="D9" s="273"/>
      <c r="E9" s="310"/>
      <c r="F9" s="98"/>
      <c r="G9" s="110" t="s">
        <v>111</v>
      </c>
      <c r="H9" s="96">
        <f>'7. sz. mell Önk.összes'!C110</f>
        <v>350</v>
      </c>
      <c r="I9" s="273">
        <f>'7. sz. mell Önk.összes'!D110</f>
        <v>11915</v>
      </c>
      <c r="J9" s="310">
        <f>'7. sz. mell Önk.összes'!E110</f>
        <v>0</v>
      </c>
      <c r="K9" s="98">
        <f>'7. sz. mell Önk.összes'!F110</f>
        <v>11915</v>
      </c>
    </row>
    <row r="10" spans="1:11" ht="12.75" customHeight="1">
      <c r="A10" s="109" t="s">
        <v>9</v>
      </c>
      <c r="B10" s="110" t="s">
        <v>324</v>
      </c>
      <c r="C10" s="273"/>
      <c r="D10" s="273"/>
      <c r="E10" s="310"/>
      <c r="F10" s="98"/>
      <c r="G10" s="110" t="s">
        <v>329</v>
      </c>
      <c r="H10" s="273"/>
      <c r="I10" s="273"/>
      <c r="J10" s="310"/>
      <c r="K10" s="98"/>
    </row>
    <row r="11" spans="1:11" ht="12.75" customHeight="1">
      <c r="A11" s="109" t="s">
        <v>10</v>
      </c>
      <c r="B11" s="110" t="s">
        <v>325</v>
      </c>
      <c r="C11" s="273"/>
      <c r="D11" s="273"/>
      <c r="E11" s="310"/>
      <c r="F11" s="98"/>
      <c r="G11" s="110" t="s">
        <v>130</v>
      </c>
      <c r="H11" s="273"/>
      <c r="I11" s="273"/>
      <c r="J11" s="310"/>
      <c r="K11" s="98"/>
    </row>
    <row r="12" spans="1:11" ht="12.75" customHeight="1">
      <c r="A12" s="109" t="s">
        <v>11</v>
      </c>
      <c r="B12" s="110" t="s">
        <v>326</v>
      </c>
      <c r="C12" s="273"/>
      <c r="D12" s="273"/>
      <c r="E12" s="310"/>
      <c r="F12" s="98"/>
      <c r="G12" s="32"/>
      <c r="H12" s="274"/>
      <c r="I12" s="274"/>
      <c r="J12" s="311"/>
      <c r="K12" s="98"/>
    </row>
    <row r="13" spans="1:11" ht="12.75" customHeight="1">
      <c r="A13" s="109" t="s">
        <v>12</v>
      </c>
      <c r="B13" s="32"/>
      <c r="C13" s="274"/>
      <c r="D13" s="274"/>
      <c r="E13" s="311"/>
      <c r="F13" s="98"/>
      <c r="G13" s="32"/>
      <c r="H13" s="274"/>
      <c r="I13" s="274"/>
      <c r="J13" s="311"/>
      <c r="K13" s="98"/>
    </row>
    <row r="14" spans="1:11" ht="12.75" customHeight="1">
      <c r="A14" s="109" t="s">
        <v>13</v>
      </c>
      <c r="B14" s="32"/>
      <c r="C14" s="274"/>
      <c r="D14" s="274"/>
      <c r="E14" s="311"/>
      <c r="F14" s="98"/>
      <c r="G14" s="32"/>
      <c r="H14" s="274"/>
      <c r="I14" s="274"/>
      <c r="J14" s="311"/>
      <c r="K14" s="98"/>
    </row>
    <row r="15" spans="1:11" ht="12.75" customHeight="1">
      <c r="A15" s="109" t="s">
        <v>14</v>
      </c>
      <c r="B15" s="32"/>
      <c r="C15" s="274"/>
      <c r="D15" s="274"/>
      <c r="E15" s="311"/>
      <c r="F15" s="98"/>
      <c r="G15" s="32"/>
      <c r="H15" s="274"/>
      <c r="I15" s="274"/>
      <c r="J15" s="311"/>
      <c r="K15" s="98"/>
    </row>
    <row r="16" spans="1:11" ht="12.75">
      <c r="A16" s="109" t="s">
        <v>15</v>
      </c>
      <c r="B16" s="32"/>
      <c r="C16" s="274"/>
      <c r="D16" s="274"/>
      <c r="E16" s="311"/>
      <c r="F16" s="98"/>
      <c r="G16" s="32"/>
      <c r="H16" s="274"/>
      <c r="I16" s="274"/>
      <c r="J16" s="311"/>
      <c r="K16" s="98"/>
    </row>
    <row r="17" spans="1:11" ht="12.75" customHeight="1" thickBot="1">
      <c r="A17" s="146" t="s">
        <v>16</v>
      </c>
      <c r="B17" s="279"/>
      <c r="C17" s="250"/>
      <c r="D17" s="250"/>
      <c r="E17" s="298"/>
      <c r="F17" s="251"/>
      <c r="G17" s="287" t="s">
        <v>37</v>
      </c>
      <c r="H17" s="288"/>
      <c r="I17" s="288"/>
      <c r="J17" s="312"/>
      <c r="K17" s="251"/>
    </row>
    <row r="18" spans="1:11" ht="15.75" customHeight="1" thickBot="1">
      <c r="A18" s="111" t="s">
        <v>17</v>
      </c>
      <c r="B18" s="49" t="s">
        <v>338</v>
      </c>
      <c r="C18" s="292">
        <f>+C7+C9+C10+C12+C13+C14+C15+C16+C17</f>
        <v>256032</v>
      </c>
      <c r="D18" s="292">
        <f>+D7+D9+D10+D12+D13+D14+D15+D16+D17</f>
        <v>419431</v>
      </c>
      <c r="E18" s="292">
        <f>+E7+E9+E10+E12+E13+E14+E15+E16+E17</f>
        <v>0</v>
      </c>
      <c r="F18" s="97">
        <f>+F7+F9+F10+F12+F13+F14+F15+F16+F17</f>
        <v>419431</v>
      </c>
      <c r="G18" s="49" t="s">
        <v>339</v>
      </c>
      <c r="H18" s="97">
        <f>+H7+H9+H11+H12+H13+H14+H15+H16+H17</f>
        <v>333284</v>
      </c>
      <c r="I18" s="97">
        <f>+I7+I9+I11+I12+I13+I14+I15+I16+I17</f>
        <v>584838</v>
      </c>
      <c r="J18" s="97">
        <f>+J7+J9+J11+J12+J13+J14+J15+J16+J17</f>
        <v>437</v>
      </c>
      <c r="K18" s="99">
        <f>+K7+K9+K11+K12+K13+K14+K15+K16+K17</f>
        <v>585275</v>
      </c>
    </row>
    <row r="19" spans="1:11" ht="12.75" customHeight="1">
      <c r="A19" s="107" t="s">
        <v>18</v>
      </c>
      <c r="B19" s="119" t="s">
        <v>148</v>
      </c>
      <c r="C19" s="283"/>
      <c r="D19" s="283"/>
      <c r="E19" s="283"/>
      <c r="F19" s="125">
        <f>+F20+F21+F22+F23+F24</f>
        <v>0</v>
      </c>
      <c r="G19" s="289" t="s">
        <v>115</v>
      </c>
      <c r="H19" s="281"/>
      <c r="I19" s="281"/>
      <c r="J19" s="313"/>
      <c r="K19" s="253"/>
    </row>
    <row r="20" spans="1:11" ht="12.75" customHeight="1">
      <c r="A20" s="109" t="s">
        <v>19</v>
      </c>
      <c r="B20" s="120" t="s">
        <v>137</v>
      </c>
      <c r="C20" s="284"/>
      <c r="D20" s="284"/>
      <c r="E20" s="284"/>
      <c r="F20" s="39"/>
      <c r="G20" s="114" t="s">
        <v>118</v>
      </c>
      <c r="H20" s="282"/>
      <c r="I20" s="282"/>
      <c r="J20" s="314"/>
      <c r="K20" s="40"/>
    </row>
    <row r="21" spans="1:11" ht="12.75" customHeight="1">
      <c r="A21" s="107" t="s">
        <v>20</v>
      </c>
      <c r="B21" s="120" t="s">
        <v>138</v>
      </c>
      <c r="C21" s="284"/>
      <c r="D21" s="284"/>
      <c r="E21" s="284"/>
      <c r="F21" s="39"/>
      <c r="G21" s="114" t="s">
        <v>91</v>
      </c>
      <c r="H21" s="282"/>
      <c r="I21" s="282"/>
      <c r="J21" s="314"/>
      <c r="K21" s="40"/>
    </row>
    <row r="22" spans="1:11" ht="12.75" customHeight="1">
      <c r="A22" s="109" t="s">
        <v>21</v>
      </c>
      <c r="B22" s="120" t="s">
        <v>139</v>
      </c>
      <c r="C22" s="284"/>
      <c r="D22" s="284"/>
      <c r="E22" s="284"/>
      <c r="F22" s="39"/>
      <c r="G22" s="114" t="s">
        <v>92</v>
      </c>
      <c r="H22" s="282"/>
      <c r="I22" s="282"/>
      <c r="J22" s="314"/>
      <c r="K22" s="40"/>
    </row>
    <row r="23" spans="1:11" ht="12.75" customHeight="1">
      <c r="A23" s="107" t="s">
        <v>22</v>
      </c>
      <c r="B23" s="120" t="s">
        <v>140</v>
      </c>
      <c r="C23" s="284"/>
      <c r="D23" s="284"/>
      <c r="E23" s="284"/>
      <c r="F23" s="39"/>
      <c r="G23" s="114" t="s">
        <v>134</v>
      </c>
      <c r="H23" s="282"/>
      <c r="I23" s="282"/>
      <c r="J23" s="314"/>
      <c r="K23" s="40"/>
    </row>
    <row r="24" spans="1:11" ht="12.75" customHeight="1">
      <c r="A24" s="109" t="s">
        <v>23</v>
      </c>
      <c r="B24" s="121" t="s">
        <v>141</v>
      </c>
      <c r="C24" s="121"/>
      <c r="D24" s="121"/>
      <c r="E24" s="121"/>
      <c r="F24" s="39"/>
      <c r="G24" s="114" t="s">
        <v>119</v>
      </c>
      <c r="H24" s="282"/>
      <c r="I24" s="282"/>
      <c r="J24" s="314"/>
      <c r="K24" s="40"/>
    </row>
    <row r="25" spans="1:11" ht="12.75" customHeight="1">
      <c r="A25" s="107" t="s">
        <v>24</v>
      </c>
      <c r="B25" s="122" t="s">
        <v>142</v>
      </c>
      <c r="C25" s="122"/>
      <c r="D25" s="122"/>
      <c r="E25" s="122"/>
      <c r="F25" s="116">
        <f>+F26+F27+F28+F29+F30</f>
        <v>0</v>
      </c>
      <c r="G25" s="114" t="s">
        <v>117</v>
      </c>
      <c r="H25" s="282"/>
      <c r="I25" s="282"/>
      <c r="J25" s="314"/>
      <c r="K25" s="40"/>
    </row>
    <row r="26" spans="1:11" ht="12.75" customHeight="1">
      <c r="A26" s="109" t="s">
        <v>25</v>
      </c>
      <c r="B26" s="121" t="s">
        <v>143</v>
      </c>
      <c r="C26" s="121">
        <f>'7. sz. mell Önk.összes'!C65</f>
        <v>0</v>
      </c>
      <c r="D26" s="121">
        <f>'7. sz. mell Önk.összes'!D65</f>
        <v>0</v>
      </c>
      <c r="E26" s="121"/>
      <c r="F26" s="39"/>
      <c r="G26" s="114" t="s">
        <v>330</v>
      </c>
      <c r="H26" s="282"/>
      <c r="I26" s="282"/>
      <c r="J26" s="314"/>
      <c r="K26" s="40"/>
    </row>
    <row r="27" spans="1:11" ht="12.75" customHeight="1">
      <c r="A27" s="107" t="s">
        <v>26</v>
      </c>
      <c r="B27" s="121" t="s">
        <v>144</v>
      </c>
      <c r="C27" s="121"/>
      <c r="D27" s="121"/>
      <c r="E27" s="121"/>
      <c r="F27" s="39"/>
      <c r="G27" s="278"/>
      <c r="H27" s="275"/>
      <c r="I27" s="275"/>
      <c r="J27" s="315"/>
      <c r="K27" s="40"/>
    </row>
    <row r="28" spans="1:11" ht="12.75" customHeight="1">
      <c r="A28" s="109" t="s">
        <v>27</v>
      </c>
      <c r="B28" s="120" t="s">
        <v>145</v>
      </c>
      <c r="C28" s="284"/>
      <c r="D28" s="284"/>
      <c r="E28" s="284"/>
      <c r="F28" s="39"/>
      <c r="G28" s="32"/>
      <c r="H28" s="274"/>
      <c r="I28" s="274"/>
      <c r="J28" s="311"/>
      <c r="K28" s="40"/>
    </row>
    <row r="29" spans="1:11" ht="12.75" customHeight="1">
      <c r="A29" s="107" t="s">
        <v>28</v>
      </c>
      <c r="B29" s="123" t="s">
        <v>146</v>
      </c>
      <c r="C29" s="285"/>
      <c r="D29" s="285"/>
      <c r="E29" s="285"/>
      <c r="F29" s="39"/>
      <c r="G29" s="32"/>
      <c r="H29" s="274"/>
      <c r="I29" s="274"/>
      <c r="J29" s="311"/>
      <c r="K29" s="40"/>
    </row>
    <row r="30" spans="1:11" ht="12.75" customHeight="1" thickBot="1">
      <c r="A30" s="109" t="s">
        <v>29</v>
      </c>
      <c r="B30" s="124" t="s">
        <v>147</v>
      </c>
      <c r="C30" s="286"/>
      <c r="D30" s="286"/>
      <c r="E30" s="286"/>
      <c r="F30" s="39"/>
      <c r="G30" s="279"/>
      <c r="H30" s="276"/>
      <c r="I30" s="276"/>
      <c r="J30" s="316"/>
      <c r="K30" s="41"/>
    </row>
    <row r="31" spans="1:11" ht="21.75" customHeight="1" thickBot="1">
      <c r="A31" s="111" t="s">
        <v>30</v>
      </c>
      <c r="B31" s="49" t="s">
        <v>327</v>
      </c>
      <c r="C31" s="280">
        <f>+C19+C25</f>
        <v>0</v>
      </c>
      <c r="D31" s="280">
        <f>+D19+D25</f>
        <v>0</v>
      </c>
      <c r="E31" s="317"/>
      <c r="F31" s="99">
        <f>+F19+F25</f>
        <v>0</v>
      </c>
      <c r="G31" s="49" t="s">
        <v>331</v>
      </c>
      <c r="H31" s="280">
        <f>SUM(H19:H30)</f>
        <v>0</v>
      </c>
      <c r="I31" s="280">
        <f>SUM(I19:I30)</f>
        <v>0</v>
      </c>
      <c r="J31" s="317"/>
      <c r="K31" s="99">
        <f>SUM(K19:K30)</f>
        <v>0</v>
      </c>
    </row>
    <row r="32" spans="1:11" ht="13.5" thickBot="1">
      <c r="A32" s="111" t="s">
        <v>31</v>
      </c>
      <c r="B32" s="117" t="s">
        <v>332</v>
      </c>
      <c r="C32" s="291">
        <f>+C18+C31</f>
        <v>256032</v>
      </c>
      <c r="D32" s="291">
        <f>+D18+D31</f>
        <v>419431</v>
      </c>
      <c r="E32" s="318">
        <f>+E18+E31</f>
        <v>0</v>
      </c>
      <c r="F32" s="290">
        <f>+F18+F31</f>
        <v>419431</v>
      </c>
      <c r="G32" s="117" t="s">
        <v>333</v>
      </c>
      <c r="H32" s="291">
        <f>+H18+H31</f>
        <v>333284</v>
      </c>
      <c r="I32" s="291">
        <f>+I18+I31</f>
        <v>584838</v>
      </c>
      <c r="J32" s="318">
        <f>+J18+J31</f>
        <v>437</v>
      </c>
      <c r="K32" s="290">
        <f>+K18+K31</f>
        <v>585275</v>
      </c>
    </row>
    <row r="33" spans="1:11" ht="13.5" thickBot="1">
      <c r="A33" s="111" t="s">
        <v>32</v>
      </c>
      <c r="B33" s="117" t="s">
        <v>93</v>
      </c>
      <c r="C33" s="291">
        <f>IF(C18-H18&lt;0,H18-C18,"-")</f>
        <v>77252</v>
      </c>
      <c r="D33" s="291">
        <f>IF(D18-I18&lt;0,I18-D18,"-")</f>
        <v>165407</v>
      </c>
      <c r="E33" s="318">
        <f>IF(E18-J18&lt;0,J18-E18,"-")</f>
        <v>437</v>
      </c>
      <c r="F33" s="290">
        <f>IF(F18-K18&lt;0,K18-F18,"-")</f>
        <v>165844</v>
      </c>
      <c r="G33" s="117" t="s">
        <v>94</v>
      </c>
      <c r="H33" s="291" t="str">
        <f>IF(C18-H18&gt;0,C18-H18,"-")</f>
        <v>-</v>
      </c>
      <c r="I33" s="291" t="str">
        <f>IF(D18-I18&gt;0,D18-I18,"-")</f>
        <v>-</v>
      </c>
      <c r="J33" s="318" t="str">
        <f>IF(E18-J18&gt;0,E18-J18,"-")</f>
        <v>-</v>
      </c>
      <c r="K33" s="290" t="str">
        <f>IF(F18-K18&gt;0,F18-K18,"-")</f>
        <v>-</v>
      </c>
    </row>
    <row r="34" spans="1:11" ht="13.5" thickBot="1">
      <c r="A34" s="111" t="s">
        <v>33</v>
      </c>
      <c r="B34" s="117" t="s">
        <v>135</v>
      </c>
      <c r="C34" s="291">
        <f>IF(C18+C19-H32&lt;0,H32-(C18+C19),"-")</f>
        <v>77252</v>
      </c>
      <c r="D34" s="291">
        <f>IF(D18+D19-I32&lt;0,I32-(D18+D19),"-")</f>
        <v>165407</v>
      </c>
      <c r="E34" s="318">
        <f>IF(E18+E19-J32&lt;0,J32-(E18+E19),"-")</f>
        <v>437</v>
      </c>
      <c r="F34" s="290">
        <f>IF(F18+F19-K32&lt;0,K32-(F18+F19),"-")</f>
        <v>165844</v>
      </c>
      <c r="G34" s="117" t="s">
        <v>136</v>
      </c>
      <c r="H34" s="291" t="str">
        <f>IF(C18+C19-H32&gt;0,C18+C19-H32,"-")</f>
        <v>-</v>
      </c>
      <c r="I34" s="291" t="str">
        <f>IF(D18+D19-I32&gt;0,D18+D19-I32,"-")</f>
        <v>-</v>
      </c>
      <c r="J34" s="318" t="str">
        <f>IF(E18+E19-J32&gt;0,E18+E19-J32,"-")</f>
        <v>-</v>
      </c>
      <c r="K34" s="290" t="str">
        <f>IF(F18+F19-K32&gt;0,F18+F19-K32,"-")</f>
        <v>-</v>
      </c>
    </row>
    <row r="41" ht="12.75">
      <c r="F41" s="37" t="s">
        <v>433</v>
      </c>
    </row>
  </sheetData>
  <sheetProtection/>
  <mergeCells count="5">
    <mergeCell ref="A4:A5"/>
    <mergeCell ref="B1:K1"/>
    <mergeCell ref="B4:F4"/>
    <mergeCell ref="G4:K4"/>
    <mergeCell ref="A2:K2"/>
  </mergeCells>
  <printOptions horizontalCentered="1"/>
  <pageMargins left="0.3937007874015748" right="0.3937007874015748" top="0.3937007874015748" bottom="0.3937007874015748" header="0.4724409448818898" footer="0.7874015748031497"/>
  <pageSetup horizontalDpi="600" verticalDpi="600" orientation="landscape" paperSize="9" scale="80" r:id="rId1"/>
  <headerFooter alignWithMargins="0">
    <oddFooter>&amp;L* Módosította a 9/2015.(VIII.27.) ör. Hatályos 2015.08.27. napjától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39"/>
  <sheetViews>
    <sheetView workbookViewId="0" topLeftCell="A1">
      <selection activeCell="A2" sqref="A2:I2"/>
    </sheetView>
  </sheetViews>
  <sheetFormatPr defaultColWidth="9.00390625" defaultRowHeight="12.75"/>
  <cols>
    <col min="1" max="1" width="48.00390625" style="30" customWidth="1"/>
    <col min="2" max="2" width="15.625" style="29" customWidth="1"/>
    <col min="3" max="3" width="16.375" style="29" customWidth="1"/>
    <col min="4" max="7" width="18.00390625" style="29" customWidth="1"/>
    <col min="8" max="8" width="16.625" style="29" customWidth="1"/>
    <col min="9" max="9" width="18.875" style="37" customWidth="1"/>
    <col min="10" max="11" width="12.875" style="29" customWidth="1"/>
    <col min="12" max="12" width="13.875" style="29" customWidth="1"/>
    <col min="13" max="16384" width="9.375" style="29" customWidth="1"/>
  </cols>
  <sheetData>
    <row r="1" spans="2:9" ht="12.75">
      <c r="B1" s="378" t="s">
        <v>444</v>
      </c>
      <c r="C1" s="378"/>
      <c r="D1" s="378"/>
      <c r="E1" s="378"/>
      <c r="F1" s="378"/>
      <c r="G1" s="378"/>
      <c r="H1" s="378"/>
      <c r="I1" s="378"/>
    </row>
    <row r="2" spans="1:9" ht="37.5" customHeight="1">
      <c r="A2" s="377" t="s">
        <v>390</v>
      </c>
      <c r="B2" s="377"/>
      <c r="C2" s="377"/>
      <c r="D2" s="377"/>
      <c r="E2" s="377"/>
      <c r="F2" s="377"/>
      <c r="G2" s="377"/>
      <c r="H2" s="377"/>
      <c r="I2" s="377"/>
    </row>
    <row r="3" spans="1:9" ht="14.25" thickBot="1">
      <c r="A3" s="56"/>
      <c r="B3" s="37"/>
      <c r="C3" s="37"/>
      <c r="D3" s="37"/>
      <c r="E3" s="37"/>
      <c r="F3" s="37"/>
      <c r="G3" s="37"/>
      <c r="H3" s="37"/>
      <c r="I3" s="33" t="s">
        <v>47</v>
      </c>
    </row>
    <row r="4" spans="1:9" s="31" customFormat="1" ht="44.25" customHeight="1" thickBot="1">
      <c r="A4" s="203" t="s">
        <v>50</v>
      </c>
      <c r="B4" s="204" t="s">
        <v>51</v>
      </c>
      <c r="C4" s="204" t="s">
        <v>52</v>
      </c>
      <c r="D4" s="204" t="s">
        <v>412</v>
      </c>
      <c r="E4" s="204" t="s">
        <v>416</v>
      </c>
      <c r="F4" s="204" t="s">
        <v>431</v>
      </c>
      <c r="G4" s="204" t="s">
        <v>434</v>
      </c>
      <c r="H4" s="204" t="s">
        <v>417</v>
      </c>
      <c r="I4" s="205" t="s">
        <v>413</v>
      </c>
    </row>
    <row r="5" spans="1:9" s="37" customFormat="1" ht="12" customHeight="1" thickBot="1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6" t="s">
        <v>432</v>
      </c>
    </row>
    <row r="6" spans="1:9" ht="18" customHeight="1" thickBot="1">
      <c r="A6" s="225" t="s">
        <v>379</v>
      </c>
      <c r="B6" s="213"/>
      <c r="C6" s="214"/>
      <c r="D6" s="213"/>
      <c r="E6" s="213"/>
      <c r="F6" s="213"/>
      <c r="G6" s="213"/>
      <c r="H6" s="213"/>
      <c r="I6" s="215">
        <f>B6-H6</f>
        <v>0</v>
      </c>
    </row>
    <row r="7" spans="1:9" ht="23.25" customHeight="1">
      <c r="A7" s="206" t="s">
        <v>415</v>
      </c>
      <c r="B7" s="207">
        <v>800</v>
      </c>
      <c r="C7" s="208" t="s">
        <v>384</v>
      </c>
      <c r="D7" s="207">
        <v>800</v>
      </c>
      <c r="E7" s="207">
        <v>800</v>
      </c>
      <c r="F7" s="207">
        <v>800</v>
      </c>
      <c r="G7" s="207"/>
      <c r="H7" s="207">
        <f>SUM(F7:G7)</f>
        <v>800</v>
      </c>
      <c r="I7" s="209">
        <f>B7-H7</f>
        <v>0</v>
      </c>
    </row>
    <row r="8" spans="1:9" ht="15.75">
      <c r="A8" s="206" t="s">
        <v>402</v>
      </c>
      <c r="B8" s="207">
        <v>960</v>
      </c>
      <c r="C8" s="208" t="s">
        <v>384</v>
      </c>
      <c r="D8" s="207">
        <v>960</v>
      </c>
      <c r="E8" s="207">
        <v>960</v>
      </c>
      <c r="F8" s="207">
        <v>960</v>
      </c>
      <c r="G8" s="207"/>
      <c r="H8" s="207">
        <f aca="true" t="shared" si="0" ref="H8:H24">SUM(F8:G8)</f>
        <v>960</v>
      </c>
      <c r="I8" s="209">
        <f>B8-H8</f>
        <v>0</v>
      </c>
    </row>
    <row r="9" spans="1:9" ht="15.75">
      <c r="A9" s="206" t="s">
        <v>414</v>
      </c>
      <c r="B9" s="207">
        <v>2500</v>
      </c>
      <c r="C9" s="208" t="s">
        <v>384</v>
      </c>
      <c r="D9" s="207">
        <v>2500</v>
      </c>
      <c r="E9" s="207">
        <v>2500</v>
      </c>
      <c r="F9" s="207">
        <v>2500</v>
      </c>
      <c r="G9" s="207"/>
      <c r="H9" s="207">
        <f t="shared" si="0"/>
        <v>2500</v>
      </c>
      <c r="I9" s="209">
        <f>B9-H9</f>
        <v>0</v>
      </c>
    </row>
    <row r="10" spans="1:9" ht="15.75">
      <c r="A10" s="206" t="s">
        <v>418</v>
      </c>
      <c r="B10" s="207">
        <v>400</v>
      </c>
      <c r="C10" s="208" t="s">
        <v>384</v>
      </c>
      <c r="D10" s="207">
        <v>400</v>
      </c>
      <c r="E10" s="207"/>
      <c r="F10" s="207">
        <v>400</v>
      </c>
      <c r="G10" s="207"/>
      <c r="H10" s="207">
        <f t="shared" si="0"/>
        <v>400</v>
      </c>
      <c r="I10" s="209">
        <f aca="true" t="shared" si="1" ref="I10:I19">B10-H10</f>
        <v>0</v>
      </c>
    </row>
    <row r="11" spans="1:9" ht="15.75">
      <c r="A11" s="206" t="s">
        <v>419</v>
      </c>
      <c r="B11" s="207">
        <v>4300</v>
      </c>
      <c r="C11" s="208" t="s">
        <v>384</v>
      </c>
      <c r="D11" s="207">
        <v>4300</v>
      </c>
      <c r="E11" s="207"/>
      <c r="F11" s="207">
        <v>4300</v>
      </c>
      <c r="G11" s="207"/>
      <c r="H11" s="207">
        <f t="shared" si="0"/>
        <v>4300</v>
      </c>
      <c r="I11" s="209">
        <f t="shared" si="1"/>
        <v>0</v>
      </c>
    </row>
    <row r="12" spans="1:9" ht="15.75">
      <c r="A12" s="206" t="s">
        <v>420</v>
      </c>
      <c r="B12" s="207">
        <v>4000</v>
      </c>
      <c r="C12" s="208" t="s">
        <v>384</v>
      </c>
      <c r="D12" s="207">
        <v>4000</v>
      </c>
      <c r="E12" s="207"/>
      <c r="F12" s="207">
        <v>4000</v>
      </c>
      <c r="G12" s="207"/>
      <c r="H12" s="207">
        <f t="shared" si="0"/>
        <v>4000</v>
      </c>
      <c r="I12" s="209">
        <f t="shared" si="1"/>
        <v>0</v>
      </c>
    </row>
    <row r="13" spans="1:9" ht="15.75">
      <c r="A13" s="206" t="s">
        <v>421</v>
      </c>
      <c r="B13" s="207">
        <v>1270</v>
      </c>
      <c r="C13" s="208" t="s">
        <v>384</v>
      </c>
      <c r="D13" s="207">
        <v>1270</v>
      </c>
      <c r="E13" s="207"/>
      <c r="F13" s="207">
        <v>1270</v>
      </c>
      <c r="G13" s="207"/>
      <c r="H13" s="207">
        <f t="shared" si="0"/>
        <v>1270</v>
      </c>
      <c r="I13" s="209">
        <f t="shared" si="1"/>
        <v>0</v>
      </c>
    </row>
    <row r="14" spans="1:9" ht="15.75">
      <c r="A14" s="206" t="s">
        <v>422</v>
      </c>
      <c r="B14" s="207">
        <v>239</v>
      </c>
      <c r="C14" s="208" t="s">
        <v>384</v>
      </c>
      <c r="D14" s="207">
        <v>239</v>
      </c>
      <c r="E14" s="207"/>
      <c r="F14" s="207">
        <v>239</v>
      </c>
      <c r="G14" s="207"/>
      <c r="H14" s="207">
        <f t="shared" si="0"/>
        <v>239</v>
      </c>
      <c r="I14" s="209">
        <f t="shared" si="1"/>
        <v>0</v>
      </c>
    </row>
    <row r="15" spans="1:9" ht="15.75">
      <c r="A15" s="206" t="s">
        <v>423</v>
      </c>
      <c r="B15" s="207">
        <v>1000</v>
      </c>
      <c r="C15" s="208" t="s">
        <v>384</v>
      </c>
      <c r="D15" s="207">
        <v>1000</v>
      </c>
      <c r="E15" s="207"/>
      <c r="F15" s="207">
        <v>1000</v>
      </c>
      <c r="G15" s="207"/>
      <c r="H15" s="207">
        <f t="shared" si="0"/>
        <v>1000</v>
      </c>
      <c r="I15" s="209">
        <f t="shared" si="1"/>
        <v>0</v>
      </c>
    </row>
    <row r="16" spans="1:9" ht="31.5">
      <c r="A16" s="206" t="s">
        <v>424</v>
      </c>
      <c r="B16" s="207">
        <v>7500</v>
      </c>
      <c r="C16" s="208" t="s">
        <v>384</v>
      </c>
      <c r="D16" s="207">
        <v>7500</v>
      </c>
      <c r="E16" s="207"/>
      <c r="F16" s="207">
        <v>7500</v>
      </c>
      <c r="G16" s="207"/>
      <c r="H16" s="207">
        <f t="shared" si="0"/>
        <v>7500</v>
      </c>
      <c r="I16" s="209">
        <f t="shared" si="1"/>
        <v>0</v>
      </c>
    </row>
    <row r="17" spans="1:9" ht="15.75">
      <c r="A17" s="206" t="s">
        <v>427</v>
      </c>
      <c r="B17" s="207">
        <v>1000</v>
      </c>
      <c r="C17" s="208" t="s">
        <v>384</v>
      </c>
      <c r="D17" s="207">
        <v>1000</v>
      </c>
      <c r="E17" s="207"/>
      <c r="F17" s="207">
        <v>1000</v>
      </c>
      <c r="G17" s="207"/>
      <c r="H17" s="207">
        <f t="shared" si="0"/>
        <v>1000</v>
      </c>
      <c r="I17" s="209">
        <f t="shared" si="1"/>
        <v>0</v>
      </c>
    </row>
    <row r="18" spans="1:9" ht="15.75">
      <c r="A18" s="206" t="s">
        <v>425</v>
      </c>
      <c r="B18" s="207">
        <v>1750</v>
      </c>
      <c r="C18" s="208" t="s">
        <v>384</v>
      </c>
      <c r="D18" s="207">
        <v>1750</v>
      </c>
      <c r="E18" s="207"/>
      <c r="F18" s="207">
        <v>1750</v>
      </c>
      <c r="G18" s="207"/>
      <c r="H18" s="207">
        <f t="shared" si="0"/>
        <v>1750</v>
      </c>
      <c r="I18" s="209">
        <f t="shared" si="1"/>
        <v>0</v>
      </c>
    </row>
    <row r="19" spans="1:9" ht="15.75">
      <c r="A19" s="206" t="s">
        <v>426</v>
      </c>
      <c r="B19" s="207">
        <v>6000</v>
      </c>
      <c r="C19" s="208" t="s">
        <v>384</v>
      </c>
      <c r="D19" s="207">
        <v>6000</v>
      </c>
      <c r="E19" s="207"/>
      <c r="F19" s="207">
        <v>6000</v>
      </c>
      <c r="G19" s="207"/>
      <c r="H19" s="207">
        <f t="shared" si="0"/>
        <v>6000</v>
      </c>
      <c r="I19" s="209">
        <f t="shared" si="1"/>
        <v>0</v>
      </c>
    </row>
    <row r="20" spans="1:9" ht="15.75">
      <c r="A20" s="206" t="s">
        <v>429</v>
      </c>
      <c r="B20" s="207">
        <v>3100</v>
      </c>
      <c r="C20" s="208" t="s">
        <v>384</v>
      </c>
      <c r="D20" s="207">
        <v>3100</v>
      </c>
      <c r="E20" s="207"/>
      <c r="F20" s="207">
        <v>3100</v>
      </c>
      <c r="G20" s="207"/>
      <c r="H20" s="207">
        <f t="shared" si="0"/>
        <v>3100</v>
      </c>
      <c r="I20" s="209">
        <f>B20-H20</f>
        <v>0</v>
      </c>
    </row>
    <row r="21" spans="1:9" ht="15.75">
      <c r="A21" s="206" t="s">
        <v>430</v>
      </c>
      <c r="B21" s="207">
        <v>1016</v>
      </c>
      <c r="C21" s="208" t="s">
        <v>384</v>
      </c>
      <c r="D21" s="207">
        <v>1016</v>
      </c>
      <c r="E21" s="207"/>
      <c r="F21" s="207">
        <v>1016</v>
      </c>
      <c r="G21" s="207"/>
      <c r="H21" s="207">
        <f>SUM(F21:G21)</f>
        <v>1016</v>
      </c>
      <c r="I21" s="209">
        <f>B21-H21</f>
        <v>0</v>
      </c>
    </row>
    <row r="22" spans="1:9" ht="15.75">
      <c r="A22" s="206" t="s">
        <v>436</v>
      </c>
      <c r="B22" s="207">
        <v>198</v>
      </c>
      <c r="C22" s="208" t="s">
        <v>384</v>
      </c>
      <c r="D22" s="207">
        <v>198</v>
      </c>
      <c r="E22" s="207"/>
      <c r="F22" s="207"/>
      <c r="G22" s="207">
        <v>198</v>
      </c>
      <c r="H22" s="207">
        <f>SUM(F22:G22)</f>
        <v>198</v>
      </c>
      <c r="I22" s="209"/>
    </row>
    <row r="23" spans="1:9" ht="15.75">
      <c r="A23" s="206" t="s">
        <v>437</v>
      </c>
      <c r="B23" s="207">
        <v>239</v>
      </c>
      <c r="C23" s="208" t="s">
        <v>384</v>
      </c>
      <c r="D23" s="207">
        <v>239</v>
      </c>
      <c r="E23" s="207"/>
      <c r="F23" s="207"/>
      <c r="G23" s="207">
        <v>239</v>
      </c>
      <c r="H23" s="207">
        <f>SUM(F23:G23)</f>
        <v>239</v>
      </c>
      <c r="I23" s="209"/>
    </row>
    <row r="24" spans="1:9" ht="15.75">
      <c r="A24" s="206" t="s">
        <v>399</v>
      </c>
      <c r="B24" s="207">
        <v>2711</v>
      </c>
      <c r="C24" s="208" t="s">
        <v>384</v>
      </c>
      <c r="D24" s="207">
        <v>2711</v>
      </c>
      <c r="E24" s="207">
        <v>2100</v>
      </c>
      <c r="F24" s="207">
        <v>2711</v>
      </c>
      <c r="G24" s="207"/>
      <c r="H24" s="207">
        <f t="shared" si="0"/>
        <v>2711</v>
      </c>
      <c r="I24" s="209">
        <f>B24-H24</f>
        <v>0</v>
      </c>
    </row>
    <row r="25" spans="1:9" ht="16.5" thickBot="1">
      <c r="A25" s="206" t="s">
        <v>382</v>
      </c>
      <c r="B25" s="207">
        <v>532678</v>
      </c>
      <c r="C25" s="208" t="s">
        <v>383</v>
      </c>
      <c r="D25" s="207">
        <v>532678</v>
      </c>
      <c r="E25" s="207">
        <v>325161</v>
      </c>
      <c r="F25" s="207">
        <v>532678</v>
      </c>
      <c r="G25" s="207"/>
      <c r="H25" s="207">
        <f>SUM(F25:G25)</f>
        <v>532678</v>
      </c>
      <c r="I25" s="209">
        <f>B25-H25</f>
        <v>0</v>
      </c>
    </row>
    <row r="26" spans="1:9" ht="36.75" customHeight="1" thickBot="1">
      <c r="A26" s="219" t="s">
        <v>380</v>
      </c>
      <c r="B26" s="220">
        <f aca="true" t="shared" si="2" ref="B26:I26">SUM(B7:B25)</f>
        <v>571661</v>
      </c>
      <c r="C26" s="226">
        <f t="shared" si="2"/>
        <v>0</v>
      </c>
      <c r="D26" s="220">
        <f t="shared" si="2"/>
        <v>571661</v>
      </c>
      <c r="E26" s="220">
        <f t="shared" si="2"/>
        <v>331521</v>
      </c>
      <c r="F26" s="220">
        <f t="shared" si="2"/>
        <v>571224</v>
      </c>
      <c r="G26" s="220">
        <f t="shared" si="2"/>
        <v>437</v>
      </c>
      <c r="H26" s="220">
        <f t="shared" si="2"/>
        <v>571661</v>
      </c>
      <c r="I26" s="220">
        <f t="shared" si="2"/>
        <v>0</v>
      </c>
    </row>
    <row r="27" spans="1:9" ht="16.5" thickBot="1">
      <c r="A27" s="225" t="s">
        <v>394</v>
      </c>
      <c r="B27" s="216"/>
      <c r="C27" s="217"/>
      <c r="D27" s="216"/>
      <c r="E27" s="216"/>
      <c r="F27" s="216"/>
      <c r="G27" s="216"/>
      <c r="H27" s="216"/>
      <c r="I27" s="218">
        <f>B27-H27</f>
        <v>0</v>
      </c>
    </row>
    <row r="28" spans="1:9" ht="15.75">
      <c r="A28" s="206" t="s">
        <v>400</v>
      </c>
      <c r="B28" s="207">
        <v>210</v>
      </c>
      <c r="C28" s="208" t="s">
        <v>384</v>
      </c>
      <c r="D28" s="207">
        <v>210</v>
      </c>
      <c r="E28" s="207">
        <v>210</v>
      </c>
      <c r="F28" s="207">
        <v>210</v>
      </c>
      <c r="G28" s="207"/>
      <c r="H28" s="207">
        <f>SUM(F28:G28)</f>
        <v>210</v>
      </c>
      <c r="I28" s="209">
        <f>B28-H28</f>
        <v>0</v>
      </c>
    </row>
    <row r="29" spans="1:9" ht="15.75">
      <c r="A29" s="206" t="s">
        <v>401</v>
      </c>
      <c r="B29" s="207">
        <v>200</v>
      </c>
      <c r="C29" s="208" t="s">
        <v>384</v>
      </c>
      <c r="D29" s="207">
        <v>200</v>
      </c>
      <c r="E29" s="207">
        <v>200</v>
      </c>
      <c r="F29" s="207">
        <v>200</v>
      </c>
      <c r="G29" s="207"/>
      <c r="H29" s="207">
        <f>SUM(F29:G29)</f>
        <v>200</v>
      </c>
      <c r="I29" s="209"/>
    </row>
    <row r="30" spans="1:9" ht="15.75">
      <c r="A30" s="206" t="s">
        <v>428</v>
      </c>
      <c r="B30" s="207">
        <v>200</v>
      </c>
      <c r="C30" s="208" t="s">
        <v>384</v>
      </c>
      <c r="D30" s="207">
        <v>200</v>
      </c>
      <c r="E30" s="207"/>
      <c r="F30" s="207">
        <v>200</v>
      </c>
      <c r="G30" s="207"/>
      <c r="H30" s="207">
        <f>SUM(F30:G30)</f>
        <v>200</v>
      </c>
      <c r="I30" s="209"/>
    </row>
    <row r="31" spans="1:9" ht="16.5" thickBot="1">
      <c r="A31" s="206" t="s">
        <v>399</v>
      </c>
      <c r="B31" s="207">
        <v>703</v>
      </c>
      <c r="C31" s="208" t="s">
        <v>384</v>
      </c>
      <c r="D31" s="207">
        <v>703</v>
      </c>
      <c r="E31" s="207">
        <v>703</v>
      </c>
      <c r="F31" s="207">
        <v>703</v>
      </c>
      <c r="G31" s="207"/>
      <c r="H31" s="207">
        <f>SUM(F31:G31)</f>
        <v>703</v>
      </c>
      <c r="I31" s="209"/>
    </row>
    <row r="32" spans="1:9" ht="36.75" customHeight="1" thickBot="1">
      <c r="A32" s="219" t="s">
        <v>395</v>
      </c>
      <c r="B32" s="220">
        <f aca="true" t="shared" si="3" ref="B32:I32">SUM(B28:B31)</f>
        <v>1313</v>
      </c>
      <c r="C32" s="226">
        <f t="shared" si="3"/>
        <v>0</v>
      </c>
      <c r="D32" s="220">
        <f t="shared" si="3"/>
        <v>1313</v>
      </c>
      <c r="E32" s="220">
        <f t="shared" si="3"/>
        <v>1113</v>
      </c>
      <c r="F32" s="220">
        <f t="shared" si="3"/>
        <v>1313</v>
      </c>
      <c r="G32" s="220"/>
      <c r="H32" s="220">
        <f t="shared" si="3"/>
        <v>1313</v>
      </c>
      <c r="I32" s="221">
        <f t="shared" si="3"/>
        <v>0</v>
      </c>
    </row>
    <row r="33" spans="1:9" ht="16.5" thickBot="1">
      <c r="A33" s="225" t="s">
        <v>370</v>
      </c>
      <c r="B33" s="224"/>
      <c r="C33" s="217"/>
      <c r="D33" s="216"/>
      <c r="E33" s="216"/>
      <c r="F33" s="216"/>
      <c r="G33" s="216"/>
      <c r="H33" s="216"/>
      <c r="I33" s="218">
        <f>B33-H33</f>
        <v>0</v>
      </c>
    </row>
    <row r="34" spans="1:9" ht="33" customHeight="1" thickBot="1">
      <c r="A34" s="293" t="s">
        <v>399</v>
      </c>
      <c r="B34" s="207">
        <v>186</v>
      </c>
      <c r="C34" s="208" t="s">
        <v>384</v>
      </c>
      <c r="D34" s="207">
        <v>186</v>
      </c>
      <c r="E34" s="207">
        <v>100</v>
      </c>
      <c r="F34" s="207">
        <v>186</v>
      </c>
      <c r="G34" s="207"/>
      <c r="H34" s="207">
        <f>SUM(F34:G34)</f>
        <v>186</v>
      </c>
      <c r="I34" s="209">
        <f>B34-H34</f>
        <v>0</v>
      </c>
    </row>
    <row r="35" spans="1:9" ht="36.75" customHeight="1" thickBot="1">
      <c r="A35" s="219" t="s">
        <v>381</v>
      </c>
      <c r="B35" s="220">
        <f aca="true" t="shared" si="4" ref="B35:I35">SUM(B34:B34)</f>
        <v>186</v>
      </c>
      <c r="C35" s="226">
        <f t="shared" si="4"/>
        <v>0</v>
      </c>
      <c r="D35" s="220">
        <f t="shared" si="4"/>
        <v>186</v>
      </c>
      <c r="E35" s="220">
        <f t="shared" si="4"/>
        <v>100</v>
      </c>
      <c r="F35" s="220">
        <f t="shared" si="4"/>
        <v>186</v>
      </c>
      <c r="G35" s="220"/>
      <c r="H35" s="220">
        <f t="shared" si="4"/>
        <v>186</v>
      </c>
      <c r="I35" s="220">
        <f t="shared" si="4"/>
        <v>0</v>
      </c>
    </row>
    <row r="36" spans="1:9" ht="16.5" thickBot="1">
      <c r="A36" s="225" t="s">
        <v>369</v>
      </c>
      <c r="B36" s="216"/>
      <c r="C36" s="217"/>
      <c r="D36" s="216"/>
      <c r="E36" s="216"/>
      <c r="F36" s="216"/>
      <c r="G36" s="216"/>
      <c r="H36" s="216"/>
      <c r="I36" s="218">
        <f>B36-H36</f>
        <v>0</v>
      </c>
    </row>
    <row r="37" spans="1:9" ht="33" customHeight="1" thickBot="1">
      <c r="A37" s="210" t="s">
        <v>398</v>
      </c>
      <c r="B37" s="207">
        <v>200</v>
      </c>
      <c r="C37" s="208" t="s">
        <v>384</v>
      </c>
      <c r="D37" s="207">
        <v>200</v>
      </c>
      <c r="E37" s="207">
        <v>200</v>
      </c>
      <c r="F37" s="207">
        <v>200</v>
      </c>
      <c r="G37" s="207"/>
      <c r="H37" s="207">
        <f>SUM(F37:G37)</f>
        <v>200</v>
      </c>
      <c r="I37" s="209">
        <f>B37-H37</f>
        <v>0</v>
      </c>
    </row>
    <row r="38" spans="1:9" ht="36.75" customHeight="1" thickBot="1">
      <c r="A38" s="219" t="s">
        <v>396</v>
      </c>
      <c r="B38" s="220">
        <f aca="true" t="shared" si="5" ref="B38:I38">SUM(B37:B37)</f>
        <v>200</v>
      </c>
      <c r="C38" s="226">
        <f t="shared" si="5"/>
        <v>0</v>
      </c>
      <c r="D38" s="220">
        <f t="shared" si="5"/>
        <v>200</v>
      </c>
      <c r="E38" s="220">
        <f t="shared" si="5"/>
        <v>200</v>
      </c>
      <c r="F38" s="220">
        <f t="shared" si="5"/>
        <v>200</v>
      </c>
      <c r="G38" s="220"/>
      <c r="H38" s="220">
        <f t="shared" si="5"/>
        <v>200</v>
      </c>
      <c r="I38" s="221">
        <f t="shared" si="5"/>
        <v>0</v>
      </c>
    </row>
    <row r="39" spans="1:9" ht="36.75" customHeight="1" thickBot="1">
      <c r="A39" s="222" t="s">
        <v>397</v>
      </c>
      <c r="B39" s="223">
        <f aca="true" t="shared" si="6" ref="B39:I39">SUM(B38,B35,B32,B26)</f>
        <v>573360</v>
      </c>
      <c r="C39" s="227">
        <f t="shared" si="6"/>
        <v>0</v>
      </c>
      <c r="D39" s="223">
        <f t="shared" si="6"/>
        <v>573360</v>
      </c>
      <c r="E39" s="223">
        <f t="shared" si="6"/>
        <v>332934</v>
      </c>
      <c r="F39" s="223">
        <f t="shared" si="6"/>
        <v>572923</v>
      </c>
      <c r="G39" s="223"/>
      <c r="H39" s="223">
        <f t="shared" si="6"/>
        <v>573360</v>
      </c>
      <c r="I39" s="223">
        <f t="shared" si="6"/>
        <v>0</v>
      </c>
    </row>
  </sheetData>
  <sheetProtection/>
  <mergeCells count="2">
    <mergeCell ref="A2:I2"/>
    <mergeCell ref="B1:I1"/>
  </mergeCells>
  <printOptions horizontalCentered="1"/>
  <pageMargins left="0" right="0" top="0.3937007874015748" bottom="0.3937007874015748" header="0.3937007874015748" footer="0.1968503937007874"/>
  <pageSetup horizontalDpi="300" verticalDpi="300" orientation="landscape" paperSize="9" scale="85" r:id="rId1"/>
  <headerFooter alignWithMargins="0">
    <oddFooter>&amp;L* Módosította a 9/2015.(VIII.27.) ör. Hatályos 2015.08.27. napjától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4">
      <selection activeCell="K4" sqref="K4"/>
    </sheetView>
  </sheetViews>
  <sheetFormatPr defaultColWidth="9.00390625" defaultRowHeight="12.75"/>
  <cols>
    <col min="1" max="1" width="48.375" style="0" customWidth="1"/>
    <col min="2" max="2" width="13.625" style="0" customWidth="1"/>
    <col min="3" max="3" width="14.375" style="0" customWidth="1"/>
    <col min="4" max="5" width="12.875" style="0" customWidth="1"/>
    <col min="6" max="6" width="13.00390625" style="0" customWidth="1"/>
    <col min="7" max="7" width="14.125" style="0" customWidth="1"/>
    <col min="8" max="8" width="13.875" style="0" customWidth="1"/>
  </cols>
  <sheetData>
    <row r="1" spans="1:8" ht="12.75">
      <c r="A1" s="30"/>
      <c r="B1" s="378" t="s">
        <v>452</v>
      </c>
      <c r="C1" s="378"/>
      <c r="D1" s="378"/>
      <c r="E1" s="378"/>
      <c r="F1" s="378"/>
      <c r="G1" s="378"/>
      <c r="H1" s="378"/>
    </row>
    <row r="2" spans="1:8" ht="18.75">
      <c r="A2" s="377" t="s">
        <v>453</v>
      </c>
      <c r="B2" s="377"/>
      <c r="C2" s="377"/>
      <c r="D2" s="377"/>
      <c r="E2" s="377"/>
      <c r="F2" s="377"/>
      <c r="G2" s="377"/>
      <c r="H2" s="377"/>
    </row>
    <row r="3" spans="1:8" ht="41.25" thickBot="1">
      <c r="A3" s="56"/>
      <c r="B3" s="37"/>
      <c r="C3" s="37"/>
      <c r="D3" s="37"/>
      <c r="E3" s="37"/>
      <c r="F3" s="37"/>
      <c r="G3" s="37"/>
      <c r="H3" s="33" t="s">
        <v>47</v>
      </c>
    </row>
    <row r="4" spans="1:8" ht="100.5" thickBot="1">
      <c r="A4" s="203" t="s">
        <v>454</v>
      </c>
      <c r="B4" s="204" t="s">
        <v>51</v>
      </c>
      <c r="C4" s="204" t="s">
        <v>52</v>
      </c>
      <c r="D4" s="204" t="s">
        <v>412</v>
      </c>
      <c r="E4" s="204" t="s">
        <v>416</v>
      </c>
      <c r="F4" s="204" t="s">
        <v>455</v>
      </c>
      <c r="G4" s="204" t="s">
        <v>417</v>
      </c>
      <c r="H4" s="205" t="s">
        <v>413</v>
      </c>
    </row>
    <row r="5" spans="1:8" ht="13.5" thickBot="1">
      <c r="A5" s="34">
        <v>1</v>
      </c>
      <c r="B5" s="35">
        <v>2</v>
      </c>
      <c r="C5" s="35">
        <v>3</v>
      </c>
      <c r="D5" s="35">
        <v>4</v>
      </c>
      <c r="E5" s="35"/>
      <c r="F5" s="35"/>
      <c r="G5" s="35">
        <v>5</v>
      </c>
      <c r="H5" s="36">
        <v>6</v>
      </c>
    </row>
    <row r="6" spans="1:8" ht="54" customHeight="1">
      <c r="A6" s="399" t="s">
        <v>456</v>
      </c>
      <c r="B6" s="207">
        <v>350</v>
      </c>
      <c r="C6" s="208" t="s">
        <v>384</v>
      </c>
      <c r="D6" s="207">
        <v>350</v>
      </c>
      <c r="E6" s="207">
        <v>350</v>
      </c>
      <c r="F6" s="207"/>
      <c r="G6" s="207">
        <f>SUM(E6:F6)</f>
        <v>350</v>
      </c>
      <c r="H6" s="209">
        <f>B6-G6</f>
        <v>0</v>
      </c>
    </row>
    <row r="7" spans="1:8" ht="57.75" customHeight="1">
      <c r="A7" s="399" t="s">
        <v>457</v>
      </c>
      <c r="B7" s="207">
        <v>10000</v>
      </c>
      <c r="C7" s="208" t="s">
        <v>384</v>
      </c>
      <c r="D7" s="207">
        <v>10000</v>
      </c>
      <c r="E7" s="207"/>
      <c r="F7" s="207">
        <v>10000</v>
      </c>
      <c r="G7" s="207">
        <f>SUM(E7:F7)</f>
        <v>10000</v>
      </c>
      <c r="H7" s="209">
        <f>B7-G7</f>
        <v>0</v>
      </c>
    </row>
    <row r="8" spans="1:8" ht="51.75" customHeight="1">
      <c r="A8" s="399" t="s">
        <v>458</v>
      </c>
      <c r="B8" s="207">
        <v>1400</v>
      </c>
      <c r="C8" s="208" t="s">
        <v>384</v>
      </c>
      <c r="D8" s="207">
        <v>1400</v>
      </c>
      <c r="E8" s="207"/>
      <c r="F8" s="207">
        <v>1400</v>
      </c>
      <c r="G8" s="207">
        <f>SUM(E8:F8)</f>
        <v>1400</v>
      </c>
      <c r="H8" s="209">
        <f>B8-G8</f>
        <v>0</v>
      </c>
    </row>
    <row r="9" spans="1:8" ht="54" customHeight="1" thickBot="1">
      <c r="A9" s="400" t="s">
        <v>459</v>
      </c>
      <c r="B9" s="401">
        <v>165</v>
      </c>
      <c r="C9" s="402" t="s">
        <v>384</v>
      </c>
      <c r="D9" s="401">
        <v>165</v>
      </c>
      <c r="E9" s="401"/>
      <c r="F9" s="401">
        <v>165</v>
      </c>
      <c r="G9" s="401">
        <f>SUM(E9:F9)</f>
        <v>165</v>
      </c>
      <c r="H9" s="403">
        <f>B9-G9</f>
        <v>0</v>
      </c>
    </row>
    <row r="10" spans="1:8" ht="57" thickBot="1">
      <c r="A10" s="404" t="s">
        <v>460</v>
      </c>
      <c r="B10" s="405">
        <f>SUM(B6:B9)</f>
        <v>11915</v>
      </c>
      <c r="C10" s="406"/>
      <c r="D10" s="405">
        <f>SUM(D6:D9)</f>
        <v>11915</v>
      </c>
      <c r="E10" s="405">
        <f>SUM(E6:E9)</f>
        <v>350</v>
      </c>
      <c r="F10" s="405">
        <f>SUM(F6:F9)</f>
        <v>11565</v>
      </c>
      <c r="G10" s="405">
        <f>SUM(G6:G9)</f>
        <v>11915</v>
      </c>
      <c r="H10" s="405">
        <f>SUM(H6:H9)</f>
        <v>0</v>
      </c>
    </row>
  </sheetData>
  <sheetProtection/>
  <mergeCells count="2">
    <mergeCell ref="B1:H1"/>
    <mergeCell ref="A2:H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L149"/>
  <sheetViews>
    <sheetView zoomScaleSheetLayoutView="85" workbookViewId="0" topLeftCell="A1">
      <selection activeCell="A1" sqref="A1:F1"/>
    </sheetView>
  </sheetViews>
  <sheetFormatPr defaultColWidth="9.00390625" defaultRowHeight="12.75"/>
  <cols>
    <col min="1" max="1" width="19.50390625" style="143" customWidth="1"/>
    <col min="2" max="2" width="72.00390625" style="144" customWidth="1"/>
    <col min="3" max="3" width="11.125" style="145" bestFit="1" customWidth="1"/>
    <col min="4" max="4" width="11.125" style="2" bestFit="1" customWidth="1"/>
    <col min="5" max="5" width="10.625" style="2" bestFit="1" customWidth="1"/>
    <col min="6" max="6" width="14.00390625" style="2" customWidth="1"/>
    <col min="7" max="16384" width="9.375" style="2" customWidth="1"/>
  </cols>
  <sheetData>
    <row r="1" spans="1:6" s="1" customFormat="1" ht="16.5" customHeight="1" thickBot="1">
      <c r="A1" s="382" t="s">
        <v>445</v>
      </c>
      <c r="B1" s="382"/>
      <c r="C1" s="382"/>
      <c r="D1" s="382"/>
      <c r="E1" s="382"/>
      <c r="F1" s="382"/>
    </row>
    <row r="2" spans="1:6" s="42" customFormat="1" ht="21" customHeight="1">
      <c r="A2" s="148" t="s">
        <v>48</v>
      </c>
      <c r="B2" s="126" t="s">
        <v>375</v>
      </c>
      <c r="C2" s="236"/>
      <c r="D2" s="236"/>
      <c r="E2" s="294"/>
      <c r="F2" s="202"/>
    </row>
    <row r="3" spans="1:6" s="42" customFormat="1" ht="16.5" thickBot="1">
      <c r="A3" s="61" t="s">
        <v>120</v>
      </c>
      <c r="B3" s="127" t="s">
        <v>391</v>
      </c>
      <c r="C3" s="237"/>
      <c r="D3" s="237"/>
      <c r="E3" s="295"/>
      <c r="F3" s="238"/>
    </row>
    <row r="4" spans="1:6" s="43" customFormat="1" ht="15.75" customHeight="1" thickBot="1">
      <c r="A4" s="62"/>
      <c r="B4" s="62"/>
      <c r="F4" s="63" t="s">
        <v>39</v>
      </c>
    </row>
    <row r="5" spans="1:6" ht="36.75" thickBot="1">
      <c r="A5" s="149" t="s">
        <v>122</v>
      </c>
      <c r="B5" s="64" t="s">
        <v>40</v>
      </c>
      <c r="C5" s="28" t="s">
        <v>416</v>
      </c>
      <c r="D5" s="28" t="s">
        <v>431</v>
      </c>
      <c r="E5" s="28" t="s">
        <v>434</v>
      </c>
      <c r="F5" s="28" t="s">
        <v>417</v>
      </c>
    </row>
    <row r="6" spans="1:6" s="38" customFormat="1" ht="12.75" customHeight="1" thickBot="1">
      <c r="A6" s="233">
        <v>1</v>
      </c>
      <c r="B6" s="234">
        <v>2</v>
      </c>
      <c r="C6" s="235">
        <v>3</v>
      </c>
      <c r="D6" s="235">
        <v>4</v>
      </c>
      <c r="E6" s="235">
        <v>5</v>
      </c>
      <c r="F6" s="235">
        <v>6</v>
      </c>
    </row>
    <row r="7" spans="1:6" s="38" customFormat="1" ht="15.75" customHeight="1" thickBot="1">
      <c r="A7" s="379" t="s">
        <v>42</v>
      </c>
      <c r="B7" s="380"/>
      <c r="C7" s="380"/>
      <c r="D7" s="380"/>
      <c r="E7" s="380"/>
      <c r="F7" s="381"/>
    </row>
    <row r="8" spans="1:6" s="38" customFormat="1" ht="12" customHeight="1" thickBot="1">
      <c r="A8" s="25" t="s">
        <v>6</v>
      </c>
      <c r="B8" s="19" t="s">
        <v>149</v>
      </c>
      <c r="C8" s="85">
        <f>+C9+C10+C11+C12+C13+C14</f>
        <v>89121</v>
      </c>
      <c r="D8" s="85">
        <f>+D9+D10+D11+D12+D13+D14</f>
        <v>89938</v>
      </c>
      <c r="E8" s="85">
        <f>+E9+E10+E11+E12+E13+E14</f>
        <v>1947</v>
      </c>
      <c r="F8" s="85">
        <f>+F9+F10+F11+F12+F13+F14</f>
        <v>91885</v>
      </c>
    </row>
    <row r="9" spans="1:6" s="44" customFormat="1" ht="12" customHeight="1">
      <c r="A9" s="173" t="s">
        <v>65</v>
      </c>
      <c r="B9" s="158" t="s">
        <v>150</v>
      </c>
      <c r="C9" s="239">
        <f>'8. sz. mell Önk.köt.'!C9+'9. sz. mell Önk.önként '!C9</f>
        <v>33880</v>
      </c>
      <c r="D9" s="239">
        <f>'8. sz. mell Önk.köt.'!D9+'9. sz. mell Önk.önként '!D9</f>
        <v>33880</v>
      </c>
      <c r="E9" s="239">
        <f>'8. sz. mell Önk.köt.'!E9+'9. sz. mell Önk.önként '!E9</f>
        <v>0</v>
      </c>
      <c r="F9" s="86">
        <f>'8. sz. mell Önk.köt.'!F9+'9. sz. mell Önk.önként '!F9</f>
        <v>33880</v>
      </c>
    </row>
    <row r="10" spans="1:6" s="45" customFormat="1" ht="12" customHeight="1">
      <c r="A10" s="174" t="s">
        <v>66</v>
      </c>
      <c r="B10" s="159" t="s">
        <v>151</v>
      </c>
      <c r="C10" s="240">
        <f>'8. sz. mell Önk.köt.'!C10+'9. sz. mell Önk.önként '!C10</f>
        <v>32615</v>
      </c>
      <c r="D10" s="240">
        <f>'8. sz. mell Önk.köt.'!D10+'9. sz. mell Önk.önként '!D10</f>
        <v>32615</v>
      </c>
      <c r="E10" s="240">
        <f>'8. sz. mell Önk.köt.'!E10+'9. sz. mell Önk.önként '!E10</f>
        <v>0</v>
      </c>
      <c r="F10" s="87">
        <f>'8. sz. mell Önk.köt.'!F10+'9. sz. mell Önk.önként '!F10</f>
        <v>32615</v>
      </c>
    </row>
    <row r="11" spans="1:6" s="45" customFormat="1" ht="12" customHeight="1">
      <c r="A11" s="174" t="s">
        <v>67</v>
      </c>
      <c r="B11" s="159" t="s">
        <v>152</v>
      </c>
      <c r="C11" s="240">
        <f>'8. sz. mell Önk.köt.'!C11+'9. sz. mell Önk.önként '!C11</f>
        <v>20117</v>
      </c>
      <c r="D11" s="240">
        <f>'8. sz. mell Önk.köt.'!D11+'9. sz. mell Önk.önként '!D11</f>
        <v>20194</v>
      </c>
      <c r="E11" s="240">
        <f>'8. sz. mell Önk.köt.'!E11+'9. sz. mell Önk.önként '!E11</f>
        <v>442</v>
      </c>
      <c r="F11" s="87">
        <f>'8. sz. mell Önk.köt.'!F11+'9. sz. mell Önk.önként '!F11</f>
        <v>20636</v>
      </c>
    </row>
    <row r="12" spans="1:6" s="45" customFormat="1" ht="12" customHeight="1">
      <c r="A12" s="174" t="s">
        <v>68</v>
      </c>
      <c r="B12" s="159" t="s">
        <v>153</v>
      </c>
      <c r="C12" s="240">
        <f>'8. sz. mell Önk.köt.'!C12+'9. sz. mell Önk.önként '!C12</f>
        <v>2509</v>
      </c>
      <c r="D12" s="240">
        <f>'8. sz. mell Önk.köt.'!D12+'9. sz. mell Önk.önként '!D12</f>
        <v>2509</v>
      </c>
      <c r="E12" s="240">
        <f>'8. sz. mell Önk.köt.'!E12+'9. sz. mell Önk.önként '!E12</f>
        <v>135</v>
      </c>
      <c r="F12" s="87">
        <f>'8. sz. mell Önk.köt.'!F12+'9. sz. mell Önk.önként '!F12</f>
        <v>2644</v>
      </c>
    </row>
    <row r="13" spans="1:6" s="45" customFormat="1" ht="12" customHeight="1">
      <c r="A13" s="174" t="s">
        <v>85</v>
      </c>
      <c r="B13" s="159" t="s">
        <v>154</v>
      </c>
      <c r="C13" s="240">
        <f>'8. sz. mell Önk.köt.'!C13+'9. sz. mell Önk.önként '!C13</f>
        <v>0</v>
      </c>
      <c r="D13" s="240">
        <f>'8. sz. mell Önk.köt.'!D13+'9. sz. mell Önk.önként '!D13</f>
        <v>0</v>
      </c>
      <c r="E13" s="240">
        <f>'8. sz. mell Önk.köt.'!E13+'9. sz. mell Önk.önként '!E13</f>
        <v>1370</v>
      </c>
      <c r="F13" s="87">
        <f>'8. sz. mell Önk.köt.'!F13+'9. sz. mell Önk.önként '!F13</f>
        <v>1370</v>
      </c>
    </row>
    <row r="14" spans="1:6" s="44" customFormat="1" ht="12" customHeight="1" thickBot="1">
      <c r="A14" s="175" t="s">
        <v>69</v>
      </c>
      <c r="B14" s="160" t="s">
        <v>155</v>
      </c>
      <c r="C14" s="241">
        <f>'8. sz. mell Önk.köt.'!C14+'9. sz. mell Önk.önként '!C14</f>
        <v>0</v>
      </c>
      <c r="D14" s="241">
        <f>'8. sz. mell Önk.köt.'!D14+'9. sz. mell Önk.önként '!D14</f>
        <v>740</v>
      </c>
      <c r="E14" s="241">
        <f>'8. sz. mell Önk.köt.'!E14+'9. sz. mell Önk.önként '!E14</f>
        <v>0</v>
      </c>
      <c r="F14" s="93">
        <f>'8. sz. mell Önk.köt.'!F14+'9. sz. mell Önk.önként '!F14</f>
        <v>740</v>
      </c>
    </row>
    <row r="15" spans="1:6" s="44" customFormat="1" ht="12" customHeight="1" thickBot="1">
      <c r="A15" s="25" t="s">
        <v>7</v>
      </c>
      <c r="B15" s="80" t="s">
        <v>156</v>
      </c>
      <c r="C15" s="85">
        <f>+C16+C17+C18+C19+C20</f>
        <v>18173</v>
      </c>
      <c r="D15" s="85">
        <f>+D16+D17+D18+D19+D20</f>
        <v>43204</v>
      </c>
      <c r="E15" s="85">
        <f>+E16+E17+E18+E19+E20</f>
        <v>0</v>
      </c>
      <c r="F15" s="85">
        <f>+F16+F17+F18+F19+F20</f>
        <v>43204</v>
      </c>
    </row>
    <row r="16" spans="1:6" s="44" customFormat="1" ht="12" customHeight="1">
      <c r="A16" s="173" t="s">
        <v>71</v>
      </c>
      <c r="B16" s="158" t="s">
        <v>157</v>
      </c>
      <c r="C16" s="239">
        <f>'8. sz. mell Önk.köt.'!C16+'9. sz. mell Önk.önként '!C16</f>
        <v>0</v>
      </c>
      <c r="D16" s="239">
        <f>'8. sz. mell Önk.köt.'!D16+'9. sz. mell Önk.önként '!D16</f>
        <v>6807</v>
      </c>
      <c r="E16" s="239">
        <f>'8. sz. mell Önk.köt.'!E16+'9. sz. mell Önk.önként '!E16</f>
        <v>0</v>
      </c>
      <c r="F16" s="86">
        <f>'8. sz. mell Önk.köt.'!F16+'9. sz. mell Önk.önként '!F16</f>
        <v>6807</v>
      </c>
    </row>
    <row r="17" spans="1:6" s="44" customFormat="1" ht="12" customHeight="1">
      <c r="A17" s="174" t="s">
        <v>72</v>
      </c>
      <c r="B17" s="159" t="s">
        <v>158</v>
      </c>
      <c r="C17" s="240">
        <f>'8. sz. mell Önk.köt.'!C17+'9. sz. mell Önk.önként '!C17</f>
        <v>0</v>
      </c>
      <c r="D17" s="240">
        <f>'8. sz. mell Önk.köt.'!D17+'9. sz. mell Önk.önként '!D17</f>
        <v>0</v>
      </c>
      <c r="E17" s="240">
        <f>'8. sz. mell Önk.köt.'!E17+'9. sz. mell Önk.önként '!E17</f>
        <v>0</v>
      </c>
      <c r="F17" s="87">
        <f>'8. sz. mell Önk.köt.'!F17+'9. sz. mell Önk.önként '!F17</f>
        <v>0</v>
      </c>
    </row>
    <row r="18" spans="1:6" s="44" customFormat="1" ht="12" customHeight="1">
      <c r="A18" s="174" t="s">
        <v>73</v>
      </c>
      <c r="B18" s="159" t="s">
        <v>362</v>
      </c>
      <c r="C18" s="240">
        <f>'8. sz. mell Önk.köt.'!C18+'9. sz. mell Önk.önként '!C18</f>
        <v>1150</v>
      </c>
      <c r="D18" s="240">
        <f>'8. sz. mell Önk.köt.'!D18+'9. sz. mell Önk.önként '!D18</f>
        <v>1150</v>
      </c>
      <c r="E18" s="240">
        <f>'8. sz. mell Önk.köt.'!E18+'9. sz. mell Önk.önként '!E18</f>
        <v>0</v>
      </c>
      <c r="F18" s="87">
        <f>'8. sz. mell Önk.köt.'!F18+'9. sz. mell Önk.önként '!F18</f>
        <v>1150</v>
      </c>
    </row>
    <row r="19" spans="1:6" s="44" customFormat="1" ht="12" customHeight="1">
      <c r="A19" s="174" t="s">
        <v>74</v>
      </c>
      <c r="B19" s="159" t="s">
        <v>363</v>
      </c>
      <c r="C19" s="240">
        <f>'8. sz. mell Önk.köt.'!C19+'9. sz. mell Önk.önként '!C19</f>
        <v>0</v>
      </c>
      <c r="D19" s="240">
        <f>'8. sz. mell Önk.köt.'!D19+'9. sz. mell Önk.önként '!D19</f>
        <v>0</v>
      </c>
      <c r="E19" s="240">
        <f>'8. sz. mell Önk.köt.'!E19+'9. sz. mell Önk.önként '!E19</f>
        <v>0</v>
      </c>
      <c r="F19" s="87">
        <f>'8. sz. mell Önk.köt.'!F19+'9. sz. mell Önk.önként '!F19</f>
        <v>0</v>
      </c>
    </row>
    <row r="20" spans="1:6" s="44" customFormat="1" ht="12" customHeight="1">
      <c r="A20" s="174" t="s">
        <v>75</v>
      </c>
      <c r="B20" s="159" t="s">
        <v>159</v>
      </c>
      <c r="C20" s="240">
        <f>'8. sz. mell Önk.köt.'!C20+'9. sz. mell Önk.önként '!C20</f>
        <v>17023</v>
      </c>
      <c r="D20" s="240">
        <f>'8. sz. mell Önk.köt.'!D20+'9. sz. mell Önk.önként '!D20</f>
        <v>35247</v>
      </c>
      <c r="E20" s="240">
        <f>'8. sz. mell Önk.köt.'!E20+'9. sz. mell Önk.önként '!E20</f>
        <v>0</v>
      </c>
      <c r="F20" s="87">
        <f>'8. sz. mell Önk.köt.'!F20+'9. sz. mell Önk.önként '!F20</f>
        <v>35247</v>
      </c>
    </row>
    <row r="21" spans="1:6" s="45" customFormat="1" ht="12" customHeight="1" thickBot="1">
      <c r="A21" s="175" t="s">
        <v>81</v>
      </c>
      <c r="B21" s="160" t="s">
        <v>160</v>
      </c>
      <c r="C21" s="241">
        <f>'8. sz. mell Önk.köt.'!C21+'9. sz. mell Önk.önként '!C21</f>
        <v>0</v>
      </c>
      <c r="D21" s="241">
        <f>'8. sz. mell Önk.köt.'!D21+'9. sz. mell Önk.önként '!D21</f>
        <v>0</v>
      </c>
      <c r="E21" s="241">
        <f>'8. sz. mell Önk.köt.'!E21+'9. sz. mell Önk.önként '!E21</f>
        <v>0</v>
      </c>
      <c r="F21" s="93">
        <f>'8. sz. mell Önk.köt.'!F21+'9. sz. mell Önk.önként '!F21</f>
        <v>0</v>
      </c>
    </row>
    <row r="22" spans="1:6" s="45" customFormat="1" ht="12" customHeight="1" thickBot="1">
      <c r="A22" s="25" t="s">
        <v>8</v>
      </c>
      <c r="B22" s="19" t="s">
        <v>161</v>
      </c>
      <c r="C22" s="85">
        <f>+C23+C24+C25+C26+C27</f>
        <v>256032</v>
      </c>
      <c r="D22" s="85">
        <f>+D23+D24+D25+D26+D27</f>
        <v>419431</v>
      </c>
      <c r="E22" s="85">
        <f>+E23+E24+E25+E26+E27</f>
        <v>0</v>
      </c>
      <c r="F22" s="85">
        <f>+F23+F24+F25+F26+F27</f>
        <v>419431</v>
      </c>
    </row>
    <row r="23" spans="1:6" s="45" customFormat="1" ht="12" customHeight="1">
      <c r="A23" s="173" t="s">
        <v>54</v>
      </c>
      <c r="B23" s="158" t="s">
        <v>162</v>
      </c>
      <c r="C23" s="239">
        <f>'8. sz. mell Önk.köt.'!C23+'9. sz. mell Önk.önként '!C23</f>
        <v>0</v>
      </c>
      <c r="D23" s="239">
        <f>'8. sz. mell Önk.köt.'!D23+'9. sz. mell Önk.önként '!D23</f>
        <v>0</v>
      </c>
      <c r="E23" s="239">
        <f>'8. sz. mell Önk.köt.'!E23+'9. sz. mell Önk.önként '!E23</f>
        <v>0</v>
      </c>
      <c r="F23" s="86">
        <f>'8. sz. mell Önk.köt.'!F23+'9. sz. mell Önk.önként '!F23</f>
        <v>0</v>
      </c>
    </row>
    <row r="24" spans="1:6" s="44" customFormat="1" ht="12" customHeight="1">
      <c r="A24" s="174" t="s">
        <v>55</v>
      </c>
      <c r="B24" s="159" t="s">
        <v>163</v>
      </c>
      <c r="C24" s="240">
        <f>'8. sz. mell Önk.köt.'!C24+'9. sz. mell Önk.önként '!C24</f>
        <v>0</v>
      </c>
      <c r="D24" s="240">
        <f>'8. sz. mell Önk.köt.'!D24+'9. sz. mell Önk.önként '!D24</f>
        <v>0</v>
      </c>
      <c r="E24" s="240">
        <f>'8. sz. mell Önk.köt.'!E24+'9. sz. mell Önk.önként '!E24</f>
        <v>0</v>
      </c>
      <c r="F24" s="87">
        <f>'8. sz. mell Önk.köt.'!F24+'9. sz. mell Önk.önként '!F24</f>
        <v>0</v>
      </c>
    </row>
    <row r="25" spans="1:6" s="45" customFormat="1" ht="12" customHeight="1">
      <c r="A25" s="174" t="s">
        <v>56</v>
      </c>
      <c r="B25" s="159" t="s">
        <v>364</v>
      </c>
      <c r="C25" s="240">
        <f>'8. sz. mell Önk.köt.'!C25+'9. sz. mell Önk.önként '!C25</f>
        <v>0</v>
      </c>
      <c r="D25" s="240">
        <f>'8. sz. mell Önk.köt.'!D25+'9. sz. mell Önk.önként '!D25</f>
        <v>0</v>
      </c>
      <c r="E25" s="240">
        <f>'8. sz. mell Önk.köt.'!E25+'9. sz. mell Önk.önként '!E25</f>
        <v>0</v>
      </c>
      <c r="F25" s="87">
        <f>'8. sz. mell Önk.köt.'!F25+'9. sz. mell Önk.önként '!F25</f>
        <v>0</v>
      </c>
    </row>
    <row r="26" spans="1:6" s="45" customFormat="1" ht="12" customHeight="1">
      <c r="A26" s="174" t="s">
        <v>57</v>
      </c>
      <c r="B26" s="159" t="s">
        <v>365</v>
      </c>
      <c r="C26" s="240">
        <f>'8. sz. mell Önk.köt.'!C26+'9. sz. mell Önk.önként '!C26</f>
        <v>0</v>
      </c>
      <c r="D26" s="240">
        <f>'8. sz. mell Önk.köt.'!D26+'9. sz. mell Önk.önként '!D26</f>
        <v>0</v>
      </c>
      <c r="E26" s="240">
        <f>'8. sz. mell Önk.köt.'!E26+'9. sz. mell Önk.önként '!E26</f>
        <v>0</v>
      </c>
      <c r="F26" s="87">
        <f>'8. sz. mell Önk.köt.'!F26+'9. sz. mell Önk.önként '!F26</f>
        <v>0</v>
      </c>
    </row>
    <row r="27" spans="1:6" s="45" customFormat="1" ht="12" customHeight="1">
      <c r="A27" s="174" t="s">
        <v>95</v>
      </c>
      <c r="B27" s="159" t="s">
        <v>164</v>
      </c>
      <c r="C27" s="240">
        <f>'8. sz. mell Önk.köt.'!C27+'9. sz. mell Önk.önként '!C27</f>
        <v>256032</v>
      </c>
      <c r="D27" s="240">
        <f>'8. sz. mell Önk.köt.'!D27+'9. sz. mell Önk.önként '!D27</f>
        <v>419431</v>
      </c>
      <c r="E27" s="240">
        <f>'8. sz. mell Önk.köt.'!E27+'9. sz. mell Önk.önként '!E27</f>
        <v>0</v>
      </c>
      <c r="F27" s="87">
        <f>'8. sz. mell Önk.köt.'!F27+'9. sz. mell Önk.önként '!F27</f>
        <v>419431</v>
      </c>
    </row>
    <row r="28" spans="1:6" s="45" customFormat="1" ht="12" customHeight="1" thickBot="1">
      <c r="A28" s="175" t="s">
        <v>96</v>
      </c>
      <c r="B28" s="160" t="s">
        <v>165</v>
      </c>
      <c r="C28" s="241">
        <f>'8. sz. mell Önk.köt.'!C28+'9. sz. mell Önk.önként '!C28</f>
        <v>172281</v>
      </c>
      <c r="D28" s="241">
        <f>'8. sz. mell Önk.köt.'!D28+'9. sz. mell Önk.önként '!D28</f>
        <v>335680</v>
      </c>
      <c r="E28" s="241">
        <f>'8. sz. mell Önk.köt.'!E28+'9. sz. mell Önk.önként '!E28</f>
        <v>0</v>
      </c>
      <c r="F28" s="93">
        <f>'8. sz. mell Önk.köt.'!F28+'9. sz. mell Önk.önként '!F28</f>
        <v>335680</v>
      </c>
    </row>
    <row r="29" spans="1:6" s="45" customFormat="1" ht="12" customHeight="1" thickBot="1">
      <c r="A29" s="25" t="s">
        <v>97</v>
      </c>
      <c r="B29" s="19" t="s">
        <v>166</v>
      </c>
      <c r="C29" s="91">
        <f>+C30+C33+C34+C35</f>
        <v>138811</v>
      </c>
      <c r="D29" s="91">
        <f>+D30+D33+D34+D35</f>
        <v>138811</v>
      </c>
      <c r="E29" s="91">
        <f>+E30+E33+E34+E35</f>
        <v>0</v>
      </c>
      <c r="F29" s="91">
        <f>+F30+F33+F34+F35</f>
        <v>138811</v>
      </c>
    </row>
    <row r="30" spans="1:6" s="45" customFormat="1" ht="12" customHeight="1">
      <c r="A30" s="173" t="s">
        <v>167</v>
      </c>
      <c r="B30" s="158" t="s">
        <v>173</v>
      </c>
      <c r="C30" s="242">
        <f>+C31+C32</f>
        <v>133344</v>
      </c>
      <c r="D30" s="242">
        <f>+D31+D32</f>
        <v>133344</v>
      </c>
      <c r="E30" s="242">
        <f>+E31+E32</f>
        <v>0</v>
      </c>
      <c r="F30" s="243">
        <f>+F31+F32</f>
        <v>133344</v>
      </c>
    </row>
    <row r="31" spans="1:6" s="45" customFormat="1" ht="12" customHeight="1">
      <c r="A31" s="174" t="s">
        <v>168</v>
      </c>
      <c r="B31" s="159" t="s">
        <v>174</v>
      </c>
      <c r="C31" s="240">
        <f>'8. sz. mell Önk.köt.'!C31+'9. sz. mell Önk.önként '!C31</f>
        <v>27744</v>
      </c>
      <c r="D31" s="240">
        <f>'8. sz. mell Önk.köt.'!D31+'9. sz. mell Önk.önként '!D31</f>
        <v>27744</v>
      </c>
      <c r="E31" s="240">
        <f>'8. sz. mell Önk.köt.'!E31+'9. sz. mell Önk.önként '!E31</f>
        <v>0</v>
      </c>
      <c r="F31" s="87">
        <f>'8. sz. mell Önk.köt.'!F31+'9. sz. mell Önk.önként '!F31</f>
        <v>27744</v>
      </c>
    </row>
    <row r="32" spans="1:6" s="45" customFormat="1" ht="12" customHeight="1">
      <c r="A32" s="174" t="s">
        <v>169</v>
      </c>
      <c r="B32" s="159" t="s">
        <v>175</v>
      </c>
      <c r="C32" s="240">
        <f>'8. sz. mell Önk.köt.'!C32+'9. sz. mell Önk.önként '!C32</f>
        <v>105600</v>
      </c>
      <c r="D32" s="240">
        <f>'8. sz. mell Önk.köt.'!D32+'9. sz. mell Önk.önként '!D32</f>
        <v>105600</v>
      </c>
      <c r="E32" s="240">
        <f>'8. sz. mell Önk.köt.'!E32+'9. sz. mell Önk.önként '!E32</f>
        <v>0</v>
      </c>
      <c r="F32" s="87">
        <f>'8. sz. mell Önk.köt.'!F32+'9. sz. mell Önk.önként '!F32</f>
        <v>105600</v>
      </c>
    </row>
    <row r="33" spans="1:6" s="45" customFormat="1" ht="12" customHeight="1">
      <c r="A33" s="174" t="s">
        <v>170</v>
      </c>
      <c r="B33" s="159" t="s">
        <v>176</v>
      </c>
      <c r="C33" s="240">
        <f>'8. sz. mell Önk.köt.'!C33+'9. sz. mell Önk.önként '!C33</f>
        <v>5467</v>
      </c>
      <c r="D33" s="240">
        <f>'8. sz. mell Önk.köt.'!D33+'9. sz. mell Önk.önként '!D33</f>
        <v>5467</v>
      </c>
      <c r="E33" s="240">
        <f>'8. sz. mell Önk.köt.'!E33+'9. sz. mell Önk.önként '!E33</f>
        <v>0</v>
      </c>
      <c r="F33" s="87">
        <f>'8. sz. mell Önk.köt.'!F33+'9. sz. mell Önk.önként '!F33</f>
        <v>5467</v>
      </c>
    </row>
    <row r="34" spans="1:6" s="45" customFormat="1" ht="12" customHeight="1">
      <c r="A34" s="174" t="s">
        <v>171</v>
      </c>
      <c r="B34" s="159" t="s">
        <v>177</v>
      </c>
      <c r="C34" s="240">
        <f>'8. sz. mell Önk.köt.'!C34+'9. sz. mell Önk.önként '!C34</f>
        <v>0</v>
      </c>
      <c r="D34" s="240">
        <f>'8. sz. mell Önk.köt.'!D34+'9. sz. mell Önk.önként '!D34</f>
        <v>0</v>
      </c>
      <c r="E34" s="240">
        <f>'8. sz. mell Önk.köt.'!E34+'9. sz. mell Önk.önként '!E34</f>
        <v>0</v>
      </c>
      <c r="F34" s="87">
        <f>'8. sz. mell Önk.köt.'!F34+'9. sz. mell Önk.önként '!F34</f>
        <v>0</v>
      </c>
    </row>
    <row r="35" spans="1:6" s="45" customFormat="1" ht="12" customHeight="1" thickBot="1">
      <c r="A35" s="175" t="s">
        <v>172</v>
      </c>
      <c r="B35" s="160" t="s">
        <v>178</v>
      </c>
      <c r="C35" s="241">
        <f>'8. sz. mell Önk.köt.'!C35+'9. sz. mell Önk.önként '!C35</f>
        <v>0</v>
      </c>
      <c r="D35" s="241">
        <f>'8. sz. mell Önk.köt.'!D35+'9. sz. mell Önk.önként '!D35</f>
        <v>0</v>
      </c>
      <c r="E35" s="241">
        <f>'8. sz. mell Önk.köt.'!E35+'9. sz. mell Önk.önként '!E35</f>
        <v>0</v>
      </c>
      <c r="F35" s="93">
        <f>'8. sz. mell Önk.köt.'!F35+'9. sz. mell Önk.önként '!F35</f>
        <v>0</v>
      </c>
    </row>
    <row r="36" spans="1:6" s="45" customFormat="1" ht="12" customHeight="1" thickBot="1">
      <c r="A36" s="25" t="s">
        <v>10</v>
      </c>
      <c r="B36" s="19" t="s">
        <v>179</v>
      </c>
      <c r="C36" s="85">
        <f>SUM(C37:C46)</f>
        <v>147849</v>
      </c>
      <c r="D36" s="85">
        <f>SUM(D37:D46)</f>
        <v>191967</v>
      </c>
      <c r="E36" s="85">
        <f>SUM(E37:E46)</f>
        <v>0</v>
      </c>
      <c r="F36" s="85">
        <f>SUM(F37:F46)</f>
        <v>191967</v>
      </c>
    </row>
    <row r="37" spans="1:6" s="45" customFormat="1" ht="12" customHeight="1">
      <c r="A37" s="173" t="s">
        <v>58</v>
      </c>
      <c r="B37" s="158" t="s">
        <v>182</v>
      </c>
      <c r="C37" s="239">
        <f>'8. sz. mell Önk.köt.'!C37+'9. sz. mell Önk.önként '!C37</f>
        <v>0</v>
      </c>
      <c r="D37" s="239">
        <f>'8. sz. mell Önk.köt.'!D37+'9. sz. mell Önk.önként '!D37</f>
        <v>0</v>
      </c>
      <c r="E37" s="239">
        <f>'8. sz. mell Önk.köt.'!E37+'9. sz. mell Önk.önként '!E37</f>
        <v>0</v>
      </c>
      <c r="F37" s="86">
        <f>'8. sz. mell Önk.köt.'!F37+'9. sz. mell Önk.önként '!F37</f>
        <v>0</v>
      </c>
    </row>
    <row r="38" spans="1:6" s="45" customFormat="1" ht="12" customHeight="1">
      <c r="A38" s="174" t="s">
        <v>59</v>
      </c>
      <c r="B38" s="159" t="s">
        <v>183</v>
      </c>
      <c r="C38" s="240">
        <f>'8. sz. mell Önk.köt.'!C38+'9. sz. mell Önk.önként '!C38</f>
        <v>57805</v>
      </c>
      <c r="D38" s="240">
        <f>'8. sz. mell Önk.köt.'!D38+'9. sz. mell Önk.önként '!D38</f>
        <v>57805</v>
      </c>
      <c r="E38" s="240">
        <f>'8. sz. mell Önk.köt.'!E38+'9. sz. mell Önk.önként '!E38</f>
        <v>0</v>
      </c>
      <c r="F38" s="87">
        <f>'8. sz. mell Önk.köt.'!F38+'9. sz. mell Önk.önként '!F38</f>
        <v>57805</v>
      </c>
    </row>
    <row r="39" spans="1:6" s="45" customFormat="1" ht="12" customHeight="1">
      <c r="A39" s="174" t="s">
        <v>60</v>
      </c>
      <c r="B39" s="159" t="s">
        <v>184</v>
      </c>
      <c r="C39" s="240">
        <f>'8. sz. mell Önk.köt.'!C39+'9. sz. mell Önk.önként '!C39</f>
        <v>0</v>
      </c>
      <c r="D39" s="240">
        <f>'8. sz. mell Önk.köt.'!D39+'9. sz. mell Önk.önként '!D39</f>
        <v>0</v>
      </c>
      <c r="E39" s="240">
        <f>'8. sz. mell Önk.köt.'!E39+'9. sz. mell Önk.önként '!E39</f>
        <v>0</v>
      </c>
      <c r="F39" s="87">
        <f>'8. sz. mell Önk.köt.'!F39+'9. sz. mell Önk.önként '!F39</f>
        <v>0</v>
      </c>
    </row>
    <row r="40" spans="1:6" s="45" customFormat="1" ht="12" customHeight="1">
      <c r="A40" s="174" t="s">
        <v>99</v>
      </c>
      <c r="B40" s="159" t="s">
        <v>185</v>
      </c>
      <c r="C40" s="240">
        <f>'8. sz. mell Önk.köt.'!C40+'9. sz. mell Önk.önként '!C40</f>
        <v>0</v>
      </c>
      <c r="D40" s="240">
        <f>'8. sz. mell Önk.köt.'!D40+'9. sz. mell Önk.önként '!D40</f>
        <v>0</v>
      </c>
      <c r="E40" s="240">
        <f>'8. sz. mell Önk.köt.'!E40+'9. sz. mell Önk.önként '!E40</f>
        <v>0</v>
      </c>
      <c r="F40" s="87">
        <f>'8. sz. mell Önk.köt.'!F40+'9. sz. mell Önk.önként '!F40</f>
        <v>0</v>
      </c>
    </row>
    <row r="41" spans="1:6" s="45" customFormat="1" ht="12" customHeight="1">
      <c r="A41" s="174" t="s">
        <v>100</v>
      </c>
      <c r="B41" s="159" t="s">
        <v>186</v>
      </c>
      <c r="C41" s="240">
        <f>'8. sz. mell Önk.köt.'!C41+'9. sz. mell Önk.önként '!C41</f>
        <v>4000</v>
      </c>
      <c r="D41" s="240">
        <f>'8. sz. mell Önk.köt.'!D41+'9. sz. mell Önk.önként '!D41</f>
        <v>4000</v>
      </c>
      <c r="E41" s="240">
        <f>'8. sz. mell Önk.köt.'!E41+'9. sz. mell Önk.önként '!E41</f>
        <v>0</v>
      </c>
      <c r="F41" s="87">
        <f>'8. sz. mell Önk.köt.'!F41+'9. sz. mell Önk.önként '!F41</f>
        <v>4000</v>
      </c>
    </row>
    <row r="42" spans="1:6" s="45" customFormat="1" ht="12" customHeight="1">
      <c r="A42" s="174" t="s">
        <v>101</v>
      </c>
      <c r="B42" s="159" t="s">
        <v>187</v>
      </c>
      <c r="C42" s="240">
        <f>'8. sz. mell Önk.köt.'!C42+'9. sz. mell Önk.önként '!C42</f>
        <v>13915</v>
      </c>
      <c r="D42" s="240">
        <f>'8. sz. mell Önk.köt.'!D42+'9. sz. mell Önk.önként '!D42</f>
        <v>13915</v>
      </c>
      <c r="E42" s="240">
        <f>'8. sz. mell Önk.köt.'!E42+'9. sz. mell Önk.önként '!E42</f>
        <v>0</v>
      </c>
      <c r="F42" s="87">
        <f>'8. sz. mell Önk.köt.'!F42+'9. sz. mell Önk.önként '!F42</f>
        <v>13915</v>
      </c>
    </row>
    <row r="43" spans="1:6" s="45" customFormat="1" ht="12" customHeight="1">
      <c r="A43" s="174" t="s">
        <v>102</v>
      </c>
      <c r="B43" s="159" t="s">
        <v>188</v>
      </c>
      <c r="C43" s="240">
        <f>'8. sz. mell Önk.köt.'!C43+'9. sz. mell Önk.önként '!C43</f>
        <v>72129</v>
      </c>
      <c r="D43" s="240">
        <f>'8. sz. mell Önk.köt.'!D43+'9. sz. mell Önk.önként '!D43</f>
        <v>116247</v>
      </c>
      <c r="E43" s="240">
        <f>'8. sz. mell Önk.köt.'!E43+'9. sz. mell Önk.önként '!E43</f>
        <v>0</v>
      </c>
      <c r="F43" s="87">
        <f>'8. sz. mell Önk.köt.'!F43+'9. sz. mell Önk.önként '!F43</f>
        <v>116247</v>
      </c>
    </row>
    <row r="44" spans="1:6" s="45" customFormat="1" ht="12" customHeight="1">
      <c r="A44" s="174" t="s">
        <v>103</v>
      </c>
      <c r="B44" s="159" t="s">
        <v>189</v>
      </c>
      <c r="C44" s="240">
        <f>'8. sz. mell Önk.köt.'!C44+'9. sz. mell Önk.önként '!C44</f>
        <v>0</v>
      </c>
      <c r="D44" s="240">
        <f>'8. sz. mell Önk.köt.'!D44+'9. sz. mell Önk.önként '!D44</f>
        <v>0</v>
      </c>
      <c r="E44" s="240">
        <f>'8. sz. mell Önk.köt.'!E44+'9. sz. mell Önk.önként '!E44</f>
        <v>0</v>
      </c>
      <c r="F44" s="87">
        <f>'8. sz. mell Önk.köt.'!F44+'9. sz. mell Önk.önként '!F44</f>
        <v>0</v>
      </c>
    </row>
    <row r="45" spans="1:6" s="45" customFormat="1" ht="12" customHeight="1">
      <c r="A45" s="174" t="s">
        <v>180</v>
      </c>
      <c r="B45" s="159" t="s">
        <v>190</v>
      </c>
      <c r="C45" s="244">
        <f>'8. sz. mell Önk.köt.'!C45+'9. sz. mell Önk.önként '!C45</f>
        <v>0</v>
      </c>
      <c r="D45" s="244">
        <f>'8. sz. mell Önk.köt.'!D45+'9. sz. mell Önk.önként '!D45</f>
        <v>0</v>
      </c>
      <c r="E45" s="244">
        <f>'8. sz. mell Önk.köt.'!E45+'9. sz. mell Önk.önként '!E45</f>
        <v>0</v>
      </c>
      <c r="F45" s="90">
        <f>'8. sz. mell Önk.köt.'!F45+'9. sz. mell Önk.önként '!F45</f>
        <v>0</v>
      </c>
    </row>
    <row r="46" spans="1:6" s="45" customFormat="1" ht="12" customHeight="1" thickBot="1">
      <c r="A46" s="175" t="s">
        <v>181</v>
      </c>
      <c r="B46" s="160" t="s">
        <v>191</v>
      </c>
      <c r="C46" s="245">
        <f>'8. sz. mell Önk.köt.'!C46+'9. sz. mell Önk.önként '!C46</f>
        <v>0</v>
      </c>
      <c r="D46" s="245">
        <f>'8. sz. mell Önk.köt.'!D46+'9. sz. mell Önk.önként '!D46</f>
        <v>0</v>
      </c>
      <c r="E46" s="245">
        <f>'8. sz. mell Önk.köt.'!E46+'9. sz. mell Önk.önként '!E46</f>
        <v>0</v>
      </c>
      <c r="F46" s="246">
        <f>'8. sz. mell Önk.köt.'!F46+'9. sz. mell Önk.önként '!F46</f>
        <v>0</v>
      </c>
    </row>
    <row r="47" spans="1:6" s="45" customFormat="1" ht="12" customHeight="1" thickBot="1">
      <c r="A47" s="25" t="s">
        <v>11</v>
      </c>
      <c r="B47" s="19" t="s">
        <v>192</v>
      </c>
      <c r="C47" s="85">
        <f>SUM(C48:C52)</f>
        <v>0</v>
      </c>
      <c r="D47" s="85">
        <f>SUM(D48:D52)</f>
        <v>0</v>
      </c>
      <c r="E47" s="85">
        <f>SUM(E48:E52)</f>
        <v>0</v>
      </c>
      <c r="F47" s="85">
        <f>SUM(F48:F52)</f>
        <v>0</v>
      </c>
    </row>
    <row r="48" spans="1:6" s="45" customFormat="1" ht="12" customHeight="1">
      <c r="A48" s="173" t="s">
        <v>61</v>
      </c>
      <c r="B48" s="158" t="s">
        <v>196</v>
      </c>
      <c r="C48" s="247">
        <f>'8. sz. mell Önk.köt.'!C48+'9. sz. mell Önk.önként '!C48</f>
        <v>0</v>
      </c>
      <c r="D48" s="247">
        <f>'8. sz. mell Önk.köt.'!D48+'9. sz. mell Önk.önként '!D48</f>
        <v>0</v>
      </c>
      <c r="E48" s="247">
        <f>'8. sz. mell Önk.köt.'!E48+'9. sz. mell Önk.önként '!E48</f>
        <v>0</v>
      </c>
      <c r="F48" s="248">
        <f>'8. sz. mell Önk.köt.'!F48+'9. sz. mell Önk.önként '!F48</f>
        <v>0</v>
      </c>
    </row>
    <row r="49" spans="1:6" s="45" customFormat="1" ht="12" customHeight="1">
      <c r="A49" s="174" t="s">
        <v>62</v>
      </c>
      <c r="B49" s="159" t="s">
        <v>197</v>
      </c>
      <c r="C49" s="244">
        <f>'8. sz. mell Önk.köt.'!C49+'9. sz. mell Önk.önként '!C49</f>
        <v>0</v>
      </c>
      <c r="D49" s="244">
        <f>'8. sz. mell Önk.köt.'!D49+'9. sz. mell Önk.önként '!D49</f>
        <v>0</v>
      </c>
      <c r="E49" s="244">
        <f>'8. sz. mell Önk.köt.'!E49+'9. sz. mell Önk.önként '!E49</f>
        <v>0</v>
      </c>
      <c r="F49" s="90">
        <f>'8. sz. mell Önk.köt.'!F49+'9. sz. mell Önk.önként '!F49</f>
        <v>0</v>
      </c>
    </row>
    <row r="50" spans="1:6" s="45" customFormat="1" ht="12" customHeight="1">
      <c r="A50" s="174" t="s">
        <v>193</v>
      </c>
      <c r="B50" s="159" t="s">
        <v>198</v>
      </c>
      <c r="C50" s="244">
        <f>'8. sz. mell Önk.köt.'!C50+'9. sz. mell Önk.önként '!C50</f>
        <v>0</v>
      </c>
      <c r="D50" s="244">
        <f>'8. sz. mell Önk.köt.'!D50+'9. sz. mell Önk.önként '!D50</f>
        <v>0</v>
      </c>
      <c r="E50" s="244">
        <f>'8. sz. mell Önk.köt.'!E50+'9. sz. mell Önk.önként '!E50</f>
        <v>0</v>
      </c>
      <c r="F50" s="90">
        <f>'8. sz. mell Önk.köt.'!F50+'9. sz. mell Önk.önként '!F50</f>
        <v>0</v>
      </c>
    </row>
    <row r="51" spans="1:6" s="45" customFormat="1" ht="12" customHeight="1">
      <c r="A51" s="174" t="s">
        <v>194</v>
      </c>
      <c r="B51" s="159" t="s">
        <v>199</v>
      </c>
      <c r="C51" s="244">
        <f>'8. sz. mell Önk.köt.'!C51+'9. sz. mell Önk.önként '!C51</f>
        <v>0</v>
      </c>
      <c r="D51" s="244">
        <f>'8. sz. mell Önk.köt.'!D51+'9. sz. mell Önk.önként '!D51</f>
        <v>0</v>
      </c>
      <c r="E51" s="244">
        <f>'8. sz. mell Önk.köt.'!E51+'9. sz. mell Önk.önként '!E51</f>
        <v>0</v>
      </c>
      <c r="F51" s="90">
        <f>'8. sz. mell Önk.köt.'!F51+'9. sz. mell Önk.önként '!F51</f>
        <v>0</v>
      </c>
    </row>
    <row r="52" spans="1:6" s="45" customFormat="1" ht="12" customHeight="1" thickBot="1">
      <c r="A52" s="175" t="s">
        <v>195</v>
      </c>
      <c r="B52" s="160" t="s">
        <v>200</v>
      </c>
      <c r="C52" s="245">
        <f>'8. sz. mell Önk.köt.'!C52+'9. sz. mell Önk.önként '!C52</f>
        <v>0</v>
      </c>
      <c r="D52" s="245">
        <f>'8. sz. mell Önk.köt.'!D52+'9. sz. mell Önk.önként '!D52</f>
        <v>0</v>
      </c>
      <c r="E52" s="245">
        <f>'8. sz. mell Önk.köt.'!E52+'9. sz. mell Önk.önként '!E52</f>
        <v>0</v>
      </c>
      <c r="F52" s="246">
        <f>'8. sz. mell Önk.köt.'!F52+'9. sz. mell Önk.önként '!F52</f>
        <v>0</v>
      </c>
    </row>
    <row r="53" spans="1:6" s="45" customFormat="1" ht="12" customHeight="1" thickBot="1">
      <c r="A53" s="25" t="s">
        <v>104</v>
      </c>
      <c r="B53" s="19" t="s">
        <v>201</v>
      </c>
      <c r="C53" s="85">
        <f>SUM(C54:C56)</f>
        <v>0</v>
      </c>
      <c r="D53" s="85">
        <f>SUM(D54:D56)</f>
        <v>0</v>
      </c>
      <c r="E53" s="85">
        <f>SUM(E54:E56)</f>
        <v>0</v>
      </c>
      <c r="F53" s="85">
        <f>SUM(F54:F56)</f>
        <v>0</v>
      </c>
    </row>
    <row r="54" spans="1:6" s="45" customFormat="1" ht="12" customHeight="1">
      <c r="A54" s="173" t="s">
        <v>63</v>
      </c>
      <c r="B54" s="158" t="s">
        <v>202</v>
      </c>
      <c r="C54" s="239">
        <f>'8. sz. mell Önk.köt.'!C54+'9. sz. mell Önk.önként '!C54</f>
        <v>0</v>
      </c>
      <c r="D54" s="239">
        <f>'8. sz. mell Önk.köt.'!D54+'9. sz. mell Önk.önként '!D54</f>
        <v>0</v>
      </c>
      <c r="E54" s="239">
        <f>'8. sz. mell Önk.köt.'!E54+'9. sz. mell Önk.önként '!E54</f>
        <v>0</v>
      </c>
      <c r="F54" s="86">
        <f>'8. sz. mell Önk.köt.'!F54+'9. sz. mell Önk.önként '!F54</f>
        <v>0</v>
      </c>
    </row>
    <row r="55" spans="1:6" s="45" customFormat="1" ht="12" customHeight="1">
      <c r="A55" s="174" t="s">
        <v>64</v>
      </c>
      <c r="B55" s="159" t="s">
        <v>366</v>
      </c>
      <c r="C55" s="240">
        <f>'8. sz. mell Önk.köt.'!C55+'9. sz. mell Önk.önként '!C55</f>
        <v>0</v>
      </c>
      <c r="D55" s="240">
        <f>'8. sz. mell Önk.köt.'!D55+'9. sz. mell Önk.önként '!D55</f>
        <v>0</v>
      </c>
      <c r="E55" s="240">
        <f>'8. sz. mell Önk.köt.'!E55+'9. sz. mell Önk.önként '!E55</f>
        <v>0</v>
      </c>
      <c r="F55" s="87">
        <f>'8. sz. mell Önk.köt.'!F55+'9. sz. mell Önk.önként '!F55</f>
        <v>0</v>
      </c>
    </row>
    <row r="56" spans="1:6" s="45" customFormat="1" ht="12" customHeight="1">
      <c r="A56" s="174" t="s">
        <v>206</v>
      </c>
      <c r="B56" s="159" t="s">
        <v>204</v>
      </c>
      <c r="C56" s="240">
        <f>'8. sz. mell Önk.köt.'!C56+'9. sz. mell Önk.önként '!C56</f>
        <v>0</v>
      </c>
      <c r="D56" s="240">
        <f>'8. sz. mell Önk.köt.'!D56+'9. sz. mell Önk.önként '!D56</f>
        <v>0</v>
      </c>
      <c r="E56" s="240">
        <f>'8. sz. mell Önk.köt.'!E56+'9. sz. mell Önk.önként '!E56</f>
        <v>0</v>
      </c>
      <c r="F56" s="87">
        <f>'8. sz. mell Önk.köt.'!F56+'9. sz. mell Önk.önként '!F56</f>
        <v>0</v>
      </c>
    </row>
    <row r="57" spans="1:6" s="45" customFormat="1" ht="12" customHeight="1" thickBot="1">
      <c r="A57" s="175" t="s">
        <v>207</v>
      </c>
      <c r="B57" s="160" t="s">
        <v>205</v>
      </c>
      <c r="C57" s="241">
        <f>'8. sz. mell Önk.köt.'!C57+'9. sz. mell Önk.önként '!C57</f>
        <v>0</v>
      </c>
      <c r="D57" s="241">
        <f>'8. sz. mell Önk.köt.'!D57+'9. sz. mell Önk.önként '!D57</f>
        <v>0</v>
      </c>
      <c r="E57" s="241">
        <f>'8. sz. mell Önk.köt.'!E57+'9. sz. mell Önk.önként '!E57</f>
        <v>0</v>
      </c>
      <c r="F57" s="93">
        <f>'8. sz. mell Önk.köt.'!F57+'9. sz. mell Önk.önként '!F57</f>
        <v>0</v>
      </c>
    </row>
    <row r="58" spans="1:6" s="45" customFormat="1" ht="12" customHeight="1" thickBot="1">
      <c r="A58" s="25" t="s">
        <v>13</v>
      </c>
      <c r="B58" s="80" t="s">
        <v>208</v>
      </c>
      <c r="C58" s="85">
        <f>SUM(C59:C61)</f>
        <v>0</v>
      </c>
      <c r="D58" s="85">
        <f>SUM(D59:D61)</f>
        <v>0</v>
      </c>
      <c r="E58" s="85">
        <f>SUM(E59:E61)</f>
        <v>0</v>
      </c>
      <c r="F58" s="85">
        <f>SUM(F59:F61)</f>
        <v>0</v>
      </c>
    </row>
    <row r="59" spans="1:6" s="45" customFormat="1" ht="12" customHeight="1">
      <c r="A59" s="173" t="s">
        <v>105</v>
      </c>
      <c r="B59" s="158" t="s">
        <v>210</v>
      </c>
      <c r="C59" s="247">
        <f>'8. sz. mell Önk.köt.'!C59+'9. sz. mell Önk.önként '!C59</f>
        <v>0</v>
      </c>
      <c r="D59" s="247">
        <f>'8. sz. mell Önk.köt.'!D59+'9. sz. mell Önk.önként '!D59</f>
        <v>0</v>
      </c>
      <c r="E59" s="247">
        <f>'8. sz. mell Önk.köt.'!E59+'9. sz. mell Önk.önként '!E59</f>
        <v>0</v>
      </c>
      <c r="F59" s="248">
        <f>'8. sz. mell Önk.köt.'!F59+'9. sz. mell Önk.önként '!F59</f>
        <v>0</v>
      </c>
    </row>
    <row r="60" spans="1:6" s="45" customFormat="1" ht="12" customHeight="1">
      <c r="A60" s="174" t="s">
        <v>106</v>
      </c>
      <c r="B60" s="159" t="s">
        <v>367</v>
      </c>
      <c r="C60" s="244">
        <f>'8. sz. mell Önk.köt.'!C60+'9. sz. mell Önk.önként '!C60</f>
        <v>0</v>
      </c>
      <c r="D60" s="244">
        <f>'8. sz. mell Önk.köt.'!D60+'9. sz. mell Önk.önként '!D60</f>
        <v>0</v>
      </c>
      <c r="E60" s="244">
        <f>'8. sz. mell Önk.köt.'!E60+'9. sz. mell Önk.önként '!E60</f>
        <v>0</v>
      </c>
      <c r="F60" s="90">
        <f>'8. sz. mell Önk.köt.'!F60+'9. sz. mell Önk.önként '!F60</f>
        <v>0</v>
      </c>
    </row>
    <row r="61" spans="1:6" s="45" customFormat="1" ht="12" customHeight="1">
      <c r="A61" s="174" t="s">
        <v>129</v>
      </c>
      <c r="B61" s="159" t="s">
        <v>211</v>
      </c>
      <c r="C61" s="244">
        <f>'8. sz. mell Önk.köt.'!C61+'9. sz. mell Önk.önként '!C61</f>
        <v>0</v>
      </c>
      <c r="D61" s="244">
        <f>'8. sz. mell Önk.köt.'!D61+'9. sz. mell Önk.önként '!D61</f>
        <v>0</v>
      </c>
      <c r="E61" s="244">
        <f>'8. sz. mell Önk.köt.'!E61+'9. sz. mell Önk.önként '!E61</f>
        <v>0</v>
      </c>
      <c r="F61" s="90">
        <f>'8. sz. mell Önk.köt.'!F61+'9. sz. mell Önk.önként '!F61</f>
        <v>0</v>
      </c>
    </row>
    <row r="62" spans="1:6" s="45" customFormat="1" ht="12" customHeight="1" thickBot="1">
      <c r="A62" s="175" t="s">
        <v>209</v>
      </c>
      <c r="B62" s="160" t="s">
        <v>212</v>
      </c>
      <c r="C62" s="245">
        <f>'8. sz. mell Önk.köt.'!C62+'9. sz. mell Önk.önként '!C62</f>
        <v>0</v>
      </c>
      <c r="D62" s="245">
        <f>'8. sz. mell Önk.köt.'!D62+'9. sz. mell Önk.önként '!D62</f>
        <v>0</v>
      </c>
      <c r="E62" s="245">
        <f>'8. sz. mell Önk.köt.'!E62+'9. sz. mell Önk.önként '!E62</f>
        <v>0</v>
      </c>
      <c r="F62" s="246">
        <f>'8. sz. mell Önk.köt.'!F62+'9. sz. mell Önk.önként '!F62</f>
        <v>0</v>
      </c>
    </row>
    <row r="63" spans="1:6" s="45" customFormat="1" ht="12" customHeight="1" thickBot="1">
      <c r="A63" s="25" t="s">
        <v>14</v>
      </c>
      <c r="B63" s="19" t="s">
        <v>213</v>
      </c>
      <c r="C63" s="91">
        <f>+C8+C15+C22+C29+C36+C47+C53+C58</f>
        <v>649986</v>
      </c>
      <c r="D63" s="91">
        <f>+D8+D15+D22+D29+D36+D47+D53+D58</f>
        <v>883351</v>
      </c>
      <c r="E63" s="91">
        <f>+E8+E15+E22+E29+E36+E47+E53+E58</f>
        <v>1947</v>
      </c>
      <c r="F63" s="91">
        <f>+F8+F15+F22+F29+F36+F47+F53+F58</f>
        <v>885298</v>
      </c>
    </row>
    <row r="64" spans="1:6" s="45" customFormat="1" ht="12" customHeight="1" thickBot="1">
      <c r="A64" s="176" t="s">
        <v>335</v>
      </c>
      <c r="B64" s="80" t="s">
        <v>215</v>
      </c>
      <c r="C64" s="85">
        <f>SUM(C65:C67)</f>
        <v>0</v>
      </c>
      <c r="D64" s="85">
        <f>SUM(D65:D67)</f>
        <v>0</v>
      </c>
      <c r="E64" s="85">
        <f>SUM(E65:E67)</f>
        <v>0</v>
      </c>
      <c r="F64" s="85">
        <f>SUM(F65:F67)</f>
        <v>0</v>
      </c>
    </row>
    <row r="65" spans="1:6" s="45" customFormat="1" ht="12" customHeight="1">
      <c r="A65" s="173" t="s">
        <v>248</v>
      </c>
      <c r="B65" s="158" t="s">
        <v>216</v>
      </c>
      <c r="C65" s="247">
        <f>'8. sz. mell Önk.köt.'!C65+'9. sz. mell Önk.önként '!C65</f>
        <v>0</v>
      </c>
      <c r="D65" s="247">
        <f>'8. sz. mell Önk.köt.'!D65+'9. sz. mell Önk.önként '!D65</f>
        <v>0</v>
      </c>
      <c r="E65" s="247">
        <f>'8. sz. mell Önk.köt.'!E65+'9. sz. mell Önk.önként '!E65</f>
        <v>0</v>
      </c>
      <c r="F65" s="248">
        <f>'8. sz. mell Önk.köt.'!F65+'9. sz. mell Önk.önként '!F65</f>
        <v>0</v>
      </c>
    </row>
    <row r="66" spans="1:6" s="45" customFormat="1" ht="12" customHeight="1">
      <c r="A66" s="174" t="s">
        <v>257</v>
      </c>
      <c r="B66" s="159" t="s">
        <v>217</v>
      </c>
      <c r="C66" s="244">
        <f>'8. sz. mell Önk.köt.'!C66+'9. sz. mell Önk.önként '!C66</f>
        <v>0</v>
      </c>
      <c r="D66" s="244">
        <f>'8. sz. mell Önk.köt.'!D66+'9. sz. mell Önk.önként '!D66</f>
        <v>0</v>
      </c>
      <c r="E66" s="244">
        <f>'8. sz. mell Önk.köt.'!E66+'9. sz. mell Önk.önként '!E66</f>
        <v>0</v>
      </c>
      <c r="F66" s="90">
        <f>'8. sz. mell Önk.köt.'!F66+'9. sz. mell Önk.önként '!F66</f>
        <v>0</v>
      </c>
    </row>
    <row r="67" spans="1:6" s="45" customFormat="1" ht="12" customHeight="1" thickBot="1">
      <c r="A67" s="175" t="s">
        <v>258</v>
      </c>
      <c r="B67" s="162" t="s">
        <v>218</v>
      </c>
      <c r="C67" s="245">
        <f>'8. sz. mell Önk.köt.'!C67+'9. sz. mell Önk.önként '!C67</f>
        <v>0</v>
      </c>
      <c r="D67" s="245">
        <f>'8. sz. mell Önk.köt.'!D67+'9. sz. mell Önk.önként '!D67</f>
        <v>0</v>
      </c>
      <c r="E67" s="245">
        <f>'8. sz. mell Önk.köt.'!E67+'9. sz. mell Önk.önként '!E67</f>
        <v>0</v>
      </c>
      <c r="F67" s="246">
        <f>'8. sz. mell Önk.köt.'!F67+'9. sz. mell Önk.önként '!F67</f>
        <v>0</v>
      </c>
    </row>
    <row r="68" spans="1:6" s="45" customFormat="1" ht="12" customHeight="1" thickBot="1">
      <c r="A68" s="176" t="s">
        <v>219</v>
      </c>
      <c r="B68" s="80" t="s">
        <v>220</v>
      </c>
      <c r="C68" s="85">
        <f>SUM(C69:C72)</f>
        <v>0</v>
      </c>
      <c r="D68" s="85">
        <f>SUM(D69:D72)</f>
        <v>0</v>
      </c>
      <c r="E68" s="85">
        <f>SUM(E69:E72)</f>
        <v>0</v>
      </c>
      <c r="F68" s="85">
        <f>SUM(F69:F72)</f>
        <v>0</v>
      </c>
    </row>
    <row r="69" spans="1:6" s="45" customFormat="1" ht="12" customHeight="1">
      <c r="A69" s="173" t="s">
        <v>86</v>
      </c>
      <c r="B69" s="158" t="s">
        <v>221</v>
      </c>
      <c r="C69" s="247">
        <f>'8. sz. mell Önk.köt.'!C69+'9. sz. mell Önk.önként '!C69</f>
        <v>0</v>
      </c>
      <c r="D69" s="247">
        <f>'8. sz. mell Önk.köt.'!D69+'9. sz. mell Önk.önként '!D69</f>
        <v>0</v>
      </c>
      <c r="E69" s="247">
        <f>'8. sz. mell Önk.köt.'!E69+'9. sz. mell Önk.önként '!E69</f>
        <v>0</v>
      </c>
      <c r="F69" s="248">
        <f>'8. sz. mell Önk.köt.'!F69+'9. sz. mell Önk.önként '!F69</f>
        <v>0</v>
      </c>
    </row>
    <row r="70" spans="1:6" s="45" customFormat="1" ht="12" customHeight="1">
      <c r="A70" s="174" t="s">
        <v>87</v>
      </c>
      <c r="B70" s="159" t="s">
        <v>222</v>
      </c>
      <c r="C70" s="244">
        <f>'8. sz. mell Önk.köt.'!C70+'9. sz. mell Önk.önként '!C70</f>
        <v>0</v>
      </c>
      <c r="D70" s="244">
        <f>'8. sz. mell Önk.köt.'!D70+'9. sz. mell Önk.önként '!D70</f>
        <v>0</v>
      </c>
      <c r="E70" s="244">
        <f>'8. sz. mell Önk.köt.'!E70+'9. sz. mell Önk.önként '!E70</f>
        <v>0</v>
      </c>
      <c r="F70" s="90">
        <f>'8. sz. mell Önk.köt.'!F70+'9. sz. mell Önk.önként '!F70</f>
        <v>0</v>
      </c>
    </row>
    <row r="71" spans="1:6" s="45" customFormat="1" ht="12" customHeight="1">
      <c r="A71" s="174" t="s">
        <v>249</v>
      </c>
      <c r="B71" s="159" t="s">
        <v>223</v>
      </c>
      <c r="C71" s="244">
        <f>'8. sz. mell Önk.köt.'!C71+'9. sz. mell Önk.önként '!C71</f>
        <v>0</v>
      </c>
      <c r="D71" s="244">
        <f>'8. sz. mell Önk.köt.'!D71+'9. sz. mell Önk.önként '!D71</f>
        <v>0</v>
      </c>
      <c r="E71" s="244">
        <f>'8. sz. mell Önk.köt.'!E71+'9. sz. mell Önk.önként '!E71</f>
        <v>0</v>
      </c>
      <c r="F71" s="90">
        <f>'8. sz. mell Önk.köt.'!F71+'9. sz. mell Önk.önként '!F71</f>
        <v>0</v>
      </c>
    </row>
    <row r="72" spans="1:6" s="45" customFormat="1" ht="12" customHeight="1" thickBot="1">
      <c r="A72" s="175" t="s">
        <v>250</v>
      </c>
      <c r="B72" s="160" t="s">
        <v>224</v>
      </c>
      <c r="C72" s="245">
        <f>'8. sz. mell Önk.köt.'!C72+'9. sz. mell Önk.önként '!C72</f>
        <v>0</v>
      </c>
      <c r="D72" s="245">
        <f>'8. sz. mell Önk.köt.'!D72+'9. sz. mell Önk.önként '!D72</f>
        <v>0</v>
      </c>
      <c r="E72" s="245">
        <f>'8. sz. mell Önk.köt.'!E72+'9. sz. mell Önk.önként '!E72</f>
        <v>0</v>
      </c>
      <c r="F72" s="246">
        <f>'8. sz. mell Önk.köt.'!F72+'9. sz. mell Önk.önként '!F72</f>
        <v>0</v>
      </c>
    </row>
    <row r="73" spans="1:6" s="45" customFormat="1" ht="12" customHeight="1" thickBot="1">
      <c r="A73" s="176" t="s">
        <v>225</v>
      </c>
      <c r="B73" s="80" t="s">
        <v>226</v>
      </c>
      <c r="C73" s="85">
        <f>SUM(C74:C75)</f>
        <v>0</v>
      </c>
      <c r="D73" s="85">
        <f>SUM(D74:D75)</f>
        <v>79180</v>
      </c>
      <c r="E73" s="85">
        <f>SUM(E74:E75)</f>
        <v>0</v>
      </c>
      <c r="F73" s="85">
        <f>SUM(F74:F75)</f>
        <v>79180</v>
      </c>
    </row>
    <row r="74" spans="1:6" s="45" customFormat="1" ht="12" customHeight="1">
      <c r="A74" s="173" t="s">
        <v>251</v>
      </c>
      <c r="B74" s="158" t="s">
        <v>227</v>
      </c>
      <c r="C74" s="247">
        <f>'8. sz. mell Önk.köt.'!C74+'9. sz. mell Önk.önként '!C74</f>
        <v>0</v>
      </c>
      <c r="D74" s="247">
        <f>'8. sz. mell Önk.köt.'!D74+'9. sz. mell Önk.önként '!D74</f>
        <v>79180</v>
      </c>
      <c r="E74" s="247">
        <f>'8. sz. mell Önk.köt.'!E74+'9. sz. mell Önk.önként '!E74</f>
        <v>0</v>
      </c>
      <c r="F74" s="248">
        <f>'8. sz. mell Önk.köt.'!F74+'9. sz. mell Önk.önként '!F74</f>
        <v>79180</v>
      </c>
    </row>
    <row r="75" spans="1:6" s="45" customFormat="1" ht="12" customHeight="1" thickBot="1">
      <c r="A75" s="175" t="s">
        <v>252</v>
      </c>
      <c r="B75" s="160" t="s">
        <v>228</v>
      </c>
      <c r="C75" s="245">
        <f>'8. sz. mell Önk.köt.'!C75+'9. sz. mell Önk.önként '!C75</f>
        <v>0</v>
      </c>
      <c r="D75" s="245">
        <f>'8. sz. mell Önk.köt.'!D75+'9. sz. mell Önk.önként '!D75</f>
        <v>0</v>
      </c>
      <c r="E75" s="245">
        <f>'8. sz. mell Önk.köt.'!E75+'9. sz. mell Önk.önként '!E75</f>
        <v>0</v>
      </c>
      <c r="F75" s="246">
        <f>'8. sz. mell Önk.köt.'!F75+'9. sz. mell Önk.önként '!F75</f>
        <v>0</v>
      </c>
    </row>
    <row r="76" spans="1:6" s="44" customFormat="1" ht="12" customHeight="1" thickBot="1">
      <c r="A76" s="176" t="s">
        <v>229</v>
      </c>
      <c r="B76" s="80" t="s">
        <v>230</v>
      </c>
      <c r="C76" s="85">
        <f>SUM(C77:C79)</f>
        <v>0</v>
      </c>
      <c r="D76" s="85">
        <f>SUM(D77:D79)</f>
        <v>0</v>
      </c>
      <c r="E76" s="85">
        <f>SUM(E77:E79)</f>
        <v>0</v>
      </c>
      <c r="F76" s="85">
        <f>SUM(F77:F79)</f>
        <v>0</v>
      </c>
    </row>
    <row r="77" spans="1:6" s="45" customFormat="1" ht="12" customHeight="1">
      <c r="A77" s="173" t="s">
        <v>253</v>
      </c>
      <c r="B77" s="158" t="s">
        <v>231</v>
      </c>
      <c r="C77" s="247">
        <f>'8. sz. mell Önk.köt.'!C77+'9. sz. mell Önk.önként '!C77</f>
        <v>0</v>
      </c>
      <c r="D77" s="247">
        <f>'8. sz. mell Önk.köt.'!D77+'9. sz. mell Önk.önként '!D77</f>
        <v>0</v>
      </c>
      <c r="E77" s="247">
        <f>'8. sz. mell Önk.köt.'!E77+'9. sz. mell Önk.önként '!E77</f>
        <v>0</v>
      </c>
      <c r="F77" s="248">
        <f>'8. sz. mell Önk.köt.'!F77+'9. sz. mell Önk.önként '!F77</f>
        <v>0</v>
      </c>
    </row>
    <row r="78" spans="1:6" s="45" customFormat="1" ht="12" customHeight="1">
      <c r="A78" s="174" t="s">
        <v>254</v>
      </c>
      <c r="B78" s="159" t="s">
        <v>232</v>
      </c>
      <c r="C78" s="244">
        <f>'8. sz. mell Önk.köt.'!C78+'9. sz. mell Önk.önként '!C78</f>
        <v>0</v>
      </c>
      <c r="D78" s="244">
        <f>'8. sz. mell Önk.köt.'!D78+'9. sz. mell Önk.önként '!D78</f>
        <v>0</v>
      </c>
      <c r="E78" s="244">
        <f>'8. sz. mell Önk.köt.'!E78+'9. sz. mell Önk.önként '!E78</f>
        <v>0</v>
      </c>
      <c r="F78" s="90">
        <f>'8. sz. mell Önk.köt.'!F78+'9. sz. mell Önk.önként '!F78</f>
        <v>0</v>
      </c>
    </row>
    <row r="79" spans="1:6" s="45" customFormat="1" ht="12" customHeight="1" thickBot="1">
      <c r="A79" s="175" t="s">
        <v>255</v>
      </c>
      <c r="B79" s="160" t="s">
        <v>233</v>
      </c>
      <c r="C79" s="245">
        <f>'8. sz. mell Önk.köt.'!C79+'9. sz. mell Önk.önként '!C79</f>
        <v>0</v>
      </c>
      <c r="D79" s="245">
        <f>'8. sz. mell Önk.köt.'!D79+'9. sz. mell Önk.önként '!D79</f>
        <v>0</v>
      </c>
      <c r="E79" s="245">
        <f>'8. sz. mell Önk.köt.'!E79+'9. sz. mell Önk.önként '!E79</f>
        <v>0</v>
      </c>
      <c r="F79" s="246">
        <f>'8. sz. mell Önk.köt.'!F79+'9. sz. mell Önk.önként '!F79</f>
        <v>0</v>
      </c>
    </row>
    <row r="80" spans="1:6" s="45" customFormat="1" ht="12" customHeight="1" thickBot="1">
      <c r="A80" s="176" t="s">
        <v>234</v>
      </c>
      <c r="B80" s="80" t="s">
        <v>256</v>
      </c>
      <c r="C80" s="85">
        <f>SUM(C81:C84)</f>
        <v>0</v>
      </c>
      <c r="D80" s="85">
        <f>SUM(D81:D84)</f>
        <v>0</v>
      </c>
      <c r="E80" s="85">
        <f>SUM(E81:E84)</f>
        <v>0</v>
      </c>
      <c r="F80" s="85">
        <f>SUM(F81:F84)</f>
        <v>0</v>
      </c>
    </row>
    <row r="81" spans="1:6" s="45" customFormat="1" ht="12" customHeight="1">
      <c r="A81" s="177" t="s">
        <v>235</v>
      </c>
      <c r="B81" s="158" t="s">
        <v>236</v>
      </c>
      <c r="C81" s="247">
        <f>'8. sz. mell Önk.köt.'!C81+'9. sz. mell Önk.önként '!C81</f>
        <v>0</v>
      </c>
      <c r="D81" s="247">
        <f>'8. sz. mell Önk.köt.'!D81+'9. sz. mell Önk.önként '!D81</f>
        <v>0</v>
      </c>
      <c r="E81" s="247">
        <f>'8. sz. mell Önk.köt.'!E81+'9. sz. mell Önk.önként '!E81</f>
        <v>0</v>
      </c>
      <c r="F81" s="248">
        <f>'8. sz. mell Önk.köt.'!F81+'9. sz. mell Önk.önként '!F81</f>
        <v>0</v>
      </c>
    </row>
    <row r="82" spans="1:6" s="45" customFormat="1" ht="12" customHeight="1">
      <c r="A82" s="178" t="s">
        <v>237</v>
      </c>
      <c r="B82" s="159" t="s">
        <v>238</v>
      </c>
      <c r="C82" s="244">
        <f>'8. sz. mell Önk.köt.'!C82+'9. sz. mell Önk.önként '!C82</f>
        <v>0</v>
      </c>
      <c r="D82" s="244">
        <f>'8. sz. mell Önk.köt.'!D82+'9. sz. mell Önk.önként '!D82</f>
        <v>0</v>
      </c>
      <c r="E82" s="244">
        <f>'8. sz. mell Önk.köt.'!E82+'9. sz. mell Önk.önként '!E82</f>
        <v>0</v>
      </c>
      <c r="F82" s="90">
        <f>'8. sz. mell Önk.köt.'!F82+'9. sz. mell Önk.önként '!F82</f>
        <v>0</v>
      </c>
    </row>
    <row r="83" spans="1:6" s="45" customFormat="1" ht="12" customHeight="1">
      <c r="A83" s="178" t="s">
        <v>239</v>
      </c>
      <c r="B83" s="159" t="s">
        <v>240</v>
      </c>
      <c r="C83" s="244">
        <f>'8. sz. mell Önk.köt.'!C83+'9. sz. mell Önk.önként '!C83</f>
        <v>0</v>
      </c>
      <c r="D83" s="244">
        <f>'8. sz. mell Önk.köt.'!D83+'9. sz. mell Önk.önként '!D83</f>
        <v>0</v>
      </c>
      <c r="E83" s="244">
        <f>'8. sz. mell Önk.köt.'!E83+'9. sz. mell Önk.önként '!E83</f>
        <v>0</v>
      </c>
      <c r="F83" s="90">
        <f>'8. sz. mell Önk.köt.'!F83+'9. sz. mell Önk.önként '!F83</f>
        <v>0</v>
      </c>
    </row>
    <row r="84" spans="1:6" s="44" customFormat="1" ht="12" customHeight="1" thickBot="1">
      <c r="A84" s="179" t="s">
        <v>241</v>
      </c>
      <c r="B84" s="160" t="s">
        <v>242</v>
      </c>
      <c r="C84" s="245">
        <f>'8. sz. mell Önk.köt.'!C84+'9. sz. mell Önk.önként '!C84</f>
        <v>0</v>
      </c>
      <c r="D84" s="245">
        <f>'8. sz. mell Önk.köt.'!D84+'9. sz. mell Önk.önként '!D84</f>
        <v>0</v>
      </c>
      <c r="E84" s="245">
        <f>'8. sz. mell Önk.köt.'!E84+'9. sz. mell Önk.önként '!E84</f>
        <v>0</v>
      </c>
      <c r="F84" s="246">
        <f>'8. sz. mell Önk.köt.'!F84+'9. sz. mell Önk.önként '!F84</f>
        <v>0</v>
      </c>
    </row>
    <row r="85" spans="1:6" s="44" customFormat="1" ht="12" customHeight="1" thickBot="1">
      <c r="A85" s="176" t="s">
        <v>243</v>
      </c>
      <c r="B85" s="80" t="s">
        <v>244</v>
      </c>
      <c r="C85" s="199">
        <f>'8. sz. mell Önk.köt.'!C85+'9. sz. mell Önk.önként '!C85</f>
        <v>0</v>
      </c>
      <c r="D85" s="199">
        <f>'8. sz. mell Önk.köt.'!D85+'9. sz. mell Önk.önként '!D85</f>
        <v>0</v>
      </c>
      <c r="E85" s="199">
        <f>'8. sz. mell Önk.köt.'!E85+'9. sz. mell Önk.önként '!E85</f>
        <v>0</v>
      </c>
      <c r="F85" s="199">
        <f>'8. sz. mell Önk.köt.'!F85+'9. sz. mell Önk.önként '!F85</f>
        <v>0</v>
      </c>
    </row>
    <row r="86" spans="1:6" s="44" customFormat="1" ht="12" customHeight="1" thickBot="1">
      <c r="A86" s="176" t="s">
        <v>245</v>
      </c>
      <c r="B86" s="166" t="s">
        <v>246</v>
      </c>
      <c r="C86" s="91">
        <f>+C64+C68+C73+C76+C80+C85</f>
        <v>0</v>
      </c>
      <c r="D86" s="91">
        <f>+D64+D68+D73+D76+D80+D85</f>
        <v>79180</v>
      </c>
      <c r="E86" s="91">
        <f>+E64+E68+E73+E76+E80+E85</f>
        <v>0</v>
      </c>
      <c r="F86" s="91">
        <f>+F64+F68+F73+F76+F80+F85</f>
        <v>79180</v>
      </c>
    </row>
    <row r="87" spans="1:6" s="44" customFormat="1" ht="12" customHeight="1" thickBot="1">
      <c r="A87" s="180" t="s">
        <v>259</v>
      </c>
      <c r="B87" s="168" t="s">
        <v>361</v>
      </c>
      <c r="C87" s="91">
        <f>+C63+C86</f>
        <v>649986</v>
      </c>
      <c r="D87" s="91">
        <f>+D63+D86</f>
        <v>962531</v>
      </c>
      <c r="E87" s="91">
        <f>+E63+E86</f>
        <v>1947</v>
      </c>
      <c r="F87" s="91">
        <f>+F63+F86</f>
        <v>964478</v>
      </c>
    </row>
    <row r="88" spans="1:3" s="45" customFormat="1" ht="15" customHeight="1">
      <c r="A88" s="68"/>
      <c r="B88" s="69"/>
      <c r="C88" s="131"/>
    </row>
    <row r="89" spans="1:3" ht="13.5" thickBot="1">
      <c r="A89" s="181"/>
      <c r="B89" s="71"/>
      <c r="C89" s="132"/>
    </row>
    <row r="90" spans="1:6" s="38" customFormat="1" ht="16.5" customHeight="1" thickBot="1">
      <c r="A90" s="379" t="s">
        <v>43</v>
      </c>
      <c r="B90" s="380"/>
      <c r="C90" s="380"/>
      <c r="D90" s="380"/>
      <c r="E90" s="380"/>
      <c r="F90" s="381"/>
    </row>
    <row r="91" spans="1:6" s="46" customFormat="1" ht="12" customHeight="1" thickBot="1">
      <c r="A91" s="150" t="s">
        <v>6</v>
      </c>
      <c r="B91" s="24" t="s">
        <v>262</v>
      </c>
      <c r="C91" s="84">
        <f>SUM(C92:C96)</f>
        <v>192564</v>
      </c>
      <c r="D91" s="84">
        <f>SUM(D92:D96)</f>
        <v>236963</v>
      </c>
      <c r="E91" s="84">
        <f>SUM(E92:E96)</f>
        <v>6513</v>
      </c>
      <c r="F91" s="84">
        <f>SUM(F92:F96)</f>
        <v>243476</v>
      </c>
    </row>
    <row r="92" spans="1:6" ht="12" customHeight="1">
      <c r="A92" s="182" t="s">
        <v>65</v>
      </c>
      <c r="B92" s="8" t="s">
        <v>36</v>
      </c>
      <c r="C92" s="239">
        <f>'8. sz. mell Önk.köt.'!C92+'9. sz. mell Önk.önként '!C92</f>
        <v>51758</v>
      </c>
      <c r="D92" s="239">
        <f>'8. sz. mell Önk.köt.'!D92+'9. sz. mell Önk.önként '!D92</f>
        <v>69524</v>
      </c>
      <c r="E92" s="239">
        <f>'8. sz. mell Önk.köt.'!E92+'9. sz. mell Önk.önként '!E92</f>
        <v>1635</v>
      </c>
      <c r="F92" s="86">
        <f>'8. sz. mell Önk.köt.'!F92+'9. sz. mell Önk.önként '!F92</f>
        <v>71159</v>
      </c>
    </row>
    <row r="93" spans="1:6" ht="12" customHeight="1">
      <c r="A93" s="174" t="s">
        <v>66</v>
      </c>
      <c r="B93" s="6" t="s">
        <v>107</v>
      </c>
      <c r="C93" s="240">
        <f>'8. sz. mell Önk.köt.'!C93+'9. sz. mell Önk.önként '!C93</f>
        <v>13919</v>
      </c>
      <c r="D93" s="240">
        <f>'8. sz. mell Önk.köt.'!D93+'9. sz. mell Önk.önként '!D93</f>
        <v>17138</v>
      </c>
      <c r="E93" s="240">
        <f>'8. sz. mell Önk.köt.'!E93+'9. sz. mell Önk.önként '!E93</f>
        <v>483</v>
      </c>
      <c r="F93" s="87">
        <f>'8. sz. mell Önk.köt.'!F93+'9. sz. mell Önk.önként '!F93</f>
        <v>17621</v>
      </c>
    </row>
    <row r="94" spans="1:6" ht="12" customHeight="1">
      <c r="A94" s="174" t="s">
        <v>67</v>
      </c>
      <c r="B94" s="6" t="s">
        <v>84</v>
      </c>
      <c r="C94" s="240">
        <f>'8. sz. mell Önk.köt.'!C94+'9. sz. mell Önk.önként '!C94</f>
        <v>112131</v>
      </c>
      <c r="D94" s="240">
        <f>'8. sz. mell Önk.köt.'!D94+'9. sz. mell Önk.önként '!D94</f>
        <v>131864</v>
      </c>
      <c r="E94" s="240">
        <f>'8. sz. mell Önk.köt.'!E94+'9. sz. mell Önk.önként '!E94</f>
        <v>2406</v>
      </c>
      <c r="F94" s="87">
        <f>'8. sz. mell Önk.köt.'!F94+'9. sz. mell Önk.önként '!F94</f>
        <v>134270</v>
      </c>
    </row>
    <row r="95" spans="1:6" ht="12" customHeight="1">
      <c r="A95" s="174" t="s">
        <v>68</v>
      </c>
      <c r="B95" s="9" t="s">
        <v>108</v>
      </c>
      <c r="C95" s="240">
        <f>'8. sz. mell Önk.köt.'!C95+'9. sz. mell Önk.önként '!C95</f>
        <v>3000</v>
      </c>
      <c r="D95" s="240">
        <f>'8. sz. mell Önk.köt.'!D95+'9. sz. mell Önk.önként '!D95</f>
        <v>3686</v>
      </c>
      <c r="E95" s="240">
        <f>'8. sz. mell Önk.köt.'!E95+'9. sz. mell Önk.önként '!E95</f>
        <v>1349</v>
      </c>
      <c r="F95" s="87">
        <f>'8. sz. mell Önk.köt.'!F95+'9. sz. mell Önk.önként '!F95</f>
        <v>5035</v>
      </c>
    </row>
    <row r="96" spans="1:6" ht="12" customHeight="1">
      <c r="A96" s="174" t="s">
        <v>76</v>
      </c>
      <c r="B96" s="17" t="s">
        <v>109</v>
      </c>
      <c r="C96" s="240">
        <f>'8. sz. mell Önk.köt.'!C96+'9. sz. mell Önk.önként '!C96</f>
        <v>11756</v>
      </c>
      <c r="D96" s="240">
        <f>'8. sz. mell Önk.köt.'!D96+'9. sz. mell Önk.önként '!D96</f>
        <v>14751</v>
      </c>
      <c r="E96" s="240">
        <f>'8. sz. mell Önk.köt.'!E96+'9. sz. mell Önk.önként '!E96</f>
        <v>640</v>
      </c>
      <c r="F96" s="87">
        <f>'8. sz. mell Önk.köt.'!F96+'9. sz. mell Önk.önként '!F96</f>
        <v>15391</v>
      </c>
    </row>
    <row r="97" spans="1:6" ht="12" customHeight="1">
      <c r="A97" s="174" t="s">
        <v>69</v>
      </c>
      <c r="B97" s="6" t="s">
        <v>263</v>
      </c>
      <c r="C97" s="240">
        <f>'8. sz. mell Önk.köt.'!C97+'9. sz. mell Önk.önként '!C97</f>
        <v>0</v>
      </c>
      <c r="D97" s="240">
        <f>'8. sz. mell Önk.köt.'!D97+'9. sz. mell Önk.önként '!D97</f>
        <v>2995</v>
      </c>
      <c r="E97" s="240">
        <f>'8. sz. mell Önk.köt.'!E97+'9. sz. mell Önk.önként '!E97</f>
        <v>0</v>
      </c>
      <c r="F97" s="87">
        <f>'8. sz. mell Önk.köt.'!F97+'9. sz. mell Önk.önként '!F97</f>
        <v>2995</v>
      </c>
    </row>
    <row r="98" spans="1:6" ht="12" customHeight="1">
      <c r="A98" s="174" t="s">
        <v>70</v>
      </c>
      <c r="B98" s="52" t="s">
        <v>264</v>
      </c>
      <c r="C98" s="240">
        <f>'8. sz. mell Önk.köt.'!C98+'9. sz. mell Önk.önként '!C98</f>
        <v>0</v>
      </c>
      <c r="D98" s="240">
        <f>'8. sz. mell Önk.köt.'!D98+'9. sz. mell Önk.önként '!D98</f>
        <v>0</v>
      </c>
      <c r="E98" s="240">
        <f>'8. sz. mell Önk.köt.'!E98+'9. sz. mell Önk.önként '!E98</f>
        <v>0</v>
      </c>
      <c r="F98" s="87">
        <f>'8. sz. mell Önk.köt.'!F98+'9. sz. mell Önk.önként '!F98</f>
        <v>0</v>
      </c>
    </row>
    <row r="99" spans="1:6" ht="12" customHeight="1">
      <c r="A99" s="174" t="s">
        <v>77</v>
      </c>
      <c r="B99" s="53" t="s">
        <v>265</v>
      </c>
      <c r="C99" s="240">
        <f>'8. sz. mell Önk.köt.'!C99+'9. sz. mell Önk.önként '!C99</f>
        <v>0</v>
      </c>
      <c r="D99" s="240">
        <f>'8. sz. mell Önk.köt.'!D99+'9. sz. mell Önk.önként '!D99</f>
        <v>0</v>
      </c>
      <c r="E99" s="240">
        <f>'8. sz. mell Önk.köt.'!E99+'9. sz. mell Önk.önként '!E99</f>
        <v>0</v>
      </c>
      <c r="F99" s="87">
        <f>'8. sz. mell Önk.köt.'!F99+'9. sz. mell Önk.önként '!F99</f>
        <v>0</v>
      </c>
    </row>
    <row r="100" spans="1:6" ht="12" customHeight="1">
      <c r="A100" s="174" t="s">
        <v>78</v>
      </c>
      <c r="B100" s="53" t="s">
        <v>266</v>
      </c>
      <c r="C100" s="240">
        <f>'8. sz. mell Önk.köt.'!C100+'9. sz. mell Önk.önként '!C100</f>
        <v>0</v>
      </c>
      <c r="D100" s="240">
        <f>'8. sz. mell Önk.köt.'!D100+'9. sz. mell Önk.önként '!D100</f>
        <v>0</v>
      </c>
      <c r="E100" s="240">
        <f>'8. sz. mell Önk.köt.'!E100+'9. sz. mell Önk.önként '!E100</f>
        <v>0</v>
      </c>
      <c r="F100" s="87">
        <f>'8. sz. mell Önk.köt.'!F100+'9. sz. mell Önk.önként '!F100</f>
        <v>0</v>
      </c>
    </row>
    <row r="101" spans="1:6" ht="12" customHeight="1">
      <c r="A101" s="174" t="s">
        <v>79</v>
      </c>
      <c r="B101" s="52" t="s">
        <v>267</v>
      </c>
      <c r="C101" s="240">
        <f>'8. sz. mell Önk.köt.'!C101+'9. sz. mell Önk.önként '!C101</f>
        <v>6406</v>
      </c>
      <c r="D101" s="240">
        <f>'8. sz. mell Önk.köt.'!D101+'9. sz. mell Önk.önként '!D101</f>
        <v>6406</v>
      </c>
      <c r="E101" s="240">
        <f>'8. sz. mell Önk.köt.'!E101+'9. sz. mell Önk.önként '!E101</f>
        <v>0</v>
      </c>
      <c r="F101" s="87">
        <f>'8. sz. mell Önk.köt.'!F101+'9. sz. mell Önk.önként '!F101</f>
        <v>6406</v>
      </c>
    </row>
    <row r="102" spans="1:6" ht="12" customHeight="1">
      <c r="A102" s="174" t="s">
        <v>80</v>
      </c>
      <c r="B102" s="52" t="s">
        <v>268</v>
      </c>
      <c r="C102" s="240">
        <f>'8. sz. mell Önk.köt.'!C102+'9. sz. mell Önk.önként '!C102</f>
        <v>0</v>
      </c>
      <c r="D102" s="240">
        <f>'8. sz. mell Önk.köt.'!D102+'9. sz. mell Önk.önként '!D102</f>
        <v>0</v>
      </c>
      <c r="E102" s="240">
        <f>'8. sz. mell Önk.köt.'!E102+'9. sz. mell Önk.önként '!E102</f>
        <v>0</v>
      </c>
      <c r="F102" s="87">
        <f>'8. sz. mell Önk.köt.'!F102+'9. sz. mell Önk.önként '!F102</f>
        <v>0</v>
      </c>
    </row>
    <row r="103" spans="1:6" ht="12" customHeight="1">
      <c r="A103" s="174" t="s">
        <v>82</v>
      </c>
      <c r="B103" s="53" t="s">
        <v>269</v>
      </c>
      <c r="C103" s="240">
        <f>'8. sz. mell Önk.köt.'!C103+'9. sz. mell Önk.önként '!C103</f>
        <v>0</v>
      </c>
      <c r="D103" s="240">
        <f>'8. sz. mell Önk.köt.'!D103+'9. sz. mell Önk.önként '!D103</f>
        <v>0</v>
      </c>
      <c r="E103" s="240">
        <f>'8. sz. mell Önk.köt.'!E103+'9. sz. mell Önk.önként '!E103</f>
        <v>0</v>
      </c>
      <c r="F103" s="87">
        <f>'8. sz. mell Önk.köt.'!F103+'9. sz. mell Önk.önként '!F103</f>
        <v>0</v>
      </c>
    </row>
    <row r="104" spans="1:6" ht="12" customHeight="1">
      <c r="A104" s="183" t="s">
        <v>110</v>
      </c>
      <c r="B104" s="54" t="s">
        <v>270</v>
      </c>
      <c r="C104" s="240">
        <f>'8. sz. mell Önk.köt.'!C104+'9. sz. mell Önk.önként '!C104</f>
        <v>0</v>
      </c>
      <c r="D104" s="240">
        <f>'8. sz. mell Önk.köt.'!D104+'9. sz. mell Önk.önként '!D104</f>
        <v>0</v>
      </c>
      <c r="E104" s="240">
        <f>'8. sz. mell Önk.köt.'!E104+'9. sz. mell Önk.önként '!E104</f>
        <v>0</v>
      </c>
      <c r="F104" s="87">
        <f>'8. sz. mell Önk.köt.'!F104+'9. sz. mell Önk.önként '!F104</f>
        <v>0</v>
      </c>
    </row>
    <row r="105" spans="1:6" ht="12" customHeight="1">
      <c r="A105" s="174" t="s">
        <v>260</v>
      </c>
      <c r="B105" s="54" t="s">
        <v>271</v>
      </c>
      <c r="C105" s="240">
        <f>'8. sz. mell Önk.köt.'!C105+'9. sz. mell Önk.önként '!C105</f>
        <v>0</v>
      </c>
      <c r="D105" s="240">
        <f>'8. sz. mell Önk.köt.'!D105+'9. sz. mell Önk.önként '!D105</f>
        <v>0</v>
      </c>
      <c r="E105" s="240">
        <f>'8. sz. mell Önk.köt.'!E105+'9. sz. mell Önk.önként '!E105</f>
        <v>0</v>
      </c>
      <c r="F105" s="87">
        <f>'8. sz. mell Önk.köt.'!F105+'9. sz. mell Önk.önként '!F105</f>
        <v>0</v>
      </c>
    </row>
    <row r="106" spans="1:6" ht="12" customHeight="1" thickBot="1">
      <c r="A106" s="184" t="s">
        <v>261</v>
      </c>
      <c r="B106" s="55" t="s">
        <v>272</v>
      </c>
      <c r="C106" s="241">
        <f>'8. sz. mell Önk.köt.'!C106+'9. sz. mell Önk.önként '!C106</f>
        <v>5350</v>
      </c>
      <c r="D106" s="241">
        <f>'8. sz. mell Önk.köt.'!D106+'9. sz. mell Önk.önként '!D106</f>
        <v>5350</v>
      </c>
      <c r="E106" s="241">
        <f>'8. sz. mell Önk.köt.'!E106+'9. sz. mell Önk.önként '!E106</f>
        <v>0</v>
      </c>
      <c r="F106" s="93">
        <f>'8. sz. mell Önk.köt.'!F106+'9. sz. mell Önk.önként '!F106</f>
        <v>5350</v>
      </c>
    </row>
    <row r="107" spans="1:6" ht="12" customHeight="1" thickBot="1">
      <c r="A107" s="25" t="s">
        <v>7</v>
      </c>
      <c r="B107" s="23" t="s">
        <v>273</v>
      </c>
      <c r="C107" s="85">
        <f>+C108+C110+C112</f>
        <v>331871</v>
      </c>
      <c r="D107" s="85">
        <f>+D108+D110+D112</f>
        <v>583139</v>
      </c>
      <c r="E107" s="85">
        <f>+E108+E110+E112</f>
        <v>437</v>
      </c>
      <c r="F107" s="85">
        <f>+F108+F110+F112</f>
        <v>583576</v>
      </c>
    </row>
    <row r="108" spans="1:6" ht="12" customHeight="1">
      <c r="A108" s="173" t="s">
        <v>71</v>
      </c>
      <c r="B108" s="6" t="s">
        <v>127</v>
      </c>
      <c r="C108" s="239">
        <f>'8. sz. mell Önk.köt.'!C108+'9. sz. mell Önk.önként '!C108</f>
        <v>331521</v>
      </c>
      <c r="D108" s="239">
        <f>'8. sz. mell Önk.köt.'!D108+'9. sz. mell Önk.önként '!D108</f>
        <v>571224</v>
      </c>
      <c r="E108" s="239">
        <f>'8. sz. mell Önk.köt.'!E108+'9. sz. mell Önk.önként '!E108</f>
        <v>437</v>
      </c>
      <c r="F108" s="86">
        <f>'8. sz. mell Önk.köt.'!F108+'9. sz. mell Önk.önként '!F108</f>
        <v>571661</v>
      </c>
    </row>
    <row r="109" spans="1:6" ht="12" customHeight="1">
      <c r="A109" s="173" t="s">
        <v>72</v>
      </c>
      <c r="B109" s="10" t="s">
        <v>277</v>
      </c>
      <c r="C109" s="240">
        <f>'8. sz. mell Önk.köt.'!C109+'9. sz. mell Önk.önként '!C109</f>
        <v>325161</v>
      </c>
      <c r="D109" s="240">
        <f>'8. sz. mell Önk.köt.'!D109+'9. sz. mell Önk.önként '!D109</f>
        <v>532678</v>
      </c>
      <c r="E109" s="240">
        <f>'8. sz. mell Önk.köt.'!E109+'9. sz. mell Önk.önként '!E109</f>
        <v>0</v>
      </c>
      <c r="F109" s="87">
        <f>'8. sz. mell Önk.köt.'!F109+'9. sz. mell Önk.önként '!F109</f>
        <v>532678</v>
      </c>
    </row>
    <row r="110" spans="1:6" ht="12" customHeight="1">
      <c r="A110" s="173" t="s">
        <v>73</v>
      </c>
      <c r="B110" s="10" t="s">
        <v>111</v>
      </c>
      <c r="C110" s="240">
        <f>'8. sz. mell Önk.köt.'!C110+'9. sz. mell Önk.önként '!C110</f>
        <v>350</v>
      </c>
      <c r="D110" s="240">
        <f>'8. sz. mell Önk.köt.'!D110+'9. sz. mell Önk.önként '!D110</f>
        <v>11915</v>
      </c>
      <c r="E110" s="240">
        <f>'8. sz. mell Önk.köt.'!E110+'9. sz. mell Önk.önként '!E110</f>
        <v>0</v>
      </c>
      <c r="F110" s="87">
        <f>'8. sz. mell Önk.köt.'!F110+'9. sz. mell Önk.önként '!F110</f>
        <v>11915</v>
      </c>
    </row>
    <row r="111" spans="1:6" ht="12" customHeight="1">
      <c r="A111" s="173" t="s">
        <v>74</v>
      </c>
      <c r="B111" s="10" t="s">
        <v>278</v>
      </c>
      <c r="C111" s="240">
        <f>'8. sz. mell Önk.köt.'!C111+'9. sz. mell Önk.önként '!C111</f>
        <v>0</v>
      </c>
      <c r="D111" s="240">
        <f>'8. sz. mell Önk.köt.'!D111+'9. sz. mell Önk.önként '!D111</f>
        <v>0</v>
      </c>
      <c r="E111" s="240">
        <f>'8. sz. mell Önk.köt.'!E111+'9. sz. mell Önk.önként '!E111</f>
        <v>0</v>
      </c>
      <c r="F111" s="87">
        <f>'8. sz. mell Önk.köt.'!F111+'9. sz. mell Önk.önként '!F111</f>
        <v>0</v>
      </c>
    </row>
    <row r="112" spans="1:6" ht="12" customHeight="1">
      <c r="A112" s="173" t="s">
        <v>75</v>
      </c>
      <c r="B112" s="82" t="s">
        <v>130</v>
      </c>
      <c r="C112" s="240">
        <f>'8. sz. mell Önk.köt.'!C112+'9. sz. mell Önk.önként '!C112</f>
        <v>0</v>
      </c>
      <c r="D112" s="240">
        <f>'8. sz. mell Önk.köt.'!D112+'9. sz. mell Önk.önként '!D112</f>
        <v>0</v>
      </c>
      <c r="E112" s="240">
        <f>'8. sz. mell Önk.köt.'!E112+'9. sz. mell Önk.önként '!E112</f>
        <v>0</v>
      </c>
      <c r="F112" s="87">
        <f>'8. sz. mell Önk.köt.'!F112+'9. sz. mell Önk.önként '!F112</f>
        <v>0</v>
      </c>
    </row>
    <row r="113" spans="1:6" ht="12" customHeight="1">
      <c r="A113" s="173" t="s">
        <v>81</v>
      </c>
      <c r="B113" s="81" t="s">
        <v>368</v>
      </c>
      <c r="C113" s="240">
        <f>'8. sz. mell Önk.köt.'!C113+'9. sz. mell Önk.önként '!C113</f>
        <v>0</v>
      </c>
      <c r="D113" s="240">
        <f>'8. sz. mell Önk.köt.'!D113+'9. sz. mell Önk.önként '!D113</f>
        <v>0</v>
      </c>
      <c r="E113" s="240">
        <f>'8. sz. mell Önk.köt.'!E113+'9. sz. mell Önk.önként '!E113</f>
        <v>0</v>
      </c>
      <c r="F113" s="87">
        <f>'8. sz. mell Önk.köt.'!F113+'9. sz. mell Önk.önként '!F113</f>
        <v>0</v>
      </c>
    </row>
    <row r="114" spans="1:6" ht="12" customHeight="1">
      <c r="A114" s="173" t="s">
        <v>83</v>
      </c>
      <c r="B114" s="154" t="s">
        <v>283</v>
      </c>
      <c r="C114" s="240">
        <f>'8. sz. mell Önk.köt.'!C114+'9. sz. mell Önk.önként '!C114</f>
        <v>0</v>
      </c>
      <c r="D114" s="240">
        <f>'8. sz. mell Önk.köt.'!D114+'9. sz. mell Önk.önként '!D114</f>
        <v>0</v>
      </c>
      <c r="E114" s="240">
        <f>'8. sz. mell Önk.köt.'!E114+'9. sz. mell Önk.önként '!E114</f>
        <v>0</v>
      </c>
      <c r="F114" s="87">
        <f>'8. sz. mell Önk.köt.'!F114+'9. sz. mell Önk.önként '!F114</f>
        <v>0</v>
      </c>
    </row>
    <row r="115" spans="1:6" ht="12" customHeight="1">
      <c r="A115" s="173" t="s">
        <v>112</v>
      </c>
      <c r="B115" s="53" t="s">
        <v>266</v>
      </c>
      <c r="C115" s="240">
        <f>'8. sz. mell Önk.köt.'!C115+'9. sz. mell Önk.önként '!C115</f>
        <v>0</v>
      </c>
      <c r="D115" s="240">
        <f>'8. sz. mell Önk.köt.'!D115+'9. sz. mell Önk.önként '!D115</f>
        <v>0</v>
      </c>
      <c r="E115" s="240">
        <f>'8. sz. mell Önk.köt.'!E115+'9. sz. mell Önk.önként '!E115</f>
        <v>0</v>
      </c>
      <c r="F115" s="87">
        <f>'8. sz. mell Önk.köt.'!F115+'9. sz. mell Önk.önként '!F115</f>
        <v>0</v>
      </c>
    </row>
    <row r="116" spans="1:6" ht="12" customHeight="1">
      <c r="A116" s="173" t="s">
        <v>113</v>
      </c>
      <c r="B116" s="53" t="s">
        <v>282</v>
      </c>
      <c r="C116" s="240">
        <f>'8. sz. mell Önk.köt.'!C116+'9. sz. mell Önk.önként '!C116</f>
        <v>0</v>
      </c>
      <c r="D116" s="240">
        <f>'8. sz. mell Önk.köt.'!D116+'9. sz. mell Önk.önként '!D116</f>
        <v>0</v>
      </c>
      <c r="E116" s="240">
        <f>'8. sz. mell Önk.köt.'!E116+'9. sz. mell Önk.önként '!E116</f>
        <v>0</v>
      </c>
      <c r="F116" s="87">
        <f>'8. sz. mell Önk.köt.'!F116+'9. sz. mell Önk.önként '!F116</f>
        <v>0</v>
      </c>
    </row>
    <row r="117" spans="1:6" ht="12" customHeight="1">
      <c r="A117" s="173" t="s">
        <v>114</v>
      </c>
      <c r="B117" s="53" t="s">
        <v>281</v>
      </c>
      <c r="C117" s="240">
        <f>'8. sz. mell Önk.köt.'!C117+'9. sz. mell Önk.önként '!C117</f>
        <v>0</v>
      </c>
      <c r="D117" s="240">
        <f>'8. sz. mell Önk.köt.'!D117+'9. sz. mell Önk.önként '!D117</f>
        <v>0</v>
      </c>
      <c r="E117" s="240">
        <f>'8. sz. mell Önk.köt.'!E117+'9. sz. mell Önk.önként '!E117</f>
        <v>0</v>
      </c>
      <c r="F117" s="87">
        <f>'8. sz. mell Önk.köt.'!F117+'9. sz. mell Önk.önként '!F117</f>
        <v>0</v>
      </c>
    </row>
    <row r="118" spans="1:6" ht="12" customHeight="1">
      <c r="A118" s="173" t="s">
        <v>274</v>
      </c>
      <c r="B118" s="53" t="s">
        <v>269</v>
      </c>
      <c r="C118" s="240">
        <f>'8. sz. mell Önk.köt.'!C118+'9. sz. mell Önk.önként '!C118</f>
        <v>0</v>
      </c>
      <c r="D118" s="240">
        <f>'8. sz. mell Önk.köt.'!D118+'9. sz. mell Önk.önként '!D118</f>
        <v>0</v>
      </c>
      <c r="E118" s="240">
        <f>'8. sz. mell Önk.köt.'!E118+'9. sz. mell Önk.önként '!E118</f>
        <v>0</v>
      </c>
      <c r="F118" s="87">
        <f>'8. sz. mell Önk.köt.'!F118+'9. sz. mell Önk.önként '!F118</f>
        <v>0</v>
      </c>
    </row>
    <row r="119" spans="1:6" ht="12" customHeight="1">
      <c r="A119" s="173" t="s">
        <v>275</v>
      </c>
      <c r="B119" s="53" t="s">
        <v>280</v>
      </c>
      <c r="C119" s="240">
        <f>'8. sz. mell Önk.köt.'!C119+'9. sz. mell Önk.önként '!C119</f>
        <v>0</v>
      </c>
      <c r="D119" s="240">
        <f>'8. sz. mell Önk.köt.'!D119+'9. sz. mell Önk.önként '!D119</f>
        <v>0</v>
      </c>
      <c r="E119" s="240">
        <f>'8. sz. mell Önk.köt.'!E119+'9. sz. mell Önk.önként '!E119</f>
        <v>0</v>
      </c>
      <c r="F119" s="87">
        <f>'8. sz. mell Önk.köt.'!F119+'9. sz. mell Önk.önként '!F119</f>
        <v>0</v>
      </c>
    </row>
    <row r="120" spans="1:6" ht="12" customHeight="1" thickBot="1">
      <c r="A120" s="183" t="s">
        <v>276</v>
      </c>
      <c r="B120" s="53" t="s">
        <v>279</v>
      </c>
      <c r="C120" s="241">
        <f>'8. sz. mell Önk.köt.'!C120+'9. sz. mell Önk.önként '!C120</f>
        <v>0</v>
      </c>
      <c r="D120" s="241">
        <f>'8. sz. mell Önk.köt.'!D120+'9. sz. mell Önk.önként '!D120</f>
        <v>0</v>
      </c>
      <c r="E120" s="241">
        <f>'8. sz. mell Önk.köt.'!E120+'9. sz. mell Önk.önként '!E120</f>
        <v>0</v>
      </c>
      <c r="F120" s="93">
        <f>'8. sz. mell Önk.köt.'!F120+'9. sz. mell Önk.önként '!F120</f>
        <v>0</v>
      </c>
    </row>
    <row r="121" spans="1:6" ht="12" customHeight="1" thickBot="1">
      <c r="A121" s="25" t="s">
        <v>8</v>
      </c>
      <c r="B121" s="48" t="s">
        <v>284</v>
      </c>
      <c r="C121" s="85">
        <f>+C122+C123</f>
        <v>10994</v>
      </c>
      <c r="D121" s="85">
        <f>+D122+D123</f>
        <v>20425</v>
      </c>
      <c r="E121" s="85">
        <f>+E122+E123</f>
        <v>-3948</v>
      </c>
      <c r="F121" s="85">
        <f>+F122+F123</f>
        <v>16477</v>
      </c>
    </row>
    <row r="122" spans="1:6" ht="12" customHeight="1">
      <c r="A122" s="173" t="s">
        <v>54</v>
      </c>
      <c r="B122" s="7" t="s">
        <v>45</v>
      </c>
      <c r="C122" s="239">
        <f>'8. sz. mell Önk.köt.'!C122+'9. sz. mell Önk.önként '!C122</f>
        <v>10994</v>
      </c>
      <c r="D122" s="239">
        <f>'8. sz. mell Önk.köt.'!D122+'9. sz. mell Önk.önként '!D122</f>
        <v>10675</v>
      </c>
      <c r="E122" s="239">
        <f>'8. sz. mell Önk.köt.'!E122+'9. sz. mell Önk.önként '!E122</f>
        <v>-3948</v>
      </c>
      <c r="F122" s="86">
        <f>'8. sz. mell Önk.köt.'!F122+'9. sz. mell Önk.önként '!F122</f>
        <v>6727</v>
      </c>
    </row>
    <row r="123" spans="1:6" ht="12" customHeight="1" thickBot="1">
      <c r="A123" s="175" t="s">
        <v>55</v>
      </c>
      <c r="B123" s="10" t="s">
        <v>46</v>
      </c>
      <c r="C123" s="241">
        <f>'8. sz. mell Önk.köt.'!C123+'9. sz. mell Önk.önként '!C123</f>
        <v>0</v>
      </c>
      <c r="D123" s="241">
        <f>'8. sz. mell Önk.köt.'!D123+'9. sz. mell Önk.önként '!D123</f>
        <v>9750</v>
      </c>
      <c r="E123" s="241">
        <f>'8. sz. mell Önk.köt.'!E123+'9. sz. mell Önk.önként '!E123</f>
        <v>0</v>
      </c>
      <c r="F123" s="93">
        <f>'8. sz. mell Önk.köt.'!F123+'9. sz. mell Önk.önként '!F123</f>
        <v>9750</v>
      </c>
    </row>
    <row r="124" spans="1:6" ht="12" customHeight="1" thickBot="1">
      <c r="A124" s="25" t="s">
        <v>9</v>
      </c>
      <c r="B124" s="48" t="s">
        <v>285</v>
      </c>
      <c r="C124" s="85">
        <f>+C91+C107+C121</f>
        <v>535429</v>
      </c>
      <c r="D124" s="85">
        <f>+D91+D107+D121</f>
        <v>840527</v>
      </c>
      <c r="E124" s="85">
        <f>+E91+E107+E121</f>
        <v>3002</v>
      </c>
      <c r="F124" s="85">
        <f>+F91+F107+F121</f>
        <v>843529</v>
      </c>
    </row>
    <row r="125" spans="1:6" ht="12" customHeight="1" thickBot="1">
      <c r="A125" s="25" t="s">
        <v>10</v>
      </c>
      <c r="B125" s="48" t="s">
        <v>286</v>
      </c>
      <c r="C125" s="85">
        <f>+C126+C127+C128</f>
        <v>0</v>
      </c>
      <c r="D125" s="85">
        <f>+D126+D127+D128</f>
        <v>0</v>
      </c>
      <c r="E125" s="85">
        <f>+E126+E127+E128</f>
        <v>0</v>
      </c>
      <c r="F125" s="85">
        <f>+F126+F127+F128</f>
        <v>0</v>
      </c>
    </row>
    <row r="126" spans="1:6" s="46" customFormat="1" ht="12" customHeight="1">
      <c r="A126" s="173" t="s">
        <v>58</v>
      </c>
      <c r="B126" s="7" t="s">
        <v>287</v>
      </c>
      <c r="C126" s="239">
        <f>'8. sz. mell Önk.köt.'!C126+'9. sz. mell Önk.önként '!C126</f>
        <v>0</v>
      </c>
      <c r="D126" s="239">
        <f>'8. sz. mell Önk.köt.'!D126+'9. sz. mell Önk.önként '!D126</f>
        <v>0</v>
      </c>
      <c r="E126" s="239">
        <f>'8. sz. mell Önk.köt.'!E126+'9. sz. mell Önk.önként '!E126</f>
        <v>0</v>
      </c>
      <c r="F126" s="86">
        <f>'8. sz. mell Önk.köt.'!F126+'9. sz. mell Önk.önként '!F126</f>
        <v>0</v>
      </c>
    </row>
    <row r="127" spans="1:6" ht="12" customHeight="1">
      <c r="A127" s="173" t="s">
        <v>59</v>
      </c>
      <c r="B127" s="7" t="s">
        <v>288</v>
      </c>
      <c r="C127" s="240">
        <f>'8. sz. mell Önk.köt.'!C127+'9. sz. mell Önk.önként '!C127</f>
        <v>0</v>
      </c>
      <c r="D127" s="240">
        <f>'8. sz. mell Önk.köt.'!D127+'9. sz. mell Önk.önként '!D127</f>
        <v>0</v>
      </c>
      <c r="E127" s="240">
        <f>'8. sz. mell Önk.köt.'!E127+'9. sz. mell Önk.önként '!E127</f>
        <v>0</v>
      </c>
      <c r="F127" s="87">
        <f>'8. sz. mell Önk.köt.'!F127+'9. sz. mell Önk.önként '!F127</f>
        <v>0</v>
      </c>
    </row>
    <row r="128" spans="1:6" ht="12" customHeight="1" thickBot="1">
      <c r="A128" s="183" t="s">
        <v>60</v>
      </c>
      <c r="B128" s="5" t="s">
        <v>289</v>
      </c>
      <c r="C128" s="241">
        <f>'8. sz. mell Önk.köt.'!C128+'9. sz. mell Önk.önként '!C128</f>
        <v>0</v>
      </c>
      <c r="D128" s="241">
        <f>'8. sz. mell Önk.köt.'!D128+'9. sz. mell Önk.önként '!D128</f>
        <v>0</v>
      </c>
      <c r="E128" s="241">
        <f>'8. sz. mell Önk.köt.'!E128+'9. sz. mell Önk.önként '!E128</f>
        <v>0</v>
      </c>
      <c r="F128" s="93">
        <f>'8. sz. mell Önk.köt.'!F128+'9. sz. mell Önk.önként '!F128</f>
        <v>0</v>
      </c>
    </row>
    <row r="129" spans="1:6" ht="12" customHeight="1" thickBot="1">
      <c r="A129" s="25" t="s">
        <v>11</v>
      </c>
      <c r="B129" s="48" t="s">
        <v>334</v>
      </c>
      <c r="C129" s="85">
        <f>+C130+C131+C132+C133</f>
        <v>0</v>
      </c>
      <c r="D129" s="85">
        <f>+D130+D131+D132+D133</f>
        <v>0</v>
      </c>
      <c r="E129" s="85">
        <f>+E130+E131+E132+E133</f>
        <v>0</v>
      </c>
      <c r="F129" s="85">
        <f>+F130+F131+F132+F133</f>
        <v>0</v>
      </c>
    </row>
    <row r="130" spans="1:6" ht="12" customHeight="1">
      <c r="A130" s="173" t="s">
        <v>61</v>
      </c>
      <c r="B130" s="7" t="s">
        <v>290</v>
      </c>
      <c r="C130" s="239">
        <f>'8. sz. mell Önk.köt.'!C130+'9. sz. mell Önk.önként '!C130</f>
        <v>0</v>
      </c>
      <c r="D130" s="239">
        <f>'8. sz. mell Önk.köt.'!D130+'9. sz. mell Önk.önként '!D130</f>
        <v>0</v>
      </c>
      <c r="E130" s="239">
        <f>'8. sz. mell Önk.köt.'!E130+'9. sz. mell Önk.önként '!E130</f>
        <v>0</v>
      </c>
      <c r="F130" s="86">
        <f>'8. sz. mell Önk.köt.'!F130+'9. sz. mell Önk.önként '!F130</f>
        <v>0</v>
      </c>
    </row>
    <row r="131" spans="1:6" ht="12" customHeight="1">
      <c r="A131" s="173" t="s">
        <v>62</v>
      </c>
      <c r="B131" s="7" t="s">
        <v>291</v>
      </c>
      <c r="C131" s="240">
        <f>'8. sz. mell Önk.köt.'!C131+'9. sz. mell Önk.önként '!C131</f>
        <v>0</v>
      </c>
      <c r="D131" s="240">
        <f>'8. sz. mell Önk.köt.'!D131+'9. sz. mell Önk.önként '!D131</f>
        <v>0</v>
      </c>
      <c r="E131" s="240">
        <f>'8. sz. mell Önk.köt.'!E131+'9. sz. mell Önk.önként '!E131</f>
        <v>0</v>
      </c>
      <c r="F131" s="87">
        <f>'8. sz. mell Önk.köt.'!F131+'9. sz. mell Önk.önként '!F131</f>
        <v>0</v>
      </c>
    </row>
    <row r="132" spans="1:6" ht="12" customHeight="1">
      <c r="A132" s="173" t="s">
        <v>193</v>
      </c>
      <c r="B132" s="7" t="s">
        <v>292</v>
      </c>
      <c r="C132" s="240">
        <f>'8. sz. mell Önk.köt.'!C132+'9. sz. mell Önk.önként '!C132</f>
        <v>0</v>
      </c>
      <c r="D132" s="240">
        <f>'8. sz. mell Önk.köt.'!D132+'9. sz. mell Önk.önként '!D132</f>
        <v>0</v>
      </c>
      <c r="E132" s="240">
        <f>'8. sz. mell Önk.köt.'!E132+'9. sz. mell Önk.önként '!E132</f>
        <v>0</v>
      </c>
      <c r="F132" s="87">
        <f>'8. sz. mell Önk.köt.'!F132+'9. sz. mell Önk.önként '!F132</f>
        <v>0</v>
      </c>
    </row>
    <row r="133" spans="1:6" s="46" customFormat="1" ht="12" customHeight="1" thickBot="1">
      <c r="A133" s="183" t="s">
        <v>194</v>
      </c>
      <c r="B133" s="5" t="s">
        <v>293</v>
      </c>
      <c r="C133" s="241">
        <f>'8. sz. mell Önk.köt.'!C133+'9. sz. mell Önk.önként '!C133</f>
        <v>0</v>
      </c>
      <c r="D133" s="241">
        <f>'8. sz. mell Önk.köt.'!D133+'9. sz. mell Önk.önként '!D133</f>
        <v>0</v>
      </c>
      <c r="E133" s="241">
        <f>'8. sz. mell Önk.köt.'!E133+'9. sz. mell Önk.önként '!E133</f>
        <v>0</v>
      </c>
      <c r="F133" s="93">
        <f>'8. sz. mell Önk.köt.'!F133+'9. sz. mell Önk.önként '!F133</f>
        <v>0</v>
      </c>
    </row>
    <row r="134" spans="1:12" ht="12" customHeight="1" thickBot="1">
      <c r="A134" s="25" t="s">
        <v>12</v>
      </c>
      <c r="B134" s="48" t="s">
        <v>294</v>
      </c>
      <c r="C134" s="91">
        <f>+C135+C136+C137+C138+C139</f>
        <v>114557</v>
      </c>
      <c r="D134" s="91">
        <f>+D135+D136+D137+D138+D139</f>
        <v>122004</v>
      </c>
      <c r="E134" s="91">
        <f>+E135+E136+E137+E138+E139</f>
        <v>-1055</v>
      </c>
      <c r="F134" s="91">
        <f>+F135+F136+F137+F138+F139</f>
        <v>120949</v>
      </c>
      <c r="L134" s="77"/>
    </row>
    <row r="135" spans="1:6" ht="12.75">
      <c r="A135" s="173" t="s">
        <v>63</v>
      </c>
      <c r="B135" s="7" t="s">
        <v>295</v>
      </c>
      <c r="C135" s="239">
        <f>'8. sz. mell Önk.köt.'!C135+'9. sz. mell Önk.önként '!C135</f>
        <v>0</v>
      </c>
      <c r="D135" s="239">
        <f>'8. sz. mell Önk.köt.'!D135+'9. sz. mell Önk.önként '!D135</f>
        <v>0</v>
      </c>
      <c r="E135" s="239">
        <f>'8. sz. mell Önk.köt.'!E135+'9. sz. mell Önk.önként '!E135</f>
        <v>0</v>
      </c>
      <c r="F135" s="86">
        <f>'8. sz. mell Önk.köt.'!F135+'9. sz. mell Önk.önként '!F135</f>
        <v>0</v>
      </c>
    </row>
    <row r="136" spans="1:6" ht="12" customHeight="1">
      <c r="A136" s="173" t="s">
        <v>64</v>
      </c>
      <c r="B136" s="7" t="s">
        <v>305</v>
      </c>
      <c r="C136" s="240">
        <f>'8. sz. mell Önk.köt.'!C136+'9. sz. mell Önk.önként '!C136</f>
        <v>0</v>
      </c>
      <c r="D136" s="240">
        <f>'8. sz. mell Önk.köt.'!D136+'9. sz. mell Önk.önként '!D136</f>
        <v>2890</v>
      </c>
      <c r="E136" s="240">
        <f>'8. sz. mell Önk.köt.'!E136+'9. sz. mell Önk.önként '!E136</f>
        <v>0</v>
      </c>
      <c r="F136" s="87">
        <f>'8. sz. mell Önk.köt.'!F136+'9. sz. mell Önk.önként '!F136</f>
        <v>2890</v>
      </c>
    </row>
    <row r="137" spans="1:6" ht="12" customHeight="1">
      <c r="A137" s="173" t="s">
        <v>206</v>
      </c>
      <c r="B137" s="7" t="s">
        <v>372</v>
      </c>
      <c r="C137" s="240">
        <f>'8. sz. mell Önk.köt.'!C137+'9. sz. mell Önk.önként '!C137</f>
        <v>114557</v>
      </c>
      <c r="D137" s="240">
        <f>'8. sz. mell Önk.köt.'!D137+'9. sz. mell Önk.önként '!D137</f>
        <v>119114</v>
      </c>
      <c r="E137" s="240">
        <f>'8. sz. mell Önk.köt.'!E137+'9. sz. mell Önk.önként '!E137</f>
        <v>-1055</v>
      </c>
      <c r="F137" s="87">
        <f>'8. sz. mell Önk.köt.'!F137+'9. sz. mell Önk.önként '!F137</f>
        <v>118059</v>
      </c>
    </row>
    <row r="138" spans="1:6" s="46" customFormat="1" ht="12" customHeight="1">
      <c r="A138" s="173" t="s">
        <v>207</v>
      </c>
      <c r="B138" s="7" t="s">
        <v>296</v>
      </c>
      <c r="C138" s="240">
        <f>'8. sz. mell Önk.köt.'!C138+'9. sz. mell Önk.önként '!C138</f>
        <v>0</v>
      </c>
      <c r="D138" s="240">
        <f>'8. sz. mell Önk.köt.'!D138+'9. sz. mell Önk.önként '!D138</f>
        <v>0</v>
      </c>
      <c r="E138" s="240">
        <f>'8. sz. mell Önk.köt.'!E138+'9. sz. mell Önk.önként '!E138</f>
        <v>0</v>
      </c>
      <c r="F138" s="87">
        <f>'8. sz. mell Önk.köt.'!F138+'9. sz. mell Önk.önként '!F138</f>
        <v>0</v>
      </c>
    </row>
    <row r="139" spans="1:6" s="46" customFormat="1" ht="12" customHeight="1" thickBot="1">
      <c r="A139" s="183" t="s">
        <v>371</v>
      </c>
      <c r="B139" s="5" t="s">
        <v>297</v>
      </c>
      <c r="C139" s="241">
        <f>'8. sz. mell Önk.köt.'!C139+'9. sz. mell Önk.önként '!C139</f>
        <v>0</v>
      </c>
      <c r="D139" s="241">
        <f>'8. sz. mell Önk.köt.'!D139+'9. sz. mell Önk.önként '!D139</f>
        <v>0</v>
      </c>
      <c r="E139" s="241">
        <f>'8. sz. mell Önk.köt.'!E139+'9. sz. mell Önk.önként '!E139</f>
        <v>0</v>
      </c>
      <c r="F139" s="93">
        <f>'8. sz. mell Önk.köt.'!F139+'9. sz. mell Önk.önként '!F139</f>
        <v>0</v>
      </c>
    </row>
    <row r="140" spans="1:6" s="46" customFormat="1" ht="12" customHeight="1" thickBot="1">
      <c r="A140" s="25" t="s">
        <v>13</v>
      </c>
      <c r="B140" s="48" t="s">
        <v>298</v>
      </c>
      <c r="C140" s="94">
        <f>+C141+C142+C143+C144</f>
        <v>0</v>
      </c>
      <c r="D140" s="94">
        <f>+D141+D142+D143+D144</f>
        <v>0</v>
      </c>
      <c r="E140" s="94">
        <f>+E141+E142+E143+E144</f>
        <v>0</v>
      </c>
      <c r="F140" s="94">
        <f>+F141+F142+F143+F144</f>
        <v>0</v>
      </c>
    </row>
    <row r="141" spans="1:6" s="46" customFormat="1" ht="12" customHeight="1">
      <c r="A141" s="173" t="s">
        <v>105</v>
      </c>
      <c r="B141" s="7" t="s">
        <v>299</v>
      </c>
      <c r="C141" s="239">
        <f>'8. sz. mell Önk.köt.'!C141+'9. sz. mell Önk.önként '!C141</f>
        <v>0</v>
      </c>
      <c r="D141" s="239">
        <f>'8. sz. mell Önk.köt.'!D141+'9. sz. mell Önk.önként '!D141</f>
        <v>0</v>
      </c>
      <c r="E141" s="239">
        <f>'8. sz. mell Önk.köt.'!E141+'9. sz. mell Önk.önként '!E141</f>
        <v>0</v>
      </c>
      <c r="F141" s="86">
        <f>'8. sz. mell Önk.köt.'!F141+'9. sz. mell Önk.önként '!F141</f>
        <v>0</v>
      </c>
    </row>
    <row r="142" spans="1:6" s="46" customFormat="1" ht="12" customHeight="1">
      <c r="A142" s="173" t="s">
        <v>106</v>
      </c>
      <c r="B142" s="7" t="s">
        <v>300</v>
      </c>
      <c r="C142" s="240">
        <f>'8. sz. mell Önk.köt.'!C142+'9. sz. mell Önk.önként '!C142</f>
        <v>0</v>
      </c>
      <c r="D142" s="240">
        <f>'8. sz. mell Önk.köt.'!D142+'9. sz. mell Önk.önként '!D142</f>
        <v>0</v>
      </c>
      <c r="E142" s="240">
        <f>'8. sz. mell Önk.köt.'!E142+'9. sz. mell Önk.önként '!E142</f>
        <v>0</v>
      </c>
      <c r="F142" s="87">
        <f>'8. sz. mell Önk.köt.'!F142+'9. sz. mell Önk.önként '!F142</f>
        <v>0</v>
      </c>
    </row>
    <row r="143" spans="1:6" s="46" customFormat="1" ht="12" customHeight="1">
      <c r="A143" s="173" t="s">
        <v>129</v>
      </c>
      <c r="B143" s="7" t="s">
        <v>301</v>
      </c>
      <c r="C143" s="240">
        <f>'8. sz. mell Önk.köt.'!C143+'9. sz. mell Önk.önként '!C143</f>
        <v>0</v>
      </c>
      <c r="D143" s="240">
        <f>'8. sz. mell Önk.köt.'!D143+'9. sz. mell Önk.önként '!D143</f>
        <v>0</v>
      </c>
      <c r="E143" s="240">
        <f>'8. sz. mell Önk.köt.'!E143+'9. sz. mell Önk.önként '!E143</f>
        <v>0</v>
      </c>
      <c r="F143" s="87">
        <f>'8. sz. mell Önk.köt.'!F143+'9. sz. mell Önk.önként '!F143</f>
        <v>0</v>
      </c>
    </row>
    <row r="144" spans="1:6" ht="12.75" customHeight="1" thickBot="1">
      <c r="A144" s="173" t="s">
        <v>209</v>
      </c>
      <c r="B144" s="7" t="s">
        <v>302</v>
      </c>
      <c r="C144" s="241">
        <f>'8. sz. mell Önk.köt.'!C144+'9. sz. mell Önk.önként '!C144</f>
        <v>0</v>
      </c>
      <c r="D144" s="241">
        <f>'8. sz. mell Önk.köt.'!D144+'9. sz. mell Önk.önként '!D144</f>
        <v>0</v>
      </c>
      <c r="E144" s="241">
        <f>'8. sz. mell Önk.köt.'!E144+'9. sz. mell Önk.önként '!E144</f>
        <v>0</v>
      </c>
      <c r="F144" s="93">
        <f>'8. sz. mell Önk.köt.'!F144+'9. sz. mell Önk.önként '!F144</f>
        <v>0</v>
      </c>
    </row>
    <row r="145" spans="1:6" ht="12" customHeight="1" thickBot="1">
      <c r="A145" s="25" t="s">
        <v>14</v>
      </c>
      <c r="B145" s="48" t="s">
        <v>303</v>
      </c>
      <c r="C145" s="170">
        <f>+C125+C129+C134+C140</f>
        <v>114557</v>
      </c>
      <c r="D145" s="170">
        <f>+D125+D129+D134+D140</f>
        <v>122004</v>
      </c>
      <c r="E145" s="170">
        <f>+E125+E129+E134+E140</f>
        <v>-1055</v>
      </c>
      <c r="F145" s="170">
        <f>+F125+F129+F134+F140</f>
        <v>120949</v>
      </c>
    </row>
    <row r="146" spans="1:6" ht="15" customHeight="1" thickBot="1">
      <c r="A146" s="185" t="s">
        <v>15</v>
      </c>
      <c r="B146" s="137" t="s">
        <v>304</v>
      </c>
      <c r="C146" s="170">
        <f>+C124+C145</f>
        <v>649986</v>
      </c>
      <c r="D146" s="170">
        <f>+D124+D145</f>
        <v>962531</v>
      </c>
      <c r="E146" s="170">
        <f>+E124+E145</f>
        <v>1947</v>
      </c>
      <c r="F146" s="170">
        <f>+F124+F145</f>
        <v>964478</v>
      </c>
    </row>
    <row r="147" spans="1:3" ht="13.5" thickBot="1">
      <c r="A147" s="140"/>
      <c r="B147" s="141"/>
      <c r="C147" s="142"/>
    </row>
    <row r="148" spans="1:6" ht="15" customHeight="1" thickBot="1">
      <c r="A148" s="75" t="s">
        <v>123</v>
      </c>
      <c r="B148" s="76"/>
      <c r="C148" s="200">
        <f>'8. sz. mell Önk.köt.'!C148+'9. sz. mell Önk.önként '!C148</f>
        <v>20.75</v>
      </c>
      <c r="D148" s="200">
        <f>'8. sz. mell Önk.köt.'!D148+'9. sz. mell Önk.önként '!D148</f>
        <v>20.75</v>
      </c>
      <c r="E148" s="200">
        <f>'8. sz. mell Önk.köt.'!E148+'9. sz. mell Önk.önként '!E148</f>
        <v>0</v>
      </c>
      <c r="F148" s="200">
        <f>'8. sz. mell Önk.köt.'!F148+'9. sz. mell Önk.önként '!F148</f>
        <v>20.75</v>
      </c>
    </row>
    <row r="149" spans="1:6" ht="14.25" customHeight="1" thickBot="1">
      <c r="A149" s="75" t="s">
        <v>124</v>
      </c>
      <c r="B149" s="76"/>
      <c r="C149" s="201">
        <f>'8. sz. mell Önk.köt.'!C149+'9. sz. mell Önk.önként '!C149</f>
        <v>51</v>
      </c>
      <c r="D149" s="201">
        <f>'8. sz. mell Önk.köt.'!D149+'9. sz. mell Önk.önként '!D149</f>
        <v>51</v>
      </c>
      <c r="E149" s="201">
        <f>'8. sz. mell Önk.köt.'!E149+'9. sz. mell Önk.önként '!E149</f>
        <v>0</v>
      </c>
      <c r="F149" s="201">
        <f>'8. sz. mell Önk.köt.'!F149+'9. sz. mell Önk.önként '!F149</f>
        <v>51</v>
      </c>
    </row>
  </sheetData>
  <sheetProtection formatCells="0"/>
  <mergeCells count="3">
    <mergeCell ref="A90:F90"/>
    <mergeCell ref="A7:F7"/>
    <mergeCell ref="A1:F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&amp;L* Módosította a 9/2015.(VIII.27.) ör. Hatályos 2015.08.27. napjától&amp;C&amp;P/&amp;N</oddFooter>
  </headerFooter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L149"/>
  <sheetViews>
    <sheetView zoomScale="120" zoomScaleNormal="120" zoomScaleSheetLayoutView="85" workbookViewId="0" topLeftCell="A1">
      <selection activeCell="A1" sqref="A1:F1"/>
    </sheetView>
  </sheetViews>
  <sheetFormatPr defaultColWidth="9.00390625" defaultRowHeight="12.75"/>
  <cols>
    <col min="1" max="1" width="19.50390625" style="143" customWidth="1"/>
    <col min="2" max="2" width="72.00390625" style="144" customWidth="1"/>
    <col min="3" max="3" width="11.125" style="145" bestFit="1" customWidth="1"/>
    <col min="4" max="4" width="11.125" style="2" bestFit="1" customWidth="1"/>
    <col min="5" max="5" width="10.625" style="2" bestFit="1" customWidth="1"/>
    <col min="6" max="6" width="12.875" style="2" customWidth="1"/>
    <col min="7" max="16384" width="9.375" style="2" customWidth="1"/>
  </cols>
  <sheetData>
    <row r="1" spans="1:6" s="1" customFormat="1" ht="16.5" customHeight="1" thickBot="1">
      <c r="A1" s="383" t="s">
        <v>446</v>
      </c>
      <c r="B1" s="383"/>
      <c r="C1" s="383"/>
      <c r="D1" s="383"/>
      <c r="E1" s="383"/>
      <c r="F1" s="383"/>
    </row>
    <row r="2" spans="1:6" s="42" customFormat="1" ht="21" customHeight="1">
      <c r="A2" s="148" t="s">
        <v>48</v>
      </c>
      <c r="B2" s="126" t="s">
        <v>375</v>
      </c>
      <c r="C2" s="236"/>
      <c r="D2" s="236"/>
      <c r="E2" s="294"/>
      <c r="F2" s="202"/>
    </row>
    <row r="3" spans="1:6" s="42" customFormat="1" ht="16.5" thickBot="1">
      <c r="A3" s="61" t="s">
        <v>120</v>
      </c>
      <c r="B3" s="127" t="s">
        <v>392</v>
      </c>
      <c r="C3" s="237"/>
      <c r="D3" s="237"/>
      <c r="E3" s="295"/>
      <c r="F3" s="238"/>
    </row>
    <row r="4" spans="1:6" s="43" customFormat="1" ht="15.75" customHeight="1" thickBot="1">
      <c r="A4" s="62"/>
      <c r="B4" s="62"/>
      <c r="F4" s="63" t="s">
        <v>39</v>
      </c>
    </row>
    <row r="5" spans="1:6" ht="36.75" thickBot="1">
      <c r="A5" s="149" t="s">
        <v>122</v>
      </c>
      <c r="B5" s="64" t="s">
        <v>40</v>
      </c>
      <c r="C5" s="28" t="s">
        <v>416</v>
      </c>
      <c r="D5" s="28" t="s">
        <v>431</v>
      </c>
      <c r="E5" s="28" t="s">
        <v>434</v>
      </c>
      <c r="F5" s="28" t="s">
        <v>417</v>
      </c>
    </row>
    <row r="6" spans="1:6" s="38" customFormat="1" ht="12.75" customHeight="1" thickBot="1">
      <c r="A6" s="233">
        <v>1</v>
      </c>
      <c r="B6" s="234">
        <v>2</v>
      </c>
      <c r="C6" s="235">
        <v>3</v>
      </c>
      <c r="D6" s="235">
        <v>4</v>
      </c>
      <c r="E6" s="235">
        <v>5</v>
      </c>
      <c r="F6" s="235">
        <v>6</v>
      </c>
    </row>
    <row r="7" spans="1:6" s="38" customFormat="1" ht="15.75" customHeight="1" thickBot="1">
      <c r="A7" s="379" t="s">
        <v>42</v>
      </c>
      <c r="B7" s="380"/>
      <c r="C7" s="380"/>
      <c r="D7" s="380"/>
      <c r="E7" s="380"/>
      <c r="F7" s="381"/>
    </row>
    <row r="8" spans="1:6" s="38" customFormat="1" ht="12" customHeight="1" thickBot="1">
      <c r="A8" s="25" t="s">
        <v>6</v>
      </c>
      <c r="B8" s="19" t="s">
        <v>149</v>
      </c>
      <c r="C8" s="85">
        <f>+C9+C10+C11+C12+C13+C14</f>
        <v>89121</v>
      </c>
      <c r="D8" s="85">
        <f>+D9+D10+D11+D12+D13+D14</f>
        <v>89938</v>
      </c>
      <c r="E8" s="85">
        <f>+E9+E10+E11+E12+E13+E14</f>
        <v>1947</v>
      </c>
      <c r="F8" s="85">
        <f>+F9+F10+F11+F12+F13+F14</f>
        <v>91885</v>
      </c>
    </row>
    <row r="9" spans="1:6" s="44" customFormat="1" ht="12" customHeight="1">
      <c r="A9" s="173" t="s">
        <v>65</v>
      </c>
      <c r="B9" s="158" t="s">
        <v>150</v>
      </c>
      <c r="C9" s="239">
        <v>33880</v>
      </c>
      <c r="D9" s="239">
        <v>33880</v>
      </c>
      <c r="E9" s="302"/>
      <c r="F9" s="86">
        <f aca="true" t="shared" si="0" ref="F9:F14">SUM(D9:E9)</f>
        <v>33880</v>
      </c>
    </row>
    <row r="10" spans="1:6" s="45" customFormat="1" ht="12" customHeight="1">
      <c r="A10" s="174" t="s">
        <v>66</v>
      </c>
      <c r="B10" s="159" t="s">
        <v>151</v>
      </c>
      <c r="C10" s="240">
        <v>32615</v>
      </c>
      <c r="D10" s="240">
        <v>32615</v>
      </c>
      <c r="E10" s="303"/>
      <c r="F10" s="87">
        <f t="shared" si="0"/>
        <v>32615</v>
      </c>
    </row>
    <row r="11" spans="1:6" s="45" customFormat="1" ht="12" customHeight="1">
      <c r="A11" s="174" t="s">
        <v>67</v>
      </c>
      <c r="B11" s="159" t="s">
        <v>152</v>
      </c>
      <c r="C11" s="240">
        <v>20117</v>
      </c>
      <c r="D11" s="240">
        <v>20194</v>
      </c>
      <c r="E11" s="303">
        <v>442</v>
      </c>
      <c r="F11" s="87">
        <f t="shared" si="0"/>
        <v>20636</v>
      </c>
    </row>
    <row r="12" spans="1:6" s="45" customFormat="1" ht="12" customHeight="1">
      <c r="A12" s="174" t="s">
        <v>68</v>
      </c>
      <c r="B12" s="159" t="s">
        <v>153</v>
      </c>
      <c r="C12" s="240">
        <v>2509</v>
      </c>
      <c r="D12" s="240">
        <v>2509</v>
      </c>
      <c r="E12" s="303">
        <v>135</v>
      </c>
      <c r="F12" s="87">
        <f t="shared" si="0"/>
        <v>2644</v>
      </c>
    </row>
    <row r="13" spans="1:6" s="45" customFormat="1" ht="12" customHeight="1">
      <c r="A13" s="174" t="s">
        <v>85</v>
      </c>
      <c r="B13" s="159" t="s">
        <v>154</v>
      </c>
      <c r="C13" s="240"/>
      <c r="D13" s="240">
        <v>0</v>
      </c>
      <c r="E13" s="303">
        <v>1370</v>
      </c>
      <c r="F13" s="87">
        <f t="shared" si="0"/>
        <v>1370</v>
      </c>
    </row>
    <row r="14" spans="1:6" s="44" customFormat="1" ht="12" customHeight="1" thickBot="1">
      <c r="A14" s="175" t="s">
        <v>69</v>
      </c>
      <c r="B14" s="160" t="s">
        <v>155</v>
      </c>
      <c r="C14" s="241"/>
      <c r="D14" s="241">
        <v>740</v>
      </c>
      <c r="E14" s="304"/>
      <c r="F14" s="93">
        <f t="shared" si="0"/>
        <v>740</v>
      </c>
    </row>
    <row r="15" spans="1:6" s="44" customFormat="1" ht="12" customHeight="1" thickBot="1">
      <c r="A15" s="25" t="s">
        <v>7</v>
      </c>
      <c r="B15" s="80" t="s">
        <v>156</v>
      </c>
      <c r="C15" s="85">
        <f>+C16+C17+C18+C19+C20</f>
        <v>18173</v>
      </c>
      <c r="D15" s="85">
        <f>+D16+D17+D18+D19+D20</f>
        <v>43204</v>
      </c>
      <c r="E15" s="85">
        <f>+E16+E17+E18+E19+E20</f>
        <v>0</v>
      </c>
      <c r="F15" s="85">
        <f>+F16+F17+F18+F19+F20</f>
        <v>43204</v>
      </c>
    </row>
    <row r="16" spans="1:6" s="44" customFormat="1" ht="12" customHeight="1">
      <c r="A16" s="173" t="s">
        <v>71</v>
      </c>
      <c r="B16" s="158" t="s">
        <v>157</v>
      </c>
      <c r="C16" s="239"/>
      <c r="D16" s="239">
        <v>6807</v>
      </c>
      <c r="E16" s="302"/>
      <c r="F16" s="86">
        <f aca="true" t="shared" si="1" ref="F16:F21">SUM(D16:E16)</f>
        <v>6807</v>
      </c>
    </row>
    <row r="17" spans="1:6" s="44" customFormat="1" ht="12" customHeight="1">
      <c r="A17" s="174" t="s">
        <v>72</v>
      </c>
      <c r="B17" s="159" t="s">
        <v>158</v>
      </c>
      <c r="C17" s="240"/>
      <c r="D17" s="240">
        <v>0</v>
      </c>
      <c r="E17" s="303"/>
      <c r="F17" s="87">
        <f t="shared" si="1"/>
        <v>0</v>
      </c>
    </row>
    <row r="18" spans="1:6" s="44" customFormat="1" ht="12" customHeight="1">
      <c r="A18" s="174" t="s">
        <v>73</v>
      </c>
      <c r="B18" s="159" t="s">
        <v>362</v>
      </c>
      <c r="C18" s="240">
        <v>1150</v>
      </c>
      <c r="D18" s="240">
        <v>1150</v>
      </c>
      <c r="E18" s="303"/>
      <c r="F18" s="87">
        <f t="shared" si="1"/>
        <v>1150</v>
      </c>
    </row>
    <row r="19" spans="1:6" s="44" customFormat="1" ht="12" customHeight="1">
      <c r="A19" s="174" t="s">
        <v>74</v>
      </c>
      <c r="B19" s="159" t="s">
        <v>363</v>
      </c>
      <c r="C19" s="240"/>
      <c r="D19" s="240">
        <v>0</v>
      </c>
      <c r="E19" s="303"/>
      <c r="F19" s="87">
        <f t="shared" si="1"/>
        <v>0</v>
      </c>
    </row>
    <row r="20" spans="1:6" s="44" customFormat="1" ht="12" customHeight="1">
      <c r="A20" s="174" t="s">
        <v>75</v>
      </c>
      <c r="B20" s="159" t="s">
        <v>159</v>
      </c>
      <c r="C20" s="240">
        <v>17023</v>
      </c>
      <c r="D20" s="240">
        <v>35247</v>
      </c>
      <c r="E20" s="303"/>
      <c r="F20" s="87">
        <f t="shared" si="1"/>
        <v>35247</v>
      </c>
    </row>
    <row r="21" spans="1:6" s="45" customFormat="1" ht="12" customHeight="1" thickBot="1">
      <c r="A21" s="175" t="s">
        <v>81</v>
      </c>
      <c r="B21" s="160" t="s">
        <v>160</v>
      </c>
      <c r="C21" s="241"/>
      <c r="D21" s="241">
        <v>0</v>
      </c>
      <c r="E21" s="304"/>
      <c r="F21" s="93">
        <f t="shared" si="1"/>
        <v>0</v>
      </c>
    </row>
    <row r="22" spans="1:6" s="45" customFormat="1" ht="12" customHeight="1" thickBot="1">
      <c r="A22" s="25" t="s">
        <v>8</v>
      </c>
      <c r="B22" s="19" t="s">
        <v>161</v>
      </c>
      <c r="C22" s="85">
        <f>+C23+C24+C25+C26+C27</f>
        <v>256032</v>
      </c>
      <c r="D22" s="85">
        <f>+D23+D24+D25+D26+D27</f>
        <v>419431</v>
      </c>
      <c r="E22" s="85">
        <f>+E23+E24+E25+E26+E27</f>
        <v>0</v>
      </c>
      <c r="F22" s="85">
        <f>+F23+F24+F25+F26+F27</f>
        <v>419431</v>
      </c>
    </row>
    <row r="23" spans="1:6" s="45" customFormat="1" ht="12" customHeight="1">
      <c r="A23" s="173" t="s">
        <v>54</v>
      </c>
      <c r="B23" s="158" t="s">
        <v>162</v>
      </c>
      <c r="C23" s="239"/>
      <c r="D23" s="239"/>
      <c r="E23" s="302"/>
      <c r="F23" s="86">
        <f aca="true" t="shared" si="2" ref="F23:F28">SUM(D23:E23)</f>
        <v>0</v>
      </c>
    </row>
    <row r="24" spans="1:6" s="44" customFormat="1" ht="12" customHeight="1">
      <c r="A24" s="174" t="s">
        <v>55</v>
      </c>
      <c r="B24" s="159" t="s">
        <v>163</v>
      </c>
      <c r="C24" s="240"/>
      <c r="D24" s="240"/>
      <c r="E24" s="303"/>
      <c r="F24" s="87">
        <f t="shared" si="2"/>
        <v>0</v>
      </c>
    </row>
    <row r="25" spans="1:6" s="45" customFormat="1" ht="12" customHeight="1">
      <c r="A25" s="174" t="s">
        <v>56</v>
      </c>
      <c r="B25" s="159" t="s">
        <v>364</v>
      </c>
      <c r="C25" s="240"/>
      <c r="D25" s="240"/>
      <c r="E25" s="303"/>
      <c r="F25" s="87">
        <f t="shared" si="2"/>
        <v>0</v>
      </c>
    </row>
    <row r="26" spans="1:6" s="45" customFormat="1" ht="12" customHeight="1">
      <c r="A26" s="174" t="s">
        <v>57</v>
      </c>
      <c r="B26" s="159" t="s">
        <v>365</v>
      </c>
      <c r="C26" s="240"/>
      <c r="D26" s="240"/>
      <c r="E26" s="303"/>
      <c r="F26" s="87">
        <f t="shared" si="2"/>
        <v>0</v>
      </c>
    </row>
    <row r="27" spans="1:6" s="45" customFormat="1" ht="12" customHeight="1">
      <c r="A27" s="174" t="s">
        <v>95</v>
      </c>
      <c r="B27" s="159" t="s">
        <v>164</v>
      </c>
      <c r="C27" s="240">
        <v>256032</v>
      </c>
      <c r="D27" s="240">
        <v>419431</v>
      </c>
      <c r="E27" s="303"/>
      <c r="F27" s="87">
        <f t="shared" si="2"/>
        <v>419431</v>
      </c>
    </row>
    <row r="28" spans="1:6" s="45" customFormat="1" ht="12" customHeight="1" thickBot="1">
      <c r="A28" s="175" t="s">
        <v>96</v>
      </c>
      <c r="B28" s="160" t="s">
        <v>165</v>
      </c>
      <c r="C28" s="241">
        <v>172281</v>
      </c>
      <c r="D28" s="241">
        <v>335680</v>
      </c>
      <c r="E28" s="304"/>
      <c r="F28" s="93">
        <f t="shared" si="2"/>
        <v>335680</v>
      </c>
    </row>
    <row r="29" spans="1:6" s="45" customFormat="1" ht="12" customHeight="1" thickBot="1">
      <c r="A29" s="25" t="s">
        <v>97</v>
      </c>
      <c r="B29" s="19" t="s">
        <v>166</v>
      </c>
      <c r="C29" s="91">
        <f>+C30+C33+C34+C35</f>
        <v>138811</v>
      </c>
      <c r="D29" s="91">
        <f>+D30+D33+D34+D35</f>
        <v>138811</v>
      </c>
      <c r="E29" s="91">
        <f>+E30+E33+E34+E35</f>
        <v>0</v>
      </c>
      <c r="F29" s="91">
        <f>+F30+F33+F34+F35</f>
        <v>138811</v>
      </c>
    </row>
    <row r="30" spans="1:6" s="45" customFormat="1" ht="12" customHeight="1">
      <c r="A30" s="173" t="s">
        <v>167</v>
      </c>
      <c r="B30" s="158" t="s">
        <v>173</v>
      </c>
      <c r="C30" s="242">
        <f>+C31+C32</f>
        <v>133344</v>
      </c>
      <c r="D30" s="242">
        <v>133344</v>
      </c>
      <c r="E30" s="305"/>
      <c r="F30" s="243">
        <f aca="true" t="shared" si="3" ref="F30:F35">SUM(D30:E30)</f>
        <v>133344</v>
      </c>
    </row>
    <row r="31" spans="1:6" s="45" customFormat="1" ht="12" customHeight="1">
      <c r="A31" s="174" t="s">
        <v>168</v>
      </c>
      <c r="B31" s="159" t="s">
        <v>174</v>
      </c>
      <c r="C31" s="240">
        <v>27744</v>
      </c>
      <c r="D31" s="240">
        <v>27744</v>
      </c>
      <c r="E31" s="303"/>
      <c r="F31" s="87">
        <f t="shared" si="3"/>
        <v>27744</v>
      </c>
    </row>
    <row r="32" spans="1:6" s="45" customFormat="1" ht="12" customHeight="1">
      <c r="A32" s="174" t="s">
        <v>169</v>
      </c>
      <c r="B32" s="159" t="s">
        <v>175</v>
      </c>
      <c r="C32" s="240">
        <v>105600</v>
      </c>
      <c r="D32" s="240">
        <v>105600</v>
      </c>
      <c r="E32" s="303"/>
      <c r="F32" s="87">
        <f t="shared" si="3"/>
        <v>105600</v>
      </c>
    </row>
    <row r="33" spans="1:6" s="45" customFormat="1" ht="12" customHeight="1">
      <c r="A33" s="174" t="s">
        <v>170</v>
      </c>
      <c r="B33" s="159" t="s">
        <v>176</v>
      </c>
      <c r="C33" s="240">
        <v>5467</v>
      </c>
      <c r="D33" s="240">
        <v>5467</v>
      </c>
      <c r="E33" s="303"/>
      <c r="F33" s="87">
        <f t="shared" si="3"/>
        <v>5467</v>
      </c>
    </row>
    <row r="34" spans="1:6" s="45" customFormat="1" ht="12" customHeight="1">
      <c r="A34" s="174" t="s">
        <v>171</v>
      </c>
      <c r="B34" s="159" t="s">
        <v>177</v>
      </c>
      <c r="C34" s="240"/>
      <c r="D34" s="240">
        <v>0</v>
      </c>
      <c r="E34" s="303"/>
      <c r="F34" s="87">
        <f t="shared" si="3"/>
        <v>0</v>
      </c>
    </row>
    <row r="35" spans="1:6" s="45" customFormat="1" ht="12" customHeight="1" thickBot="1">
      <c r="A35" s="175" t="s">
        <v>172</v>
      </c>
      <c r="B35" s="160" t="s">
        <v>178</v>
      </c>
      <c r="C35" s="241"/>
      <c r="D35" s="241"/>
      <c r="E35" s="304"/>
      <c r="F35" s="93">
        <f t="shared" si="3"/>
        <v>0</v>
      </c>
    </row>
    <row r="36" spans="1:6" s="45" customFormat="1" ht="12" customHeight="1" thickBot="1">
      <c r="A36" s="25" t="s">
        <v>10</v>
      </c>
      <c r="B36" s="19" t="s">
        <v>179</v>
      </c>
      <c r="C36" s="85">
        <f>SUM(C37:C46)</f>
        <v>90568</v>
      </c>
      <c r="D36" s="85">
        <f>SUM(D37:D46)</f>
        <v>134686</v>
      </c>
      <c r="E36" s="85">
        <f>SUM(E37:E46)</f>
        <v>0</v>
      </c>
      <c r="F36" s="85">
        <f>SUM(F37:F46)</f>
        <v>134686</v>
      </c>
    </row>
    <row r="37" spans="1:6" s="45" customFormat="1" ht="12" customHeight="1">
      <c r="A37" s="173" t="s">
        <v>58</v>
      </c>
      <c r="B37" s="158" t="s">
        <v>182</v>
      </c>
      <c r="C37" s="239"/>
      <c r="D37" s="239">
        <v>0</v>
      </c>
      <c r="E37" s="302"/>
      <c r="F37" s="86">
        <f aca="true" t="shared" si="4" ref="F37:F46">SUM(D37:E37)</f>
        <v>0</v>
      </c>
    </row>
    <row r="38" spans="1:6" s="45" customFormat="1" ht="12" customHeight="1">
      <c r="A38" s="174" t="s">
        <v>59</v>
      </c>
      <c r="B38" s="159" t="s">
        <v>183</v>
      </c>
      <c r="C38" s="240">
        <v>11550</v>
      </c>
      <c r="D38" s="240">
        <v>11550</v>
      </c>
      <c r="E38" s="303"/>
      <c r="F38" s="87">
        <f t="shared" si="4"/>
        <v>11550</v>
      </c>
    </row>
    <row r="39" spans="1:6" s="45" customFormat="1" ht="12" customHeight="1">
      <c r="A39" s="174" t="s">
        <v>60</v>
      </c>
      <c r="B39" s="159" t="s">
        <v>184</v>
      </c>
      <c r="C39" s="240"/>
      <c r="D39" s="240">
        <v>0</v>
      </c>
      <c r="E39" s="303"/>
      <c r="F39" s="87">
        <f t="shared" si="4"/>
        <v>0</v>
      </c>
    </row>
    <row r="40" spans="1:6" s="45" customFormat="1" ht="12" customHeight="1">
      <c r="A40" s="174" t="s">
        <v>99</v>
      </c>
      <c r="B40" s="159" t="s">
        <v>185</v>
      </c>
      <c r="C40" s="240"/>
      <c r="D40" s="240">
        <v>0</v>
      </c>
      <c r="E40" s="303"/>
      <c r="F40" s="87">
        <f t="shared" si="4"/>
        <v>0</v>
      </c>
    </row>
    <row r="41" spans="1:6" s="45" customFormat="1" ht="12" customHeight="1">
      <c r="A41" s="174" t="s">
        <v>100</v>
      </c>
      <c r="B41" s="159" t="s">
        <v>186</v>
      </c>
      <c r="C41" s="240">
        <v>4000</v>
      </c>
      <c r="D41" s="240">
        <v>4000</v>
      </c>
      <c r="E41" s="303"/>
      <c r="F41" s="87">
        <f t="shared" si="4"/>
        <v>4000</v>
      </c>
    </row>
    <row r="42" spans="1:6" s="45" customFormat="1" ht="12" customHeight="1">
      <c r="A42" s="174" t="s">
        <v>101</v>
      </c>
      <c r="B42" s="159" t="s">
        <v>187</v>
      </c>
      <c r="C42" s="240">
        <v>2889</v>
      </c>
      <c r="D42" s="240">
        <v>2889</v>
      </c>
      <c r="E42" s="303"/>
      <c r="F42" s="87">
        <f t="shared" si="4"/>
        <v>2889</v>
      </c>
    </row>
    <row r="43" spans="1:6" s="45" customFormat="1" ht="12" customHeight="1">
      <c r="A43" s="174" t="s">
        <v>102</v>
      </c>
      <c r="B43" s="159" t="s">
        <v>188</v>
      </c>
      <c r="C43" s="240">
        <v>72129</v>
      </c>
      <c r="D43" s="240">
        <v>116247</v>
      </c>
      <c r="E43" s="303"/>
      <c r="F43" s="87">
        <f t="shared" si="4"/>
        <v>116247</v>
      </c>
    </row>
    <row r="44" spans="1:6" s="45" customFormat="1" ht="12" customHeight="1">
      <c r="A44" s="174" t="s">
        <v>103</v>
      </c>
      <c r="B44" s="159" t="s">
        <v>189</v>
      </c>
      <c r="C44" s="240"/>
      <c r="D44" s="240">
        <v>0</v>
      </c>
      <c r="E44" s="303"/>
      <c r="F44" s="87">
        <f t="shared" si="4"/>
        <v>0</v>
      </c>
    </row>
    <row r="45" spans="1:6" s="45" customFormat="1" ht="12" customHeight="1">
      <c r="A45" s="174" t="s">
        <v>180</v>
      </c>
      <c r="B45" s="159" t="s">
        <v>190</v>
      </c>
      <c r="C45" s="244"/>
      <c r="D45" s="244">
        <v>0</v>
      </c>
      <c r="E45" s="306"/>
      <c r="F45" s="90">
        <f t="shared" si="4"/>
        <v>0</v>
      </c>
    </row>
    <row r="46" spans="1:6" s="45" customFormat="1" ht="12" customHeight="1" thickBot="1">
      <c r="A46" s="175" t="s">
        <v>181</v>
      </c>
      <c r="B46" s="160" t="s">
        <v>191</v>
      </c>
      <c r="C46" s="245"/>
      <c r="D46" s="245">
        <v>0</v>
      </c>
      <c r="E46" s="307"/>
      <c r="F46" s="246">
        <f t="shared" si="4"/>
        <v>0</v>
      </c>
    </row>
    <row r="47" spans="1:6" s="45" customFormat="1" ht="12" customHeight="1" thickBot="1">
      <c r="A47" s="25" t="s">
        <v>11</v>
      </c>
      <c r="B47" s="19" t="s">
        <v>192</v>
      </c>
      <c r="C47" s="85">
        <f>SUM(C48:C52)</f>
        <v>0</v>
      </c>
      <c r="D47" s="85">
        <f>SUM(D48:D52)</f>
        <v>0</v>
      </c>
      <c r="E47" s="85">
        <f>SUM(E48:E52)</f>
        <v>0</v>
      </c>
      <c r="F47" s="85">
        <f>SUM(F48:F52)</f>
        <v>0</v>
      </c>
    </row>
    <row r="48" spans="1:6" s="45" customFormat="1" ht="12" customHeight="1">
      <c r="A48" s="173" t="s">
        <v>61</v>
      </c>
      <c r="B48" s="158" t="s">
        <v>196</v>
      </c>
      <c r="C48" s="247"/>
      <c r="D48" s="247"/>
      <c r="E48" s="247"/>
      <c r="F48" s="248">
        <f>SUM(D48:E48)</f>
        <v>0</v>
      </c>
    </row>
    <row r="49" spans="1:6" s="45" customFormat="1" ht="12" customHeight="1">
      <c r="A49" s="174" t="s">
        <v>62</v>
      </c>
      <c r="B49" s="159" t="s">
        <v>197</v>
      </c>
      <c r="C49" s="244"/>
      <c r="D49" s="244"/>
      <c r="E49" s="244"/>
      <c r="F49" s="90">
        <f>SUM(D49:E49)</f>
        <v>0</v>
      </c>
    </row>
    <row r="50" spans="1:6" s="45" customFormat="1" ht="12" customHeight="1">
      <c r="A50" s="174" t="s">
        <v>193</v>
      </c>
      <c r="B50" s="159" t="s">
        <v>198</v>
      </c>
      <c r="C50" s="244"/>
      <c r="D50" s="244"/>
      <c r="E50" s="244"/>
      <c r="F50" s="90">
        <f>SUM(D50:E50)</f>
        <v>0</v>
      </c>
    </row>
    <row r="51" spans="1:6" s="45" customFormat="1" ht="12" customHeight="1">
      <c r="A51" s="174" t="s">
        <v>194</v>
      </c>
      <c r="B51" s="159" t="s">
        <v>199</v>
      </c>
      <c r="C51" s="244"/>
      <c r="D51" s="244"/>
      <c r="E51" s="244"/>
      <c r="F51" s="90">
        <f>SUM(D51:E51)</f>
        <v>0</v>
      </c>
    </row>
    <row r="52" spans="1:6" s="45" customFormat="1" ht="12" customHeight="1" thickBot="1">
      <c r="A52" s="175" t="s">
        <v>195</v>
      </c>
      <c r="B52" s="160" t="s">
        <v>200</v>
      </c>
      <c r="C52" s="245"/>
      <c r="D52" s="245"/>
      <c r="E52" s="245"/>
      <c r="F52" s="246">
        <f>SUM(D52:E52)</f>
        <v>0</v>
      </c>
    </row>
    <row r="53" spans="1:6" s="45" customFormat="1" ht="12" customHeight="1" thickBot="1">
      <c r="A53" s="25" t="s">
        <v>104</v>
      </c>
      <c r="B53" s="19" t="s">
        <v>201</v>
      </c>
      <c r="C53" s="85">
        <f>SUM(C54:C56)</f>
        <v>0</v>
      </c>
      <c r="D53" s="85">
        <f>SUM(D54:D56)</f>
        <v>0</v>
      </c>
      <c r="E53" s="85">
        <f>SUM(E54:E56)</f>
        <v>0</v>
      </c>
      <c r="F53" s="85">
        <f>SUM(F54:F56)</f>
        <v>0</v>
      </c>
    </row>
    <row r="54" spans="1:6" s="45" customFormat="1" ht="12" customHeight="1">
      <c r="A54" s="173" t="s">
        <v>63</v>
      </c>
      <c r="B54" s="158" t="s">
        <v>202</v>
      </c>
      <c r="C54" s="239"/>
      <c r="D54" s="239"/>
      <c r="E54" s="239"/>
      <c r="F54" s="86">
        <f>SUM(D54:E54)</f>
        <v>0</v>
      </c>
    </row>
    <row r="55" spans="1:6" s="45" customFormat="1" ht="12" customHeight="1">
      <c r="A55" s="174" t="s">
        <v>64</v>
      </c>
      <c r="B55" s="159" t="s">
        <v>366</v>
      </c>
      <c r="C55" s="240"/>
      <c r="D55" s="240"/>
      <c r="E55" s="240"/>
      <c r="F55" s="87">
        <f>SUM(D55:E55)</f>
        <v>0</v>
      </c>
    </row>
    <row r="56" spans="1:6" s="45" customFormat="1" ht="12" customHeight="1">
      <c r="A56" s="174" t="s">
        <v>206</v>
      </c>
      <c r="B56" s="159" t="s">
        <v>204</v>
      </c>
      <c r="C56" s="240"/>
      <c r="D56" s="240"/>
      <c r="E56" s="240"/>
      <c r="F56" s="87">
        <f>SUM(D56:E56)</f>
        <v>0</v>
      </c>
    </row>
    <row r="57" spans="1:6" s="45" customFormat="1" ht="12" customHeight="1" thickBot="1">
      <c r="A57" s="175" t="s">
        <v>207</v>
      </c>
      <c r="B57" s="160" t="s">
        <v>205</v>
      </c>
      <c r="C57" s="241"/>
      <c r="D57" s="241"/>
      <c r="E57" s="241"/>
      <c r="F57" s="93">
        <f>SUM(D57:E57)</f>
        <v>0</v>
      </c>
    </row>
    <row r="58" spans="1:6" s="45" customFormat="1" ht="12" customHeight="1" thickBot="1">
      <c r="A58" s="25" t="s">
        <v>13</v>
      </c>
      <c r="B58" s="80" t="s">
        <v>208</v>
      </c>
      <c r="C58" s="85">
        <f>SUM(C59:C61)</f>
        <v>0</v>
      </c>
      <c r="D58" s="85">
        <f>SUM(D59:D61)</f>
        <v>0</v>
      </c>
      <c r="E58" s="85">
        <f>SUM(E59:E61)</f>
        <v>0</v>
      </c>
      <c r="F58" s="85">
        <f>SUM(F59:F61)</f>
        <v>0</v>
      </c>
    </row>
    <row r="59" spans="1:6" s="45" customFormat="1" ht="12" customHeight="1">
      <c r="A59" s="173" t="s">
        <v>105</v>
      </c>
      <c r="B59" s="158" t="s">
        <v>210</v>
      </c>
      <c r="C59" s="247"/>
      <c r="D59" s="247"/>
      <c r="E59" s="247"/>
      <c r="F59" s="248">
        <f>SUM(D59:E59)</f>
        <v>0</v>
      </c>
    </row>
    <row r="60" spans="1:6" s="45" customFormat="1" ht="12" customHeight="1">
      <c r="A60" s="174" t="s">
        <v>106</v>
      </c>
      <c r="B60" s="159" t="s">
        <v>367</v>
      </c>
      <c r="C60" s="244"/>
      <c r="D60" s="244"/>
      <c r="E60" s="244"/>
      <c r="F60" s="90">
        <f>SUM(D60:E60)</f>
        <v>0</v>
      </c>
    </row>
    <row r="61" spans="1:6" s="45" customFormat="1" ht="12" customHeight="1">
      <c r="A61" s="174" t="s">
        <v>129</v>
      </c>
      <c r="B61" s="159" t="s">
        <v>211</v>
      </c>
      <c r="C61" s="244"/>
      <c r="D61" s="244"/>
      <c r="E61" s="244"/>
      <c r="F61" s="90">
        <f>SUM(D61:E61)</f>
        <v>0</v>
      </c>
    </row>
    <row r="62" spans="1:6" s="45" customFormat="1" ht="12" customHeight="1" thickBot="1">
      <c r="A62" s="175" t="s">
        <v>209</v>
      </c>
      <c r="B62" s="160" t="s">
        <v>212</v>
      </c>
      <c r="C62" s="245"/>
      <c r="D62" s="245"/>
      <c r="E62" s="245"/>
      <c r="F62" s="246">
        <f>SUM(D62:E62)</f>
        <v>0</v>
      </c>
    </row>
    <row r="63" spans="1:6" s="45" customFormat="1" ht="12" customHeight="1" thickBot="1">
      <c r="A63" s="25" t="s">
        <v>14</v>
      </c>
      <c r="B63" s="19" t="s">
        <v>213</v>
      </c>
      <c r="C63" s="91">
        <f>+C8+C15+C22+C29+C36+C47+C53+C58</f>
        <v>592705</v>
      </c>
      <c r="D63" s="91">
        <f>+D8+D15+D22+D29+D36+D47+D53+D58</f>
        <v>826070</v>
      </c>
      <c r="E63" s="91">
        <f>+E8+E15+E22+E29+E36+E47+E53+E58</f>
        <v>1947</v>
      </c>
      <c r="F63" s="91">
        <f>+F8+F15+F22+F29+F36+F47+F53+F58</f>
        <v>828017</v>
      </c>
    </row>
    <row r="64" spans="1:6" s="45" customFormat="1" ht="12" customHeight="1" thickBot="1">
      <c r="A64" s="176" t="s">
        <v>335</v>
      </c>
      <c r="B64" s="80" t="s">
        <v>215</v>
      </c>
      <c r="C64" s="85">
        <f>SUM(C65:C67)</f>
        <v>0</v>
      </c>
      <c r="D64" s="85">
        <f>SUM(D65:D67)</f>
        <v>0</v>
      </c>
      <c r="E64" s="85">
        <f>SUM(E65:E67)</f>
        <v>0</v>
      </c>
      <c r="F64" s="85">
        <f>SUM(F65:F67)</f>
        <v>0</v>
      </c>
    </row>
    <row r="65" spans="1:6" s="45" customFormat="1" ht="12" customHeight="1">
      <c r="A65" s="173" t="s">
        <v>248</v>
      </c>
      <c r="B65" s="158" t="s">
        <v>216</v>
      </c>
      <c r="C65" s="247"/>
      <c r="D65" s="247"/>
      <c r="E65" s="247"/>
      <c r="F65" s="248">
        <f>SUM(D65:E65)</f>
        <v>0</v>
      </c>
    </row>
    <row r="66" spans="1:6" s="45" customFormat="1" ht="12" customHeight="1">
      <c r="A66" s="174" t="s">
        <v>257</v>
      </c>
      <c r="B66" s="159" t="s">
        <v>217</v>
      </c>
      <c r="C66" s="244"/>
      <c r="D66" s="244"/>
      <c r="E66" s="244"/>
      <c r="F66" s="90">
        <f>SUM(D66:E66)</f>
        <v>0</v>
      </c>
    </row>
    <row r="67" spans="1:6" s="45" customFormat="1" ht="12" customHeight="1" thickBot="1">
      <c r="A67" s="175" t="s">
        <v>258</v>
      </c>
      <c r="B67" s="162" t="s">
        <v>218</v>
      </c>
      <c r="C67" s="245"/>
      <c r="D67" s="245"/>
      <c r="E67" s="245"/>
      <c r="F67" s="246">
        <f>SUM(D67:E67)</f>
        <v>0</v>
      </c>
    </row>
    <row r="68" spans="1:6" s="45" customFormat="1" ht="12" customHeight="1" thickBot="1">
      <c r="A68" s="176" t="s">
        <v>219</v>
      </c>
      <c r="B68" s="80" t="s">
        <v>220</v>
      </c>
      <c r="C68" s="85">
        <f>SUM(C69:C72)</f>
        <v>0</v>
      </c>
      <c r="D68" s="85">
        <f>SUM(D69:D72)</f>
        <v>0</v>
      </c>
      <c r="E68" s="85">
        <f>SUM(E69:E72)</f>
        <v>0</v>
      </c>
      <c r="F68" s="85">
        <f>SUM(F69:F72)</f>
        <v>0</v>
      </c>
    </row>
    <row r="69" spans="1:6" s="45" customFormat="1" ht="12" customHeight="1">
      <c r="A69" s="173" t="s">
        <v>86</v>
      </c>
      <c r="B69" s="158" t="s">
        <v>221</v>
      </c>
      <c r="C69" s="247"/>
      <c r="D69" s="247"/>
      <c r="E69" s="247"/>
      <c r="F69" s="248">
        <f>SUM(D69:E69)</f>
        <v>0</v>
      </c>
    </row>
    <row r="70" spans="1:6" s="45" customFormat="1" ht="12" customHeight="1">
      <c r="A70" s="174" t="s">
        <v>87</v>
      </c>
      <c r="B70" s="159" t="s">
        <v>222</v>
      </c>
      <c r="C70" s="244"/>
      <c r="D70" s="244"/>
      <c r="E70" s="244"/>
      <c r="F70" s="90">
        <f>SUM(D70:E70)</f>
        <v>0</v>
      </c>
    </row>
    <row r="71" spans="1:6" s="45" customFormat="1" ht="12" customHeight="1">
      <c r="A71" s="174" t="s">
        <v>249</v>
      </c>
      <c r="B71" s="159" t="s">
        <v>223</v>
      </c>
      <c r="C71" s="244"/>
      <c r="D71" s="244"/>
      <c r="E71" s="244"/>
      <c r="F71" s="90">
        <f>SUM(D71:E71)</f>
        <v>0</v>
      </c>
    </row>
    <row r="72" spans="1:6" s="45" customFormat="1" ht="12" customHeight="1" thickBot="1">
      <c r="A72" s="175" t="s">
        <v>250</v>
      </c>
      <c r="B72" s="160" t="s">
        <v>224</v>
      </c>
      <c r="C72" s="245"/>
      <c r="D72" s="245"/>
      <c r="E72" s="245"/>
      <c r="F72" s="246">
        <f>SUM(D72:E72)</f>
        <v>0</v>
      </c>
    </row>
    <row r="73" spans="1:6" s="45" customFormat="1" ht="12" customHeight="1" thickBot="1">
      <c r="A73" s="176" t="s">
        <v>225</v>
      </c>
      <c r="B73" s="80" t="s">
        <v>226</v>
      </c>
      <c r="C73" s="85">
        <f>SUM(C74:C75)</f>
        <v>0</v>
      </c>
      <c r="D73" s="85">
        <f>SUM(D74:D75)</f>
        <v>74595</v>
      </c>
      <c r="E73" s="85">
        <f>SUM(E74:E75)</f>
        <v>0</v>
      </c>
      <c r="F73" s="85">
        <f>SUM(F74:F75)</f>
        <v>74595</v>
      </c>
    </row>
    <row r="74" spans="1:6" s="45" customFormat="1" ht="12" customHeight="1">
      <c r="A74" s="173" t="s">
        <v>251</v>
      </c>
      <c r="B74" s="158" t="s">
        <v>227</v>
      </c>
      <c r="C74" s="247"/>
      <c r="D74" s="247">
        <v>74595</v>
      </c>
      <c r="E74" s="308"/>
      <c r="F74" s="248">
        <f>SUM(D74:E74)</f>
        <v>74595</v>
      </c>
    </row>
    <row r="75" spans="1:6" s="45" customFormat="1" ht="12" customHeight="1" thickBot="1">
      <c r="A75" s="175" t="s">
        <v>252</v>
      </c>
      <c r="B75" s="160" t="s">
        <v>228</v>
      </c>
      <c r="C75" s="245"/>
      <c r="D75" s="245"/>
      <c r="E75" s="307"/>
      <c r="F75" s="246">
        <f>SUM(D75:E75)</f>
        <v>0</v>
      </c>
    </row>
    <row r="76" spans="1:6" s="44" customFormat="1" ht="12" customHeight="1" thickBot="1">
      <c r="A76" s="176" t="s">
        <v>229</v>
      </c>
      <c r="B76" s="80" t="s">
        <v>230</v>
      </c>
      <c r="C76" s="85">
        <f>SUM(C77:C79)</f>
        <v>0</v>
      </c>
      <c r="D76" s="85">
        <f>SUM(D77:D79)</f>
        <v>0</v>
      </c>
      <c r="E76" s="85">
        <f>SUM(E77:E79)</f>
        <v>0</v>
      </c>
      <c r="F76" s="85">
        <f>SUM(F77:F79)</f>
        <v>0</v>
      </c>
    </row>
    <row r="77" spans="1:6" s="45" customFormat="1" ht="12" customHeight="1">
      <c r="A77" s="173" t="s">
        <v>253</v>
      </c>
      <c r="B77" s="158" t="s">
        <v>231</v>
      </c>
      <c r="C77" s="247"/>
      <c r="D77" s="247"/>
      <c r="E77" s="308"/>
      <c r="F77" s="248">
        <f>SUM(D77:E77)</f>
        <v>0</v>
      </c>
    </row>
    <row r="78" spans="1:6" s="45" customFormat="1" ht="12" customHeight="1">
      <c r="A78" s="174" t="s">
        <v>254</v>
      </c>
      <c r="B78" s="159" t="s">
        <v>232</v>
      </c>
      <c r="C78" s="244"/>
      <c r="D78" s="244"/>
      <c r="E78" s="306"/>
      <c r="F78" s="90">
        <f>SUM(D78:E78)</f>
        <v>0</v>
      </c>
    </row>
    <row r="79" spans="1:6" s="45" customFormat="1" ht="12" customHeight="1" thickBot="1">
      <c r="A79" s="175" t="s">
        <v>255</v>
      </c>
      <c r="B79" s="160" t="s">
        <v>233</v>
      </c>
      <c r="C79" s="245"/>
      <c r="D79" s="245"/>
      <c r="E79" s="307"/>
      <c r="F79" s="246">
        <f>SUM(D79:E79)</f>
        <v>0</v>
      </c>
    </row>
    <row r="80" spans="1:6" s="45" customFormat="1" ht="12" customHeight="1" thickBot="1">
      <c r="A80" s="176" t="s">
        <v>234</v>
      </c>
      <c r="B80" s="80" t="s">
        <v>256</v>
      </c>
      <c r="C80" s="85">
        <f>SUM(C81:C84)</f>
        <v>0</v>
      </c>
      <c r="D80" s="85">
        <f>SUM(D81:D84)</f>
        <v>0</v>
      </c>
      <c r="E80" s="85">
        <f>SUM(E81:E84)</f>
        <v>0</v>
      </c>
      <c r="F80" s="85">
        <f>SUM(F81:F84)</f>
        <v>0</v>
      </c>
    </row>
    <row r="81" spans="1:6" s="45" customFormat="1" ht="12" customHeight="1">
      <c r="A81" s="177" t="s">
        <v>235</v>
      </c>
      <c r="B81" s="158" t="s">
        <v>236</v>
      </c>
      <c r="C81" s="247"/>
      <c r="D81" s="247"/>
      <c r="E81" s="308"/>
      <c r="F81" s="248">
        <f>SUM(D81:E81)</f>
        <v>0</v>
      </c>
    </row>
    <row r="82" spans="1:6" s="45" customFormat="1" ht="12" customHeight="1">
      <c r="A82" s="178" t="s">
        <v>237</v>
      </c>
      <c r="B82" s="159" t="s">
        <v>238</v>
      </c>
      <c r="C82" s="244"/>
      <c r="D82" s="244"/>
      <c r="E82" s="306"/>
      <c r="F82" s="90">
        <f>SUM(D82:E82)</f>
        <v>0</v>
      </c>
    </row>
    <row r="83" spans="1:6" s="45" customFormat="1" ht="12" customHeight="1">
      <c r="A83" s="178" t="s">
        <v>239</v>
      </c>
      <c r="B83" s="159" t="s">
        <v>240</v>
      </c>
      <c r="C83" s="244"/>
      <c r="D83" s="244"/>
      <c r="E83" s="306"/>
      <c r="F83" s="90">
        <f>SUM(D83:E83)</f>
        <v>0</v>
      </c>
    </row>
    <row r="84" spans="1:6" s="44" customFormat="1" ht="12" customHeight="1" thickBot="1">
      <c r="A84" s="179" t="s">
        <v>241</v>
      </c>
      <c r="B84" s="160" t="s">
        <v>242</v>
      </c>
      <c r="C84" s="245"/>
      <c r="D84" s="245"/>
      <c r="E84" s="307"/>
      <c r="F84" s="246">
        <f>SUM(D84:E84)</f>
        <v>0</v>
      </c>
    </row>
    <row r="85" spans="1:6" s="44" customFormat="1" ht="12" customHeight="1" thickBot="1">
      <c r="A85" s="176" t="s">
        <v>243</v>
      </c>
      <c r="B85" s="80" t="s">
        <v>244</v>
      </c>
      <c r="C85" s="199"/>
      <c r="D85" s="199"/>
      <c r="E85" s="199"/>
      <c r="F85" s="199"/>
    </row>
    <row r="86" spans="1:6" s="44" customFormat="1" ht="12" customHeight="1" thickBot="1">
      <c r="A86" s="176" t="s">
        <v>245</v>
      </c>
      <c r="B86" s="166" t="s">
        <v>246</v>
      </c>
      <c r="C86" s="91">
        <f>+C64+C68+C73+C76+C80+C85</f>
        <v>0</v>
      </c>
      <c r="D86" s="91">
        <f>+D64+D68+D73+D76+D80+D85</f>
        <v>74595</v>
      </c>
      <c r="E86" s="91">
        <f>+E64+E68+E73+E76+E80+E85</f>
        <v>0</v>
      </c>
      <c r="F86" s="91">
        <f>+F64+F68+F73+F76+F80+F85</f>
        <v>74595</v>
      </c>
    </row>
    <row r="87" spans="1:6" s="44" customFormat="1" ht="12" customHeight="1" thickBot="1">
      <c r="A87" s="180" t="s">
        <v>259</v>
      </c>
      <c r="B87" s="168" t="s">
        <v>361</v>
      </c>
      <c r="C87" s="91">
        <f>+C63+C86</f>
        <v>592705</v>
      </c>
      <c r="D87" s="91">
        <f>+D63+D86</f>
        <v>900665</v>
      </c>
      <c r="E87" s="91">
        <f>+E63+E86</f>
        <v>1947</v>
      </c>
      <c r="F87" s="91">
        <f>+F63+F86</f>
        <v>902612</v>
      </c>
    </row>
    <row r="88" spans="1:3" s="45" customFormat="1" ht="15" customHeight="1">
      <c r="A88" s="68"/>
      <c r="B88" s="69"/>
      <c r="C88" s="131"/>
    </row>
    <row r="89" spans="1:3" ht="13.5" thickBot="1">
      <c r="A89" s="181"/>
      <c r="B89" s="71"/>
      <c r="C89" s="132"/>
    </row>
    <row r="90" spans="1:6" s="38" customFormat="1" ht="16.5" customHeight="1" thickBot="1">
      <c r="A90" s="379" t="s">
        <v>43</v>
      </c>
      <c r="B90" s="380"/>
      <c r="C90" s="380"/>
      <c r="D90" s="380"/>
      <c r="E90" s="380"/>
      <c r="F90" s="381"/>
    </row>
    <row r="91" spans="1:6" s="46" customFormat="1" ht="12" customHeight="1" thickBot="1">
      <c r="A91" s="150" t="s">
        <v>6</v>
      </c>
      <c r="B91" s="24" t="s">
        <v>262</v>
      </c>
      <c r="C91" s="84">
        <f>SUM(C92:C96)</f>
        <v>118263</v>
      </c>
      <c r="D91" s="84">
        <f>SUM(D92:D96)</f>
        <v>157257</v>
      </c>
      <c r="E91" s="84">
        <f>SUM(E92:E96)</f>
        <v>5064</v>
      </c>
      <c r="F91" s="84">
        <f>SUM(F92:F96)</f>
        <v>162321</v>
      </c>
    </row>
    <row r="92" spans="1:6" ht="12" customHeight="1">
      <c r="A92" s="182" t="s">
        <v>65</v>
      </c>
      <c r="B92" s="8" t="s">
        <v>36</v>
      </c>
      <c r="C92" s="239">
        <v>33269</v>
      </c>
      <c r="D92" s="239">
        <v>50248</v>
      </c>
      <c r="E92" s="302">
        <v>910</v>
      </c>
      <c r="F92" s="86">
        <f aca="true" t="shared" si="5" ref="F92:F106">SUM(D92:E92)</f>
        <v>51158</v>
      </c>
    </row>
    <row r="93" spans="1:6" ht="12" customHeight="1">
      <c r="A93" s="174" t="s">
        <v>66</v>
      </c>
      <c r="B93" s="6" t="s">
        <v>107</v>
      </c>
      <c r="C93" s="240">
        <v>8900</v>
      </c>
      <c r="D93" s="240">
        <v>11906</v>
      </c>
      <c r="E93" s="303">
        <v>294</v>
      </c>
      <c r="F93" s="87">
        <f t="shared" si="5"/>
        <v>12200</v>
      </c>
    </row>
    <row r="94" spans="1:6" ht="12" customHeight="1">
      <c r="A94" s="174" t="s">
        <v>67</v>
      </c>
      <c r="B94" s="6" t="s">
        <v>84</v>
      </c>
      <c r="C94" s="240">
        <v>61338</v>
      </c>
      <c r="D94" s="240">
        <v>76666</v>
      </c>
      <c r="E94" s="303">
        <v>2511</v>
      </c>
      <c r="F94" s="87">
        <f t="shared" si="5"/>
        <v>79177</v>
      </c>
    </row>
    <row r="95" spans="1:6" ht="12" customHeight="1">
      <c r="A95" s="174" t="s">
        <v>68</v>
      </c>
      <c r="B95" s="9" t="s">
        <v>108</v>
      </c>
      <c r="C95" s="240">
        <v>3000</v>
      </c>
      <c r="D95" s="240">
        <v>3686</v>
      </c>
      <c r="E95" s="303">
        <v>1349</v>
      </c>
      <c r="F95" s="87">
        <f t="shared" si="5"/>
        <v>5035</v>
      </c>
    </row>
    <row r="96" spans="1:6" ht="12" customHeight="1">
      <c r="A96" s="174" t="s">
        <v>76</v>
      </c>
      <c r="B96" s="17" t="s">
        <v>109</v>
      </c>
      <c r="C96" s="240">
        <v>11756</v>
      </c>
      <c r="D96" s="240">
        <v>14751</v>
      </c>
      <c r="E96" s="303"/>
      <c r="F96" s="87">
        <f t="shared" si="5"/>
        <v>14751</v>
      </c>
    </row>
    <row r="97" spans="1:6" ht="12" customHeight="1">
      <c r="A97" s="174" t="s">
        <v>69</v>
      </c>
      <c r="B97" s="6" t="s">
        <v>263</v>
      </c>
      <c r="C97" s="240"/>
      <c r="D97" s="240">
        <v>2995</v>
      </c>
      <c r="E97" s="303"/>
      <c r="F97" s="87">
        <f t="shared" si="5"/>
        <v>2995</v>
      </c>
    </row>
    <row r="98" spans="1:6" ht="12" customHeight="1">
      <c r="A98" s="174" t="s">
        <v>70</v>
      </c>
      <c r="B98" s="52" t="s">
        <v>264</v>
      </c>
      <c r="C98" s="240"/>
      <c r="D98" s="240">
        <v>0</v>
      </c>
      <c r="E98" s="303"/>
      <c r="F98" s="87">
        <f t="shared" si="5"/>
        <v>0</v>
      </c>
    </row>
    <row r="99" spans="1:6" ht="12" customHeight="1">
      <c r="A99" s="174" t="s">
        <v>77</v>
      </c>
      <c r="B99" s="53" t="s">
        <v>265</v>
      </c>
      <c r="C99" s="240"/>
      <c r="D99" s="240">
        <v>0</v>
      </c>
      <c r="E99" s="303"/>
      <c r="F99" s="87">
        <f t="shared" si="5"/>
        <v>0</v>
      </c>
    </row>
    <row r="100" spans="1:6" ht="12" customHeight="1">
      <c r="A100" s="174" t="s">
        <v>78</v>
      </c>
      <c r="B100" s="53" t="s">
        <v>266</v>
      </c>
      <c r="C100" s="240"/>
      <c r="D100" s="240">
        <v>0</v>
      </c>
      <c r="E100" s="303"/>
      <c r="F100" s="87">
        <f t="shared" si="5"/>
        <v>0</v>
      </c>
    </row>
    <row r="101" spans="1:6" ht="12" customHeight="1">
      <c r="A101" s="174" t="s">
        <v>79</v>
      </c>
      <c r="B101" s="52" t="s">
        <v>267</v>
      </c>
      <c r="C101" s="240">
        <v>6406</v>
      </c>
      <c r="D101" s="240">
        <v>6406</v>
      </c>
      <c r="E101" s="303"/>
      <c r="F101" s="87">
        <f t="shared" si="5"/>
        <v>6406</v>
      </c>
    </row>
    <row r="102" spans="1:6" ht="12" customHeight="1">
      <c r="A102" s="174" t="s">
        <v>80</v>
      </c>
      <c r="B102" s="52" t="s">
        <v>268</v>
      </c>
      <c r="C102" s="240"/>
      <c r="D102" s="240">
        <v>0</v>
      </c>
      <c r="E102" s="303"/>
      <c r="F102" s="87">
        <f t="shared" si="5"/>
        <v>0</v>
      </c>
    </row>
    <row r="103" spans="1:6" ht="12" customHeight="1">
      <c r="A103" s="174" t="s">
        <v>82</v>
      </c>
      <c r="B103" s="53" t="s">
        <v>269</v>
      </c>
      <c r="C103" s="240"/>
      <c r="D103" s="240">
        <v>0</v>
      </c>
      <c r="E103" s="303"/>
      <c r="F103" s="87">
        <f t="shared" si="5"/>
        <v>0</v>
      </c>
    </row>
    <row r="104" spans="1:6" ht="12" customHeight="1">
      <c r="A104" s="183" t="s">
        <v>110</v>
      </c>
      <c r="B104" s="54" t="s">
        <v>270</v>
      </c>
      <c r="C104" s="240"/>
      <c r="D104" s="240">
        <v>0</v>
      </c>
      <c r="E104" s="303"/>
      <c r="F104" s="87">
        <f t="shared" si="5"/>
        <v>0</v>
      </c>
    </row>
    <row r="105" spans="1:6" ht="12" customHeight="1">
      <c r="A105" s="174" t="s">
        <v>260</v>
      </c>
      <c r="B105" s="54" t="s">
        <v>271</v>
      </c>
      <c r="C105" s="240"/>
      <c r="D105" s="240">
        <v>0</v>
      </c>
      <c r="E105" s="303"/>
      <c r="F105" s="87">
        <f t="shared" si="5"/>
        <v>0</v>
      </c>
    </row>
    <row r="106" spans="1:6" ht="12" customHeight="1" thickBot="1">
      <c r="A106" s="184" t="s">
        <v>261</v>
      </c>
      <c r="B106" s="55" t="s">
        <v>272</v>
      </c>
      <c r="C106" s="241">
        <v>5350</v>
      </c>
      <c r="D106" s="241">
        <v>5350</v>
      </c>
      <c r="E106" s="304"/>
      <c r="F106" s="93">
        <f t="shared" si="5"/>
        <v>5350</v>
      </c>
    </row>
    <row r="107" spans="1:6" ht="12" customHeight="1" thickBot="1">
      <c r="A107" s="25" t="s">
        <v>7</v>
      </c>
      <c r="B107" s="23" t="s">
        <v>273</v>
      </c>
      <c r="C107" s="85">
        <f>+C108+C110+C112</f>
        <v>327464</v>
      </c>
      <c r="D107" s="85">
        <f>+D108+D110+D112</f>
        <v>576317</v>
      </c>
      <c r="E107" s="85">
        <f>+E108+E110+E112</f>
        <v>239</v>
      </c>
      <c r="F107" s="85">
        <f>+F108+F110+F112</f>
        <v>576556</v>
      </c>
    </row>
    <row r="108" spans="1:6" ht="12" customHeight="1">
      <c r="A108" s="173" t="s">
        <v>71</v>
      </c>
      <c r="B108" s="6" t="s">
        <v>127</v>
      </c>
      <c r="C108" s="239">
        <v>327114</v>
      </c>
      <c r="D108" s="239">
        <v>565967</v>
      </c>
      <c r="E108" s="302">
        <v>239</v>
      </c>
      <c r="F108" s="86">
        <f aca="true" t="shared" si="6" ref="F108:F120">SUM(D108:E108)</f>
        <v>566206</v>
      </c>
    </row>
    <row r="109" spans="1:6" ht="12" customHeight="1">
      <c r="A109" s="173" t="s">
        <v>72</v>
      </c>
      <c r="B109" s="10" t="s">
        <v>277</v>
      </c>
      <c r="C109" s="240">
        <v>325161</v>
      </c>
      <c r="D109" s="240">
        <v>532678</v>
      </c>
      <c r="E109" s="303"/>
      <c r="F109" s="87">
        <f t="shared" si="6"/>
        <v>532678</v>
      </c>
    </row>
    <row r="110" spans="1:6" ht="12" customHeight="1">
      <c r="A110" s="173" t="s">
        <v>73</v>
      </c>
      <c r="B110" s="10" t="s">
        <v>111</v>
      </c>
      <c r="C110" s="240">
        <v>350</v>
      </c>
      <c r="D110" s="240">
        <v>10350</v>
      </c>
      <c r="E110" s="303"/>
      <c r="F110" s="87">
        <f t="shared" si="6"/>
        <v>10350</v>
      </c>
    </row>
    <row r="111" spans="1:6" ht="12" customHeight="1">
      <c r="A111" s="173" t="s">
        <v>74</v>
      </c>
      <c r="B111" s="10" t="s">
        <v>278</v>
      </c>
      <c r="C111" s="240"/>
      <c r="D111" s="240"/>
      <c r="E111" s="303"/>
      <c r="F111" s="87">
        <f t="shared" si="6"/>
        <v>0</v>
      </c>
    </row>
    <row r="112" spans="1:6" ht="12" customHeight="1">
      <c r="A112" s="173" t="s">
        <v>75</v>
      </c>
      <c r="B112" s="82" t="s">
        <v>130</v>
      </c>
      <c r="C112" s="240"/>
      <c r="D112" s="240"/>
      <c r="E112" s="303"/>
      <c r="F112" s="87">
        <f t="shared" si="6"/>
        <v>0</v>
      </c>
    </row>
    <row r="113" spans="1:6" ht="12" customHeight="1">
      <c r="A113" s="173" t="s">
        <v>81</v>
      </c>
      <c r="B113" s="81" t="s">
        <v>368</v>
      </c>
      <c r="C113" s="240"/>
      <c r="D113" s="240"/>
      <c r="E113" s="303"/>
      <c r="F113" s="87">
        <f t="shared" si="6"/>
        <v>0</v>
      </c>
    </row>
    <row r="114" spans="1:6" ht="12" customHeight="1">
      <c r="A114" s="173" t="s">
        <v>83</v>
      </c>
      <c r="B114" s="154" t="s">
        <v>283</v>
      </c>
      <c r="C114" s="240"/>
      <c r="D114" s="240"/>
      <c r="E114" s="303"/>
      <c r="F114" s="87">
        <f t="shared" si="6"/>
        <v>0</v>
      </c>
    </row>
    <row r="115" spans="1:6" ht="12" customHeight="1">
      <c r="A115" s="173" t="s">
        <v>112</v>
      </c>
      <c r="B115" s="53" t="s">
        <v>266</v>
      </c>
      <c r="C115" s="240"/>
      <c r="D115" s="240"/>
      <c r="E115" s="303"/>
      <c r="F115" s="87">
        <f t="shared" si="6"/>
        <v>0</v>
      </c>
    </row>
    <row r="116" spans="1:6" ht="12" customHeight="1">
      <c r="A116" s="173" t="s">
        <v>113</v>
      </c>
      <c r="B116" s="53" t="s">
        <v>282</v>
      </c>
      <c r="C116" s="240"/>
      <c r="D116" s="240"/>
      <c r="E116" s="303"/>
      <c r="F116" s="87">
        <f t="shared" si="6"/>
        <v>0</v>
      </c>
    </row>
    <row r="117" spans="1:6" ht="12" customHeight="1">
      <c r="A117" s="173" t="s">
        <v>114</v>
      </c>
      <c r="B117" s="53" t="s">
        <v>281</v>
      </c>
      <c r="C117" s="240"/>
      <c r="D117" s="240"/>
      <c r="E117" s="303"/>
      <c r="F117" s="87">
        <f t="shared" si="6"/>
        <v>0</v>
      </c>
    </row>
    <row r="118" spans="1:6" ht="12" customHeight="1">
      <c r="A118" s="173" t="s">
        <v>274</v>
      </c>
      <c r="B118" s="53" t="s">
        <v>269</v>
      </c>
      <c r="C118" s="240"/>
      <c r="D118" s="240"/>
      <c r="E118" s="303"/>
      <c r="F118" s="87">
        <f t="shared" si="6"/>
        <v>0</v>
      </c>
    </row>
    <row r="119" spans="1:6" ht="12" customHeight="1">
      <c r="A119" s="173" t="s">
        <v>275</v>
      </c>
      <c r="B119" s="53" t="s">
        <v>280</v>
      </c>
      <c r="C119" s="240"/>
      <c r="D119" s="240"/>
      <c r="E119" s="303"/>
      <c r="F119" s="87">
        <f t="shared" si="6"/>
        <v>0</v>
      </c>
    </row>
    <row r="120" spans="1:6" ht="12" customHeight="1" thickBot="1">
      <c r="A120" s="183" t="s">
        <v>276</v>
      </c>
      <c r="B120" s="53" t="s">
        <v>279</v>
      </c>
      <c r="C120" s="241"/>
      <c r="D120" s="241"/>
      <c r="E120" s="304"/>
      <c r="F120" s="93">
        <f t="shared" si="6"/>
        <v>0</v>
      </c>
    </row>
    <row r="121" spans="1:6" ht="12" customHeight="1" thickBot="1">
      <c r="A121" s="25" t="s">
        <v>8</v>
      </c>
      <c r="B121" s="48" t="s">
        <v>284</v>
      </c>
      <c r="C121" s="85">
        <f>+C122+C123</f>
        <v>10994</v>
      </c>
      <c r="D121" s="85">
        <f>+D122+D123</f>
        <v>20425</v>
      </c>
      <c r="E121" s="85">
        <f>+E122+E123</f>
        <v>-3948</v>
      </c>
      <c r="F121" s="85">
        <f>+F122+F123</f>
        <v>16477</v>
      </c>
    </row>
    <row r="122" spans="1:6" ht="12" customHeight="1">
      <c r="A122" s="173" t="s">
        <v>54</v>
      </c>
      <c r="B122" s="7" t="s">
        <v>45</v>
      </c>
      <c r="C122" s="239">
        <v>10994</v>
      </c>
      <c r="D122" s="239">
        <v>10675</v>
      </c>
      <c r="E122" s="302">
        <v>-3948</v>
      </c>
      <c r="F122" s="86">
        <f>SUM(D122:E122)</f>
        <v>6727</v>
      </c>
    </row>
    <row r="123" spans="1:6" ht="12" customHeight="1" thickBot="1">
      <c r="A123" s="175" t="s">
        <v>55</v>
      </c>
      <c r="B123" s="10" t="s">
        <v>46</v>
      </c>
      <c r="C123" s="241"/>
      <c r="D123" s="241">
        <v>9750</v>
      </c>
      <c r="E123" s="304"/>
      <c r="F123" s="93">
        <f>SUM(D123:E123)</f>
        <v>9750</v>
      </c>
    </row>
    <row r="124" spans="1:6" ht="12" customHeight="1" thickBot="1">
      <c r="A124" s="25" t="s">
        <v>9</v>
      </c>
      <c r="B124" s="48" t="s">
        <v>285</v>
      </c>
      <c r="C124" s="85">
        <f>+C91+C107+C121</f>
        <v>456721</v>
      </c>
      <c r="D124" s="85">
        <f>+D91+D107+D121</f>
        <v>753999</v>
      </c>
      <c r="E124" s="85">
        <f>+E91+E107+E121</f>
        <v>1355</v>
      </c>
      <c r="F124" s="85">
        <f>+F91+F107+F121</f>
        <v>755354</v>
      </c>
    </row>
    <row r="125" spans="1:6" ht="12" customHeight="1" thickBot="1">
      <c r="A125" s="25" t="s">
        <v>10</v>
      </c>
      <c r="B125" s="48" t="s">
        <v>286</v>
      </c>
      <c r="C125" s="85">
        <f>+C126+C127+C128</f>
        <v>0</v>
      </c>
      <c r="D125" s="85">
        <f>+D126+D127+D128</f>
        <v>0</v>
      </c>
      <c r="E125" s="85">
        <f>+E126+E127+E128</f>
        <v>0</v>
      </c>
      <c r="F125" s="85">
        <f>+F126+F127+F128</f>
        <v>0</v>
      </c>
    </row>
    <row r="126" spans="1:6" s="46" customFormat="1" ht="12" customHeight="1">
      <c r="A126" s="173" t="s">
        <v>58</v>
      </c>
      <c r="B126" s="7" t="s">
        <v>287</v>
      </c>
      <c r="C126" s="239"/>
      <c r="D126" s="239"/>
      <c r="E126" s="302"/>
      <c r="F126" s="86">
        <f>SUM(D126:E126)</f>
        <v>0</v>
      </c>
    </row>
    <row r="127" spans="1:6" ht="12" customHeight="1">
      <c r="A127" s="173" t="s">
        <v>59</v>
      </c>
      <c r="B127" s="7" t="s">
        <v>288</v>
      </c>
      <c r="C127" s="240"/>
      <c r="D127" s="240"/>
      <c r="E127" s="303"/>
      <c r="F127" s="87">
        <f>SUM(D127:E127)</f>
        <v>0</v>
      </c>
    </row>
    <row r="128" spans="1:6" ht="12" customHeight="1" thickBot="1">
      <c r="A128" s="183" t="s">
        <v>60</v>
      </c>
      <c r="B128" s="5" t="s">
        <v>289</v>
      </c>
      <c r="C128" s="241"/>
      <c r="D128" s="241"/>
      <c r="E128" s="304"/>
      <c r="F128" s="93">
        <f>SUM(D128:E128)</f>
        <v>0</v>
      </c>
    </row>
    <row r="129" spans="1:6" ht="12" customHeight="1" thickBot="1">
      <c r="A129" s="25" t="s">
        <v>11</v>
      </c>
      <c r="B129" s="48" t="s">
        <v>334</v>
      </c>
      <c r="C129" s="85">
        <f>+C130+C131+C132+C133</f>
        <v>0</v>
      </c>
      <c r="D129" s="85">
        <f>+D130+D131+D132+D133</f>
        <v>0</v>
      </c>
      <c r="E129" s="85">
        <f>+E130+E131+E132+E133</f>
        <v>0</v>
      </c>
      <c r="F129" s="85">
        <f>+F130+F131+F132+F133</f>
        <v>0</v>
      </c>
    </row>
    <row r="130" spans="1:6" ht="12" customHeight="1">
      <c r="A130" s="173" t="s">
        <v>61</v>
      </c>
      <c r="B130" s="7" t="s">
        <v>290</v>
      </c>
      <c r="C130" s="239"/>
      <c r="D130" s="239"/>
      <c r="E130" s="302"/>
      <c r="F130" s="86">
        <f>SUM(D130:E130)</f>
        <v>0</v>
      </c>
    </row>
    <row r="131" spans="1:6" ht="12" customHeight="1">
      <c r="A131" s="173" t="s">
        <v>62</v>
      </c>
      <c r="B131" s="7" t="s">
        <v>291</v>
      </c>
      <c r="C131" s="240"/>
      <c r="D131" s="240"/>
      <c r="E131" s="303"/>
      <c r="F131" s="87">
        <f>SUM(D131:E131)</f>
        <v>0</v>
      </c>
    </row>
    <row r="132" spans="1:6" ht="12" customHeight="1">
      <c r="A132" s="173" t="s">
        <v>193</v>
      </c>
      <c r="B132" s="7" t="s">
        <v>292</v>
      </c>
      <c r="C132" s="240"/>
      <c r="D132" s="240"/>
      <c r="E132" s="303"/>
      <c r="F132" s="87">
        <f>SUM(D132:E132)</f>
        <v>0</v>
      </c>
    </row>
    <row r="133" spans="1:6" s="46" customFormat="1" ht="12" customHeight="1" thickBot="1">
      <c r="A133" s="183" t="s">
        <v>194</v>
      </c>
      <c r="B133" s="5" t="s">
        <v>293</v>
      </c>
      <c r="C133" s="241"/>
      <c r="D133" s="241"/>
      <c r="E133" s="304"/>
      <c r="F133" s="93">
        <f>SUM(D133:E133)</f>
        <v>0</v>
      </c>
    </row>
    <row r="134" spans="1:12" ht="12" customHeight="1" thickBot="1">
      <c r="A134" s="25" t="s">
        <v>12</v>
      </c>
      <c r="B134" s="48" t="s">
        <v>294</v>
      </c>
      <c r="C134" s="91">
        <f>+C135+C136+C137+C138+C139</f>
        <v>114557</v>
      </c>
      <c r="D134" s="91">
        <f>+D135+D136+D137+D138+D139</f>
        <v>122004</v>
      </c>
      <c r="E134" s="91">
        <f>+E135+E136+E137+E138+E139</f>
        <v>-1055</v>
      </c>
      <c r="F134" s="91">
        <f>+F135+F136+F137+F138+F139</f>
        <v>120949</v>
      </c>
      <c r="L134" s="77"/>
    </row>
    <row r="135" spans="1:6" ht="12.75">
      <c r="A135" s="173" t="s">
        <v>63</v>
      </c>
      <c r="B135" s="7" t="s">
        <v>295</v>
      </c>
      <c r="C135" s="239"/>
      <c r="D135" s="239"/>
      <c r="E135" s="302"/>
      <c r="F135" s="86">
        <f>SUM(D135:E135)</f>
        <v>0</v>
      </c>
    </row>
    <row r="136" spans="1:6" ht="12" customHeight="1">
      <c r="A136" s="173" t="s">
        <v>64</v>
      </c>
      <c r="B136" s="7" t="s">
        <v>305</v>
      </c>
      <c r="C136" s="240"/>
      <c r="D136" s="240">
        <v>2890</v>
      </c>
      <c r="E136" s="303"/>
      <c r="F136" s="87">
        <f>SUM(D136:E136)</f>
        <v>2890</v>
      </c>
    </row>
    <row r="137" spans="1:6" ht="12" customHeight="1">
      <c r="A137" s="173" t="s">
        <v>206</v>
      </c>
      <c r="B137" s="7" t="s">
        <v>372</v>
      </c>
      <c r="C137" s="240">
        <v>114557</v>
      </c>
      <c r="D137" s="240">
        <v>119114</v>
      </c>
      <c r="E137" s="303">
        <v>-1055</v>
      </c>
      <c r="F137" s="87">
        <f>SUM(D137:E137)</f>
        <v>118059</v>
      </c>
    </row>
    <row r="138" spans="1:6" s="46" customFormat="1" ht="12" customHeight="1">
      <c r="A138" s="173" t="s">
        <v>207</v>
      </c>
      <c r="B138" s="7" t="s">
        <v>296</v>
      </c>
      <c r="C138" s="240"/>
      <c r="D138" s="240">
        <v>0</v>
      </c>
      <c r="E138" s="303"/>
      <c r="F138" s="87">
        <f>SUM(D138:E138)</f>
        <v>0</v>
      </c>
    </row>
    <row r="139" spans="1:6" s="46" customFormat="1" ht="12" customHeight="1" thickBot="1">
      <c r="A139" s="183" t="s">
        <v>371</v>
      </c>
      <c r="B139" s="5" t="s">
        <v>297</v>
      </c>
      <c r="C139" s="241"/>
      <c r="D139" s="241"/>
      <c r="E139" s="304"/>
      <c r="F139" s="93">
        <f>SUM(D139:E139)</f>
        <v>0</v>
      </c>
    </row>
    <row r="140" spans="1:6" s="46" customFormat="1" ht="12" customHeight="1" thickBot="1">
      <c r="A140" s="25" t="s">
        <v>13</v>
      </c>
      <c r="B140" s="48" t="s">
        <v>298</v>
      </c>
      <c r="C140" s="94">
        <f>+C141+C142+C143+C144</f>
        <v>0</v>
      </c>
      <c r="D140" s="94">
        <f>+D141+D142+D143+D144</f>
        <v>0</v>
      </c>
      <c r="E140" s="94">
        <f>+E141+E142+E143+E144</f>
        <v>0</v>
      </c>
      <c r="F140" s="94">
        <f>+F141+F142+F143+F144</f>
        <v>0</v>
      </c>
    </row>
    <row r="141" spans="1:6" s="46" customFormat="1" ht="12" customHeight="1">
      <c r="A141" s="173" t="s">
        <v>105</v>
      </c>
      <c r="B141" s="7" t="s">
        <v>299</v>
      </c>
      <c r="C141" s="239"/>
      <c r="D141" s="239"/>
      <c r="E141" s="302"/>
      <c r="F141" s="86">
        <f>SUM(D141:E141)</f>
        <v>0</v>
      </c>
    </row>
    <row r="142" spans="1:6" s="46" customFormat="1" ht="12" customHeight="1">
      <c r="A142" s="173" t="s">
        <v>106</v>
      </c>
      <c r="B142" s="7" t="s">
        <v>300</v>
      </c>
      <c r="C142" s="240"/>
      <c r="D142" s="240"/>
      <c r="E142" s="303"/>
      <c r="F142" s="87">
        <f>SUM(D142:E142)</f>
        <v>0</v>
      </c>
    </row>
    <row r="143" spans="1:6" s="46" customFormat="1" ht="12" customHeight="1">
      <c r="A143" s="173" t="s">
        <v>129</v>
      </c>
      <c r="B143" s="7" t="s">
        <v>301</v>
      </c>
      <c r="C143" s="240"/>
      <c r="D143" s="240"/>
      <c r="E143" s="303"/>
      <c r="F143" s="87">
        <f>SUM(D143:E143)</f>
        <v>0</v>
      </c>
    </row>
    <row r="144" spans="1:6" ht="12.75" customHeight="1" thickBot="1">
      <c r="A144" s="173" t="s">
        <v>209</v>
      </c>
      <c r="B144" s="7" t="s">
        <v>302</v>
      </c>
      <c r="C144" s="241"/>
      <c r="D144" s="241"/>
      <c r="E144" s="304"/>
      <c r="F144" s="93">
        <f>SUM(D144:E144)</f>
        <v>0</v>
      </c>
    </row>
    <row r="145" spans="1:6" ht="12" customHeight="1" thickBot="1">
      <c r="A145" s="25" t="s">
        <v>14</v>
      </c>
      <c r="B145" s="48" t="s">
        <v>303</v>
      </c>
      <c r="C145" s="170">
        <f>+C125+C129+C134+C140</f>
        <v>114557</v>
      </c>
      <c r="D145" s="170">
        <f>+D125+D129+D134+D140</f>
        <v>122004</v>
      </c>
      <c r="E145" s="170">
        <f>+E125+E129+E134+E140</f>
        <v>-1055</v>
      </c>
      <c r="F145" s="170">
        <f>+F125+F129+F134+F140</f>
        <v>120949</v>
      </c>
    </row>
    <row r="146" spans="1:6" ht="15" customHeight="1" thickBot="1">
      <c r="A146" s="185" t="s">
        <v>15</v>
      </c>
      <c r="B146" s="137" t="s">
        <v>304</v>
      </c>
      <c r="C146" s="170">
        <f>+C124+C145</f>
        <v>571278</v>
      </c>
      <c r="D146" s="170">
        <f>+D124+D145</f>
        <v>876003</v>
      </c>
      <c r="E146" s="170">
        <f>+E124+E145</f>
        <v>300</v>
      </c>
      <c r="F146" s="170">
        <f>+F124+F145</f>
        <v>876303</v>
      </c>
    </row>
    <row r="147" spans="1:3" ht="13.5" thickBot="1">
      <c r="A147" s="140"/>
      <c r="B147" s="141"/>
      <c r="C147" s="142"/>
    </row>
    <row r="148" spans="1:6" ht="15" customHeight="1" thickBot="1">
      <c r="A148" s="75" t="s">
        <v>123</v>
      </c>
      <c r="B148" s="76"/>
      <c r="C148" s="228">
        <v>14.5</v>
      </c>
      <c r="D148" s="228">
        <v>14.5</v>
      </c>
      <c r="E148" s="201">
        <v>0</v>
      </c>
      <c r="F148" s="228">
        <f>SUM(D148:E148)</f>
        <v>14.5</v>
      </c>
    </row>
    <row r="149" spans="1:6" ht="14.25" customHeight="1" thickBot="1">
      <c r="A149" s="75" t="s">
        <v>124</v>
      </c>
      <c r="B149" s="76"/>
      <c r="C149" s="201">
        <v>51</v>
      </c>
      <c r="D149" s="201">
        <v>51</v>
      </c>
      <c r="E149" s="201">
        <v>0</v>
      </c>
      <c r="F149" s="201">
        <f>SUM(D149:E149)</f>
        <v>51</v>
      </c>
    </row>
  </sheetData>
  <sheetProtection formatCells="0"/>
  <mergeCells count="3">
    <mergeCell ref="A90:F90"/>
    <mergeCell ref="A7:F7"/>
    <mergeCell ref="A1:F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&amp;L* Módosította a 9/2015.(VIII.27.) ör. Hatályos 2015.08.27. napjától&amp;C&amp;P/&amp;N</oddFoot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Titkarsag</cp:lastModifiedBy>
  <cp:lastPrinted>2015-08-31T08:12:51Z</cp:lastPrinted>
  <dcterms:created xsi:type="dcterms:W3CDTF">1999-10-30T10:30:45Z</dcterms:created>
  <dcterms:modified xsi:type="dcterms:W3CDTF">2015-08-31T08:24:27Z</dcterms:modified>
  <cp:category/>
  <cp:version/>
  <cp:contentType/>
  <cp:contentStatus/>
</cp:coreProperties>
</file>