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0" yWindow="65311" windowWidth="12660" windowHeight="9435" tabRatio="727" firstSheet="2" activeTab="8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OLDAL'!$1:$6</definedName>
    <definedName name="_xlnm.Print_Titles" localSheetId="11">'9. mell 2 OLDAL '!$1:$6</definedName>
    <definedName name="_xlnm.Print_Area" localSheetId="0">'1.mell. 1 OLDAL'!$A$1:$D$149</definedName>
    <definedName name="_xlnm.Print_Area" localSheetId="1">'1.mell. 2 OLDAL'!$A$1:$D$149</definedName>
    <definedName name="_xlnm.Print_Area" localSheetId="13">'11. mell'!$A$1:$P$29</definedName>
  </definedNames>
  <calcPr fullCalcOnLoad="1"/>
</workbook>
</file>

<file path=xl/sharedStrings.xml><?xml version="1.0" encoding="utf-8"?>
<sst xmlns="http://schemas.openxmlformats.org/spreadsheetml/2006/main" count="1614" uniqueCount="480">
  <si>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</si>
  <si>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</si>
  <si>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</si>
  <si>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</si>
  <si>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</si>
  <si>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</si>
  <si>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</si>
  <si>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</si>
  <si>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</si>
  <si>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</si>
  <si>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</si>
  <si>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</si>
  <si>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</si>
  <si>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</si>
  <si>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</si>
  <si>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</si>
  <si>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</si>
  <si>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</si>
  <si>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</si>
  <si>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</si>
  <si>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</si>
  <si>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</si>
  <si>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</si>
  <si>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</si>
  <si>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</si>
  <si>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</si>
  <si>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</si>
  <si>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</si>
  <si>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</si>
  <si>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</si>
  <si>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</si>
  <si>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</si>
  <si>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</si>
  <si>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</si>
  <si>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</si>
  <si>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</si>
  <si>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</si>
  <si>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</si>
  <si>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</si>
  <si>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</si>
  <si>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</si>
  <si>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</si>
  <si>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</si>
  <si>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</si>
  <si>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</si>
  <si>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</si>
  <si>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</si>
  <si>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</si>
  <si>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</si>
  <si>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</si>
  <si>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</si>
  <si>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</si>
  <si>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</si>
  <si>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</si>
  <si>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</si>
  <si>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</si>
  <si>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</si>
  <si>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</si>
  <si>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</si>
  <si>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</si>
  <si>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</si>
  <si>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</si>
  <si>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</si>
  <si>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</si>
  <si>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</si>
  <si>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</si>
  <si>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</si>
  <si>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</si>
  <si>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</si>
  <si>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</si>
  <si>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</si>
  <si>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</si>
  <si>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</si>
  <si>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</si>
  <si>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</si>
  <si>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</si>
  <si>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</si>
  <si>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</si>
  <si>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</si>
  <si>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</si>
  <si>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</si>
  <si>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</si>
  <si>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</si>
  <si>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</si>
  <si>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</si>
  <si>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</si>
  <si>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</si>
  <si>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</si>
  <si>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</si>
  <si>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</si>
  <si>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</si>
  <si>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</si>
  <si>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</si>
  <si>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</si>
  <si>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</si>
  <si>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</si>
  <si>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</si>
  <si>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</si>
  <si>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</si>
  <si>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</si>
  <si>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</si>
  <si>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</si>
  <si>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</si>
  <si>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</si>
  <si>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</si>
  <si>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</si>
  <si>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</si>
  <si>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</si>
  <si>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</si>
  <si>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</si>
  <si>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</si>
  <si>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</si>
  <si>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</si>
  <si>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</si>
  <si>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</si>
  <si>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</si>
  <si>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</si>
  <si>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</si>
  <si>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</si>
  <si>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</si>
  <si>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</si>
  <si>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</si>
  <si>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</si>
  <si>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</si>
  <si>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</si>
  <si>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</si>
  <si>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</si>
  <si>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</si>
  <si>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</si>
  <si>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</si>
  <si>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</si>
  <si>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</si>
  <si>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</si>
  <si>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</si>
  <si>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</si>
  <si>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</si>
  <si>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</si>
  <si>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</si>
  <si>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</si>
  <si>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</si>
  <si>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</si>
  <si>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</si>
  <si>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</si>
  <si>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</si>
  <si>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</si>
  <si>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</si>
  <si>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</si>
  <si>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</si>
  <si>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</si>
  <si>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</si>
  <si>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</si>
  <si>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</si>
  <si>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</si>
  <si>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</si>
  <si>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</si>
  <si>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</si>
  <si>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</si>
  <si>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</si>
  <si>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</si>
  <si>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</si>
  <si>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</si>
  <si>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</si>
  <si>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</si>
  <si>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</si>
  <si>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</si>
  <si>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</si>
  <si>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</si>
  <si>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</si>
  <si>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</si>
  <si>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</si>
  <si>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</si>
  <si>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</si>
  <si>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</si>
  <si>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</si>
  <si>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</si>
  <si>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</si>
  <si>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</si>
  <si>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</si>
  <si>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</si>
  <si>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</si>
  <si>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</si>
  <si>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</si>
  <si>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</si>
  <si>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</si>
  <si>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</si>
  <si>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</si>
  <si>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</si>
  <si>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</si>
  <si>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</si>
  <si>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</si>
  <si>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</si>
  <si>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</si>
  <si>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</si>
  <si>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</si>
  <si>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</si>
  <si>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</si>
  <si>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</si>
  <si>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</si>
  <si>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</si>
  <si>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</si>
  <si>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</si>
  <si>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</si>
  <si>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</si>
  <si>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</si>
  <si>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</si>
  <si>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</si>
  <si>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</si>
  <si>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</si>
  <si>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</si>
  <si>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</si>
  <si>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</si>
  <si>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</si>
  <si>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</si>
  <si>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</si>
  <si>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</si>
  <si>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</si>
  <si>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</si>
  <si>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</si>
  <si>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</si>
  <si>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</si>
  <si>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</si>
  <si>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</si>
  <si>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</si>
  <si>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</si>
  <si>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</si>
  <si>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</si>
  <si>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</si>
  <si>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</si>
  <si>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</si>
  <si>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</si>
  <si>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</si>
  <si>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</si>
  <si>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</si>
  <si>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</si>
  <si>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</si>
  <si>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</si>
  <si>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</si>
  <si>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</si>
  <si>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</si>
  <si>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</si>
  <si>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</si>
  <si>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</si>
  <si>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</si>
  <si>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</si>
  <si>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</si>
  <si>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</si>
  <si>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</si>
  <si>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</si>
  <si>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</si>
  <si>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</si>
  <si>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</si>
  <si>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</si>
  <si>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</si>
  <si>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</si>
  <si>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</si>
  <si>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</si>
  <si>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</si>
  <si>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</si>
  <si>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</si>
  <si>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</si>
  <si>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</si>
  <si>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</si>
  <si>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</si>
  <si>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</si>
  <si>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</si>
  <si>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</si>
  <si>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</si>
  <si>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</si>
  <si>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</si>
  <si>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</si>
  <si>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</si>
  <si>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</si>
  <si>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</si>
  <si>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</si>
  <si>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</si>
  <si>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</si>
  <si>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</si>
  <si>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</si>
  <si>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</si>
  <si>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</si>
  <si>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</si>
  <si>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</si>
  <si>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</si>
  <si>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</si>
  <si>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</si>
  <si>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</si>
  <si>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</si>
  <si>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</si>
  <si>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</si>
  <si>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</si>
  <si>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</si>
  <si>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</si>
  <si>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</si>
  <si>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</si>
  <si>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</si>
  <si>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</si>
  <si>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</si>
  <si>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</si>
  <si>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</si>
  <si>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</si>
  <si>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</si>
  <si>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</si>
  <si>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</si>
  <si>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</si>
  <si>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</si>
  <si>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</si>
  <si>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</si>
  <si>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</si>
  <si>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</si>
  <si>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</si>
  <si>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</si>
  <si>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</si>
  <si>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</si>
  <si>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</si>
  <si>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</si>
  <si>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</si>
  <si>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</si>
  <si>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</si>
  <si>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</si>
  <si>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</si>
  <si>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</si>
  <si>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</si>
  <si>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</si>
  <si>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</si>
  <si>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</si>
  <si>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</si>
  <si>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</si>
  <si>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</si>
  <si>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</si>
  <si>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</si>
  <si>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</si>
  <si>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</si>
  <si>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</si>
  <si>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</si>
  <si>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</si>
  <si>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</si>
  <si>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</si>
  <si>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</si>
  <si>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</si>
  <si>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</si>
  <si>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</si>
  <si>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</si>
  <si>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</si>
  <si>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</si>
  <si>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</si>
  <si>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</si>
  <si>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</si>
  <si>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</si>
  <si>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</si>
  <si>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</si>
  <si>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</si>
  <si>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</si>
  <si>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</si>
  <si>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</si>
  <si>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</si>
  <si>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</si>
  <si>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</si>
  <si>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</si>
  <si>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</si>
  <si>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</si>
  <si>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</si>
  <si>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</si>
  <si>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</si>
  <si>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</si>
  <si>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</si>
  <si>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</si>
  <si>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</si>
  <si>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</si>
  <si>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</si>
  <si>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</si>
  <si>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</si>
  <si>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</si>
  <si>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</si>
  <si>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</si>
  <si>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</si>
  <si>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</si>
  <si>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</si>
  <si>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</si>
  <si>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</si>
  <si>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</si>
  <si>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</si>
  <si>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</si>
  <si>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</si>
  <si>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</si>
  <si>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</si>
  <si>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</si>
  <si>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</si>
  <si>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</si>
  <si>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</si>
  <si>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</si>
  <si>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</si>
  <si>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</si>
  <si>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</si>
  <si>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</si>
  <si>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</si>
  <si>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</si>
  <si>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</si>
  <si>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</si>
  <si>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</si>
  <si>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</si>
  <si>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</si>
  <si>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</si>
  <si>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</si>
  <si>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</si>
  <si>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</si>
  <si>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</si>
  <si>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</si>
  <si>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</si>
  <si>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</si>
  <si>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</si>
  <si>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</si>
  <si>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</si>
  <si>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</si>
  <si>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</si>
  <si>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</si>
  <si>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</si>
  <si>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</si>
  <si>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</si>
  <si>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</si>
  <si>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</si>
  <si>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</si>
  <si>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</si>
  <si>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</si>
  <si>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</si>
  <si>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</si>
  <si>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</si>
  <si>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</si>
  <si>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</si>
  <si>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2016. évi előirányzat</t>
  </si>
  <si>
    <t>Egyedi szennyvíztisztító berendezések telepítése</t>
  </si>
  <si>
    <t>2016</t>
  </si>
  <si>
    <t xml:space="preserve">
2016. év utáni szükséglet
</t>
  </si>
  <si>
    <t>Kerítés</t>
  </si>
  <si>
    <t>2016. év utáni szükséglet
(F=B - D - E)</t>
  </si>
  <si>
    <t>Kultúrház villany korszerűsítése</t>
  </si>
  <si>
    <t>Tartalék</t>
  </si>
  <si>
    <t>15.987</t>
  </si>
  <si>
    <t>1.805</t>
  </si>
  <si>
    <t>6.122</t>
  </si>
  <si>
    <t>3.844</t>
  </si>
  <si>
    <t>2.167</t>
  </si>
  <si>
    <t>11.164</t>
  </si>
  <si>
    <t>9.750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</si>
  <si>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</si>
  <si>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</si>
  <si>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CSIKVÁND Önkormányzat 2016. évi adósságot keletkeztető fejlesztési céljai</t>
  </si>
  <si>
    <t>2018.</t>
  </si>
  <si>
    <t>Önkormányzaton kívüli EU-s projektekhez történő hozzájárulás 2016. évi előirányzat</t>
  </si>
  <si>
    <t>Éves eredeti kiadási előirányzat: 0 ezer Ft</t>
  </si>
  <si>
    <t>30 napon túli elismert tartozásállomány összesen: 0  Ft</t>
  </si>
  <si>
    <t>2016. I. félév módosított előirányzat</t>
  </si>
  <si>
    <t>G</t>
  </si>
  <si>
    <t>-</t>
  </si>
  <si>
    <t>Szőlő-hegy villany korszerűsítése</t>
  </si>
  <si>
    <t>Mobilbox konténer</t>
  </si>
  <si>
    <t>Feldolgozó üzem létesítése</t>
  </si>
  <si>
    <t>Öntözőrendszer</t>
  </si>
  <si>
    <t>Feldolgozó üzem kerítése</t>
  </si>
  <si>
    <t>Automatika elemek kazánhoz</t>
  </si>
  <si>
    <t>Üveg- és kupaksterilizáló</t>
  </si>
  <si>
    <t>Munkaasztal</t>
  </si>
  <si>
    <t>Keringetőszivattyú</t>
  </si>
  <si>
    <t>Puffertároló</t>
  </si>
  <si>
    <t>Koracél konyhai mosogató szerelvénnyel</t>
  </si>
  <si>
    <t>Oldómedence</t>
  </si>
  <si>
    <t>Egyetemes konyhagép</t>
  </si>
  <si>
    <t>Lekvárfőző</t>
  </si>
  <si>
    <t xml:space="preserve">E-Kata ingatlankataszter program </t>
  </si>
  <si>
    <t>Beruházási célú előzetesen felszámított ÁFA</t>
  </si>
  <si>
    <t>19.931</t>
  </si>
  <si>
    <t>15.817</t>
  </si>
  <si>
    <t>6.911</t>
  </si>
  <si>
    <t>3.729</t>
  </si>
  <si>
    <t>Felhasználás
2015. XII.31-ig</t>
  </si>
  <si>
    <t>2018. után</t>
  </si>
  <si>
    <t>11. melléklet a 6/2016.(X.4.) önkormányzati rendelethez</t>
  </si>
  <si>
    <t>Előirányzat-felhasználási ütemterv
2016. évre</t>
  </si>
  <si>
    <r>
      <t xml:space="preserve">                                       </t>
    </r>
    <r>
      <rPr>
        <b/>
        <sz val="12"/>
        <rFont val="Times New Roman CE"/>
        <family val="0"/>
      </rPr>
      <t>6. melléklet a 6/2016.(X.4.) önkormányzati rendelethez</t>
    </r>
  </si>
  <si>
    <t xml:space="preserve">2. melléklet a 6/2016.(X.4.) önkormányzati rendelethez  </t>
  </si>
  <si>
    <r>
      <t xml:space="preserve">                                  </t>
    </r>
    <r>
      <rPr>
        <b/>
        <sz val="12"/>
        <rFont val="Times New Roman CE"/>
        <family val="0"/>
      </rPr>
      <t xml:space="preserve"> 7. melléklet a 6/2016.(X.4.) önkormányzati rendelethez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</si>
</sst>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color indexed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72" fontId="16" fillId="0" borderId="10" xfId="59" applyNumberFormat="1" applyFont="1" applyFill="1" applyBorder="1" applyAlignment="1" applyProtection="1">
      <alignment vertical="center"/>
      <protection locked="0"/>
    </xf>
    <xf numFmtId="172" fontId="16" fillId="0" borderId="33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72" fontId="16" fillId="0" borderId="11" xfId="59" applyNumberFormat="1" applyFont="1" applyFill="1" applyBorder="1" applyAlignment="1" applyProtection="1">
      <alignment vertical="center"/>
      <protection locked="0"/>
    </xf>
    <xf numFmtId="172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6" fillId="0" borderId="12" xfId="59" applyNumberFormat="1" applyFont="1" applyFill="1" applyBorder="1" applyAlignment="1" applyProtection="1">
      <alignment vertical="center"/>
      <protection locked="0"/>
    </xf>
    <xf numFmtId="172" fontId="16" fillId="0" borderId="34" xfId="59" applyNumberFormat="1" applyFont="1" applyFill="1" applyBorder="1" applyAlignment="1" applyProtection="1">
      <alignment vertical="center"/>
      <protection/>
    </xf>
    <xf numFmtId="172" fontId="14" fillId="0" borderId="23" xfId="59" applyNumberFormat="1" applyFont="1" applyFill="1" applyBorder="1" applyAlignment="1" applyProtection="1">
      <alignment vertical="center"/>
      <protection/>
    </xf>
    <xf numFmtId="172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72" fontId="14" fillId="0" borderId="23" xfId="59" applyNumberFormat="1" applyFont="1" applyFill="1" applyBorder="1" applyProtection="1">
      <alignment/>
      <protection/>
    </xf>
    <xf numFmtId="172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18" borderId="23" xfId="0" applyNumberFormat="1" applyFont="1" applyFill="1" applyBorder="1" applyAlignment="1" applyProtection="1">
      <alignment vertical="center" wrapText="1"/>
      <protection/>
    </xf>
    <xf numFmtId="172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4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6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4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9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1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5" xfId="40" applyNumberFormat="1" applyFont="1" applyFill="1" applyBorder="1" applyAlignment="1" applyProtection="1">
      <alignment/>
      <protection locked="0"/>
    </xf>
    <xf numFmtId="174" fontId="16" fillId="0" borderId="44" xfId="40" applyNumberFormat="1" applyFont="1" applyFill="1" applyBorder="1" applyAlignment="1" applyProtection="1">
      <alignment/>
      <protection locked="0"/>
    </xf>
    <xf numFmtId="174" fontId="16" fillId="0" borderId="45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right" vertical="center" wrapText="1" indent="1"/>
      <protection/>
    </xf>
    <xf numFmtId="172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3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2" xfId="58" applyFont="1" applyFill="1" applyBorder="1" applyAlignment="1" applyProtection="1">
      <alignment horizontal="center" vertical="center" wrapText="1"/>
      <protection/>
    </xf>
    <xf numFmtId="172" fontId="16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59" applyFont="1" applyFill="1" applyAlignment="1" applyProtection="1">
      <alignment horizontal="right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172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6" xfId="0" applyFont="1" applyFill="1" applyBorder="1" applyAlignment="1">
      <alignment vertical="center" wrapText="1"/>
    </xf>
    <xf numFmtId="172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42" xfId="0" applyNumberFormat="1" applyFont="1" applyFill="1" applyBorder="1" applyAlignment="1" applyProtection="1">
      <alignment horizontal="center" vertical="center" wrapText="1"/>
      <protection/>
    </xf>
    <xf numFmtId="172" fontId="14" fillId="0" borderId="42" xfId="0" applyNumberFormat="1" applyFont="1" applyFill="1" applyBorder="1" applyAlignment="1" applyProtection="1">
      <alignment horizontal="center" vertical="center" wrapText="1"/>
      <protection/>
    </xf>
    <xf numFmtId="172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64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59" xfId="0" applyNumberFormat="1" applyFont="1" applyFill="1" applyBorder="1" applyAlignment="1" applyProtection="1">
      <alignment horizontal="center" vertical="center" wrapText="1"/>
      <protection/>
    </xf>
    <xf numFmtId="172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40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62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0" borderId="11" xfId="0" applyNumberFormat="1" applyFont="1" applyFill="1" applyBorder="1" applyAlignment="1" applyProtection="1">
      <alignment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>
      <alignment horizontal="center" vertical="center" wrapText="1"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2" fontId="15" fillId="0" borderId="47" xfId="58" applyNumberFormat="1" applyFont="1" applyFill="1" applyBorder="1" applyAlignment="1" applyProtection="1">
      <alignment horizontal="left" vertical="center"/>
      <protection/>
    </xf>
    <xf numFmtId="172" fontId="15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right"/>
      <protection/>
    </xf>
    <xf numFmtId="0" fontId="6" fillId="0" borderId="41" xfId="58" applyFont="1" applyFill="1" applyBorder="1" applyAlignment="1" applyProtection="1">
      <alignment horizont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5" fillId="0" borderId="69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7" fillId="0" borderId="52" xfId="0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52" xfId="0" applyBorder="1" applyAlignment="1">
      <alignment vertical="center" textRotation="180" wrapText="1"/>
    </xf>
    <xf numFmtId="172" fontId="7" fillId="0" borderId="52" xfId="0" applyNumberFormat="1" applyFont="1" applyFill="1" applyBorder="1" applyAlignment="1" applyProtection="1">
      <alignment horizontal="left" vertical="center" textRotation="180" wrapText="1"/>
      <protection/>
    </xf>
    <xf numFmtId="0" fontId="0" fillId="0" borderId="52" xfId="0" applyBorder="1" applyAlignment="1">
      <alignment horizontal="left" vertical="center" textRotation="180" wrapText="1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74" xfId="0" applyFont="1" applyFill="1" applyBorder="1" applyAlignment="1" applyProtection="1">
      <alignment horizontal="left" indent="1"/>
      <protection locked="0"/>
    </xf>
    <xf numFmtId="0" fontId="16" fillId="0" borderId="75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3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69" xfId="0" applyFont="1" applyFill="1" applyBorder="1" applyAlignment="1" applyProtection="1">
      <alignment horizontal="right"/>
      <protection/>
    </xf>
    <xf numFmtId="0" fontId="0" fillId="0" borderId="69" xfId="0" applyBorder="1" applyAlignment="1">
      <alignment/>
    </xf>
    <xf numFmtId="0" fontId="45" fillId="0" borderId="0" xfId="0" applyFont="1" applyAlignment="1" applyProtection="1">
      <alignment horizontal="right" vertical="top"/>
      <protection locked="0"/>
    </xf>
    <xf numFmtId="0" fontId="7" fillId="0" borderId="65" xfId="0" applyFont="1" applyFill="1" applyBorder="1" applyAlignment="1" applyProtection="1" quotePrefix="1">
      <alignment horizontal="right" vertical="center"/>
      <protection/>
    </xf>
    <xf numFmtId="0" fontId="0" fillId="0" borderId="55" xfId="0" applyBorder="1" applyAlignment="1">
      <alignment vertical="center"/>
    </xf>
    <xf numFmtId="0" fontId="7" fillId="0" borderId="66" xfId="0" applyFont="1" applyFill="1" applyBorder="1" applyAlignment="1" applyProtection="1">
      <alignment horizontal="right" vertical="center"/>
      <protection/>
    </xf>
    <xf numFmtId="0" fontId="0" fillId="0" borderId="76" xfId="0" applyBorder="1" applyAlignment="1">
      <alignment vertical="center"/>
    </xf>
    <xf numFmtId="0" fontId="7" fillId="0" borderId="60" xfId="0" applyFont="1" applyFill="1" applyBorder="1" applyAlignment="1" applyProtection="1" quotePrefix="1">
      <alignment horizontal="right" vertical="center"/>
      <protection/>
    </xf>
    <xf numFmtId="0" fontId="0" fillId="0" borderId="77" xfId="0" applyBorder="1" applyAlignment="1">
      <alignment vertical="center"/>
    </xf>
    <xf numFmtId="0" fontId="5" fillId="0" borderId="41" xfId="0" applyFont="1" applyFill="1" applyBorder="1" applyAlignment="1" applyProtection="1">
      <alignment horizontal="right"/>
      <protection/>
    </xf>
    <xf numFmtId="0" fontId="0" fillId="0" borderId="41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59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4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 horizontal="center" textRotation="180" wrapText="1"/>
      <protection/>
    </xf>
    <xf numFmtId="0" fontId="46" fillId="0" borderId="0" xfId="0" applyFont="1" applyFill="1" applyAlignment="1" applyProtection="1">
      <alignment/>
      <protection locked="0"/>
    </xf>
    <xf numFmtId="0" fontId="0" fillId="0" borderId="0" xfId="0" applyAlignment="1">
      <alignment horizontal="center" textRotation="180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BreakPreview" zoomScaleNormal="120" zoomScaleSheetLayoutView="100" workbookViewId="0" topLeftCell="A130">
      <selection activeCell="A2" sqref="A2:B2"/>
    </sheetView>
  </sheetViews>
  <sheetFormatPr defaultColWidth="9.375" defaultRowHeight="12.75"/>
  <cols>
    <col min="1" max="1" width="9.50390625" style="293" customWidth="1"/>
    <col min="2" max="2" width="91.625" style="293" customWidth="1"/>
    <col min="3" max="4" width="21.625" style="294" customWidth="1"/>
    <col min="5" max="16384" width="9.375" style="315" customWidth="1"/>
  </cols>
  <sheetData>
    <row r="1" spans="1:4" ht="15.75" customHeight="1">
      <c r="A1" s="418" t="s">
        <v>7</v>
      </c>
      <c r="B1" s="418"/>
      <c r="C1" s="418"/>
      <c r="D1" s="419"/>
    </row>
    <row r="2" spans="1:4" ht="15.75" customHeight="1" thickBot="1">
      <c r="A2" s="420"/>
      <c r="B2" s="420"/>
      <c r="C2" s="423" t="s">
        <v>186</v>
      </c>
      <c r="D2" s="423"/>
    </row>
    <row r="3" spans="1:4" ht="37.5" customHeight="1" thickBot="1">
      <c r="A3" s="22" t="s">
        <v>60</v>
      </c>
      <c r="B3" s="23" t="s">
        <v>9</v>
      </c>
      <c r="C3" s="32" t="s">
        <v>428</v>
      </c>
      <c r="D3" s="32" t="s">
        <v>450</v>
      </c>
    </row>
    <row r="4" spans="1:4" s="316" customFormat="1" ht="12" customHeight="1" thickBot="1">
      <c r="A4" s="310" t="s">
        <v>421</v>
      </c>
      <c r="B4" s="311" t="s">
        <v>422</v>
      </c>
      <c r="C4" s="312" t="s">
        <v>423</v>
      </c>
      <c r="D4" s="312" t="s">
        <v>424</v>
      </c>
    </row>
    <row r="5" spans="1:4" s="317" customFormat="1" ht="12" customHeight="1" thickBot="1">
      <c r="A5" s="19" t="s">
        <v>10</v>
      </c>
      <c r="B5" s="20" t="s">
        <v>213</v>
      </c>
      <c r="C5" s="229">
        <f>+C6+C7+C8+C9+C10+C11</f>
        <v>6124</v>
      </c>
      <c r="D5" s="229">
        <f>SUM(D6:D11)</f>
        <v>6262</v>
      </c>
    </row>
    <row r="6" spans="1:4" s="317" customFormat="1" ht="12" customHeight="1">
      <c r="A6" s="14" t="s">
        <v>84</v>
      </c>
      <c r="B6" s="318" t="s">
        <v>214</v>
      </c>
      <c r="C6" s="232">
        <v>2424</v>
      </c>
      <c r="D6" s="232">
        <v>2424</v>
      </c>
    </row>
    <row r="7" spans="1:4" s="317" customFormat="1" ht="12" customHeight="1">
      <c r="A7" s="13" t="s">
        <v>85</v>
      </c>
      <c r="B7" s="319" t="s">
        <v>215</v>
      </c>
      <c r="C7" s="231"/>
      <c r="D7" s="231"/>
    </row>
    <row r="8" spans="1:4" s="317" customFormat="1" ht="12" customHeight="1">
      <c r="A8" s="13" t="s">
        <v>86</v>
      </c>
      <c r="B8" s="319" t="s">
        <v>216</v>
      </c>
      <c r="C8" s="231">
        <v>2500</v>
      </c>
      <c r="D8" s="231">
        <v>2559</v>
      </c>
    </row>
    <row r="9" spans="1:4" s="317" customFormat="1" ht="12" customHeight="1">
      <c r="A9" s="13" t="s">
        <v>87</v>
      </c>
      <c r="B9" s="319" t="s">
        <v>217</v>
      </c>
      <c r="C9" s="231">
        <v>1200</v>
      </c>
      <c r="D9" s="231">
        <v>1200</v>
      </c>
    </row>
    <row r="10" spans="1:4" s="317" customFormat="1" ht="12" customHeight="1">
      <c r="A10" s="13" t="s">
        <v>124</v>
      </c>
      <c r="B10" s="319" t="s">
        <v>218</v>
      </c>
      <c r="C10" s="231"/>
      <c r="D10" s="231">
        <v>79</v>
      </c>
    </row>
    <row r="11" spans="1:4" s="317" customFormat="1" ht="12" customHeight="1" thickBot="1">
      <c r="A11" s="15" t="s">
        <v>88</v>
      </c>
      <c r="B11" s="320" t="s">
        <v>219</v>
      </c>
      <c r="C11" s="231"/>
      <c r="D11" s="231"/>
    </row>
    <row r="12" spans="1:4" s="317" customFormat="1" ht="12" customHeight="1" thickBot="1">
      <c r="A12" s="19" t="s">
        <v>11</v>
      </c>
      <c r="B12" s="224" t="s">
        <v>220</v>
      </c>
      <c r="C12" s="229">
        <f>+C13+C14+C15+C16+C17</f>
        <v>7916</v>
      </c>
      <c r="D12" s="229">
        <f>SUM(D13:D18)</f>
        <v>70879</v>
      </c>
    </row>
    <row r="13" spans="1:4" s="317" customFormat="1" ht="12" customHeight="1">
      <c r="A13" s="14" t="s">
        <v>90</v>
      </c>
      <c r="B13" s="318" t="s">
        <v>221</v>
      </c>
      <c r="C13" s="232"/>
      <c r="D13" s="232"/>
    </row>
    <row r="14" spans="1:4" s="317" customFormat="1" ht="12" customHeight="1">
      <c r="A14" s="13" t="s">
        <v>91</v>
      </c>
      <c r="B14" s="319" t="s">
        <v>222</v>
      </c>
      <c r="C14" s="231"/>
      <c r="D14" s="231"/>
    </row>
    <row r="15" spans="1:4" s="317" customFormat="1" ht="12" customHeight="1">
      <c r="A15" s="13" t="s">
        <v>92</v>
      </c>
      <c r="B15" s="319" t="s">
        <v>412</v>
      </c>
      <c r="C15" s="231"/>
      <c r="D15" s="231"/>
    </row>
    <row r="16" spans="1:4" s="317" customFormat="1" ht="12" customHeight="1">
      <c r="A16" s="13" t="s">
        <v>93</v>
      </c>
      <c r="B16" s="319" t="s">
        <v>413</v>
      </c>
      <c r="C16" s="231"/>
      <c r="D16" s="231"/>
    </row>
    <row r="17" spans="1:4" s="317" customFormat="1" ht="12" customHeight="1">
      <c r="A17" s="13" t="s">
        <v>94</v>
      </c>
      <c r="B17" s="319" t="s">
        <v>223</v>
      </c>
      <c r="C17" s="231">
        <v>7916</v>
      </c>
      <c r="D17" s="231">
        <v>70879</v>
      </c>
    </row>
    <row r="18" spans="1:4" s="317" customFormat="1" ht="12" customHeight="1" thickBot="1">
      <c r="A18" s="15" t="s">
        <v>103</v>
      </c>
      <c r="B18" s="320" t="s">
        <v>224</v>
      </c>
      <c r="C18" s="233"/>
      <c r="D18" s="233"/>
    </row>
    <row r="19" spans="1:4" s="317" customFormat="1" ht="12" customHeight="1" thickBot="1">
      <c r="A19" s="19" t="s">
        <v>12</v>
      </c>
      <c r="B19" s="20" t="s">
        <v>225</v>
      </c>
      <c r="C19" s="229">
        <f>+C20+C21+C22+C23+C24</f>
        <v>0</v>
      </c>
      <c r="D19" s="229">
        <f>SUM(D20:D25)</f>
        <v>31090</v>
      </c>
    </row>
    <row r="20" spans="1:4" s="317" customFormat="1" ht="12" customHeight="1">
      <c r="A20" s="14" t="s">
        <v>73</v>
      </c>
      <c r="B20" s="318" t="s">
        <v>226</v>
      </c>
      <c r="C20" s="232"/>
      <c r="D20" s="232"/>
    </row>
    <row r="21" spans="1:4" s="317" customFormat="1" ht="12" customHeight="1">
      <c r="A21" s="13" t="s">
        <v>74</v>
      </c>
      <c r="B21" s="319" t="s">
        <v>227</v>
      </c>
      <c r="C21" s="231"/>
      <c r="D21" s="231"/>
    </row>
    <row r="22" spans="1:4" s="317" customFormat="1" ht="12" customHeight="1">
      <c r="A22" s="13" t="s">
        <v>75</v>
      </c>
      <c r="B22" s="319" t="s">
        <v>414</v>
      </c>
      <c r="C22" s="231"/>
      <c r="D22" s="231"/>
    </row>
    <row r="23" spans="1:4" s="317" customFormat="1" ht="12" customHeight="1">
      <c r="A23" s="13" t="s">
        <v>76</v>
      </c>
      <c r="B23" s="319" t="s">
        <v>415</v>
      </c>
      <c r="C23" s="231"/>
      <c r="D23" s="231"/>
    </row>
    <row r="24" spans="1:4" s="317" customFormat="1" ht="12" customHeight="1">
      <c r="A24" s="13" t="s">
        <v>133</v>
      </c>
      <c r="B24" s="319" t="s">
        <v>228</v>
      </c>
      <c r="C24" s="231"/>
      <c r="D24" s="231">
        <v>31090</v>
      </c>
    </row>
    <row r="25" spans="1:4" s="317" customFormat="1" ht="12" customHeight="1" thickBot="1">
      <c r="A25" s="15" t="s">
        <v>134</v>
      </c>
      <c r="B25" s="320" t="s">
        <v>229</v>
      </c>
      <c r="C25" s="233"/>
      <c r="D25" s="233"/>
    </row>
    <row r="26" spans="1:4" s="317" customFormat="1" ht="12" customHeight="1" thickBot="1">
      <c r="A26" s="19" t="s">
        <v>135</v>
      </c>
      <c r="B26" s="20" t="s">
        <v>230</v>
      </c>
      <c r="C26" s="235">
        <f>+C27+C30+C31+C32</f>
        <v>18165</v>
      </c>
      <c r="D26" s="235">
        <f>SUM(D27,D30,D31,D32)</f>
        <v>18165</v>
      </c>
    </row>
    <row r="27" spans="1:4" s="317" customFormat="1" ht="12" customHeight="1">
      <c r="A27" s="14" t="s">
        <v>231</v>
      </c>
      <c r="B27" s="318" t="s">
        <v>237</v>
      </c>
      <c r="C27" s="313">
        <f>+C28+C29</f>
        <v>16920</v>
      </c>
      <c r="D27" s="313">
        <f>SUM(D28:D29)</f>
        <v>16920</v>
      </c>
    </row>
    <row r="28" spans="1:4" s="317" customFormat="1" ht="12" customHeight="1">
      <c r="A28" s="13" t="s">
        <v>232</v>
      </c>
      <c r="B28" s="319" t="s">
        <v>238</v>
      </c>
      <c r="C28" s="231">
        <v>420</v>
      </c>
      <c r="D28" s="231">
        <v>420</v>
      </c>
    </row>
    <row r="29" spans="1:4" s="317" customFormat="1" ht="12" customHeight="1">
      <c r="A29" s="13" t="s">
        <v>233</v>
      </c>
      <c r="B29" s="319" t="s">
        <v>239</v>
      </c>
      <c r="C29" s="231">
        <v>16500</v>
      </c>
      <c r="D29" s="231">
        <v>16500</v>
      </c>
    </row>
    <row r="30" spans="1:4" s="317" customFormat="1" ht="12" customHeight="1">
      <c r="A30" s="13" t="s">
        <v>234</v>
      </c>
      <c r="B30" s="319" t="s">
        <v>240</v>
      </c>
      <c r="C30" s="231">
        <v>1200</v>
      </c>
      <c r="D30" s="231">
        <v>1200</v>
      </c>
    </row>
    <row r="31" spans="1:4" s="317" customFormat="1" ht="12" customHeight="1">
      <c r="A31" s="13" t="s">
        <v>235</v>
      </c>
      <c r="B31" s="319" t="s">
        <v>241</v>
      </c>
      <c r="C31" s="231"/>
      <c r="D31" s="231"/>
    </row>
    <row r="32" spans="1:4" s="317" customFormat="1" ht="12" customHeight="1" thickBot="1">
      <c r="A32" s="15" t="s">
        <v>236</v>
      </c>
      <c r="B32" s="320" t="s">
        <v>242</v>
      </c>
      <c r="C32" s="233">
        <v>45</v>
      </c>
      <c r="D32" s="233">
        <v>45</v>
      </c>
    </row>
    <row r="33" spans="1:4" s="317" customFormat="1" ht="12" customHeight="1" thickBot="1">
      <c r="A33" s="19" t="s">
        <v>14</v>
      </c>
      <c r="B33" s="20" t="s">
        <v>243</v>
      </c>
      <c r="C33" s="229">
        <f>SUM(C34:C43)</f>
        <v>1735</v>
      </c>
      <c r="D33" s="229">
        <f>SUM(D34:D43)</f>
        <v>2046</v>
      </c>
    </row>
    <row r="34" spans="1:4" s="317" customFormat="1" ht="12" customHeight="1">
      <c r="A34" s="14" t="s">
        <v>77</v>
      </c>
      <c r="B34" s="318" t="s">
        <v>246</v>
      </c>
      <c r="C34" s="232">
        <v>1700</v>
      </c>
      <c r="D34" s="232">
        <v>1950</v>
      </c>
    </row>
    <row r="35" spans="1:4" s="317" customFormat="1" ht="12" customHeight="1">
      <c r="A35" s="13" t="s">
        <v>78</v>
      </c>
      <c r="B35" s="319" t="s">
        <v>247</v>
      </c>
      <c r="C35" s="231"/>
      <c r="D35" s="231">
        <v>1</v>
      </c>
    </row>
    <row r="36" spans="1:4" s="317" customFormat="1" ht="12" customHeight="1">
      <c r="A36" s="13" t="s">
        <v>79</v>
      </c>
      <c r="B36" s="319" t="s">
        <v>248</v>
      </c>
      <c r="C36" s="231"/>
      <c r="D36" s="231"/>
    </row>
    <row r="37" spans="1:4" s="317" customFormat="1" ht="12" customHeight="1">
      <c r="A37" s="13" t="s">
        <v>137</v>
      </c>
      <c r="B37" s="319" t="s">
        <v>249</v>
      </c>
      <c r="C37" s="231">
        <v>20</v>
      </c>
      <c r="D37" s="231">
        <v>40</v>
      </c>
    </row>
    <row r="38" spans="1:4" s="317" customFormat="1" ht="12" customHeight="1">
      <c r="A38" s="13" t="s">
        <v>138</v>
      </c>
      <c r="B38" s="319" t="s">
        <v>250</v>
      </c>
      <c r="C38" s="231"/>
      <c r="D38" s="231"/>
    </row>
    <row r="39" spans="1:4" s="317" customFormat="1" ht="12" customHeight="1">
      <c r="A39" s="13" t="s">
        <v>139</v>
      </c>
      <c r="B39" s="319" t="s">
        <v>251</v>
      </c>
      <c r="C39" s="231"/>
      <c r="D39" s="231"/>
    </row>
    <row r="40" spans="1:4" s="317" customFormat="1" ht="12" customHeight="1">
      <c r="A40" s="13" t="s">
        <v>140</v>
      </c>
      <c r="B40" s="319" t="s">
        <v>252</v>
      </c>
      <c r="C40" s="231"/>
      <c r="D40" s="231"/>
    </row>
    <row r="41" spans="1:4" s="317" customFormat="1" ht="12" customHeight="1">
      <c r="A41" s="13" t="s">
        <v>141</v>
      </c>
      <c r="B41" s="319" t="s">
        <v>253</v>
      </c>
      <c r="C41" s="231">
        <v>15</v>
      </c>
      <c r="D41" s="231">
        <v>15</v>
      </c>
    </row>
    <row r="42" spans="1:4" s="317" customFormat="1" ht="12" customHeight="1">
      <c r="A42" s="13" t="s">
        <v>244</v>
      </c>
      <c r="B42" s="319" t="s">
        <v>254</v>
      </c>
      <c r="C42" s="234"/>
      <c r="D42" s="234"/>
    </row>
    <row r="43" spans="1:4" s="317" customFormat="1" ht="12" customHeight="1" thickBot="1">
      <c r="A43" s="15" t="s">
        <v>245</v>
      </c>
      <c r="B43" s="320" t="s">
        <v>255</v>
      </c>
      <c r="C43" s="307"/>
      <c r="D43" s="307">
        <v>40</v>
      </c>
    </row>
    <row r="44" spans="1:4" s="317" customFormat="1" ht="12" customHeight="1" thickBot="1">
      <c r="A44" s="19" t="s">
        <v>15</v>
      </c>
      <c r="B44" s="20" t="s">
        <v>256</v>
      </c>
      <c r="C44" s="229">
        <f>SUM(C45:C49)</f>
        <v>0</v>
      </c>
      <c r="D44" s="229"/>
    </row>
    <row r="45" spans="1:4" s="317" customFormat="1" ht="12" customHeight="1">
      <c r="A45" s="14" t="s">
        <v>80</v>
      </c>
      <c r="B45" s="318" t="s">
        <v>260</v>
      </c>
      <c r="C45" s="348"/>
      <c r="D45" s="348"/>
    </row>
    <row r="46" spans="1:4" s="317" customFormat="1" ht="12" customHeight="1">
      <c r="A46" s="13" t="s">
        <v>81</v>
      </c>
      <c r="B46" s="319" t="s">
        <v>261</v>
      </c>
      <c r="C46" s="234"/>
      <c r="D46" s="234"/>
    </row>
    <row r="47" spans="1:4" s="317" customFormat="1" ht="12" customHeight="1">
      <c r="A47" s="13" t="s">
        <v>257</v>
      </c>
      <c r="B47" s="319" t="s">
        <v>262</v>
      </c>
      <c r="C47" s="234"/>
      <c r="D47" s="234"/>
    </row>
    <row r="48" spans="1:4" s="317" customFormat="1" ht="12" customHeight="1">
      <c r="A48" s="13" t="s">
        <v>258</v>
      </c>
      <c r="B48" s="319" t="s">
        <v>263</v>
      </c>
      <c r="C48" s="234"/>
      <c r="D48" s="234"/>
    </row>
    <row r="49" spans="1:4" s="317" customFormat="1" ht="12" customHeight="1" thickBot="1">
      <c r="A49" s="15" t="s">
        <v>259</v>
      </c>
      <c r="B49" s="320" t="s">
        <v>264</v>
      </c>
      <c r="C49" s="307"/>
      <c r="D49" s="307"/>
    </row>
    <row r="50" spans="1:4" s="317" customFormat="1" ht="12" customHeight="1" thickBot="1">
      <c r="A50" s="19" t="s">
        <v>142</v>
      </c>
      <c r="B50" s="20" t="s">
        <v>265</v>
      </c>
      <c r="C50" s="229">
        <f>SUM(C51:C53)</f>
        <v>0</v>
      </c>
      <c r="D50" s="229"/>
    </row>
    <row r="51" spans="1:4" s="317" customFormat="1" ht="12" customHeight="1">
      <c r="A51" s="14" t="s">
        <v>82</v>
      </c>
      <c r="B51" s="318" t="s">
        <v>266</v>
      </c>
      <c r="C51" s="232"/>
      <c r="D51" s="232"/>
    </row>
    <row r="52" spans="1:4" s="317" customFormat="1" ht="12" customHeight="1">
      <c r="A52" s="13" t="s">
        <v>83</v>
      </c>
      <c r="B52" s="319" t="s">
        <v>416</v>
      </c>
      <c r="C52" s="231"/>
      <c r="D52" s="231"/>
    </row>
    <row r="53" spans="1:4" s="317" customFormat="1" ht="12" customHeight="1">
      <c r="A53" s="13" t="s">
        <v>270</v>
      </c>
      <c r="B53" s="319" t="s">
        <v>268</v>
      </c>
      <c r="C53" s="231"/>
      <c r="D53" s="231"/>
    </row>
    <row r="54" spans="1:4" s="317" customFormat="1" ht="12" customHeight="1" thickBot="1">
      <c r="A54" s="15" t="s">
        <v>271</v>
      </c>
      <c r="B54" s="320" t="s">
        <v>269</v>
      </c>
      <c r="C54" s="233"/>
      <c r="D54" s="233"/>
    </row>
    <row r="55" spans="1:4" s="317" customFormat="1" ht="12" customHeight="1" thickBot="1">
      <c r="A55" s="19" t="s">
        <v>17</v>
      </c>
      <c r="B55" s="224" t="s">
        <v>272</v>
      </c>
      <c r="C55" s="229">
        <f>SUM(C56:C58)</f>
        <v>0</v>
      </c>
      <c r="D55" s="229"/>
    </row>
    <row r="56" spans="1:4" s="317" customFormat="1" ht="12" customHeight="1">
      <c r="A56" s="14" t="s">
        <v>143</v>
      </c>
      <c r="B56" s="318" t="s">
        <v>274</v>
      </c>
      <c r="C56" s="234"/>
      <c r="D56" s="234"/>
    </row>
    <row r="57" spans="1:4" s="317" customFormat="1" ht="12" customHeight="1">
      <c r="A57" s="13" t="s">
        <v>144</v>
      </c>
      <c r="B57" s="319" t="s">
        <v>417</v>
      </c>
      <c r="C57" s="234"/>
      <c r="D57" s="234"/>
    </row>
    <row r="58" spans="1:4" s="317" customFormat="1" ht="12" customHeight="1">
      <c r="A58" s="13" t="s">
        <v>187</v>
      </c>
      <c r="B58" s="319" t="s">
        <v>275</v>
      </c>
      <c r="C58" s="234"/>
      <c r="D58" s="234"/>
    </row>
    <row r="59" spans="1:4" s="317" customFormat="1" ht="12" customHeight="1" thickBot="1">
      <c r="A59" s="15" t="s">
        <v>273</v>
      </c>
      <c r="B59" s="320" t="s">
        <v>276</v>
      </c>
      <c r="C59" s="234"/>
      <c r="D59" s="234"/>
    </row>
    <row r="60" spans="1:4" s="317" customFormat="1" ht="12" customHeight="1" thickBot="1">
      <c r="A60" s="19" t="s">
        <v>18</v>
      </c>
      <c r="B60" s="20" t="s">
        <v>277</v>
      </c>
      <c r="C60" s="235">
        <f>+C5+C12+C19+C26+C33+C44+C50+C55</f>
        <v>33940</v>
      </c>
      <c r="D60" s="235">
        <f>SUM(D5,D13,D12,D13,D19,D26,D33,D44,D50,D55)</f>
        <v>128442</v>
      </c>
    </row>
    <row r="61" spans="1:4" s="317" customFormat="1" ht="12" customHeight="1" thickBot="1">
      <c r="A61" s="321" t="s">
        <v>278</v>
      </c>
      <c r="B61" s="224" t="s">
        <v>279</v>
      </c>
      <c r="C61" s="229">
        <f>SUM(C62:C64)</f>
        <v>0</v>
      </c>
      <c r="D61" s="229"/>
    </row>
    <row r="62" spans="1:4" s="317" customFormat="1" ht="12" customHeight="1">
      <c r="A62" s="14" t="s">
        <v>312</v>
      </c>
      <c r="B62" s="318" t="s">
        <v>280</v>
      </c>
      <c r="C62" s="234"/>
      <c r="D62" s="234"/>
    </row>
    <row r="63" spans="1:4" s="317" customFormat="1" ht="12" customHeight="1">
      <c r="A63" s="13" t="s">
        <v>321</v>
      </c>
      <c r="B63" s="319" t="s">
        <v>281</v>
      </c>
      <c r="C63" s="234"/>
      <c r="D63" s="234"/>
    </row>
    <row r="64" spans="1:4" s="317" customFormat="1" ht="12" customHeight="1" thickBot="1">
      <c r="A64" s="15" t="s">
        <v>322</v>
      </c>
      <c r="B64" s="322" t="s">
        <v>282</v>
      </c>
      <c r="C64" s="234"/>
      <c r="D64" s="234"/>
    </row>
    <row r="65" spans="1:4" s="317" customFormat="1" ht="12" customHeight="1" thickBot="1">
      <c r="A65" s="321" t="s">
        <v>283</v>
      </c>
      <c r="B65" s="224" t="s">
        <v>284</v>
      </c>
      <c r="C65" s="229">
        <f>SUM(C66:C69)</f>
        <v>0</v>
      </c>
      <c r="D65" s="229"/>
    </row>
    <row r="66" spans="1:4" s="317" customFormat="1" ht="12" customHeight="1">
      <c r="A66" s="14" t="s">
        <v>125</v>
      </c>
      <c r="B66" s="318" t="s">
        <v>285</v>
      </c>
      <c r="C66" s="234"/>
      <c r="D66" s="234"/>
    </row>
    <row r="67" spans="1:4" s="317" customFormat="1" ht="12" customHeight="1">
      <c r="A67" s="13" t="s">
        <v>126</v>
      </c>
      <c r="B67" s="319" t="s">
        <v>286</v>
      </c>
      <c r="C67" s="234"/>
      <c r="D67" s="234"/>
    </row>
    <row r="68" spans="1:4" s="317" customFormat="1" ht="12" customHeight="1">
      <c r="A68" s="13" t="s">
        <v>313</v>
      </c>
      <c r="B68" s="319" t="s">
        <v>287</v>
      </c>
      <c r="C68" s="234"/>
      <c r="D68" s="234"/>
    </row>
    <row r="69" spans="1:4" s="317" customFormat="1" ht="12" customHeight="1" thickBot="1">
      <c r="A69" s="15" t="s">
        <v>314</v>
      </c>
      <c r="B69" s="320" t="s">
        <v>288</v>
      </c>
      <c r="C69" s="234"/>
      <c r="D69" s="234"/>
    </row>
    <row r="70" spans="1:4" s="317" customFormat="1" ht="12" customHeight="1" thickBot="1">
      <c r="A70" s="321" t="s">
        <v>289</v>
      </c>
      <c r="B70" s="224" t="s">
        <v>290</v>
      </c>
      <c r="C70" s="229">
        <f>SUM(C71:C72)</f>
        <v>12341</v>
      </c>
      <c r="D70" s="229">
        <f>SUM(D71:D72)</f>
        <v>14265</v>
      </c>
    </row>
    <row r="71" spans="1:4" s="317" customFormat="1" ht="12" customHeight="1">
      <c r="A71" s="14" t="s">
        <v>315</v>
      </c>
      <c r="B71" s="318" t="s">
        <v>291</v>
      </c>
      <c r="C71" s="234">
        <v>12341</v>
      </c>
      <c r="D71" s="234">
        <v>14265</v>
      </c>
    </row>
    <row r="72" spans="1:4" s="317" customFormat="1" ht="12" customHeight="1" thickBot="1">
      <c r="A72" s="15" t="s">
        <v>316</v>
      </c>
      <c r="B72" s="320" t="s">
        <v>292</v>
      </c>
      <c r="C72" s="234"/>
      <c r="D72" s="234"/>
    </row>
    <row r="73" spans="1:4" s="317" customFormat="1" ht="12" customHeight="1" thickBot="1">
      <c r="A73" s="321" t="s">
        <v>293</v>
      </c>
      <c r="B73" s="224" t="s">
        <v>294</v>
      </c>
      <c r="C73" s="229">
        <f>SUM(C74:C76)</f>
        <v>0</v>
      </c>
      <c r="D73" s="229"/>
    </row>
    <row r="74" spans="1:4" s="317" customFormat="1" ht="12" customHeight="1">
      <c r="A74" s="14" t="s">
        <v>317</v>
      </c>
      <c r="B74" s="318" t="s">
        <v>295</v>
      </c>
      <c r="C74" s="234"/>
      <c r="D74" s="234"/>
    </row>
    <row r="75" spans="1:4" s="317" customFormat="1" ht="12" customHeight="1">
      <c r="A75" s="13" t="s">
        <v>318</v>
      </c>
      <c r="B75" s="319" t="s">
        <v>296</v>
      </c>
      <c r="C75" s="234"/>
      <c r="D75" s="234"/>
    </row>
    <row r="76" spans="1:4" s="317" customFormat="1" ht="12" customHeight="1" thickBot="1">
      <c r="A76" s="15" t="s">
        <v>319</v>
      </c>
      <c r="B76" s="320" t="s">
        <v>297</v>
      </c>
      <c r="C76" s="234"/>
      <c r="D76" s="234"/>
    </row>
    <row r="77" spans="1:4" s="317" customFormat="1" ht="12" customHeight="1" thickBot="1">
      <c r="A77" s="321" t="s">
        <v>298</v>
      </c>
      <c r="B77" s="224" t="s">
        <v>320</v>
      </c>
      <c r="C77" s="229">
        <f>SUM(C78:C81)</f>
        <v>0</v>
      </c>
      <c r="D77" s="229"/>
    </row>
    <row r="78" spans="1:4" s="317" customFormat="1" ht="12" customHeight="1">
      <c r="A78" s="323" t="s">
        <v>299</v>
      </c>
      <c r="B78" s="318" t="s">
        <v>300</v>
      </c>
      <c r="C78" s="234"/>
      <c r="D78" s="234"/>
    </row>
    <row r="79" spans="1:4" s="317" customFormat="1" ht="12" customHeight="1">
      <c r="A79" s="324" t="s">
        <v>301</v>
      </c>
      <c r="B79" s="319" t="s">
        <v>302</v>
      </c>
      <c r="C79" s="234"/>
      <c r="D79" s="234"/>
    </row>
    <row r="80" spans="1:4" s="317" customFormat="1" ht="12" customHeight="1">
      <c r="A80" s="324" t="s">
        <v>303</v>
      </c>
      <c r="B80" s="319" t="s">
        <v>304</v>
      </c>
      <c r="C80" s="234"/>
      <c r="D80" s="234"/>
    </row>
    <row r="81" spans="1:4" s="317" customFormat="1" ht="12" customHeight="1" thickBot="1">
      <c r="A81" s="325" t="s">
        <v>305</v>
      </c>
      <c r="B81" s="320" t="s">
        <v>306</v>
      </c>
      <c r="C81" s="234"/>
      <c r="D81" s="234"/>
    </row>
    <row r="82" spans="1:4" s="317" customFormat="1" ht="13.5" customHeight="1" thickBot="1">
      <c r="A82" s="321" t="s">
        <v>307</v>
      </c>
      <c r="B82" s="224" t="s">
        <v>308</v>
      </c>
      <c r="C82" s="349"/>
      <c r="D82" s="349"/>
    </row>
    <row r="83" spans="1:4" s="317" customFormat="1" ht="15.75" customHeight="1" thickBot="1">
      <c r="A83" s="321" t="s">
        <v>309</v>
      </c>
      <c r="B83" s="326" t="s">
        <v>310</v>
      </c>
      <c r="C83" s="235">
        <f>+C61+C65+C70+C73+C77+C82</f>
        <v>12341</v>
      </c>
      <c r="D83" s="235">
        <f>SUM(D61,D65,D70,D73,D77,D82)</f>
        <v>14265</v>
      </c>
    </row>
    <row r="84" spans="1:4" s="317" customFormat="1" ht="16.5" customHeight="1" thickBot="1">
      <c r="A84" s="327" t="s">
        <v>323</v>
      </c>
      <c r="B84" s="328" t="s">
        <v>311</v>
      </c>
      <c r="C84" s="235">
        <f>+C60+C83</f>
        <v>46281</v>
      </c>
      <c r="D84" s="235">
        <f>SUM(D83,D60)</f>
        <v>142707</v>
      </c>
    </row>
    <row r="85" spans="1:4" s="317" customFormat="1" ht="5.25" customHeight="1">
      <c r="A85" s="4"/>
      <c r="B85" s="5"/>
      <c r="C85" s="236"/>
      <c r="D85" s="236"/>
    </row>
    <row r="86" spans="1:4" ht="16.5" customHeight="1">
      <c r="A86" s="418" t="s">
        <v>38</v>
      </c>
      <c r="B86" s="418"/>
      <c r="C86" s="418"/>
      <c r="D86" s="419"/>
    </row>
    <row r="87" spans="1:4" s="329" customFormat="1" ht="16.5" customHeight="1" thickBot="1">
      <c r="A87" s="421"/>
      <c r="B87" s="421"/>
      <c r="C87" s="424" t="s">
        <v>186</v>
      </c>
      <c r="D87" s="424"/>
    </row>
    <row r="88" spans="1:4" ht="37.5" customHeight="1" thickBot="1">
      <c r="A88" s="22" t="s">
        <v>60</v>
      </c>
      <c r="B88" s="23" t="s">
        <v>39</v>
      </c>
      <c r="C88" s="32" t="s">
        <v>428</v>
      </c>
      <c r="D88" s="32" t="s">
        <v>450</v>
      </c>
    </row>
    <row r="89" spans="1:4" s="316" customFormat="1" ht="12" customHeight="1" thickBot="1">
      <c r="A89" s="28" t="s">
        <v>421</v>
      </c>
      <c r="B89" s="29" t="s">
        <v>422</v>
      </c>
      <c r="C89" s="30" t="s">
        <v>423</v>
      </c>
      <c r="D89" s="30" t="s">
        <v>424</v>
      </c>
    </row>
    <row r="90" spans="1:4" ht="12" customHeight="1" thickBot="1">
      <c r="A90" s="21" t="s">
        <v>10</v>
      </c>
      <c r="B90" s="27" t="s">
        <v>326</v>
      </c>
      <c r="C90" s="228">
        <f>SUM(C91:C95)</f>
        <v>38543</v>
      </c>
      <c r="D90" s="228">
        <f>SUM(D91:D95)</f>
        <v>102009</v>
      </c>
    </row>
    <row r="91" spans="1:4" ht="12" customHeight="1">
      <c r="A91" s="16" t="s">
        <v>84</v>
      </c>
      <c r="B91" s="9" t="s">
        <v>40</v>
      </c>
      <c r="C91" s="230">
        <v>10510</v>
      </c>
      <c r="D91" s="230">
        <v>61283</v>
      </c>
    </row>
    <row r="92" spans="1:4" ht="12" customHeight="1">
      <c r="A92" s="13" t="s">
        <v>85</v>
      </c>
      <c r="B92" s="7" t="s">
        <v>145</v>
      </c>
      <c r="C92" s="231">
        <v>2032</v>
      </c>
      <c r="D92" s="231">
        <v>8901</v>
      </c>
    </row>
    <row r="93" spans="1:4" ht="12" customHeight="1">
      <c r="A93" s="13" t="s">
        <v>86</v>
      </c>
      <c r="B93" s="7" t="s">
        <v>116</v>
      </c>
      <c r="C93" s="233">
        <v>17850</v>
      </c>
      <c r="D93" s="233">
        <v>23674</v>
      </c>
    </row>
    <row r="94" spans="1:4" ht="12" customHeight="1">
      <c r="A94" s="13" t="s">
        <v>87</v>
      </c>
      <c r="B94" s="10" t="s">
        <v>146</v>
      </c>
      <c r="C94" s="233">
        <v>1633</v>
      </c>
      <c r="D94" s="233">
        <v>1633</v>
      </c>
    </row>
    <row r="95" spans="1:4" ht="12" customHeight="1">
      <c r="A95" s="13" t="s">
        <v>98</v>
      </c>
      <c r="B95" s="18" t="s">
        <v>147</v>
      </c>
      <c r="C95" s="233">
        <v>6518</v>
      </c>
      <c r="D95" s="233">
        <f>SUM(D96:D105)</f>
        <v>6518</v>
      </c>
    </row>
    <row r="96" spans="1:4" ht="12" customHeight="1">
      <c r="A96" s="13" t="s">
        <v>88</v>
      </c>
      <c r="B96" s="7" t="s">
        <v>327</v>
      </c>
      <c r="C96" s="233"/>
      <c r="D96" s="233"/>
    </row>
    <row r="97" spans="1:4" ht="12" customHeight="1">
      <c r="A97" s="13" t="s">
        <v>89</v>
      </c>
      <c r="B97" s="106" t="s">
        <v>328</v>
      </c>
      <c r="C97" s="233"/>
      <c r="D97" s="233"/>
    </row>
    <row r="98" spans="1:4" ht="12" customHeight="1">
      <c r="A98" s="13" t="s">
        <v>99</v>
      </c>
      <c r="B98" s="107" t="s">
        <v>329</v>
      </c>
      <c r="C98" s="233"/>
      <c r="D98" s="233"/>
    </row>
    <row r="99" spans="1:4" ht="12" customHeight="1">
      <c r="A99" s="13" t="s">
        <v>100</v>
      </c>
      <c r="B99" s="107" t="s">
        <v>330</v>
      </c>
      <c r="C99" s="233"/>
      <c r="D99" s="233"/>
    </row>
    <row r="100" spans="1:4" ht="12" customHeight="1">
      <c r="A100" s="13" t="s">
        <v>101</v>
      </c>
      <c r="B100" s="106" t="s">
        <v>331</v>
      </c>
      <c r="C100" s="233">
        <v>5586</v>
      </c>
      <c r="D100" s="233">
        <v>5586</v>
      </c>
    </row>
    <row r="101" spans="1:4" ht="12" customHeight="1">
      <c r="A101" s="13" t="s">
        <v>102</v>
      </c>
      <c r="B101" s="106" t="s">
        <v>332</v>
      </c>
      <c r="C101" s="233"/>
      <c r="D101" s="233"/>
    </row>
    <row r="102" spans="1:4" ht="12" customHeight="1">
      <c r="A102" s="13" t="s">
        <v>104</v>
      </c>
      <c r="B102" s="107" t="s">
        <v>333</v>
      </c>
      <c r="C102" s="233"/>
      <c r="D102" s="233"/>
    </row>
    <row r="103" spans="1:4" ht="12" customHeight="1">
      <c r="A103" s="12" t="s">
        <v>148</v>
      </c>
      <c r="B103" s="108" t="s">
        <v>334</v>
      </c>
      <c r="C103" s="233"/>
      <c r="D103" s="233"/>
    </row>
    <row r="104" spans="1:4" ht="12" customHeight="1">
      <c r="A104" s="13" t="s">
        <v>324</v>
      </c>
      <c r="B104" s="108" t="s">
        <v>335</v>
      </c>
      <c r="C104" s="233"/>
      <c r="D104" s="233"/>
    </row>
    <row r="105" spans="1:4" ht="12" customHeight="1" thickBot="1">
      <c r="A105" s="17" t="s">
        <v>325</v>
      </c>
      <c r="B105" s="109" t="s">
        <v>336</v>
      </c>
      <c r="C105" s="237">
        <v>932</v>
      </c>
      <c r="D105" s="237">
        <v>932</v>
      </c>
    </row>
    <row r="106" spans="1:4" ht="12" customHeight="1" thickBot="1">
      <c r="A106" s="19" t="s">
        <v>11</v>
      </c>
      <c r="B106" s="26" t="s">
        <v>337</v>
      </c>
      <c r="C106" s="229">
        <f>+C107+C109+C111</f>
        <v>2247</v>
      </c>
      <c r="D106" s="229">
        <f>SUM(D107,D109,D111)</f>
        <v>35286</v>
      </c>
    </row>
    <row r="107" spans="1:4" ht="12" customHeight="1">
      <c r="A107" s="14" t="s">
        <v>90</v>
      </c>
      <c r="B107" s="7" t="s">
        <v>185</v>
      </c>
      <c r="C107" s="232">
        <v>1500</v>
      </c>
      <c r="D107" s="232">
        <v>34539</v>
      </c>
    </row>
    <row r="108" spans="1:4" ht="12" customHeight="1">
      <c r="A108" s="14" t="s">
        <v>91</v>
      </c>
      <c r="B108" s="11" t="s">
        <v>341</v>
      </c>
      <c r="C108" s="232"/>
      <c r="D108" s="232"/>
    </row>
    <row r="109" spans="1:4" ht="12" customHeight="1">
      <c r="A109" s="14" t="s">
        <v>92</v>
      </c>
      <c r="B109" s="11" t="s">
        <v>149</v>
      </c>
      <c r="C109" s="231">
        <v>747</v>
      </c>
      <c r="D109" s="231">
        <v>747</v>
      </c>
    </row>
    <row r="110" spans="1:4" ht="12" customHeight="1">
      <c r="A110" s="14" t="s">
        <v>93</v>
      </c>
      <c r="B110" s="11" t="s">
        <v>342</v>
      </c>
      <c r="C110" s="217"/>
      <c r="D110" s="217"/>
    </row>
    <row r="111" spans="1:4" ht="12" customHeight="1">
      <c r="A111" s="14" t="s">
        <v>94</v>
      </c>
      <c r="B111" s="226" t="s">
        <v>188</v>
      </c>
      <c r="C111" s="217"/>
      <c r="D111" s="217"/>
    </row>
    <row r="112" spans="1:4" ht="12" customHeight="1">
      <c r="A112" s="14" t="s">
        <v>103</v>
      </c>
      <c r="B112" s="225" t="s">
        <v>418</v>
      </c>
      <c r="C112" s="217"/>
      <c r="D112" s="217"/>
    </row>
    <row r="113" spans="1:4" ht="12" customHeight="1">
      <c r="A113" s="14" t="s">
        <v>105</v>
      </c>
      <c r="B113" s="314" t="s">
        <v>347</v>
      </c>
      <c r="C113" s="217"/>
      <c r="D113" s="217"/>
    </row>
    <row r="114" spans="1:4" ht="15.75">
      <c r="A114" s="14" t="s">
        <v>150</v>
      </c>
      <c r="B114" s="107" t="s">
        <v>330</v>
      </c>
      <c r="C114" s="217"/>
      <c r="D114" s="217"/>
    </row>
    <row r="115" spans="1:4" ht="12" customHeight="1">
      <c r="A115" s="14" t="s">
        <v>151</v>
      </c>
      <c r="B115" s="107" t="s">
        <v>346</v>
      </c>
      <c r="C115" s="217"/>
      <c r="D115" s="217"/>
    </row>
    <row r="116" spans="1:4" ht="12" customHeight="1">
      <c r="A116" s="14" t="s">
        <v>152</v>
      </c>
      <c r="B116" s="107" t="s">
        <v>345</v>
      </c>
      <c r="C116" s="217"/>
      <c r="D116" s="217"/>
    </row>
    <row r="117" spans="1:4" ht="12" customHeight="1">
      <c r="A117" s="14" t="s">
        <v>338</v>
      </c>
      <c r="B117" s="107" t="s">
        <v>333</v>
      </c>
      <c r="C117" s="217"/>
      <c r="D117" s="217"/>
    </row>
    <row r="118" spans="1:4" ht="12" customHeight="1">
      <c r="A118" s="14" t="s">
        <v>339</v>
      </c>
      <c r="B118" s="107" t="s">
        <v>344</v>
      </c>
      <c r="C118" s="217"/>
      <c r="D118" s="217"/>
    </row>
    <row r="119" spans="1:4" ht="16.5" thickBot="1">
      <c r="A119" s="12" t="s">
        <v>340</v>
      </c>
      <c r="B119" s="107" t="s">
        <v>343</v>
      </c>
      <c r="C119" s="218"/>
      <c r="D119" s="218"/>
    </row>
    <row r="120" spans="1:4" ht="12" customHeight="1" thickBot="1">
      <c r="A120" s="19" t="s">
        <v>12</v>
      </c>
      <c r="B120" s="103" t="s">
        <v>348</v>
      </c>
      <c r="C120" s="229">
        <f>SUM(C121:C122)</f>
        <v>5247</v>
      </c>
      <c r="D120" s="229">
        <f>SUM(D121:D122)</f>
        <v>5168</v>
      </c>
    </row>
    <row r="121" spans="1:4" ht="12" customHeight="1">
      <c r="A121" s="14" t="s">
        <v>73</v>
      </c>
      <c r="B121" s="8" t="s">
        <v>50</v>
      </c>
      <c r="C121" s="232">
        <v>5247</v>
      </c>
      <c r="D121" s="232">
        <v>5168</v>
      </c>
    </row>
    <row r="122" spans="1:4" ht="12" customHeight="1" thickBot="1">
      <c r="A122" s="15" t="s">
        <v>74</v>
      </c>
      <c r="B122" s="11" t="s">
        <v>51</v>
      </c>
      <c r="C122" s="233"/>
      <c r="D122" s="233"/>
    </row>
    <row r="123" spans="1:4" ht="12" customHeight="1" thickBot="1">
      <c r="A123" s="19" t="s">
        <v>13</v>
      </c>
      <c r="B123" s="103" t="s">
        <v>349</v>
      </c>
      <c r="C123" s="229">
        <f>+C90+C106+C120</f>
        <v>46037</v>
      </c>
      <c r="D123" s="229">
        <f>SUM(D90,D106,D120)</f>
        <v>142463</v>
      </c>
    </row>
    <row r="124" spans="1:4" ht="12" customHeight="1" thickBot="1">
      <c r="A124" s="19" t="s">
        <v>14</v>
      </c>
      <c r="B124" s="103" t="s">
        <v>350</v>
      </c>
      <c r="C124" s="229">
        <f>+C125+C126+C127</f>
        <v>0</v>
      </c>
      <c r="D124" s="229"/>
    </row>
    <row r="125" spans="1:4" ht="12" customHeight="1">
      <c r="A125" s="14" t="s">
        <v>77</v>
      </c>
      <c r="B125" s="8" t="s">
        <v>351</v>
      </c>
      <c r="C125" s="217"/>
      <c r="D125" s="217"/>
    </row>
    <row r="126" spans="1:4" ht="12" customHeight="1">
      <c r="A126" s="14" t="s">
        <v>78</v>
      </c>
      <c r="B126" s="8" t="s">
        <v>352</v>
      </c>
      <c r="C126" s="217"/>
      <c r="D126" s="217"/>
    </row>
    <row r="127" spans="1:4" ht="12" customHeight="1" thickBot="1">
      <c r="A127" s="12" t="s">
        <v>79</v>
      </c>
      <c r="B127" s="6" t="s">
        <v>353</v>
      </c>
      <c r="C127" s="217"/>
      <c r="D127" s="217"/>
    </row>
    <row r="128" spans="1:4" ht="12" customHeight="1" thickBot="1">
      <c r="A128" s="19" t="s">
        <v>15</v>
      </c>
      <c r="B128" s="103" t="s">
        <v>400</v>
      </c>
      <c r="C128" s="229">
        <f>+C129+C130+C131+C132</f>
        <v>0</v>
      </c>
      <c r="D128" s="229"/>
    </row>
    <row r="129" spans="1:4" ht="12" customHeight="1">
      <c r="A129" s="14" t="s">
        <v>80</v>
      </c>
      <c r="B129" s="8" t="s">
        <v>354</v>
      </c>
      <c r="C129" s="217"/>
      <c r="D129" s="217"/>
    </row>
    <row r="130" spans="1:4" ht="12" customHeight="1">
      <c r="A130" s="14" t="s">
        <v>81</v>
      </c>
      <c r="B130" s="8" t="s">
        <v>355</v>
      </c>
      <c r="C130" s="217"/>
      <c r="D130" s="217"/>
    </row>
    <row r="131" spans="1:4" ht="12" customHeight="1">
      <c r="A131" s="14" t="s">
        <v>257</v>
      </c>
      <c r="B131" s="8" t="s">
        <v>356</v>
      </c>
      <c r="C131" s="217"/>
      <c r="D131" s="217"/>
    </row>
    <row r="132" spans="1:4" ht="12" customHeight="1" thickBot="1">
      <c r="A132" s="12" t="s">
        <v>258</v>
      </c>
      <c r="B132" s="6" t="s">
        <v>357</v>
      </c>
      <c r="C132" s="217"/>
      <c r="D132" s="217"/>
    </row>
    <row r="133" spans="1:4" ht="12" customHeight="1" thickBot="1">
      <c r="A133" s="19" t="s">
        <v>16</v>
      </c>
      <c r="B133" s="103" t="s">
        <v>358</v>
      </c>
      <c r="C133" s="235">
        <f>+C134+C135+C136+C137</f>
        <v>244</v>
      </c>
      <c r="D133" s="235">
        <f>SUM(D134:D137)</f>
        <v>244</v>
      </c>
    </row>
    <row r="134" spans="1:4" ht="12" customHeight="1">
      <c r="A134" s="14" t="s">
        <v>82</v>
      </c>
      <c r="B134" s="8" t="s">
        <v>359</v>
      </c>
      <c r="C134" s="217"/>
      <c r="D134" s="217"/>
    </row>
    <row r="135" spans="1:4" ht="12" customHeight="1">
      <c r="A135" s="14" t="s">
        <v>83</v>
      </c>
      <c r="B135" s="8" t="s">
        <v>369</v>
      </c>
      <c r="C135" s="217">
        <v>244</v>
      </c>
      <c r="D135" s="217">
        <v>244</v>
      </c>
    </row>
    <row r="136" spans="1:4" ht="12" customHeight="1">
      <c r="A136" s="14" t="s">
        <v>270</v>
      </c>
      <c r="B136" s="8" t="s">
        <v>360</v>
      </c>
      <c r="C136" s="217"/>
      <c r="D136" s="217"/>
    </row>
    <row r="137" spans="1:4" ht="12" customHeight="1" thickBot="1">
      <c r="A137" s="12" t="s">
        <v>271</v>
      </c>
      <c r="B137" s="6" t="s">
        <v>361</v>
      </c>
      <c r="C137" s="217"/>
      <c r="D137" s="217"/>
    </row>
    <row r="138" spans="1:4" ht="12" customHeight="1" thickBot="1">
      <c r="A138" s="19" t="s">
        <v>17</v>
      </c>
      <c r="B138" s="103" t="s">
        <v>362</v>
      </c>
      <c r="C138" s="238">
        <f>+C139+C140+C141+C142</f>
        <v>0</v>
      </c>
      <c r="D138" s="238"/>
    </row>
    <row r="139" spans="1:4" ht="12" customHeight="1">
      <c r="A139" s="14" t="s">
        <v>143</v>
      </c>
      <c r="B139" s="8" t="s">
        <v>363</v>
      </c>
      <c r="C139" s="217"/>
      <c r="D139" s="217"/>
    </row>
    <row r="140" spans="1:4" ht="12" customHeight="1">
      <c r="A140" s="14" t="s">
        <v>144</v>
      </c>
      <c r="B140" s="8" t="s">
        <v>364</v>
      </c>
      <c r="C140" s="217"/>
      <c r="D140" s="217"/>
    </row>
    <row r="141" spans="1:4" ht="12" customHeight="1">
      <c r="A141" s="14" t="s">
        <v>187</v>
      </c>
      <c r="B141" s="8" t="s">
        <v>365</v>
      </c>
      <c r="C141" s="217"/>
      <c r="D141" s="217"/>
    </row>
    <row r="142" spans="1:4" ht="12" customHeight="1" thickBot="1">
      <c r="A142" s="14" t="s">
        <v>273</v>
      </c>
      <c r="B142" s="8" t="s">
        <v>366</v>
      </c>
      <c r="C142" s="217"/>
      <c r="D142" s="217"/>
    </row>
    <row r="143" spans="1:8" ht="15" customHeight="1" thickBot="1">
      <c r="A143" s="19" t="s">
        <v>18</v>
      </c>
      <c r="B143" s="103" t="s">
        <v>367</v>
      </c>
      <c r="C143" s="330">
        <f>+C124+C128+C133+C138</f>
        <v>244</v>
      </c>
      <c r="D143" s="330">
        <f>SUM(D124,D128,D133,D138)</f>
        <v>244</v>
      </c>
      <c r="E143" s="331"/>
      <c r="F143" s="332"/>
      <c r="G143" s="332"/>
      <c r="H143" s="332"/>
    </row>
    <row r="144" spans="1:4" s="317" customFormat="1" ht="12.75" customHeight="1" thickBot="1">
      <c r="A144" s="227" t="s">
        <v>19</v>
      </c>
      <c r="B144" s="292" t="s">
        <v>368</v>
      </c>
      <c r="C144" s="330">
        <f>+C123+C143</f>
        <v>46281</v>
      </c>
      <c r="D144" s="330">
        <f>SUM(D123,D143)</f>
        <v>142707</v>
      </c>
    </row>
    <row r="145" ht="7.5" customHeight="1"/>
    <row r="146" spans="1:4" ht="15.75">
      <c r="A146" s="422" t="s">
        <v>370</v>
      </c>
      <c r="B146" s="422"/>
      <c r="C146" s="422"/>
      <c r="D146" s="315"/>
    </row>
    <row r="147" spans="1:4" ht="15" customHeight="1" thickBot="1">
      <c r="A147" s="420"/>
      <c r="B147" s="420"/>
      <c r="C147" s="423" t="s">
        <v>186</v>
      </c>
      <c r="D147" s="423"/>
    </row>
    <row r="148" spans="1:4" ht="13.5" customHeight="1" thickBot="1">
      <c r="A148" s="19">
        <v>1</v>
      </c>
      <c r="B148" s="26" t="s">
        <v>371</v>
      </c>
      <c r="C148" s="229">
        <f>+C60-C123</f>
        <v>-12097</v>
      </c>
      <c r="D148" s="229">
        <v>-14021</v>
      </c>
    </row>
    <row r="149" spans="1:4" ht="27.75" customHeight="1" thickBot="1">
      <c r="A149" s="19" t="s">
        <v>11</v>
      </c>
      <c r="B149" s="26" t="s">
        <v>372</v>
      </c>
      <c r="C149" s="229">
        <f>+C83-C143</f>
        <v>12097</v>
      </c>
      <c r="D149" s="229">
        <v>14021</v>
      </c>
    </row>
  </sheetData>
  <sheetProtection/>
  <mergeCells count="9">
    <mergeCell ref="A1:D1"/>
    <mergeCell ref="A147:B147"/>
    <mergeCell ref="A2:B2"/>
    <mergeCell ref="A87:B87"/>
    <mergeCell ref="A146:C146"/>
    <mergeCell ref="C2:D2"/>
    <mergeCell ref="C87:D87"/>
    <mergeCell ref="C147:D147"/>
    <mergeCell ref="A86:D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Csikvánd Önkormányzat
2016. ÉVI KÖLTSÉGVETÉSÉNEK ÖSSZEVONT MÉRLEGE&amp;10
&amp;R&amp;"Times New Roman CE,Félkövér dőlt"&amp;11 1. melléklet a 6/2016.(X.4.) önkormányzati rendelethez</oddHeader>
  </headerFooter>
  <rowBreaks count="1" manualBreakCount="1">
    <brk id="8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view="pageLayout" workbookViewId="0" topLeftCell="A10">
      <selection activeCell="D19" sqref="D19"/>
    </sheetView>
  </sheetViews>
  <sheetFormatPr defaultColWidth="9.37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7.25" customHeight="1">
      <c r="A1" s="170"/>
      <c r="B1" s="170"/>
      <c r="C1" s="170"/>
      <c r="D1" s="170"/>
      <c r="E1" s="170"/>
    </row>
    <row r="2" spans="1:5" ht="18.75" customHeight="1">
      <c r="A2" s="171" t="s">
        <v>114</v>
      </c>
      <c r="B2" s="470"/>
      <c r="C2" s="470"/>
      <c r="D2" s="470"/>
      <c r="E2" s="470"/>
    </row>
    <row r="3" spans="1:5" ht="14.25" thickBot="1">
      <c r="A3" s="170"/>
      <c r="B3" s="170"/>
      <c r="C3" s="170"/>
      <c r="D3" s="471" t="s">
        <v>107</v>
      </c>
      <c r="E3" s="471"/>
    </row>
    <row r="4" spans="1:5" ht="15" customHeight="1" thickBot="1">
      <c r="A4" s="172" t="s">
        <v>106</v>
      </c>
      <c r="B4" s="173" t="s">
        <v>207</v>
      </c>
      <c r="C4" s="173" t="s">
        <v>399</v>
      </c>
      <c r="D4" s="173" t="s">
        <v>474</v>
      </c>
      <c r="E4" s="174" t="s">
        <v>42</v>
      </c>
    </row>
    <row r="5" spans="1:5" ht="12.75">
      <c r="A5" s="175" t="s">
        <v>108</v>
      </c>
      <c r="B5" s="63"/>
      <c r="C5" s="63"/>
      <c r="D5" s="63"/>
      <c r="E5" s="176">
        <f aca="true" t="shared" si="0" ref="E5:E11">SUM(B5:D5)</f>
        <v>0</v>
      </c>
    </row>
    <row r="6" spans="1:5" ht="12.75">
      <c r="A6" s="177" t="s">
        <v>121</v>
      </c>
      <c r="B6" s="64"/>
      <c r="C6" s="64"/>
      <c r="D6" s="64"/>
      <c r="E6" s="178">
        <f t="shared" si="0"/>
        <v>0</v>
      </c>
    </row>
    <row r="7" spans="1:5" ht="12.75">
      <c r="A7" s="179" t="s">
        <v>109</v>
      </c>
      <c r="B7" s="65"/>
      <c r="C7" s="65"/>
      <c r="D7" s="65"/>
      <c r="E7" s="180">
        <f t="shared" si="0"/>
        <v>0</v>
      </c>
    </row>
    <row r="8" spans="1:5" ht="12.75">
      <c r="A8" s="179" t="s">
        <v>122</v>
      </c>
      <c r="B8" s="65"/>
      <c r="C8" s="65"/>
      <c r="D8" s="65"/>
      <c r="E8" s="180">
        <f t="shared" si="0"/>
        <v>0</v>
      </c>
    </row>
    <row r="9" spans="1:5" ht="12.75">
      <c r="A9" s="179" t="s">
        <v>110</v>
      </c>
      <c r="B9" s="65"/>
      <c r="C9" s="65"/>
      <c r="D9" s="65"/>
      <c r="E9" s="180">
        <f t="shared" si="0"/>
        <v>0</v>
      </c>
    </row>
    <row r="10" spans="1:5" ht="12.75">
      <c r="A10" s="179" t="s">
        <v>111</v>
      </c>
      <c r="B10" s="65"/>
      <c r="C10" s="65"/>
      <c r="D10" s="65"/>
      <c r="E10" s="180">
        <f t="shared" si="0"/>
        <v>0</v>
      </c>
    </row>
    <row r="11" spans="1:5" ht="13.5" thickBot="1">
      <c r="A11" s="66"/>
      <c r="B11" s="67"/>
      <c r="C11" s="67"/>
      <c r="D11" s="67"/>
      <c r="E11" s="180">
        <f t="shared" si="0"/>
        <v>0</v>
      </c>
    </row>
    <row r="12" spans="1:5" ht="13.5" thickBot="1">
      <c r="A12" s="181" t="s">
        <v>113</v>
      </c>
      <c r="B12" s="182">
        <f>B5+SUM(B7:B11)</f>
        <v>0</v>
      </c>
      <c r="C12" s="182">
        <f>C5+SUM(C7:C11)</f>
        <v>0</v>
      </c>
      <c r="D12" s="182">
        <f>D5+SUM(D7:D11)</f>
        <v>0</v>
      </c>
      <c r="E12" s="183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2" t="s">
        <v>112</v>
      </c>
      <c r="B14" s="173" t="s">
        <v>207</v>
      </c>
      <c r="C14" s="173" t="s">
        <v>399</v>
      </c>
      <c r="D14" s="173" t="s">
        <v>474</v>
      </c>
      <c r="E14" s="174" t="s">
        <v>42</v>
      </c>
    </row>
    <row r="15" spans="1:5" ht="12.75">
      <c r="A15" s="175" t="s">
        <v>117</v>
      </c>
      <c r="B15" s="63"/>
      <c r="C15" s="63"/>
      <c r="D15" s="63"/>
      <c r="E15" s="176">
        <f aca="true" t="shared" si="1" ref="E15:E21">SUM(B15:D15)</f>
        <v>0</v>
      </c>
    </row>
    <row r="16" spans="1:5" ht="12.75">
      <c r="A16" s="184" t="s">
        <v>118</v>
      </c>
      <c r="B16" s="65"/>
      <c r="C16" s="65"/>
      <c r="D16" s="65"/>
      <c r="E16" s="180">
        <f t="shared" si="1"/>
        <v>0</v>
      </c>
    </row>
    <row r="17" spans="1:5" ht="12.75">
      <c r="A17" s="179" t="s">
        <v>119</v>
      </c>
      <c r="B17" s="65"/>
      <c r="C17" s="65"/>
      <c r="D17" s="65"/>
      <c r="E17" s="180">
        <f t="shared" si="1"/>
        <v>0</v>
      </c>
    </row>
    <row r="18" spans="1:5" ht="12.75">
      <c r="A18" s="179" t="s">
        <v>120</v>
      </c>
      <c r="B18" s="65"/>
      <c r="C18" s="65"/>
      <c r="D18" s="65"/>
      <c r="E18" s="180">
        <f t="shared" si="1"/>
        <v>0</v>
      </c>
    </row>
    <row r="19" spans="1:5" ht="12.75">
      <c r="A19" s="68"/>
      <c r="B19" s="65"/>
      <c r="C19" s="65"/>
      <c r="D19" s="65"/>
      <c r="E19" s="180">
        <f t="shared" si="1"/>
        <v>0</v>
      </c>
    </row>
    <row r="20" spans="1:5" ht="12.75">
      <c r="A20" s="68"/>
      <c r="B20" s="65"/>
      <c r="C20" s="65"/>
      <c r="D20" s="65"/>
      <c r="E20" s="180">
        <f t="shared" si="1"/>
        <v>0</v>
      </c>
    </row>
    <row r="21" spans="1:5" ht="13.5" thickBot="1">
      <c r="A21" s="66"/>
      <c r="B21" s="67"/>
      <c r="C21" s="67"/>
      <c r="D21" s="67"/>
      <c r="E21" s="180">
        <f t="shared" si="1"/>
        <v>0</v>
      </c>
    </row>
    <row r="22" spans="1:5" ht="13.5" thickBot="1">
      <c r="A22" s="181" t="s">
        <v>43</v>
      </c>
      <c r="B22" s="182">
        <f>SUM(B15:B21)</f>
        <v>0</v>
      </c>
      <c r="C22" s="182">
        <f>SUM(C15:C21)</f>
        <v>0</v>
      </c>
      <c r="D22" s="182">
        <f>SUM(D15:D21)</f>
        <v>0</v>
      </c>
      <c r="E22" s="183">
        <f>SUM(E15:E21)</f>
        <v>0</v>
      </c>
    </row>
    <row r="23" spans="1:5" ht="12.75">
      <c r="A23" s="170"/>
      <c r="B23" s="170"/>
      <c r="C23" s="170"/>
      <c r="D23" s="170"/>
      <c r="E23" s="170"/>
    </row>
    <row r="24" spans="1:5" ht="12.75">
      <c r="A24" s="170"/>
      <c r="B24" s="170"/>
      <c r="C24" s="170"/>
      <c r="D24" s="170"/>
      <c r="E24" s="170"/>
    </row>
    <row r="25" spans="1:5" ht="15.75">
      <c r="A25" s="171" t="s">
        <v>114</v>
      </c>
      <c r="B25" s="470"/>
      <c r="C25" s="470"/>
      <c r="D25" s="470"/>
      <c r="E25" s="470"/>
    </row>
    <row r="26" spans="1:5" ht="14.25" thickBot="1">
      <c r="A26" s="170"/>
      <c r="B26" s="170"/>
      <c r="C26" s="170"/>
      <c r="D26" s="471" t="s">
        <v>107</v>
      </c>
      <c r="E26" s="471"/>
    </row>
    <row r="27" spans="1:5" ht="13.5" thickBot="1">
      <c r="A27" s="172" t="s">
        <v>106</v>
      </c>
      <c r="B27" s="173" t="s">
        <v>207</v>
      </c>
      <c r="C27" s="173" t="s">
        <v>399</v>
      </c>
      <c r="D27" s="173" t="s">
        <v>474</v>
      </c>
      <c r="E27" s="174" t="s">
        <v>42</v>
      </c>
    </row>
    <row r="28" spans="1:5" ht="12.75">
      <c r="A28" s="175" t="s">
        <v>108</v>
      </c>
      <c r="B28" s="63"/>
      <c r="C28" s="63"/>
      <c r="D28" s="63"/>
      <c r="E28" s="176">
        <f aca="true" t="shared" si="2" ref="E28:E34">SUM(B28:D28)</f>
        <v>0</v>
      </c>
    </row>
    <row r="29" spans="1:5" ht="12.75">
      <c r="A29" s="177" t="s">
        <v>121</v>
      </c>
      <c r="B29" s="64"/>
      <c r="C29" s="64"/>
      <c r="D29" s="64"/>
      <c r="E29" s="178">
        <f t="shared" si="2"/>
        <v>0</v>
      </c>
    </row>
    <row r="30" spans="1:5" ht="12.75">
      <c r="A30" s="179" t="s">
        <v>109</v>
      </c>
      <c r="B30" s="65"/>
      <c r="C30" s="65"/>
      <c r="D30" s="65"/>
      <c r="E30" s="180">
        <f t="shared" si="2"/>
        <v>0</v>
      </c>
    </row>
    <row r="31" spans="1:5" ht="12.75">
      <c r="A31" s="179" t="s">
        <v>122</v>
      </c>
      <c r="B31" s="65"/>
      <c r="C31" s="65"/>
      <c r="D31" s="65"/>
      <c r="E31" s="180">
        <f t="shared" si="2"/>
        <v>0</v>
      </c>
    </row>
    <row r="32" spans="1:5" ht="12.75">
      <c r="A32" s="179" t="s">
        <v>110</v>
      </c>
      <c r="B32" s="65"/>
      <c r="C32" s="65"/>
      <c r="D32" s="65"/>
      <c r="E32" s="180">
        <f t="shared" si="2"/>
        <v>0</v>
      </c>
    </row>
    <row r="33" spans="1:5" ht="12.75">
      <c r="A33" s="179" t="s">
        <v>111</v>
      </c>
      <c r="B33" s="65"/>
      <c r="C33" s="65"/>
      <c r="D33" s="65"/>
      <c r="E33" s="180">
        <f t="shared" si="2"/>
        <v>0</v>
      </c>
    </row>
    <row r="34" spans="1:5" ht="13.5" thickBot="1">
      <c r="A34" s="66"/>
      <c r="B34" s="67"/>
      <c r="C34" s="67"/>
      <c r="D34" s="67"/>
      <c r="E34" s="180">
        <f t="shared" si="2"/>
        <v>0</v>
      </c>
    </row>
    <row r="35" spans="1:5" ht="13.5" thickBot="1">
      <c r="A35" s="181" t="s">
        <v>113</v>
      </c>
      <c r="B35" s="182">
        <f>B28+SUM(B30:B34)</f>
        <v>0</v>
      </c>
      <c r="C35" s="182">
        <f>C28+SUM(C30:C34)</f>
        <v>0</v>
      </c>
      <c r="D35" s="182">
        <f>D28+SUM(D30:D34)</f>
        <v>0</v>
      </c>
      <c r="E35" s="183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2" t="s">
        <v>112</v>
      </c>
      <c r="B37" s="173" t="s">
        <v>207</v>
      </c>
      <c r="C37" s="173" t="s">
        <v>399</v>
      </c>
      <c r="D37" s="173" t="s">
        <v>474</v>
      </c>
      <c r="E37" s="174" t="s">
        <v>42</v>
      </c>
    </row>
    <row r="38" spans="1:5" ht="12.75">
      <c r="A38" s="175" t="s">
        <v>117</v>
      </c>
      <c r="B38" s="63"/>
      <c r="C38" s="63"/>
      <c r="D38" s="63"/>
      <c r="E38" s="176">
        <f aca="true" t="shared" si="3" ref="E38:E44">SUM(B38:D38)</f>
        <v>0</v>
      </c>
    </row>
    <row r="39" spans="1:5" ht="12.75">
      <c r="A39" s="184" t="s">
        <v>118</v>
      </c>
      <c r="B39" s="65"/>
      <c r="C39" s="65"/>
      <c r="D39" s="65"/>
      <c r="E39" s="180">
        <f t="shared" si="3"/>
        <v>0</v>
      </c>
    </row>
    <row r="40" spans="1:5" ht="12.75">
      <c r="A40" s="179" t="s">
        <v>119</v>
      </c>
      <c r="B40" s="65"/>
      <c r="C40" s="65"/>
      <c r="D40" s="65"/>
      <c r="E40" s="180">
        <f t="shared" si="3"/>
        <v>0</v>
      </c>
    </row>
    <row r="41" spans="1:5" ht="12.75">
      <c r="A41" s="179" t="s">
        <v>120</v>
      </c>
      <c r="B41" s="65"/>
      <c r="C41" s="65"/>
      <c r="D41" s="65"/>
      <c r="E41" s="180">
        <f t="shared" si="3"/>
        <v>0</v>
      </c>
    </row>
    <row r="42" spans="1:5" ht="12.75">
      <c r="A42" s="68"/>
      <c r="B42" s="65"/>
      <c r="C42" s="65"/>
      <c r="D42" s="65"/>
      <c r="E42" s="180">
        <f t="shared" si="3"/>
        <v>0</v>
      </c>
    </row>
    <row r="43" spans="1:5" ht="12.75">
      <c r="A43" s="68"/>
      <c r="B43" s="65"/>
      <c r="C43" s="65"/>
      <c r="D43" s="65"/>
      <c r="E43" s="180">
        <f t="shared" si="3"/>
        <v>0</v>
      </c>
    </row>
    <row r="44" spans="1:5" ht="13.5" thickBot="1">
      <c r="A44" s="66"/>
      <c r="B44" s="67"/>
      <c r="C44" s="67"/>
      <c r="D44" s="67"/>
      <c r="E44" s="180">
        <f t="shared" si="3"/>
        <v>0</v>
      </c>
    </row>
    <row r="45" spans="1:5" ht="13.5" thickBot="1">
      <c r="A45" s="181" t="s">
        <v>43</v>
      </c>
      <c r="B45" s="182">
        <f>SUM(B38:B44)</f>
        <v>0</v>
      </c>
      <c r="C45" s="182">
        <f>SUM(C38:C44)</f>
        <v>0</v>
      </c>
      <c r="D45" s="182">
        <f>SUM(D38:D44)</f>
        <v>0</v>
      </c>
      <c r="E45" s="183">
        <f>SUM(E38:E44)</f>
        <v>0</v>
      </c>
    </row>
    <row r="46" spans="1:5" ht="12.75">
      <c r="A46" s="170"/>
      <c r="B46" s="170"/>
      <c r="C46" s="170"/>
      <c r="D46" s="170"/>
      <c r="E46" s="170"/>
    </row>
    <row r="47" spans="1:5" ht="15.75">
      <c r="A47" s="456" t="s">
        <v>447</v>
      </c>
      <c r="B47" s="456"/>
      <c r="C47" s="456"/>
      <c r="D47" s="456"/>
      <c r="E47" s="456"/>
    </row>
    <row r="48" spans="1:5" ht="13.5" thickBot="1">
      <c r="A48" s="170"/>
      <c r="B48" s="170"/>
      <c r="C48" s="170"/>
      <c r="D48" s="170"/>
      <c r="E48" s="170"/>
    </row>
    <row r="49" spans="1:8" ht="13.5" thickBot="1">
      <c r="A49" s="461" t="s">
        <v>115</v>
      </c>
      <c r="B49" s="462"/>
      <c r="C49" s="463"/>
      <c r="D49" s="459" t="s">
        <v>123</v>
      </c>
      <c r="E49" s="460"/>
      <c r="H49" s="38"/>
    </row>
    <row r="50" spans="1:5" ht="12.75">
      <c r="A50" s="464"/>
      <c r="B50" s="465"/>
      <c r="C50" s="466"/>
      <c r="D50" s="452"/>
      <c r="E50" s="453"/>
    </row>
    <row r="51" spans="1:5" ht="13.5" thickBot="1">
      <c r="A51" s="467"/>
      <c r="B51" s="468"/>
      <c r="C51" s="469"/>
      <c r="D51" s="454"/>
      <c r="E51" s="455"/>
    </row>
    <row r="52" spans="1:5" ht="13.5" thickBot="1">
      <c r="A52" s="449" t="s">
        <v>43</v>
      </c>
      <c r="B52" s="450"/>
      <c r="C52" s="451"/>
      <c r="D52" s="457">
        <f>SUM(D50:E51)</f>
        <v>0</v>
      </c>
      <c r="E52" s="458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6/2016.(X.4.)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22">
      <selection activeCell="G3" sqref="G3"/>
    </sheetView>
  </sheetViews>
  <sheetFormatPr defaultColWidth="9.375" defaultRowHeight="12.75"/>
  <cols>
    <col min="1" max="1" width="19.50390625" style="301" customWidth="1"/>
    <col min="2" max="2" width="66.00390625" style="302" customWidth="1"/>
    <col min="3" max="3" width="19.50390625" style="303" customWidth="1"/>
    <col min="4" max="4" width="23.00390625" style="2" customWidth="1"/>
    <col min="5" max="16384" width="9.375" style="2" customWidth="1"/>
  </cols>
  <sheetData>
    <row r="1" spans="1:4" s="1" customFormat="1" ht="16.5" customHeight="1" thickBot="1">
      <c r="A1" s="185"/>
      <c r="B1" s="474"/>
      <c r="C1" s="419"/>
      <c r="D1" s="419"/>
    </row>
    <row r="2" spans="1:4" s="69" customFormat="1" ht="21" customHeight="1">
      <c r="A2" s="308" t="s">
        <v>53</v>
      </c>
      <c r="B2" s="286" t="s">
        <v>181</v>
      </c>
      <c r="C2" s="475"/>
      <c r="D2" s="476"/>
    </row>
    <row r="3" spans="1:4" s="69" customFormat="1" ht="16.5" thickBot="1">
      <c r="A3" s="187" t="s">
        <v>165</v>
      </c>
      <c r="B3" s="287" t="s">
        <v>406</v>
      </c>
      <c r="C3" s="477"/>
      <c r="D3" s="478"/>
    </row>
    <row r="4" spans="1:4" s="70" customFormat="1" ht="15.75" customHeight="1" thickBot="1">
      <c r="A4" s="188"/>
      <c r="B4" s="188"/>
      <c r="C4" s="472" t="s">
        <v>44</v>
      </c>
      <c r="D4" s="473"/>
    </row>
    <row r="5" spans="1:4" ht="38.25" customHeight="1" thickBot="1">
      <c r="A5" s="309" t="s">
        <v>166</v>
      </c>
      <c r="B5" s="189" t="s">
        <v>45</v>
      </c>
      <c r="C5" s="369" t="s">
        <v>46</v>
      </c>
      <c r="D5" s="370" t="s">
        <v>450</v>
      </c>
    </row>
    <row r="6" spans="1:4" s="59" customFormat="1" ht="12.75" customHeight="1" thickBot="1">
      <c r="A6" s="165" t="s">
        <v>421</v>
      </c>
      <c r="B6" s="166" t="s">
        <v>422</v>
      </c>
      <c r="C6" s="367" t="s">
        <v>423</v>
      </c>
      <c r="D6" s="368" t="s">
        <v>424</v>
      </c>
    </row>
    <row r="7" spans="1:4" s="59" customFormat="1" ht="15.75" customHeight="1" thickBot="1">
      <c r="A7" s="190"/>
      <c r="B7" s="191" t="s">
        <v>47</v>
      </c>
      <c r="C7" s="382"/>
      <c r="D7" s="383"/>
    </row>
    <row r="8" spans="1:4" s="59" customFormat="1" ht="12" customHeight="1" thickBot="1">
      <c r="A8" s="28" t="s">
        <v>10</v>
      </c>
      <c r="B8" s="20" t="s">
        <v>213</v>
      </c>
      <c r="C8" s="371">
        <f>+C9+C10+C11+C12+C13+C14</f>
        <v>6124</v>
      </c>
      <c r="D8" s="229">
        <f>SUM(D9:D14)</f>
        <v>6262</v>
      </c>
    </row>
    <row r="9" spans="1:4" s="71" customFormat="1" ht="12" customHeight="1">
      <c r="A9" s="335" t="s">
        <v>84</v>
      </c>
      <c r="B9" s="318" t="s">
        <v>214</v>
      </c>
      <c r="C9" s="372">
        <v>2424</v>
      </c>
      <c r="D9" s="232">
        <v>2424</v>
      </c>
    </row>
    <row r="10" spans="1:4" s="72" customFormat="1" ht="12" customHeight="1">
      <c r="A10" s="336" t="s">
        <v>85</v>
      </c>
      <c r="B10" s="319" t="s">
        <v>215</v>
      </c>
      <c r="C10" s="373"/>
      <c r="D10" s="231"/>
    </row>
    <row r="11" spans="1:4" s="72" customFormat="1" ht="12" customHeight="1">
      <c r="A11" s="336" t="s">
        <v>86</v>
      </c>
      <c r="B11" s="319" t="s">
        <v>216</v>
      </c>
      <c r="C11" s="373">
        <v>2500</v>
      </c>
      <c r="D11" s="231">
        <v>2559</v>
      </c>
    </row>
    <row r="12" spans="1:4" s="72" customFormat="1" ht="12" customHeight="1">
      <c r="A12" s="336" t="s">
        <v>87</v>
      </c>
      <c r="B12" s="319" t="s">
        <v>217</v>
      </c>
      <c r="C12" s="373">
        <v>1200</v>
      </c>
      <c r="D12" s="231">
        <v>1200</v>
      </c>
    </row>
    <row r="13" spans="1:4" s="72" customFormat="1" ht="12" customHeight="1">
      <c r="A13" s="336" t="s">
        <v>124</v>
      </c>
      <c r="B13" s="319" t="s">
        <v>218</v>
      </c>
      <c r="C13" s="373"/>
      <c r="D13" s="231">
        <v>79</v>
      </c>
    </row>
    <row r="14" spans="1:4" s="71" customFormat="1" ht="12" customHeight="1" thickBot="1">
      <c r="A14" s="337" t="s">
        <v>88</v>
      </c>
      <c r="B14" s="320" t="s">
        <v>219</v>
      </c>
      <c r="C14" s="373"/>
      <c r="D14" s="231"/>
    </row>
    <row r="15" spans="1:4" s="71" customFormat="1" ht="12" customHeight="1" thickBot="1">
      <c r="A15" s="28" t="s">
        <v>11</v>
      </c>
      <c r="B15" s="224" t="s">
        <v>220</v>
      </c>
      <c r="C15" s="371">
        <f>+C16+C17+C18+C19+C20</f>
        <v>7916</v>
      </c>
      <c r="D15" s="229">
        <f>SUM(D16:D21)</f>
        <v>70879</v>
      </c>
    </row>
    <row r="16" spans="1:4" s="71" customFormat="1" ht="12" customHeight="1">
      <c r="A16" s="335" t="s">
        <v>90</v>
      </c>
      <c r="B16" s="318" t="s">
        <v>221</v>
      </c>
      <c r="C16" s="372"/>
      <c r="D16" s="232"/>
    </row>
    <row r="17" spans="1:4" s="71" customFormat="1" ht="12" customHeight="1">
      <c r="A17" s="336" t="s">
        <v>91</v>
      </c>
      <c r="B17" s="319" t="s">
        <v>222</v>
      </c>
      <c r="C17" s="373"/>
      <c r="D17" s="231"/>
    </row>
    <row r="18" spans="1:4" s="71" customFormat="1" ht="12" customHeight="1">
      <c r="A18" s="336" t="s">
        <v>92</v>
      </c>
      <c r="B18" s="319" t="s">
        <v>412</v>
      </c>
      <c r="C18" s="373"/>
      <c r="D18" s="231"/>
    </row>
    <row r="19" spans="1:4" s="71" customFormat="1" ht="12" customHeight="1">
      <c r="A19" s="336" t="s">
        <v>93</v>
      </c>
      <c r="B19" s="319" t="s">
        <v>413</v>
      </c>
      <c r="C19" s="373"/>
      <c r="D19" s="231"/>
    </row>
    <row r="20" spans="1:4" s="71" customFormat="1" ht="12" customHeight="1">
      <c r="A20" s="336" t="s">
        <v>94</v>
      </c>
      <c r="B20" s="319" t="s">
        <v>223</v>
      </c>
      <c r="C20" s="373">
        <v>7916</v>
      </c>
      <c r="D20" s="231">
        <v>70879</v>
      </c>
    </row>
    <row r="21" spans="1:4" s="72" customFormat="1" ht="12" customHeight="1" thickBot="1">
      <c r="A21" s="337" t="s">
        <v>103</v>
      </c>
      <c r="B21" s="320" t="s">
        <v>224</v>
      </c>
      <c r="C21" s="374"/>
      <c r="D21" s="233"/>
    </row>
    <row r="22" spans="1:4" s="72" customFormat="1" ht="12" customHeight="1" thickBot="1">
      <c r="A22" s="28" t="s">
        <v>12</v>
      </c>
      <c r="B22" s="20" t="s">
        <v>225</v>
      </c>
      <c r="C22" s="371">
        <f>+C23+C24+C25+C26+C27</f>
        <v>0</v>
      </c>
      <c r="D22" s="229">
        <f>SUM(D23:D28)</f>
        <v>31090</v>
      </c>
    </row>
    <row r="23" spans="1:4" s="72" customFormat="1" ht="12" customHeight="1">
      <c r="A23" s="335" t="s">
        <v>73</v>
      </c>
      <c r="B23" s="318" t="s">
        <v>226</v>
      </c>
      <c r="C23" s="372"/>
      <c r="D23" s="232"/>
    </row>
    <row r="24" spans="1:4" s="71" customFormat="1" ht="12" customHeight="1">
      <c r="A24" s="336" t="s">
        <v>74</v>
      </c>
      <c r="B24" s="319" t="s">
        <v>227</v>
      </c>
      <c r="C24" s="373"/>
      <c r="D24" s="231"/>
    </row>
    <row r="25" spans="1:4" s="72" customFormat="1" ht="12" customHeight="1">
      <c r="A25" s="336" t="s">
        <v>75</v>
      </c>
      <c r="B25" s="319" t="s">
        <v>414</v>
      </c>
      <c r="C25" s="373"/>
      <c r="D25" s="231"/>
    </row>
    <row r="26" spans="1:4" s="72" customFormat="1" ht="12" customHeight="1">
      <c r="A26" s="336" t="s">
        <v>76</v>
      </c>
      <c r="B26" s="319" t="s">
        <v>415</v>
      </c>
      <c r="C26" s="373"/>
      <c r="D26" s="231"/>
    </row>
    <row r="27" spans="1:4" s="72" customFormat="1" ht="12" customHeight="1">
      <c r="A27" s="336" t="s">
        <v>133</v>
      </c>
      <c r="B27" s="319" t="s">
        <v>228</v>
      </c>
      <c r="C27" s="373"/>
      <c r="D27" s="231">
        <v>31090</v>
      </c>
    </row>
    <row r="28" spans="1:4" s="72" customFormat="1" ht="12" customHeight="1" thickBot="1">
      <c r="A28" s="337" t="s">
        <v>134</v>
      </c>
      <c r="B28" s="320" t="s">
        <v>229</v>
      </c>
      <c r="C28" s="374"/>
      <c r="D28" s="233"/>
    </row>
    <row r="29" spans="1:4" s="72" customFormat="1" ht="12" customHeight="1" thickBot="1">
      <c r="A29" s="28" t="s">
        <v>135</v>
      </c>
      <c r="B29" s="20" t="s">
        <v>230</v>
      </c>
      <c r="C29" s="375">
        <f>+C30+C33+C34+C35</f>
        <v>18165</v>
      </c>
      <c r="D29" s="235">
        <f>SUM(D30,D33,D34,D35)</f>
        <v>18165</v>
      </c>
    </row>
    <row r="30" spans="1:4" s="72" customFormat="1" ht="12" customHeight="1">
      <c r="A30" s="335" t="s">
        <v>231</v>
      </c>
      <c r="B30" s="318" t="s">
        <v>237</v>
      </c>
      <c r="C30" s="376">
        <v>16920</v>
      </c>
      <c r="D30" s="313">
        <f>SUM(D31:D32)</f>
        <v>16920</v>
      </c>
    </row>
    <row r="31" spans="1:4" s="72" customFormat="1" ht="12" customHeight="1">
      <c r="A31" s="336" t="s">
        <v>232</v>
      </c>
      <c r="B31" s="319" t="s">
        <v>238</v>
      </c>
      <c r="C31" s="373">
        <v>420</v>
      </c>
      <c r="D31" s="231">
        <v>420</v>
      </c>
    </row>
    <row r="32" spans="1:4" s="72" customFormat="1" ht="12" customHeight="1">
      <c r="A32" s="336" t="s">
        <v>233</v>
      </c>
      <c r="B32" s="319" t="s">
        <v>239</v>
      </c>
      <c r="C32" s="373">
        <v>16500</v>
      </c>
      <c r="D32" s="231">
        <v>16500</v>
      </c>
    </row>
    <row r="33" spans="1:4" s="72" customFormat="1" ht="12" customHeight="1">
      <c r="A33" s="336" t="s">
        <v>234</v>
      </c>
      <c r="B33" s="319" t="s">
        <v>240</v>
      </c>
      <c r="C33" s="373">
        <v>1200</v>
      </c>
      <c r="D33" s="231">
        <v>1200</v>
      </c>
    </row>
    <row r="34" spans="1:4" s="72" customFormat="1" ht="12" customHeight="1">
      <c r="A34" s="336" t="s">
        <v>235</v>
      </c>
      <c r="B34" s="319" t="s">
        <v>241</v>
      </c>
      <c r="C34" s="373"/>
      <c r="D34" s="231"/>
    </row>
    <row r="35" spans="1:4" s="72" customFormat="1" ht="12" customHeight="1" thickBot="1">
      <c r="A35" s="337" t="s">
        <v>236</v>
      </c>
      <c r="B35" s="320" t="s">
        <v>242</v>
      </c>
      <c r="C35" s="374">
        <v>45</v>
      </c>
      <c r="D35" s="233">
        <v>45</v>
      </c>
    </row>
    <row r="36" spans="1:4" s="72" customFormat="1" ht="12" customHeight="1" thickBot="1">
      <c r="A36" s="28" t="s">
        <v>14</v>
      </c>
      <c r="B36" s="20" t="s">
        <v>243</v>
      </c>
      <c r="C36" s="371">
        <f>SUM(C37:C46)</f>
        <v>1735</v>
      </c>
      <c r="D36" s="229">
        <f>SUM(D37:D46)</f>
        <v>2046</v>
      </c>
    </row>
    <row r="37" spans="1:4" s="72" customFormat="1" ht="12" customHeight="1">
      <c r="A37" s="335" t="s">
        <v>77</v>
      </c>
      <c r="B37" s="318" t="s">
        <v>246</v>
      </c>
      <c r="C37" s="372">
        <v>1700</v>
      </c>
      <c r="D37" s="232">
        <v>1950</v>
      </c>
    </row>
    <row r="38" spans="1:4" s="72" customFormat="1" ht="12" customHeight="1">
      <c r="A38" s="336" t="s">
        <v>78</v>
      </c>
      <c r="B38" s="319" t="s">
        <v>247</v>
      </c>
      <c r="C38" s="373"/>
      <c r="D38" s="231">
        <v>1</v>
      </c>
    </row>
    <row r="39" spans="1:4" s="72" customFormat="1" ht="12" customHeight="1">
      <c r="A39" s="336" t="s">
        <v>79</v>
      </c>
      <c r="B39" s="319" t="s">
        <v>248</v>
      </c>
      <c r="C39" s="373"/>
      <c r="D39" s="231"/>
    </row>
    <row r="40" spans="1:4" s="72" customFormat="1" ht="12" customHeight="1">
      <c r="A40" s="336" t="s">
        <v>137</v>
      </c>
      <c r="B40" s="319" t="s">
        <v>249</v>
      </c>
      <c r="C40" s="373">
        <v>20</v>
      </c>
      <c r="D40" s="231">
        <v>40</v>
      </c>
    </row>
    <row r="41" spans="1:4" s="72" customFormat="1" ht="12" customHeight="1">
      <c r="A41" s="336" t="s">
        <v>138</v>
      </c>
      <c r="B41" s="319" t="s">
        <v>250</v>
      </c>
      <c r="C41" s="373"/>
      <c r="D41" s="231"/>
    </row>
    <row r="42" spans="1:4" s="72" customFormat="1" ht="12" customHeight="1">
      <c r="A42" s="336" t="s">
        <v>139</v>
      </c>
      <c r="B42" s="319" t="s">
        <v>251</v>
      </c>
      <c r="C42" s="373"/>
      <c r="D42" s="231"/>
    </row>
    <row r="43" spans="1:4" s="72" customFormat="1" ht="12" customHeight="1">
      <c r="A43" s="336" t="s">
        <v>140</v>
      </c>
      <c r="B43" s="319" t="s">
        <v>252</v>
      </c>
      <c r="C43" s="373"/>
      <c r="D43" s="231"/>
    </row>
    <row r="44" spans="1:4" s="72" customFormat="1" ht="12" customHeight="1">
      <c r="A44" s="336" t="s">
        <v>141</v>
      </c>
      <c r="B44" s="319" t="s">
        <v>253</v>
      </c>
      <c r="C44" s="373">
        <v>15</v>
      </c>
      <c r="D44" s="231">
        <v>15</v>
      </c>
    </row>
    <row r="45" spans="1:4" s="72" customFormat="1" ht="12" customHeight="1">
      <c r="A45" s="336" t="s">
        <v>244</v>
      </c>
      <c r="B45" s="319" t="s">
        <v>254</v>
      </c>
      <c r="C45" s="377"/>
      <c r="D45" s="234"/>
    </row>
    <row r="46" spans="1:4" s="72" customFormat="1" ht="12" customHeight="1" thickBot="1">
      <c r="A46" s="337" t="s">
        <v>245</v>
      </c>
      <c r="B46" s="320" t="s">
        <v>255</v>
      </c>
      <c r="C46" s="378"/>
      <c r="D46" s="307">
        <v>40</v>
      </c>
    </row>
    <row r="47" spans="1:4" s="72" customFormat="1" ht="12" customHeight="1" thickBot="1">
      <c r="A47" s="28" t="s">
        <v>15</v>
      </c>
      <c r="B47" s="20" t="s">
        <v>256</v>
      </c>
      <c r="C47" s="371">
        <f>SUM(C48:C52)</f>
        <v>0</v>
      </c>
      <c r="D47" s="229"/>
    </row>
    <row r="48" spans="1:4" s="72" customFormat="1" ht="12" customHeight="1">
      <c r="A48" s="335" t="s">
        <v>80</v>
      </c>
      <c r="B48" s="318" t="s">
        <v>260</v>
      </c>
      <c r="C48" s="379"/>
      <c r="D48" s="348"/>
    </row>
    <row r="49" spans="1:4" s="72" customFormat="1" ht="12" customHeight="1">
      <c r="A49" s="336" t="s">
        <v>81</v>
      </c>
      <c r="B49" s="319" t="s">
        <v>261</v>
      </c>
      <c r="C49" s="377"/>
      <c r="D49" s="234"/>
    </row>
    <row r="50" spans="1:4" s="72" customFormat="1" ht="12" customHeight="1">
      <c r="A50" s="336" t="s">
        <v>257</v>
      </c>
      <c r="B50" s="319" t="s">
        <v>262</v>
      </c>
      <c r="C50" s="377"/>
      <c r="D50" s="234"/>
    </row>
    <row r="51" spans="1:4" s="72" customFormat="1" ht="12" customHeight="1">
      <c r="A51" s="336" t="s">
        <v>258</v>
      </c>
      <c r="B51" s="319" t="s">
        <v>263</v>
      </c>
      <c r="C51" s="377"/>
      <c r="D51" s="234"/>
    </row>
    <row r="52" spans="1:4" s="72" customFormat="1" ht="12" customHeight="1" thickBot="1">
      <c r="A52" s="337" t="s">
        <v>259</v>
      </c>
      <c r="B52" s="320" t="s">
        <v>264</v>
      </c>
      <c r="C52" s="378"/>
      <c r="D52" s="307"/>
    </row>
    <row r="53" spans="1:4" s="72" customFormat="1" ht="12" customHeight="1" thickBot="1">
      <c r="A53" s="28" t="s">
        <v>142</v>
      </c>
      <c r="B53" s="20" t="s">
        <v>265</v>
      </c>
      <c r="C53" s="371">
        <f>SUM(C54:C56)</f>
        <v>0</v>
      </c>
      <c r="D53" s="229"/>
    </row>
    <row r="54" spans="1:4" s="72" customFormat="1" ht="12" customHeight="1">
      <c r="A54" s="335" t="s">
        <v>82</v>
      </c>
      <c r="B54" s="318" t="s">
        <v>266</v>
      </c>
      <c r="C54" s="372"/>
      <c r="D54" s="232"/>
    </row>
    <row r="55" spans="1:4" s="72" customFormat="1" ht="12" customHeight="1">
      <c r="A55" s="336" t="s">
        <v>83</v>
      </c>
      <c r="B55" s="319" t="s">
        <v>416</v>
      </c>
      <c r="C55" s="373"/>
      <c r="D55" s="231"/>
    </row>
    <row r="56" spans="1:4" s="72" customFormat="1" ht="12" customHeight="1">
      <c r="A56" s="336" t="s">
        <v>270</v>
      </c>
      <c r="B56" s="319" t="s">
        <v>268</v>
      </c>
      <c r="C56" s="373"/>
      <c r="D56" s="231"/>
    </row>
    <row r="57" spans="1:4" s="72" customFormat="1" ht="12" customHeight="1" thickBot="1">
      <c r="A57" s="337" t="s">
        <v>271</v>
      </c>
      <c r="B57" s="320" t="s">
        <v>269</v>
      </c>
      <c r="C57" s="374"/>
      <c r="D57" s="233"/>
    </row>
    <row r="58" spans="1:4" s="72" customFormat="1" ht="12" customHeight="1" thickBot="1">
      <c r="A58" s="28" t="s">
        <v>17</v>
      </c>
      <c r="B58" s="224" t="s">
        <v>272</v>
      </c>
      <c r="C58" s="371">
        <f>SUM(C59:C61)</f>
        <v>0</v>
      </c>
      <c r="D58" s="229"/>
    </row>
    <row r="59" spans="1:4" s="72" customFormat="1" ht="12" customHeight="1">
      <c r="A59" s="335" t="s">
        <v>143</v>
      </c>
      <c r="B59" s="318" t="s">
        <v>274</v>
      </c>
      <c r="C59" s="377"/>
      <c r="D59" s="234"/>
    </row>
    <row r="60" spans="1:4" s="72" customFormat="1" ht="12" customHeight="1">
      <c r="A60" s="336" t="s">
        <v>144</v>
      </c>
      <c r="B60" s="319" t="s">
        <v>417</v>
      </c>
      <c r="C60" s="377"/>
      <c r="D60" s="234"/>
    </row>
    <row r="61" spans="1:4" s="72" customFormat="1" ht="12" customHeight="1">
      <c r="A61" s="336" t="s">
        <v>187</v>
      </c>
      <c r="B61" s="319" t="s">
        <v>275</v>
      </c>
      <c r="C61" s="377"/>
      <c r="D61" s="234"/>
    </row>
    <row r="62" spans="1:4" s="72" customFormat="1" ht="12" customHeight="1" thickBot="1">
      <c r="A62" s="337" t="s">
        <v>273</v>
      </c>
      <c r="B62" s="320" t="s">
        <v>276</v>
      </c>
      <c r="C62" s="377"/>
      <c r="D62" s="234"/>
    </row>
    <row r="63" spans="1:4" s="72" customFormat="1" ht="12" customHeight="1" thickBot="1">
      <c r="A63" s="28" t="s">
        <v>18</v>
      </c>
      <c r="B63" s="20" t="s">
        <v>277</v>
      </c>
      <c r="C63" s="375">
        <f>+C8+C15+C22+C29+C36+C47+C53+C58</f>
        <v>33940</v>
      </c>
      <c r="D63" s="235">
        <f>SUM(D8,D16,D15,D16,D22,D29,D36,D47,D53,D58)</f>
        <v>128442</v>
      </c>
    </row>
    <row r="64" spans="1:4" s="72" customFormat="1" ht="12" customHeight="1" thickBot="1">
      <c r="A64" s="338" t="s">
        <v>401</v>
      </c>
      <c r="B64" s="224" t="s">
        <v>279</v>
      </c>
      <c r="C64" s="371">
        <f>SUM(C65:C67)</f>
        <v>0</v>
      </c>
      <c r="D64" s="229"/>
    </row>
    <row r="65" spans="1:4" s="72" customFormat="1" ht="12" customHeight="1">
      <c r="A65" s="335" t="s">
        <v>312</v>
      </c>
      <c r="B65" s="318" t="s">
        <v>280</v>
      </c>
      <c r="C65" s="377"/>
      <c r="D65" s="234"/>
    </row>
    <row r="66" spans="1:4" s="72" customFormat="1" ht="12" customHeight="1">
      <c r="A66" s="336" t="s">
        <v>321</v>
      </c>
      <c r="B66" s="319" t="s">
        <v>281</v>
      </c>
      <c r="C66" s="377"/>
      <c r="D66" s="234"/>
    </row>
    <row r="67" spans="1:4" s="72" customFormat="1" ht="12" customHeight="1" thickBot="1">
      <c r="A67" s="337" t="s">
        <v>322</v>
      </c>
      <c r="B67" s="322" t="s">
        <v>282</v>
      </c>
      <c r="C67" s="377"/>
      <c r="D67" s="234"/>
    </row>
    <row r="68" spans="1:4" s="72" customFormat="1" ht="12" customHeight="1" thickBot="1">
      <c r="A68" s="338" t="s">
        <v>283</v>
      </c>
      <c r="B68" s="224" t="s">
        <v>284</v>
      </c>
      <c r="C68" s="371">
        <f>SUM(C69:C72)</f>
        <v>0</v>
      </c>
      <c r="D68" s="229"/>
    </row>
    <row r="69" spans="1:4" s="72" customFormat="1" ht="12" customHeight="1">
      <c r="A69" s="335" t="s">
        <v>125</v>
      </c>
      <c r="B69" s="318" t="s">
        <v>285</v>
      </c>
      <c r="C69" s="377"/>
      <c r="D69" s="234"/>
    </row>
    <row r="70" spans="1:4" s="72" customFormat="1" ht="12" customHeight="1">
      <c r="A70" s="336" t="s">
        <v>126</v>
      </c>
      <c r="B70" s="319" t="s">
        <v>286</v>
      </c>
      <c r="C70" s="377"/>
      <c r="D70" s="234"/>
    </row>
    <row r="71" spans="1:4" s="72" customFormat="1" ht="12" customHeight="1">
      <c r="A71" s="336" t="s">
        <v>313</v>
      </c>
      <c r="B71" s="319" t="s">
        <v>287</v>
      </c>
      <c r="C71" s="377"/>
      <c r="D71" s="234"/>
    </row>
    <row r="72" spans="1:4" s="72" customFormat="1" ht="12" customHeight="1" thickBot="1">
      <c r="A72" s="337" t="s">
        <v>314</v>
      </c>
      <c r="B72" s="320" t="s">
        <v>288</v>
      </c>
      <c r="C72" s="377"/>
      <c r="D72" s="234"/>
    </row>
    <row r="73" spans="1:4" s="72" customFormat="1" ht="12" customHeight="1" thickBot="1">
      <c r="A73" s="338" t="s">
        <v>289</v>
      </c>
      <c r="B73" s="224" t="s">
        <v>290</v>
      </c>
      <c r="C73" s="371">
        <f>SUM(C74:C75)</f>
        <v>12341</v>
      </c>
      <c r="D73" s="229">
        <f>SUM(D74:D75)</f>
        <v>14265</v>
      </c>
    </row>
    <row r="74" spans="1:4" s="72" customFormat="1" ht="12" customHeight="1">
      <c r="A74" s="335" t="s">
        <v>315</v>
      </c>
      <c r="B74" s="318" t="s">
        <v>291</v>
      </c>
      <c r="C74" s="377">
        <v>12341</v>
      </c>
      <c r="D74" s="234">
        <v>14265</v>
      </c>
    </row>
    <row r="75" spans="1:4" s="72" customFormat="1" ht="12" customHeight="1" thickBot="1">
      <c r="A75" s="337" t="s">
        <v>316</v>
      </c>
      <c r="B75" s="320" t="s">
        <v>292</v>
      </c>
      <c r="C75" s="377"/>
      <c r="D75" s="234"/>
    </row>
    <row r="76" spans="1:4" s="71" customFormat="1" ht="12" customHeight="1" thickBot="1">
      <c r="A76" s="338" t="s">
        <v>293</v>
      </c>
      <c r="B76" s="224" t="s">
        <v>294</v>
      </c>
      <c r="C76" s="371">
        <f>SUM(C77:C79)</f>
        <v>0</v>
      </c>
      <c r="D76" s="229"/>
    </row>
    <row r="77" spans="1:4" s="72" customFormat="1" ht="12" customHeight="1">
      <c r="A77" s="335" t="s">
        <v>317</v>
      </c>
      <c r="B77" s="318" t="s">
        <v>295</v>
      </c>
      <c r="C77" s="377"/>
      <c r="D77" s="234"/>
    </row>
    <row r="78" spans="1:4" s="72" customFormat="1" ht="12" customHeight="1">
      <c r="A78" s="336" t="s">
        <v>318</v>
      </c>
      <c r="B78" s="319" t="s">
        <v>296</v>
      </c>
      <c r="C78" s="377"/>
      <c r="D78" s="234"/>
    </row>
    <row r="79" spans="1:4" s="72" customFormat="1" ht="12" customHeight="1" thickBot="1">
      <c r="A79" s="337" t="s">
        <v>319</v>
      </c>
      <c r="B79" s="320" t="s">
        <v>297</v>
      </c>
      <c r="C79" s="377"/>
      <c r="D79" s="234"/>
    </row>
    <row r="80" spans="1:4" s="72" customFormat="1" ht="12" customHeight="1" thickBot="1">
      <c r="A80" s="338" t="s">
        <v>298</v>
      </c>
      <c r="B80" s="224" t="s">
        <v>320</v>
      </c>
      <c r="C80" s="371">
        <f>SUM(C81:C84)</f>
        <v>0</v>
      </c>
      <c r="D80" s="229"/>
    </row>
    <row r="81" spans="1:4" s="72" customFormat="1" ht="12" customHeight="1">
      <c r="A81" s="339" t="s">
        <v>299</v>
      </c>
      <c r="B81" s="318" t="s">
        <v>300</v>
      </c>
      <c r="C81" s="377"/>
      <c r="D81" s="234"/>
    </row>
    <row r="82" spans="1:4" s="72" customFormat="1" ht="12" customHeight="1">
      <c r="A82" s="340" t="s">
        <v>301</v>
      </c>
      <c r="B82" s="319" t="s">
        <v>302</v>
      </c>
      <c r="C82" s="377"/>
      <c r="D82" s="234"/>
    </row>
    <row r="83" spans="1:4" s="72" customFormat="1" ht="12" customHeight="1">
      <c r="A83" s="340" t="s">
        <v>303</v>
      </c>
      <c r="B83" s="319" t="s">
        <v>304</v>
      </c>
      <c r="C83" s="377"/>
      <c r="D83" s="234"/>
    </row>
    <row r="84" spans="1:4" s="71" customFormat="1" ht="12" customHeight="1" thickBot="1">
      <c r="A84" s="341" t="s">
        <v>305</v>
      </c>
      <c r="B84" s="320" t="s">
        <v>306</v>
      </c>
      <c r="C84" s="377"/>
      <c r="D84" s="234"/>
    </row>
    <row r="85" spans="1:4" s="71" customFormat="1" ht="12" customHeight="1" thickBot="1">
      <c r="A85" s="338" t="s">
        <v>307</v>
      </c>
      <c r="B85" s="224" t="s">
        <v>308</v>
      </c>
      <c r="C85" s="380"/>
      <c r="D85" s="349"/>
    </row>
    <row r="86" spans="1:4" s="71" customFormat="1" ht="12" customHeight="1" thickBot="1">
      <c r="A86" s="338" t="s">
        <v>309</v>
      </c>
      <c r="B86" s="326" t="s">
        <v>310</v>
      </c>
      <c r="C86" s="375">
        <f>+C64+C68+C73+C76+C80+C85</f>
        <v>12341</v>
      </c>
      <c r="D86" s="235">
        <f>SUM(D64,D68,D73,D76,D80,D85)</f>
        <v>14265</v>
      </c>
    </row>
    <row r="87" spans="1:4" s="71" customFormat="1" ht="12" customHeight="1" thickBot="1">
      <c r="A87" s="342" t="s">
        <v>323</v>
      </c>
      <c r="B87" s="328" t="s">
        <v>408</v>
      </c>
      <c r="C87" s="375">
        <f>+C63+C86</f>
        <v>46281</v>
      </c>
      <c r="D87" s="235">
        <f>SUM(D86,D63)</f>
        <v>142707</v>
      </c>
    </row>
    <row r="88" spans="1:3" s="72" customFormat="1" ht="13.5" customHeight="1" thickBot="1">
      <c r="A88" s="192"/>
      <c r="B88" s="193"/>
      <c r="C88" s="290"/>
    </row>
    <row r="89" spans="1:3" ht="13.5" hidden="1" thickBot="1">
      <c r="A89" s="343"/>
      <c r="B89" s="194"/>
      <c r="C89" s="291"/>
    </row>
    <row r="90" spans="1:4" s="59" customFormat="1" ht="16.5" customHeight="1" thickBot="1">
      <c r="A90" s="195"/>
      <c r="B90" s="196" t="s">
        <v>49</v>
      </c>
      <c r="C90" s="381"/>
      <c r="D90" s="383"/>
    </row>
    <row r="91" spans="1:4" s="73" customFormat="1" ht="12" customHeight="1" thickBot="1">
      <c r="A91" s="310" t="s">
        <v>10</v>
      </c>
      <c r="B91" s="27" t="s">
        <v>326</v>
      </c>
      <c r="C91" s="228">
        <f>SUM(C92:C96)</f>
        <v>38543</v>
      </c>
      <c r="D91" s="228">
        <f>SUM(D92:D96)</f>
        <v>102009</v>
      </c>
    </row>
    <row r="92" spans="1:4" ht="12" customHeight="1">
      <c r="A92" s="344" t="s">
        <v>84</v>
      </c>
      <c r="B92" s="9" t="s">
        <v>40</v>
      </c>
      <c r="C92" s="230">
        <v>10510</v>
      </c>
      <c r="D92" s="230">
        <v>61283</v>
      </c>
    </row>
    <row r="93" spans="1:4" ht="12" customHeight="1">
      <c r="A93" s="336" t="s">
        <v>85</v>
      </c>
      <c r="B93" s="7" t="s">
        <v>145</v>
      </c>
      <c r="C93" s="231">
        <v>2032</v>
      </c>
      <c r="D93" s="231">
        <v>8901</v>
      </c>
    </row>
    <row r="94" spans="1:4" ht="12" customHeight="1">
      <c r="A94" s="336" t="s">
        <v>86</v>
      </c>
      <c r="B94" s="7" t="s">
        <v>116</v>
      </c>
      <c r="C94" s="233">
        <v>17850</v>
      </c>
      <c r="D94" s="233">
        <v>23674</v>
      </c>
    </row>
    <row r="95" spans="1:4" ht="12" customHeight="1">
      <c r="A95" s="336" t="s">
        <v>87</v>
      </c>
      <c r="B95" s="10" t="s">
        <v>146</v>
      </c>
      <c r="C95" s="233">
        <v>1633</v>
      </c>
      <c r="D95" s="233">
        <v>1633</v>
      </c>
    </row>
    <row r="96" spans="1:4" ht="12" customHeight="1">
      <c r="A96" s="336" t="s">
        <v>98</v>
      </c>
      <c r="B96" s="18" t="s">
        <v>147</v>
      </c>
      <c r="C96" s="233">
        <v>6518</v>
      </c>
      <c r="D96" s="233">
        <f>SUM(D97:D106)</f>
        <v>6518</v>
      </c>
    </row>
    <row r="97" spans="1:4" ht="12" customHeight="1">
      <c r="A97" s="336" t="s">
        <v>88</v>
      </c>
      <c r="B97" s="7" t="s">
        <v>327</v>
      </c>
      <c r="C97" s="233"/>
      <c r="D97" s="233"/>
    </row>
    <row r="98" spans="1:4" ht="12" customHeight="1">
      <c r="A98" s="336" t="s">
        <v>89</v>
      </c>
      <c r="B98" s="106" t="s">
        <v>328</v>
      </c>
      <c r="C98" s="233"/>
      <c r="D98" s="233"/>
    </row>
    <row r="99" spans="1:4" ht="12" customHeight="1">
      <c r="A99" s="336" t="s">
        <v>99</v>
      </c>
      <c r="B99" s="107" t="s">
        <v>329</v>
      </c>
      <c r="C99" s="233"/>
      <c r="D99" s="233"/>
    </row>
    <row r="100" spans="1:4" ht="12" customHeight="1">
      <c r="A100" s="336" t="s">
        <v>100</v>
      </c>
      <c r="B100" s="107" t="s">
        <v>330</v>
      </c>
      <c r="C100" s="233"/>
      <c r="D100" s="233"/>
    </row>
    <row r="101" spans="1:4" ht="12" customHeight="1">
      <c r="A101" s="336" t="s">
        <v>101</v>
      </c>
      <c r="B101" s="106" t="s">
        <v>331</v>
      </c>
      <c r="C101" s="233">
        <v>5586</v>
      </c>
      <c r="D101" s="233">
        <v>5586</v>
      </c>
    </row>
    <row r="102" spans="1:4" ht="12" customHeight="1">
      <c r="A102" s="336" t="s">
        <v>102</v>
      </c>
      <c r="B102" s="106" t="s">
        <v>332</v>
      </c>
      <c r="C102" s="233"/>
      <c r="D102" s="233"/>
    </row>
    <row r="103" spans="1:4" ht="12" customHeight="1">
      <c r="A103" s="336" t="s">
        <v>104</v>
      </c>
      <c r="B103" s="107" t="s">
        <v>333</v>
      </c>
      <c r="C103" s="233"/>
      <c r="D103" s="233"/>
    </row>
    <row r="104" spans="1:4" ht="12" customHeight="1">
      <c r="A104" s="345" t="s">
        <v>148</v>
      </c>
      <c r="B104" s="108" t="s">
        <v>334</v>
      </c>
      <c r="C104" s="233"/>
      <c r="D104" s="233"/>
    </row>
    <row r="105" spans="1:4" ht="12" customHeight="1">
      <c r="A105" s="336" t="s">
        <v>324</v>
      </c>
      <c r="B105" s="108" t="s">
        <v>335</v>
      </c>
      <c r="C105" s="233"/>
      <c r="D105" s="233"/>
    </row>
    <row r="106" spans="1:4" ht="12" customHeight="1" thickBot="1">
      <c r="A106" s="346" t="s">
        <v>325</v>
      </c>
      <c r="B106" s="109" t="s">
        <v>336</v>
      </c>
      <c r="C106" s="237">
        <v>932</v>
      </c>
      <c r="D106" s="237">
        <v>932</v>
      </c>
    </row>
    <row r="107" spans="1:4" ht="12" customHeight="1" thickBot="1">
      <c r="A107" s="28" t="s">
        <v>11</v>
      </c>
      <c r="B107" s="26" t="s">
        <v>337</v>
      </c>
      <c r="C107" s="229">
        <f>+C108+C110+C112</f>
        <v>2247</v>
      </c>
      <c r="D107" s="229">
        <f>SUM(D108,D110,D112)</f>
        <v>35286</v>
      </c>
    </row>
    <row r="108" spans="1:4" ht="12" customHeight="1">
      <c r="A108" s="335" t="s">
        <v>90</v>
      </c>
      <c r="B108" s="7" t="s">
        <v>185</v>
      </c>
      <c r="C108" s="232">
        <v>1500</v>
      </c>
      <c r="D108" s="232">
        <v>34539</v>
      </c>
    </row>
    <row r="109" spans="1:4" ht="12" customHeight="1">
      <c r="A109" s="335" t="s">
        <v>91</v>
      </c>
      <c r="B109" s="11" t="s">
        <v>341</v>
      </c>
      <c r="C109" s="232"/>
      <c r="D109" s="232"/>
    </row>
    <row r="110" spans="1:4" ht="12" customHeight="1">
      <c r="A110" s="335" t="s">
        <v>92</v>
      </c>
      <c r="B110" s="11" t="s">
        <v>149</v>
      </c>
      <c r="C110" s="231">
        <v>747</v>
      </c>
      <c r="D110" s="231">
        <v>747</v>
      </c>
    </row>
    <row r="111" spans="1:4" ht="12" customHeight="1">
      <c r="A111" s="335" t="s">
        <v>93</v>
      </c>
      <c r="B111" s="11" t="s">
        <v>342</v>
      </c>
      <c r="C111" s="217"/>
      <c r="D111" s="217"/>
    </row>
    <row r="112" spans="1:4" ht="12" customHeight="1">
      <c r="A112" s="335" t="s">
        <v>94</v>
      </c>
      <c r="B112" s="226" t="s">
        <v>188</v>
      </c>
      <c r="C112" s="217"/>
      <c r="D112" s="217"/>
    </row>
    <row r="113" spans="1:4" ht="12" customHeight="1">
      <c r="A113" s="335" t="s">
        <v>103</v>
      </c>
      <c r="B113" s="225" t="s">
        <v>418</v>
      </c>
      <c r="C113" s="217"/>
      <c r="D113" s="217"/>
    </row>
    <row r="114" spans="1:4" ht="12" customHeight="1">
      <c r="A114" s="335" t="s">
        <v>105</v>
      </c>
      <c r="B114" s="314" t="s">
        <v>347</v>
      </c>
      <c r="C114" s="217"/>
      <c r="D114" s="217"/>
    </row>
    <row r="115" spans="1:4" ht="12" customHeight="1">
      <c r="A115" s="335" t="s">
        <v>150</v>
      </c>
      <c r="B115" s="107" t="s">
        <v>330</v>
      </c>
      <c r="C115" s="217"/>
      <c r="D115" s="217"/>
    </row>
    <row r="116" spans="1:4" ht="12" customHeight="1">
      <c r="A116" s="335" t="s">
        <v>151</v>
      </c>
      <c r="B116" s="107" t="s">
        <v>346</v>
      </c>
      <c r="C116" s="217"/>
      <c r="D116" s="217"/>
    </row>
    <row r="117" spans="1:4" ht="12" customHeight="1">
      <c r="A117" s="335" t="s">
        <v>152</v>
      </c>
      <c r="B117" s="107" t="s">
        <v>345</v>
      </c>
      <c r="C117" s="217"/>
      <c r="D117" s="217"/>
    </row>
    <row r="118" spans="1:4" ht="12" customHeight="1">
      <c r="A118" s="335" t="s">
        <v>338</v>
      </c>
      <c r="B118" s="107" t="s">
        <v>333</v>
      </c>
      <c r="C118" s="217"/>
      <c r="D118" s="217"/>
    </row>
    <row r="119" spans="1:4" ht="12" customHeight="1">
      <c r="A119" s="335" t="s">
        <v>339</v>
      </c>
      <c r="B119" s="107" t="s">
        <v>344</v>
      </c>
      <c r="C119" s="217"/>
      <c r="D119" s="217"/>
    </row>
    <row r="120" spans="1:4" ht="12" customHeight="1" thickBot="1">
      <c r="A120" s="345" t="s">
        <v>340</v>
      </c>
      <c r="B120" s="107" t="s">
        <v>343</v>
      </c>
      <c r="C120" s="218"/>
      <c r="D120" s="218"/>
    </row>
    <row r="121" spans="1:4" ht="12" customHeight="1" thickBot="1">
      <c r="A121" s="28" t="s">
        <v>12</v>
      </c>
      <c r="B121" s="103" t="s">
        <v>348</v>
      </c>
      <c r="C121" s="229">
        <f>SUM(C122:C123)</f>
        <v>5247</v>
      </c>
      <c r="D121" s="229">
        <f>SUM(D122:D123)</f>
        <v>5168</v>
      </c>
    </row>
    <row r="122" spans="1:4" ht="12" customHeight="1">
      <c r="A122" s="335" t="s">
        <v>73</v>
      </c>
      <c r="B122" s="8" t="s">
        <v>50</v>
      </c>
      <c r="C122" s="232">
        <v>5247</v>
      </c>
      <c r="D122" s="232">
        <v>5168</v>
      </c>
    </row>
    <row r="123" spans="1:4" ht="12" customHeight="1" thickBot="1">
      <c r="A123" s="337" t="s">
        <v>74</v>
      </c>
      <c r="B123" s="11" t="s">
        <v>51</v>
      </c>
      <c r="C123" s="233"/>
      <c r="D123" s="233"/>
    </row>
    <row r="124" spans="1:4" ht="12" customHeight="1" thickBot="1">
      <c r="A124" s="28" t="s">
        <v>13</v>
      </c>
      <c r="B124" s="103" t="s">
        <v>349</v>
      </c>
      <c r="C124" s="229">
        <f>+C91+C107+C121</f>
        <v>46037</v>
      </c>
      <c r="D124" s="229">
        <f>SUM(D91,D107,D121)</f>
        <v>142463</v>
      </c>
    </row>
    <row r="125" spans="1:4" ht="12" customHeight="1" thickBot="1">
      <c r="A125" s="28" t="s">
        <v>14</v>
      </c>
      <c r="B125" s="103" t="s">
        <v>350</v>
      </c>
      <c r="C125" s="229">
        <f>+C126+C127+C128</f>
        <v>0</v>
      </c>
      <c r="D125" s="229"/>
    </row>
    <row r="126" spans="1:4" s="73" customFormat="1" ht="12" customHeight="1">
      <c r="A126" s="335" t="s">
        <v>77</v>
      </c>
      <c r="B126" s="8" t="s">
        <v>351</v>
      </c>
      <c r="C126" s="217"/>
      <c r="D126" s="217"/>
    </row>
    <row r="127" spans="1:4" ht="12" customHeight="1">
      <c r="A127" s="335" t="s">
        <v>78</v>
      </c>
      <c r="B127" s="8" t="s">
        <v>352</v>
      </c>
      <c r="C127" s="217"/>
      <c r="D127" s="217"/>
    </row>
    <row r="128" spans="1:4" ht="12" customHeight="1" thickBot="1">
      <c r="A128" s="345" t="s">
        <v>79</v>
      </c>
      <c r="B128" s="6" t="s">
        <v>353</v>
      </c>
      <c r="C128" s="217"/>
      <c r="D128" s="217"/>
    </row>
    <row r="129" spans="1:4" ht="12" customHeight="1" thickBot="1">
      <c r="A129" s="28" t="s">
        <v>15</v>
      </c>
      <c r="B129" s="103" t="s">
        <v>400</v>
      </c>
      <c r="C129" s="229">
        <f>+C130+C131+C132+C133</f>
        <v>0</v>
      </c>
      <c r="D129" s="229"/>
    </row>
    <row r="130" spans="1:4" ht="12" customHeight="1">
      <c r="A130" s="335" t="s">
        <v>80</v>
      </c>
      <c r="B130" s="8" t="s">
        <v>354</v>
      </c>
      <c r="C130" s="217"/>
      <c r="D130" s="217"/>
    </row>
    <row r="131" spans="1:4" ht="12" customHeight="1">
      <c r="A131" s="335" t="s">
        <v>81</v>
      </c>
      <c r="B131" s="8" t="s">
        <v>355</v>
      </c>
      <c r="C131" s="217"/>
      <c r="D131" s="217"/>
    </row>
    <row r="132" spans="1:4" ht="12" customHeight="1">
      <c r="A132" s="335" t="s">
        <v>257</v>
      </c>
      <c r="B132" s="8" t="s">
        <v>356</v>
      </c>
      <c r="C132" s="217"/>
      <c r="D132" s="217"/>
    </row>
    <row r="133" spans="1:4" s="73" customFormat="1" ht="12" customHeight="1" thickBot="1">
      <c r="A133" s="345" t="s">
        <v>258</v>
      </c>
      <c r="B133" s="6" t="s">
        <v>357</v>
      </c>
      <c r="C133" s="217"/>
      <c r="D133" s="217"/>
    </row>
    <row r="134" spans="1:11" ht="12" customHeight="1" thickBot="1">
      <c r="A134" s="28" t="s">
        <v>16</v>
      </c>
      <c r="B134" s="103" t="s">
        <v>358</v>
      </c>
      <c r="C134" s="235">
        <f>+C135+C136+C137+C138</f>
        <v>244</v>
      </c>
      <c r="D134" s="235">
        <f>SUM(D135:D138)</f>
        <v>244</v>
      </c>
      <c r="K134" s="200"/>
    </row>
    <row r="135" spans="1:4" ht="12.75">
      <c r="A135" s="335" t="s">
        <v>82</v>
      </c>
      <c r="B135" s="8" t="s">
        <v>359</v>
      </c>
      <c r="C135" s="217"/>
      <c r="D135" s="217"/>
    </row>
    <row r="136" spans="1:4" ht="12" customHeight="1">
      <c r="A136" s="335" t="s">
        <v>83</v>
      </c>
      <c r="B136" s="8" t="s">
        <v>369</v>
      </c>
      <c r="C136" s="217">
        <v>244</v>
      </c>
      <c r="D136" s="217">
        <v>244</v>
      </c>
    </row>
    <row r="137" spans="1:4" s="73" customFormat="1" ht="12" customHeight="1">
      <c r="A137" s="335" t="s">
        <v>270</v>
      </c>
      <c r="B137" s="8" t="s">
        <v>360</v>
      </c>
      <c r="C137" s="217"/>
      <c r="D137" s="217"/>
    </row>
    <row r="138" spans="1:4" s="73" customFormat="1" ht="12" customHeight="1" thickBot="1">
      <c r="A138" s="345" t="s">
        <v>271</v>
      </c>
      <c r="B138" s="6" t="s">
        <v>361</v>
      </c>
      <c r="C138" s="217"/>
      <c r="D138" s="217"/>
    </row>
    <row r="139" spans="1:4" s="73" customFormat="1" ht="12" customHeight="1" thickBot="1">
      <c r="A139" s="28" t="s">
        <v>17</v>
      </c>
      <c r="B139" s="103" t="s">
        <v>362</v>
      </c>
      <c r="C139" s="238">
        <f>+C140+C141+C142+C143</f>
        <v>0</v>
      </c>
      <c r="D139" s="238"/>
    </row>
    <row r="140" spans="1:4" s="73" customFormat="1" ht="12" customHeight="1">
      <c r="A140" s="335" t="s">
        <v>143</v>
      </c>
      <c r="B140" s="8" t="s">
        <v>363</v>
      </c>
      <c r="C140" s="217"/>
      <c r="D140" s="217"/>
    </row>
    <row r="141" spans="1:4" s="73" customFormat="1" ht="12" customHeight="1">
      <c r="A141" s="335" t="s">
        <v>144</v>
      </c>
      <c r="B141" s="8" t="s">
        <v>364</v>
      </c>
      <c r="C141" s="217"/>
      <c r="D141" s="217"/>
    </row>
    <row r="142" spans="1:4" s="73" customFormat="1" ht="12" customHeight="1">
      <c r="A142" s="335" t="s">
        <v>187</v>
      </c>
      <c r="B142" s="8" t="s">
        <v>365</v>
      </c>
      <c r="C142" s="217"/>
      <c r="D142" s="217"/>
    </row>
    <row r="143" spans="1:4" ht="12.75" customHeight="1" thickBot="1">
      <c r="A143" s="335" t="s">
        <v>273</v>
      </c>
      <c r="B143" s="8" t="s">
        <v>366</v>
      </c>
      <c r="C143" s="217"/>
      <c r="D143" s="217"/>
    </row>
    <row r="144" spans="1:4" ht="12" customHeight="1" thickBot="1">
      <c r="A144" s="28" t="s">
        <v>18</v>
      </c>
      <c r="B144" s="103" t="s">
        <v>367</v>
      </c>
      <c r="C144" s="330">
        <f>+C125+C129+C134+C139</f>
        <v>244</v>
      </c>
      <c r="D144" s="330">
        <f>SUM(D125,D129,D134,D139)</f>
        <v>244</v>
      </c>
    </row>
    <row r="145" spans="1:4" ht="15" customHeight="1" thickBot="1">
      <c r="A145" s="347" t="s">
        <v>19</v>
      </c>
      <c r="B145" s="292" t="s">
        <v>368</v>
      </c>
      <c r="C145" s="330">
        <f>+C124+C144</f>
        <v>46281</v>
      </c>
      <c r="D145" s="330">
        <f>SUM(D124,D144)</f>
        <v>142707</v>
      </c>
    </row>
    <row r="146" spans="1:3" ht="13.5" thickBot="1">
      <c r="A146" s="298"/>
      <c r="B146" s="299"/>
      <c r="C146" s="300"/>
    </row>
    <row r="147" spans="1:4" ht="15" customHeight="1" thickBot="1">
      <c r="A147" s="197" t="s">
        <v>167</v>
      </c>
      <c r="B147" s="198"/>
      <c r="C147" s="384">
        <v>2</v>
      </c>
      <c r="D147" s="385">
        <v>2</v>
      </c>
    </row>
    <row r="148" spans="1:4" ht="14.25" customHeight="1" thickBot="1">
      <c r="A148" s="197" t="s">
        <v>168</v>
      </c>
      <c r="B148" s="198"/>
      <c r="C148" s="384">
        <v>9</v>
      </c>
      <c r="D148" s="385">
        <v>35</v>
      </c>
    </row>
  </sheetData>
  <sheetProtection formatCells="0"/>
  <mergeCells count="4">
    <mergeCell ref="C4:D4"/>
    <mergeCell ref="B1:D1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&amp;R9. melléklet a 6/2016.(X.4.) önkormányzati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27">
      <selection activeCell="C3" sqref="C3:D3"/>
    </sheetView>
  </sheetViews>
  <sheetFormatPr defaultColWidth="9.375" defaultRowHeight="12.75"/>
  <cols>
    <col min="1" max="1" width="19.50390625" style="301" customWidth="1"/>
    <col min="2" max="2" width="64.625" style="302" customWidth="1"/>
    <col min="3" max="3" width="19.875" style="303" customWidth="1"/>
    <col min="4" max="4" width="23.00390625" style="2" customWidth="1"/>
    <col min="5" max="16384" width="9.375" style="2" customWidth="1"/>
  </cols>
  <sheetData>
    <row r="1" spans="1:3" s="1" customFormat="1" ht="16.5" customHeight="1" thickBot="1">
      <c r="A1" s="185"/>
      <c r="B1" s="186"/>
      <c r="C1" s="199"/>
    </row>
    <row r="2" spans="1:4" s="69" customFormat="1" ht="21" customHeight="1">
      <c r="A2" s="308" t="s">
        <v>53</v>
      </c>
      <c r="B2" s="286" t="s">
        <v>181</v>
      </c>
      <c r="C2" s="479"/>
      <c r="D2" s="480"/>
    </row>
    <row r="3" spans="1:4" s="69" customFormat="1" ht="16.5" thickBot="1">
      <c r="A3" s="187" t="s">
        <v>165</v>
      </c>
      <c r="B3" s="287" t="s">
        <v>419</v>
      </c>
      <c r="C3" s="477"/>
      <c r="D3" s="478"/>
    </row>
    <row r="4" spans="1:4" s="70" customFormat="1" ht="15.75" customHeight="1" thickBot="1">
      <c r="A4" s="188"/>
      <c r="B4" s="188"/>
      <c r="C4" s="481" t="s">
        <v>44</v>
      </c>
      <c r="D4" s="482"/>
    </row>
    <row r="5" spans="1:4" ht="42" customHeight="1" thickBot="1">
      <c r="A5" s="309" t="s">
        <v>166</v>
      </c>
      <c r="B5" s="189" t="s">
        <v>45</v>
      </c>
      <c r="C5" s="288" t="s">
        <v>46</v>
      </c>
      <c r="D5" s="370" t="s">
        <v>450</v>
      </c>
    </row>
    <row r="6" spans="1:4" s="59" customFormat="1" ht="12.75" customHeight="1" thickBot="1">
      <c r="A6" s="165" t="s">
        <v>421</v>
      </c>
      <c r="B6" s="166" t="s">
        <v>422</v>
      </c>
      <c r="C6" s="167" t="s">
        <v>423</v>
      </c>
      <c r="D6" s="368" t="s">
        <v>424</v>
      </c>
    </row>
    <row r="7" spans="1:4" s="59" customFormat="1" ht="15.75" customHeight="1" thickBot="1">
      <c r="A7" s="190"/>
      <c r="B7" s="191" t="s">
        <v>47</v>
      </c>
      <c r="C7" s="382"/>
      <c r="D7" s="383"/>
    </row>
    <row r="8" spans="1:4" s="59" customFormat="1" ht="12" customHeight="1" thickBot="1">
      <c r="A8" s="28" t="s">
        <v>10</v>
      </c>
      <c r="B8" s="20" t="s">
        <v>213</v>
      </c>
      <c r="C8" s="229">
        <f>+C9+C10+C11+C12+C13+C14</f>
        <v>6124</v>
      </c>
      <c r="D8" s="229">
        <f>SUM(D9:D14)</f>
        <v>6262</v>
      </c>
    </row>
    <row r="9" spans="1:4" s="71" customFormat="1" ht="12" customHeight="1">
      <c r="A9" s="335" t="s">
        <v>84</v>
      </c>
      <c r="B9" s="318" t="s">
        <v>214</v>
      </c>
      <c r="C9" s="232">
        <v>2424</v>
      </c>
      <c r="D9" s="232">
        <v>2424</v>
      </c>
    </row>
    <row r="10" spans="1:4" s="72" customFormat="1" ht="12" customHeight="1">
      <c r="A10" s="336" t="s">
        <v>85</v>
      </c>
      <c r="B10" s="319" t="s">
        <v>215</v>
      </c>
      <c r="C10" s="231"/>
      <c r="D10" s="231"/>
    </row>
    <row r="11" spans="1:4" s="72" customFormat="1" ht="12" customHeight="1">
      <c r="A11" s="336" t="s">
        <v>86</v>
      </c>
      <c r="B11" s="319" t="s">
        <v>216</v>
      </c>
      <c r="C11" s="231">
        <v>2500</v>
      </c>
      <c r="D11" s="231">
        <v>2559</v>
      </c>
    </row>
    <row r="12" spans="1:4" s="72" customFormat="1" ht="12" customHeight="1">
      <c r="A12" s="336" t="s">
        <v>87</v>
      </c>
      <c r="B12" s="319" t="s">
        <v>217</v>
      </c>
      <c r="C12" s="231">
        <v>1200</v>
      </c>
      <c r="D12" s="231">
        <v>1200</v>
      </c>
    </row>
    <row r="13" spans="1:4" s="72" customFormat="1" ht="12" customHeight="1">
      <c r="A13" s="336" t="s">
        <v>124</v>
      </c>
      <c r="B13" s="319" t="s">
        <v>218</v>
      </c>
      <c r="C13" s="231"/>
      <c r="D13" s="231">
        <v>79</v>
      </c>
    </row>
    <row r="14" spans="1:4" s="71" customFormat="1" ht="12" customHeight="1" thickBot="1">
      <c r="A14" s="337" t="s">
        <v>88</v>
      </c>
      <c r="B14" s="320" t="s">
        <v>219</v>
      </c>
      <c r="C14" s="231"/>
      <c r="D14" s="231"/>
    </row>
    <row r="15" spans="1:4" s="71" customFormat="1" ht="12" customHeight="1" thickBot="1">
      <c r="A15" s="28" t="s">
        <v>11</v>
      </c>
      <c r="B15" s="224" t="s">
        <v>220</v>
      </c>
      <c r="C15" s="229">
        <f>+C16+C17+C18+C19+C20</f>
        <v>7916</v>
      </c>
      <c r="D15" s="229">
        <f>SUM(D16:D21)</f>
        <v>70879</v>
      </c>
    </row>
    <row r="16" spans="1:4" s="71" customFormat="1" ht="12" customHeight="1">
      <c r="A16" s="335" t="s">
        <v>90</v>
      </c>
      <c r="B16" s="318" t="s">
        <v>221</v>
      </c>
      <c r="C16" s="232"/>
      <c r="D16" s="232"/>
    </row>
    <row r="17" spans="1:4" s="71" customFormat="1" ht="12" customHeight="1">
      <c r="A17" s="336" t="s">
        <v>91</v>
      </c>
      <c r="B17" s="319" t="s">
        <v>222</v>
      </c>
      <c r="C17" s="231"/>
      <c r="D17" s="231"/>
    </row>
    <row r="18" spans="1:4" s="71" customFormat="1" ht="12" customHeight="1">
      <c r="A18" s="336" t="s">
        <v>92</v>
      </c>
      <c r="B18" s="319" t="s">
        <v>412</v>
      </c>
      <c r="C18" s="231"/>
      <c r="D18" s="231"/>
    </row>
    <row r="19" spans="1:4" s="71" customFormat="1" ht="12" customHeight="1">
      <c r="A19" s="336" t="s">
        <v>93</v>
      </c>
      <c r="B19" s="319" t="s">
        <v>413</v>
      </c>
      <c r="C19" s="231"/>
      <c r="D19" s="231"/>
    </row>
    <row r="20" spans="1:4" s="71" customFormat="1" ht="12" customHeight="1">
      <c r="A20" s="336" t="s">
        <v>94</v>
      </c>
      <c r="B20" s="319" t="s">
        <v>223</v>
      </c>
      <c r="C20" s="231">
        <v>7916</v>
      </c>
      <c r="D20" s="231">
        <v>70879</v>
      </c>
    </row>
    <row r="21" spans="1:4" s="72" customFormat="1" ht="12" customHeight="1" thickBot="1">
      <c r="A21" s="337" t="s">
        <v>103</v>
      </c>
      <c r="B21" s="320" t="s">
        <v>224</v>
      </c>
      <c r="C21" s="233"/>
      <c r="D21" s="233"/>
    </row>
    <row r="22" spans="1:4" s="72" customFormat="1" ht="12" customHeight="1" thickBot="1">
      <c r="A22" s="28" t="s">
        <v>12</v>
      </c>
      <c r="B22" s="20" t="s">
        <v>225</v>
      </c>
      <c r="C22" s="229">
        <f>+C23+C24+C25+C26+C27</f>
        <v>0</v>
      </c>
      <c r="D22" s="229">
        <f>SUM(D23:D28)</f>
        <v>31090</v>
      </c>
    </row>
    <row r="23" spans="1:4" s="72" customFormat="1" ht="12" customHeight="1">
      <c r="A23" s="335" t="s">
        <v>73</v>
      </c>
      <c r="B23" s="318" t="s">
        <v>226</v>
      </c>
      <c r="C23" s="232"/>
      <c r="D23" s="232"/>
    </row>
    <row r="24" spans="1:4" s="71" customFormat="1" ht="12" customHeight="1">
      <c r="A24" s="336" t="s">
        <v>74</v>
      </c>
      <c r="B24" s="319" t="s">
        <v>227</v>
      </c>
      <c r="C24" s="231"/>
      <c r="D24" s="231"/>
    </row>
    <row r="25" spans="1:4" s="72" customFormat="1" ht="12" customHeight="1">
      <c r="A25" s="336" t="s">
        <v>75</v>
      </c>
      <c r="B25" s="319" t="s">
        <v>414</v>
      </c>
      <c r="C25" s="231"/>
      <c r="D25" s="231"/>
    </row>
    <row r="26" spans="1:4" s="72" customFormat="1" ht="12" customHeight="1">
      <c r="A26" s="336" t="s">
        <v>76</v>
      </c>
      <c r="B26" s="319" t="s">
        <v>415</v>
      </c>
      <c r="C26" s="231"/>
      <c r="D26" s="231"/>
    </row>
    <row r="27" spans="1:4" s="72" customFormat="1" ht="12" customHeight="1">
      <c r="A27" s="336" t="s">
        <v>133</v>
      </c>
      <c r="B27" s="319" t="s">
        <v>228</v>
      </c>
      <c r="C27" s="231"/>
      <c r="D27" s="231">
        <v>31090</v>
      </c>
    </row>
    <row r="28" spans="1:4" s="72" customFormat="1" ht="12" customHeight="1" thickBot="1">
      <c r="A28" s="337" t="s">
        <v>134</v>
      </c>
      <c r="B28" s="320" t="s">
        <v>229</v>
      </c>
      <c r="C28" s="233"/>
      <c r="D28" s="233"/>
    </row>
    <row r="29" spans="1:4" s="72" customFormat="1" ht="12" customHeight="1" thickBot="1">
      <c r="A29" s="28" t="s">
        <v>135</v>
      </c>
      <c r="B29" s="20" t="s">
        <v>230</v>
      </c>
      <c r="C29" s="235">
        <f>+C30+C33+C34+C35</f>
        <v>18165</v>
      </c>
      <c r="D29" s="235">
        <f>SUM(D30,D33,D34,D35)</f>
        <v>18165</v>
      </c>
    </row>
    <row r="30" spans="1:4" s="72" customFormat="1" ht="12" customHeight="1">
      <c r="A30" s="335" t="s">
        <v>231</v>
      </c>
      <c r="B30" s="318" t="s">
        <v>237</v>
      </c>
      <c r="C30" s="313">
        <v>16920</v>
      </c>
      <c r="D30" s="313">
        <f>SUM(D31:D32)</f>
        <v>16920</v>
      </c>
    </row>
    <row r="31" spans="1:4" s="72" customFormat="1" ht="12" customHeight="1">
      <c r="A31" s="336" t="s">
        <v>232</v>
      </c>
      <c r="B31" s="319" t="s">
        <v>238</v>
      </c>
      <c r="C31" s="231">
        <v>420</v>
      </c>
      <c r="D31" s="231">
        <v>420</v>
      </c>
    </row>
    <row r="32" spans="1:4" s="72" customFormat="1" ht="12" customHeight="1">
      <c r="A32" s="336" t="s">
        <v>233</v>
      </c>
      <c r="B32" s="319" t="s">
        <v>239</v>
      </c>
      <c r="C32" s="231">
        <v>16500</v>
      </c>
      <c r="D32" s="231">
        <v>16500</v>
      </c>
    </row>
    <row r="33" spans="1:4" s="72" customFormat="1" ht="12" customHeight="1">
      <c r="A33" s="336" t="s">
        <v>234</v>
      </c>
      <c r="B33" s="319" t="s">
        <v>240</v>
      </c>
      <c r="C33" s="231">
        <v>1200</v>
      </c>
      <c r="D33" s="231">
        <v>1200</v>
      </c>
    </row>
    <row r="34" spans="1:4" s="72" customFormat="1" ht="12" customHeight="1">
      <c r="A34" s="336" t="s">
        <v>235</v>
      </c>
      <c r="B34" s="319" t="s">
        <v>241</v>
      </c>
      <c r="C34" s="231"/>
      <c r="D34" s="231"/>
    </row>
    <row r="35" spans="1:4" s="72" customFormat="1" ht="12" customHeight="1" thickBot="1">
      <c r="A35" s="337" t="s">
        <v>236</v>
      </c>
      <c r="B35" s="320" t="s">
        <v>242</v>
      </c>
      <c r="C35" s="233">
        <v>45</v>
      </c>
      <c r="D35" s="233">
        <v>45</v>
      </c>
    </row>
    <row r="36" spans="1:4" s="72" customFormat="1" ht="12" customHeight="1" thickBot="1">
      <c r="A36" s="28" t="s">
        <v>14</v>
      </c>
      <c r="B36" s="20" t="s">
        <v>243</v>
      </c>
      <c r="C36" s="229">
        <f>SUM(C37:C46)</f>
        <v>1735</v>
      </c>
      <c r="D36" s="229">
        <f>SUM(D37:D46)</f>
        <v>2046</v>
      </c>
    </row>
    <row r="37" spans="1:4" s="72" customFormat="1" ht="12" customHeight="1">
      <c r="A37" s="335" t="s">
        <v>77</v>
      </c>
      <c r="B37" s="318" t="s">
        <v>246</v>
      </c>
      <c r="C37" s="232">
        <v>1700</v>
      </c>
      <c r="D37" s="232">
        <v>1950</v>
      </c>
    </row>
    <row r="38" spans="1:4" s="72" customFormat="1" ht="12" customHeight="1">
      <c r="A38" s="336" t="s">
        <v>78</v>
      </c>
      <c r="B38" s="319" t="s">
        <v>247</v>
      </c>
      <c r="C38" s="231"/>
      <c r="D38" s="231">
        <v>1</v>
      </c>
    </row>
    <row r="39" spans="1:4" s="72" customFormat="1" ht="12" customHeight="1">
      <c r="A39" s="336" t="s">
        <v>79</v>
      </c>
      <c r="B39" s="319" t="s">
        <v>248</v>
      </c>
      <c r="C39" s="231"/>
      <c r="D39" s="231"/>
    </row>
    <row r="40" spans="1:4" s="72" customFormat="1" ht="12" customHeight="1">
      <c r="A40" s="336" t="s">
        <v>137</v>
      </c>
      <c r="B40" s="319" t="s">
        <v>249</v>
      </c>
      <c r="C40" s="231">
        <v>20</v>
      </c>
      <c r="D40" s="231">
        <v>40</v>
      </c>
    </row>
    <row r="41" spans="1:4" s="72" customFormat="1" ht="12" customHeight="1">
      <c r="A41" s="336" t="s">
        <v>138</v>
      </c>
      <c r="B41" s="319" t="s">
        <v>250</v>
      </c>
      <c r="C41" s="231"/>
      <c r="D41" s="231"/>
    </row>
    <row r="42" spans="1:4" s="72" customFormat="1" ht="12" customHeight="1">
      <c r="A42" s="336" t="s">
        <v>139</v>
      </c>
      <c r="B42" s="319" t="s">
        <v>251</v>
      </c>
      <c r="C42" s="231"/>
      <c r="D42" s="231"/>
    </row>
    <row r="43" spans="1:4" s="72" customFormat="1" ht="12" customHeight="1">
      <c r="A43" s="336" t="s">
        <v>140</v>
      </c>
      <c r="B43" s="319" t="s">
        <v>252</v>
      </c>
      <c r="C43" s="231"/>
      <c r="D43" s="231"/>
    </row>
    <row r="44" spans="1:4" s="72" customFormat="1" ht="12" customHeight="1">
      <c r="A44" s="336" t="s">
        <v>141</v>
      </c>
      <c r="B44" s="319" t="s">
        <v>253</v>
      </c>
      <c r="C44" s="231">
        <v>15</v>
      </c>
      <c r="D44" s="231">
        <v>15</v>
      </c>
    </row>
    <row r="45" spans="1:4" s="72" customFormat="1" ht="12" customHeight="1">
      <c r="A45" s="336" t="s">
        <v>244</v>
      </c>
      <c r="B45" s="319" t="s">
        <v>254</v>
      </c>
      <c r="C45" s="234"/>
      <c r="D45" s="234"/>
    </row>
    <row r="46" spans="1:4" s="72" customFormat="1" ht="12" customHeight="1" thickBot="1">
      <c r="A46" s="337" t="s">
        <v>245</v>
      </c>
      <c r="B46" s="320" t="s">
        <v>255</v>
      </c>
      <c r="C46" s="307"/>
      <c r="D46" s="307">
        <v>40</v>
      </c>
    </row>
    <row r="47" spans="1:4" s="72" customFormat="1" ht="12" customHeight="1" thickBot="1">
      <c r="A47" s="28" t="s">
        <v>15</v>
      </c>
      <c r="B47" s="20" t="s">
        <v>256</v>
      </c>
      <c r="C47" s="229">
        <f>SUM(C48:C52)</f>
        <v>0</v>
      </c>
      <c r="D47" s="229"/>
    </row>
    <row r="48" spans="1:4" s="72" customFormat="1" ht="12" customHeight="1">
      <c r="A48" s="335" t="s">
        <v>80</v>
      </c>
      <c r="B48" s="318" t="s">
        <v>260</v>
      </c>
      <c r="C48" s="348"/>
      <c r="D48" s="348"/>
    </row>
    <row r="49" spans="1:4" s="72" customFormat="1" ht="12" customHeight="1">
      <c r="A49" s="336" t="s">
        <v>81</v>
      </c>
      <c r="B49" s="319" t="s">
        <v>261</v>
      </c>
      <c r="C49" s="234"/>
      <c r="D49" s="234"/>
    </row>
    <row r="50" spans="1:4" s="72" customFormat="1" ht="12" customHeight="1">
      <c r="A50" s="336" t="s">
        <v>257</v>
      </c>
      <c r="B50" s="319" t="s">
        <v>262</v>
      </c>
      <c r="C50" s="234"/>
      <c r="D50" s="234"/>
    </row>
    <row r="51" spans="1:4" s="72" customFormat="1" ht="12" customHeight="1">
      <c r="A51" s="336" t="s">
        <v>258</v>
      </c>
      <c r="B51" s="319" t="s">
        <v>263</v>
      </c>
      <c r="C51" s="234"/>
      <c r="D51" s="234"/>
    </row>
    <row r="52" spans="1:4" s="72" customFormat="1" ht="12" customHeight="1" thickBot="1">
      <c r="A52" s="337" t="s">
        <v>259</v>
      </c>
      <c r="B52" s="320" t="s">
        <v>264</v>
      </c>
      <c r="C52" s="307"/>
      <c r="D52" s="307"/>
    </row>
    <row r="53" spans="1:4" s="72" customFormat="1" ht="12" customHeight="1" thickBot="1">
      <c r="A53" s="28" t="s">
        <v>142</v>
      </c>
      <c r="B53" s="20" t="s">
        <v>265</v>
      </c>
      <c r="C53" s="229">
        <f>SUM(C54:C56)</f>
        <v>0</v>
      </c>
      <c r="D53" s="229"/>
    </row>
    <row r="54" spans="1:4" s="72" customFormat="1" ht="12" customHeight="1">
      <c r="A54" s="335" t="s">
        <v>82</v>
      </c>
      <c r="B54" s="318" t="s">
        <v>266</v>
      </c>
      <c r="C54" s="232"/>
      <c r="D54" s="232"/>
    </row>
    <row r="55" spans="1:4" s="72" customFormat="1" ht="12" customHeight="1">
      <c r="A55" s="336" t="s">
        <v>83</v>
      </c>
      <c r="B55" s="319" t="s">
        <v>416</v>
      </c>
      <c r="C55" s="231"/>
      <c r="D55" s="231"/>
    </row>
    <row r="56" spans="1:4" s="72" customFormat="1" ht="12" customHeight="1">
      <c r="A56" s="336" t="s">
        <v>270</v>
      </c>
      <c r="B56" s="319" t="s">
        <v>268</v>
      </c>
      <c r="C56" s="231"/>
      <c r="D56" s="231"/>
    </row>
    <row r="57" spans="1:4" s="72" customFormat="1" ht="12" customHeight="1" thickBot="1">
      <c r="A57" s="337" t="s">
        <v>271</v>
      </c>
      <c r="B57" s="320" t="s">
        <v>269</v>
      </c>
      <c r="C57" s="233"/>
      <c r="D57" s="233"/>
    </row>
    <row r="58" spans="1:4" s="72" customFormat="1" ht="12" customHeight="1" thickBot="1">
      <c r="A58" s="28" t="s">
        <v>17</v>
      </c>
      <c r="B58" s="224" t="s">
        <v>272</v>
      </c>
      <c r="C58" s="229">
        <f>SUM(C59:C61)</f>
        <v>0</v>
      </c>
      <c r="D58" s="229"/>
    </row>
    <row r="59" spans="1:4" s="72" customFormat="1" ht="12" customHeight="1">
      <c r="A59" s="335" t="s">
        <v>143</v>
      </c>
      <c r="B59" s="318" t="s">
        <v>274</v>
      </c>
      <c r="C59" s="234"/>
      <c r="D59" s="234"/>
    </row>
    <row r="60" spans="1:4" s="72" customFormat="1" ht="12" customHeight="1">
      <c r="A60" s="336" t="s">
        <v>144</v>
      </c>
      <c r="B60" s="319" t="s">
        <v>417</v>
      </c>
      <c r="C60" s="234"/>
      <c r="D60" s="234"/>
    </row>
    <row r="61" spans="1:4" s="72" customFormat="1" ht="12" customHeight="1">
      <c r="A61" s="336" t="s">
        <v>187</v>
      </c>
      <c r="B61" s="319" t="s">
        <v>275</v>
      </c>
      <c r="C61" s="234"/>
      <c r="D61" s="234"/>
    </row>
    <row r="62" spans="1:4" s="72" customFormat="1" ht="12" customHeight="1" thickBot="1">
      <c r="A62" s="337" t="s">
        <v>273</v>
      </c>
      <c r="B62" s="320" t="s">
        <v>276</v>
      </c>
      <c r="C62" s="234"/>
      <c r="D62" s="234"/>
    </row>
    <row r="63" spans="1:4" s="72" customFormat="1" ht="12" customHeight="1" thickBot="1">
      <c r="A63" s="28" t="s">
        <v>18</v>
      </c>
      <c r="B63" s="20" t="s">
        <v>277</v>
      </c>
      <c r="C63" s="235">
        <f>+C8+C15+C22+C29+C36+C47+C53+C58</f>
        <v>33940</v>
      </c>
      <c r="D63" s="235">
        <f>SUM(D8,D16,D15,D16,D22,D29,D36,D47,D53,D58)</f>
        <v>128442</v>
      </c>
    </row>
    <row r="64" spans="1:4" s="72" customFormat="1" ht="12" customHeight="1" thickBot="1">
      <c r="A64" s="338" t="s">
        <v>401</v>
      </c>
      <c r="B64" s="224" t="s">
        <v>279</v>
      </c>
      <c r="C64" s="229">
        <f>SUM(C65:C67)</f>
        <v>0</v>
      </c>
      <c r="D64" s="229"/>
    </row>
    <row r="65" spans="1:4" s="72" customFormat="1" ht="12" customHeight="1">
      <c r="A65" s="335" t="s">
        <v>312</v>
      </c>
      <c r="B65" s="318" t="s">
        <v>280</v>
      </c>
      <c r="C65" s="234"/>
      <c r="D65" s="234"/>
    </row>
    <row r="66" spans="1:4" s="72" customFormat="1" ht="12" customHeight="1">
      <c r="A66" s="336" t="s">
        <v>321</v>
      </c>
      <c r="B66" s="319" t="s">
        <v>281</v>
      </c>
      <c r="C66" s="234"/>
      <c r="D66" s="234"/>
    </row>
    <row r="67" spans="1:4" s="72" customFormat="1" ht="12" customHeight="1" thickBot="1">
      <c r="A67" s="337" t="s">
        <v>322</v>
      </c>
      <c r="B67" s="322" t="s">
        <v>282</v>
      </c>
      <c r="C67" s="234"/>
      <c r="D67" s="234"/>
    </row>
    <row r="68" spans="1:4" s="72" customFormat="1" ht="12" customHeight="1" thickBot="1">
      <c r="A68" s="338" t="s">
        <v>283</v>
      </c>
      <c r="B68" s="224" t="s">
        <v>284</v>
      </c>
      <c r="C68" s="229">
        <f>SUM(C69:C72)</f>
        <v>0</v>
      </c>
      <c r="D68" s="229"/>
    </row>
    <row r="69" spans="1:4" s="72" customFormat="1" ht="12" customHeight="1">
      <c r="A69" s="335" t="s">
        <v>125</v>
      </c>
      <c r="B69" s="318" t="s">
        <v>285</v>
      </c>
      <c r="C69" s="234"/>
      <c r="D69" s="234"/>
    </row>
    <row r="70" spans="1:4" s="72" customFormat="1" ht="12" customHeight="1">
      <c r="A70" s="336" t="s">
        <v>126</v>
      </c>
      <c r="B70" s="319" t="s">
        <v>286</v>
      </c>
      <c r="C70" s="234"/>
      <c r="D70" s="234"/>
    </row>
    <row r="71" spans="1:4" s="72" customFormat="1" ht="12" customHeight="1">
      <c r="A71" s="336" t="s">
        <v>313</v>
      </c>
      <c r="B71" s="319" t="s">
        <v>287</v>
      </c>
      <c r="C71" s="234"/>
      <c r="D71" s="234"/>
    </row>
    <row r="72" spans="1:4" s="72" customFormat="1" ht="12" customHeight="1" thickBot="1">
      <c r="A72" s="337" t="s">
        <v>314</v>
      </c>
      <c r="B72" s="320" t="s">
        <v>288</v>
      </c>
      <c r="C72" s="234"/>
      <c r="D72" s="234"/>
    </row>
    <row r="73" spans="1:4" s="72" customFormat="1" ht="12" customHeight="1" thickBot="1">
      <c r="A73" s="338" t="s">
        <v>289</v>
      </c>
      <c r="B73" s="224" t="s">
        <v>290</v>
      </c>
      <c r="C73" s="229">
        <f>SUM(C74:C75)</f>
        <v>12341</v>
      </c>
      <c r="D73" s="229">
        <f>SUM(D74:D75)</f>
        <v>14265</v>
      </c>
    </row>
    <row r="74" spans="1:4" s="72" customFormat="1" ht="12" customHeight="1">
      <c r="A74" s="335" t="s">
        <v>315</v>
      </c>
      <c r="B74" s="318" t="s">
        <v>291</v>
      </c>
      <c r="C74" s="234">
        <v>12341</v>
      </c>
      <c r="D74" s="234">
        <v>14265</v>
      </c>
    </row>
    <row r="75" spans="1:4" s="72" customFormat="1" ht="12" customHeight="1" thickBot="1">
      <c r="A75" s="337" t="s">
        <v>316</v>
      </c>
      <c r="B75" s="320" t="s">
        <v>292</v>
      </c>
      <c r="C75" s="234"/>
      <c r="D75" s="234"/>
    </row>
    <row r="76" spans="1:4" s="71" customFormat="1" ht="12" customHeight="1" thickBot="1">
      <c r="A76" s="338" t="s">
        <v>293</v>
      </c>
      <c r="B76" s="224" t="s">
        <v>294</v>
      </c>
      <c r="C76" s="229">
        <f>SUM(C77:C79)</f>
        <v>0</v>
      </c>
      <c r="D76" s="229"/>
    </row>
    <row r="77" spans="1:4" s="72" customFormat="1" ht="12" customHeight="1">
      <c r="A77" s="335" t="s">
        <v>317</v>
      </c>
      <c r="B77" s="318" t="s">
        <v>295</v>
      </c>
      <c r="C77" s="234"/>
      <c r="D77" s="234"/>
    </row>
    <row r="78" spans="1:4" s="72" customFormat="1" ht="12" customHeight="1">
      <c r="A78" s="336" t="s">
        <v>318</v>
      </c>
      <c r="B78" s="319" t="s">
        <v>296</v>
      </c>
      <c r="C78" s="234"/>
      <c r="D78" s="234"/>
    </row>
    <row r="79" spans="1:4" s="72" customFormat="1" ht="12" customHeight="1" thickBot="1">
      <c r="A79" s="337" t="s">
        <v>319</v>
      </c>
      <c r="B79" s="320" t="s">
        <v>297</v>
      </c>
      <c r="C79" s="234"/>
      <c r="D79" s="234"/>
    </row>
    <row r="80" spans="1:4" s="72" customFormat="1" ht="12" customHeight="1" thickBot="1">
      <c r="A80" s="338" t="s">
        <v>298</v>
      </c>
      <c r="B80" s="224" t="s">
        <v>320</v>
      </c>
      <c r="C80" s="229">
        <f>SUM(C81:C84)</f>
        <v>0</v>
      </c>
      <c r="D80" s="229"/>
    </row>
    <row r="81" spans="1:4" s="72" customFormat="1" ht="12" customHeight="1">
      <c r="A81" s="339" t="s">
        <v>299</v>
      </c>
      <c r="B81" s="318" t="s">
        <v>300</v>
      </c>
      <c r="C81" s="234"/>
      <c r="D81" s="234"/>
    </row>
    <row r="82" spans="1:4" s="72" customFormat="1" ht="12" customHeight="1">
      <c r="A82" s="340" t="s">
        <v>301</v>
      </c>
      <c r="B82" s="319" t="s">
        <v>302</v>
      </c>
      <c r="C82" s="234"/>
      <c r="D82" s="234"/>
    </row>
    <row r="83" spans="1:4" s="72" customFormat="1" ht="12" customHeight="1">
      <c r="A83" s="340" t="s">
        <v>303</v>
      </c>
      <c r="B83" s="319" t="s">
        <v>304</v>
      </c>
      <c r="C83" s="234"/>
      <c r="D83" s="234"/>
    </row>
    <row r="84" spans="1:4" s="71" customFormat="1" ht="12" customHeight="1" thickBot="1">
      <c r="A84" s="341" t="s">
        <v>305</v>
      </c>
      <c r="B84" s="320" t="s">
        <v>306</v>
      </c>
      <c r="C84" s="234"/>
      <c r="D84" s="234"/>
    </row>
    <row r="85" spans="1:4" s="71" customFormat="1" ht="12" customHeight="1" thickBot="1">
      <c r="A85" s="338" t="s">
        <v>307</v>
      </c>
      <c r="B85" s="224" t="s">
        <v>308</v>
      </c>
      <c r="C85" s="349"/>
      <c r="D85" s="349"/>
    </row>
    <row r="86" spans="1:4" s="71" customFormat="1" ht="12" customHeight="1" thickBot="1">
      <c r="A86" s="338" t="s">
        <v>309</v>
      </c>
      <c r="B86" s="326" t="s">
        <v>310</v>
      </c>
      <c r="C86" s="235">
        <f>+C64+C68+C73+C76+C80+C85</f>
        <v>12341</v>
      </c>
      <c r="D86" s="235">
        <f>SUM(D64,D68,D73,D76,D80,D85)</f>
        <v>14265</v>
      </c>
    </row>
    <row r="87" spans="1:4" s="71" customFormat="1" ht="12" customHeight="1" thickBot="1">
      <c r="A87" s="342" t="s">
        <v>323</v>
      </c>
      <c r="B87" s="328" t="s">
        <v>408</v>
      </c>
      <c r="C87" s="235">
        <f>+C63+C86</f>
        <v>46281</v>
      </c>
      <c r="D87" s="235">
        <f>SUM(D86,D63)</f>
        <v>142707</v>
      </c>
    </row>
    <row r="88" spans="1:3" s="72" customFormat="1" ht="14.25" customHeight="1" thickBot="1">
      <c r="A88" s="192"/>
      <c r="B88" s="193"/>
      <c r="C88" s="290"/>
    </row>
    <row r="89" spans="1:3" ht="13.5" hidden="1" thickBot="1">
      <c r="A89" s="343"/>
      <c r="B89" s="194"/>
      <c r="C89" s="291"/>
    </row>
    <row r="90" spans="1:4" s="59" customFormat="1" ht="16.5" customHeight="1" thickBot="1">
      <c r="A90" s="195"/>
      <c r="B90" s="196" t="s">
        <v>49</v>
      </c>
      <c r="C90" s="381"/>
      <c r="D90" s="383"/>
    </row>
    <row r="91" spans="1:4" s="73" customFormat="1" ht="12" customHeight="1" thickBot="1">
      <c r="A91" s="310" t="s">
        <v>10</v>
      </c>
      <c r="B91" s="27" t="s">
        <v>326</v>
      </c>
      <c r="C91" s="228">
        <f>SUM(C92:C96)</f>
        <v>38543</v>
      </c>
      <c r="D91" s="228">
        <f>SUM(D92:D96)</f>
        <v>102009</v>
      </c>
    </row>
    <row r="92" spans="1:4" ht="12" customHeight="1">
      <c r="A92" s="344" t="s">
        <v>84</v>
      </c>
      <c r="B92" s="9" t="s">
        <v>40</v>
      </c>
      <c r="C92" s="230">
        <v>10510</v>
      </c>
      <c r="D92" s="230">
        <v>61283</v>
      </c>
    </row>
    <row r="93" spans="1:4" ht="12" customHeight="1">
      <c r="A93" s="336" t="s">
        <v>85</v>
      </c>
      <c r="B93" s="7" t="s">
        <v>145</v>
      </c>
      <c r="C93" s="231">
        <v>2032</v>
      </c>
      <c r="D93" s="231">
        <v>8901</v>
      </c>
    </row>
    <row r="94" spans="1:4" ht="12" customHeight="1">
      <c r="A94" s="336" t="s">
        <v>86</v>
      </c>
      <c r="B94" s="7" t="s">
        <v>116</v>
      </c>
      <c r="C94" s="233">
        <v>17850</v>
      </c>
      <c r="D94" s="233">
        <v>23674</v>
      </c>
    </row>
    <row r="95" spans="1:4" ht="12" customHeight="1">
      <c r="A95" s="336" t="s">
        <v>87</v>
      </c>
      <c r="B95" s="10" t="s">
        <v>146</v>
      </c>
      <c r="C95" s="233">
        <v>1633</v>
      </c>
      <c r="D95" s="233">
        <v>1633</v>
      </c>
    </row>
    <row r="96" spans="1:4" ht="12" customHeight="1">
      <c r="A96" s="336" t="s">
        <v>98</v>
      </c>
      <c r="B96" s="18" t="s">
        <v>147</v>
      </c>
      <c r="C96" s="233">
        <v>6518</v>
      </c>
      <c r="D96" s="233">
        <f>SUM(D97:D106)</f>
        <v>6518</v>
      </c>
    </row>
    <row r="97" spans="1:4" ht="12" customHeight="1">
      <c r="A97" s="336" t="s">
        <v>88</v>
      </c>
      <c r="B97" s="7" t="s">
        <v>327</v>
      </c>
      <c r="C97" s="233"/>
      <c r="D97" s="233"/>
    </row>
    <row r="98" spans="1:4" ht="12" customHeight="1">
      <c r="A98" s="336" t="s">
        <v>89</v>
      </c>
      <c r="B98" s="106" t="s">
        <v>328</v>
      </c>
      <c r="C98" s="233"/>
      <c r="D98" s="233"/>
    </row>
    <row r="99" spans="1:4" ht="12" customHeight="1">
      <c r="A99" s="336" t="s">
        <v>99</v>
      </c>
      <c r="B99" s="107" t="s">
        <v>329</v>
      </c>
      <c r="C99" s="233"/>
      <c r="D99" s="233"/>
    </row>
    <row r="100" spans="1:4" ht="12" customHeight="1">
      <c r="A100" s="336" t="s">
        <v>100</v>
      </c>
      <c r="B100" s="107" t="s">
        <v>330</v>
      </c>
      <c r="C100" s="233"/>
      <c r="D100" s="233"/>
    </row>
    <row r="101" spans="1:4" ht="12" customHeight="1">
      <c r="A101" s="336" t="s">
        <v>101</v>
      </c>
      <c r="B101" s="106" t="s">
        <v>331</v>
      </c>
      <c r="C101" s="233">
        <v>5586</v>
      </c>
      <c r="D101" s="233">
        <v>5586</v>
      </c>
    </row>
    <row r="102" spans="1:4" ht="12" customHeight="1">
      <c r="A102" s="336" t="s">
        <v>102</v>
      </c>
      <c r="B102" s="106" t="s">
        <v>332</v>
      </c>
      <c r="C102" s="233"/>
      <c r="D102" s="233"/>
    </row>
    <row r="103" spans="1:4" ht="12" customHeight="1">
      <c r="A103" s="336" t="s">
        <v>104</v>
      </c>
      <c r="B103" s="107" t="s">
        <v>333</v>
      </c>
      <c r="C103" s="233"/>
      <c r="D103" s="233"/>
    </row>
    <row r="104" spans="1:4" ht="12" customHeight="1">
      <c r="A104" s="345" t="s">
        <v>148</v>
      </c>
      <c r="B104" s="108" t="s">
        <v>334</v>
      </c>
      <c r="C104" s="233"/>
      <c r="D104" s="233"/>
    </row>
    <row r="105" spans="1:4" ht="12" customHeight="1">
      <c r="A105" s="336" t="s">
        <v>324</v>
      </c>
      <c r="B105" s="108" t="s">
        <v>335</v>
      </c>
      <c r="C105" s="233"/>
      <c r="D105" s="233"/>
    </row>
    <row r="106" spans="1:4" ht="12" customHeight="1" thickBot="1">
      <c r="A106" s="346" t="s">
        <v>325</v>
      </c>
      <c r="B106" s="109" t="s">
        <v>336</v>
      </c>
      <c r="C106" s="237">
        <v>932</v>
      </c>
      <c r="D106" s="237">
        <v>932</v>
      </c>
    </row>
    <row r="107" spans="1:4" ht="12" customHeight="1" thickBot="1">
      <c r="A107" s="28" t="s">
        <v>11</v>
      </c>
      <c r="B107" s="26" t="s">
        <v>337</v>
      </c>
      <c r="C107" s="229">
        <f>+C108+C110+C112</f>
        <v>2247</v>
      </c>
      <c r="D107" s="229">
        <f>SUM(D108,D110,D112)</f>
        <v>35286</v>
      </c>
    </row>
    <row r="108" spans="1:4" ht="12" customHeight="1">
      <c r="A108" s="335" t="s">
        <v>90</v>
      </c>
      <c r="B108" s="7" t="s">
        <v>185</v>
      </c>
      <c r="C108" s="232">
        <v>1500</v>
      </c>
      <c r="D108" s="232">
        <v>34539</v>
      </c>
    </row>
    <row r="109" spans="1:4" ht="12" customHeight="1">
      <c r="A109" s="335" t="s">
        <v>91</v>
      </c>
      <c r="B109" s="11" t="s">
        <v>341</v>
      </c>
      <c r="C109" s="232"/>
      <c r="D109" s="232"/>
    </row>
    <row r="110" spans="1:4" ht="12" customHeight="1">
      <c r="A110" s="335" t="s">
        <v>92</v>
      </c>
      <c r="B110" s="11" t="s">
        <v>149</v>
      </c>
      <c r="C110" s="231">
        <v>747</v>
      </c>
      <c r="D110" s="231">
        <v>747</v>
      </c>
    </row>
    <row r="111" spans="1:4" ht="12" customHeight="1">
      <c r="A111" s="335" t="s">
        <v>93</v>
      </c>
      <c r="B111" s="11" t="s">
        <v>342</v>
      </c>
      <c r="C111" s="217"/>
      <c r="D111" s="217"/>
    </row>
    <row r="112" spans="1:4" ht="12" customHeight="1">
      <c r="A112" s="335" t="s">
        <v>94</v>
      </c>
      <c r="B112" s="226" t="s">
        <v>188</v>
      </c>
      <c r="C112" s="217"/>
      <c r="D112" s="217"/>
    </row>
    <row r="113" spans="1:4" ht="12" customHeight="1">
      <c r="A113" s="335" t="s">
        <v>103</v>
      </c>
      <c r="B113" s="225" t="s">
        <v>418</v>
      </c>
      <c r="C113" s="217"/>
      <c r="D113" s="217"/>
    </row>
    <row r="114" spans="1:4" ht="12" customHeight="1">
      <c r="A114" s="335" t="s">
        <v>105</v>
      </c>
      <c r="B114" s="314" t="s">
        <v>347</v>
      </c>
      <c r="C114" s="217"/>
      <c r="D114" s="217"/>
    </row>
    <row r="115" spans="1:4" ht="12" customHeight="1">
      <c r="A115" s="335" t="s">
        <v>150</v>
      </c>
      <c r="B115" s="107" t="s">
        <v>330</v>
      </c>
      <c r="C115" s="217"/>
      <c r="D115" s="217"/>
    </row>
    <row r="116" spans="1:4" ht="12" customHeight="1">
      <c r="A116" s="335" t="s">
        <v>151</v>
      </c>
      <c r="B116" s="107" t="s">
        <v>346</v>
      </c>
      <c r="C116" s="217"/>
      <c r="D116" s="217"/>
    </row>
    <row r="117" spans="1:4" ht="12" customHeight="1">
      <c r="A117" s="335" t="s">
        <v>152</v>
      </c>
      <c r="B117" s="107" t="s">
        <v>345</v>
      </c>
      <c r="C117" s="217"/>
      <c r="D117" s="217"/>
    </row>
    <row r="118" spans="1:4" ht="12" customHeight="1">
      <c r="A118" s="335" t="s">
        <v>338</v>
      </c>
      <c r="B118" s="107" t="s">
        <v>333</v>
      </c>
      <c r="C118" s="217"/>
      <c r="D118" s="217"/>
    </row>
    <row r="119" spans="1:4" ht="12" customHeight="1">
      <c r="A119" s="335" t="s">
        <v>339</v>
      </c>
      <c r="B119" s="107" t="s">
        <v>344</v>
      </c>
      <c r="C119" s="217"/>
      <c r="D119" s="217"/>
    </row>
    <row r="120" spans="1:4" ht="12" customHeight="1" thickBot="1">
      <c r="A120" s="345" t="s">
        <v>340</v>
      </c>
      <c r="B120" s="107" t="s">
        <v>343</v>
      </c>
      <c r="C120" s="218"/>
      <c r="D120" s="218"/>
    </row>
    <row r="121" spans="1:4" ht="12" customHeight="1" thickBot="1">
      <c r="A121" s="28" t="s">
        <v>12</v>
      </c>
      <c r="B121" s="103" t="s">
        <v>348</v>
      </c>
      <c r="C121" s="229">
        <f>SUM(C122:C123)</f>
        <v>5247</v>
      </c>
      <c r="D121" s="229">
        <f>SUM(D122:D123)</f>
        <v>5168</v>
      </c>
    </row>
    <row r="122" spans="1:4" ht="12" customHeight="1">
      <c r="A122" s="335" t="s">
        <v>73</v>
      </c>
      <c r="B122" s="8" t="s">
        <v>50</v>
      </c>
      <c r="C122" s="232">
        <v>5247</v>
      </c>
      <c r="D122" s="232">
        <v>5168</v>
      </c>
    </row>
    <row r="123" spans="1:4" ht="12" customHeight="1" thickBot="1">
      <c r="A123" s="337" t="s">
        <v>74</v>
      </c>
      <c r="B123" s="11" t="s">
        <v>51</v>
      </c>
      <c r="C123" s="233"/>
      <c r="D123" s="233"/>
    </row>
    <row r="124" spans="1:4" ht="12" customHeight="1" thickBot="1">
      <c r="A124" s="28" t="s">
        <v>13</v>
      </c>
      <c r="B124" s="103" t="s">
        <v>349</v>
      </c>
      <c r="C124" s="229">
        <f>+C91+C107+C121</f>
        <v>46037</v>
      </c>
      <c r="D124" s="229">
        <f>SUM(D91,D107,D121)</f>
        <v>142463</v>
      </c>
    </row>
    <row r="125" spans="1:4" ht="12" customHeight="1" thickBot="1">
      <c r="A125" s="28" t="s">
        <v>14</v>
      </c>
      <c r="B125" s="103" t="s">
        <v>350</v>
      </c>
      <c r="C125" s="229">
        <f>+C126+C127+C128</f>
        <v>0</v>
      </c>
      <c r="D125" s="229"/>
    </row>
    <row r="126" spans="1:4" s="73" customFormat="1" ht="12" customHeight="1">
      <c r="A126" s="335" t="s">
        <v>77</v>
      </c>
      <c r="B126" s="8" t="s">
        <v>351</v>
      </c>
      <c r="C126" s="217"/>
      <c r="D126" s="217"/>
    </row>
    <row r="127" spans="1:4" ht="12" customHeight="1">
      <c r="A127" s="335" t="s">
        <v>78</v>
      </c>
      <c r="B127" s="8" t="s">
        <v>352</v>
      </c>
      <c r="C127" s="217"/>
      <c r="D127" s="217"/>
    </row>
    <row r="128" spans="1:4" ht="12" customHeight="1" thickBot="1">
      <c r="A128" s="345" t="s">
        <v>79</v>
      </c>
      <c r="B128" s="6" t="s">
        <v>353</v>
      </c>
      <c r="C128" s="217"/>
      <c r="D128" s="217"/>
    </row>
    <row r="129" spans="1:4" ht="12" customHeight="1" thickBot="1">
      <c r="A129" s="28" t="s">
        <v>15</v>
      </c>
      <c r="B129" s="103" t="s">
        <v>400</v>
      </c>
      <c r="C129" s="229">
        <f>+C130+C131+C132+C133</f>
        <v>0</v>
      </c>
      <c r="D129" s="229"/>
    </row>
    <row r="130" spans="1:4" ht="12" customHeight="1">
      <c r="A130" s="335" t="s">
        <v>80</v>
      </c>
      <c r="B130" s="8" t="s">
        <v>354</v>
      </c>
      <c r="C130" s="217"/>
      <c r="D130" s="217"/>
    </row>
    <row r="131" spans="1:4" ht="12" customHeight="1">
      <c r="A131" s="335" t="s">
        <v>81</v>
      </c>
      <c r="B131" s="8" t="s">
        <v>355</v>
      </c>
      <c r="C131" s="217"/>
      <c r="D131" s="217"/>
    </row>
    <row r="132" spans="1:4" ht="12" customHeight="1">
      <c r="A132" s="335" t="s">
        <v>257</v>
      </c>
      <c r="B132" s="8" t="s">
        <v>356</v>
      </c>
      <c r="C132" s="217"/>
      <c r="D132" s="217"/>
    </row>
    <row r="133" spans="1:4" s="73" customFormat="1" ht="12" customHeight="1" thickBot="1">
      <c r="A133" s="345" t="s">
        <v>258</v>
      </c>
      <c r="B133" s="6" t="s">
        <v>357</v>
      </c>
      <c r="C133" s="217"/>
      <c r="D133" s="217"/>
    </row>
    <row r="134" spans="1:11" ht="12" customHeight="1" thickBot="1">
      <c r="A134" s="28" t="s">
        <v>16</v>
      </c>
      <c r="B134" s="103" t="s">
        <v>358</v>
      </c>
      <c r="C134" s="235">
        <f>+C135+C136+C137+C138</f>
        <v>244</v>
      </c>
      <c r="D134" s="235">
        <f>SUM(D135:D138)</f>
        <v>244</v>
      </c>
      <c r="K134" s="200"/>
    </row>
    <row r="135" spans="1:4" ht="12.75">
      <c r="A135" s="335" t="s">
        <v>82</v>
      </c>
      <c r="B135" s="8" t="s">
        <v>359</v>
      </c>
      <c r="C135" s="217"/>
      <c r="D135" s="217"/>
    </row>
    <row r="136" spans="1:4" ht="12" customHeight="1">
      <c r="A136" s="335" t="s">
        <v>83</v>
      </c>
      <c r="B136" s="8" t="s">
        <v>369</v>
      </c>
      <c r="C136" s="217">
        <v>244</v>
      </c>
      <c r="D136" s="217">
        <v>244</v>
      </c>
    </row>
    <row r="137" spans="1:4" s="73" customFormat="1" ht="12" customHeight="1">
      <c r="A137" s="335" t="s">
        <v>270</v>
      </c>
      <c r="B137" s="8" t="s">
        <v>360</v>
      </c>
      <c r="C137" s="217"/>
      <c r="D137" s="217"/>
    </row>
    <row r="138" spans="1:4" s="73" customFormat="1" ht="12" customHeight="1" thickBot="1">
      <c r="A138" s="345" t="s">
        <v>271</v>
      </c>
      <c r="B138" s="6" t="s">
        <v>361</v>
      </c>
      <c r="C138" s="217"/>
      <c r="D138" s="217"/>
    </row>
    <row r="139" spans="1:4" s="73" customFormat="1" ht="12" customHeight="1" thickBot="1">
      <c r="A139" s="28" t="s">
        <v>17</v>
      </c>
      <c r="B139" s="103" t="s">
        <v>362</v>
      </c>
      <c r="C139" s="238">
        <f>+C140+C141+C142+C143</f>
        <v>0</v>
      </c>
      <c r="D139" s="238"/>
    </row>
    <row r="140" spans="1:4" s="73" customFormat="1" ht="12" customHeight="1">
      <c r="A140" s="335" t="s">
        <v>143</v>
      </c>
      <c r="B140" s="8" t="s">
        <v>363</v>
      </c>
      <c r="C140" s="217"/>
      <c r="D140" s="217"/>
    </row>
    <row r="141" spans="1:4" s="73" customFormat="1" ht="12" customHeight="1">
      <c r="A141" s="335" t="s">
        <v>144</v>
      </c>
      <c r="B141" s="8" t="s">
        <v>364</v>
      </c>
      <c r="C141" s="217"/>
      <c r="D141" s="217"/>
    </row>
    <row r="142" spans="1:4" s="73" customFormat="1" ht="12" customHeight="1">
      <c r="A142" s="335" t="s">
        <v>187</v>
      </c>
      <c r="B142" s="8" t="s">
        <v>365</v>
      </c>
      <c r="C142" s="217"/>
      <c r="D142" s="217"/>
    </row>
    <row r="143" spans="1:4" ht="12.75" customHeight="1" thickBot="1">
      <c r="A143" s="335" t="s">
        <v>273</v>
      </c>
      <c r="B143" s="8" t="s">
        <v>366</v>
      </c>
      <c r="C143" s="217"/>
      <c r="D143" s="217"/>
    </row>
    <row r="144" spans="1:4" ht="12" customHeight="1" thickBot="1">
      <c r="A144" s="28" t="s">
        <v>18</v>
      </c>
      <c r="B144" s="103" t="s">
        <v>367</v>
      </c>
      <c r="C144" s="330">
        <f>+C125+C129+C134+C139</f>
        <v>244</v>
      </c>
      <c r="D144" s="330">
        <f>SUM(D125,D129,D134,D139)</f>
        <v>244</v>
      </c>
    </row>
    <row r="145" spans="1:4" ht="15" customHeight="1" thickBot="1">
      <c r="A145" s="347" t="s">
        <v>19</v>
      </c>
      <c r="B145" s="292" t="s">
        <v>368</v>
      </c>
      <c r="C145" s="330">
        <f>+C124+C144</f>
        <v>46281</v>
      </c>
      <c r="D145" s="330">
        <f>SUM(D124,D144)</f>
        <v>142707</v>
      </c>
    </row>
    <row r="146" spans="1:3" ht="13.5" thickBot="1">
      <c r="A146" s="298"/>
      <c r="B146" s="299"/>
      <c r="C146" s="300"/>
    </row>
    <row r="147" spans="1:4" ht="15" customHeight="1" thickBot="1">
      <c r="A147" s="197" t="s">
        <v>167</v>
      </c>
      <c r="B147" s="198"/>
      <c r="C147" s="101">
        <v>2</v>
      </c>
      <c r="D147" s="385">
        <v>2</v>
      </c>
    </row>
    <row r="148" spans="1:4" ht="14.25" customHeight="1" thickBot="1">
      <c r="A148" s="197" t="s">
        <v>168</v>
      </c>
      <c r="B148" s="198"/>
      <c r="C148" s="101">
        <v>9</v>
      </c>
      <c r="D148" s="385">
        <v>35</v>
      </c>
    </row>
  </sheetData>
  <sheetProtection formatCells="0"/>
  <mergeCells count="3">
    <mergeCell ref="C2:D2"/>
    <mergeCell ref="C3:D3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="60" workbookViewId="0" topLeftCell="A1">
      <selection activeCell="C22" sqref="C22"/>
    </sheetView>
  </sheetViews>
  <sheetFormatPr defaultColWidth="9.37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84" t="s">
        <v>2</v>
      </c>
      <c r="B1" s="484"/>
      <c r="C1" s="484"/>
      <c r="D1" s="484"/>
      <c r="E1" s="484"/>
      <c r="F1" s="484"/>
      <c r="G1" s="484"/>
    </row>
    <row r="3" spans="1:7" s="126" customFormat="1" ht="3.75" customHeight="1">
      <c r="A3" s="124"/>
      <c r="B3" s="125"/>
      <c r="C3" s="483"/>
      <c r="D3" s="483"/>
      <c r="E3" s="483"/>
      <c r="F3" s="483"/>
      <c r="G3" s="483"/>
    </row>
    <row r="4" spans="1:7" s="126" customFormat="1" ht="9.75" customHeight="1">
      <c r="A4" s="125"/>
      <c r="B4" s="125"/>
      <c r="C4" s="125"/>
      <c r="D4" s="125"/>
      <c r="E4" s="125"/>
      <c r="F4" s="125"/>
      <c r="G4" s="125"/>
    </row>
    <row r="5" spans="1:7" s="126" customFormat="1" ht="24.75" customHeight="1" hidden="1">
      <c r="A5" s="124"/>
      <c r="B5" s="125"/>
      <c r="C5" s="483"/>
      <c r="D5" s="483"/>
      <c r="E5" s="483"/>
      <c r="F5" s="483"/>
      <c r="G5" s="125"/>
    </row>
    <row r="6" spans="1:7" s="127" customFormat="1" ht="12.75">
      <c r="A6" s="170"/>
      <c r="B6" s="170"/>
      <c r="C6" s="170"/>
      <c r="D6" s="170"/>
      <c r="E6" s="170"/>
      <c r="F6" s="170"/>
      <c r="G6" s="170"/>
    </row>
    <row r="7" spans="1:7" s="128" customFormat="1" ht="15" customHeight="1">
      <c r="A7" s="216" t="s">
        <v>448</v>
      </c>
      <c r="B7" s="215"/>
      <c r="C7" s="215"/>
      <c r="D7" s="201"/>
      <c r="E7" s="201"/>
      <c r="F7" s="201"/>
      <c r="G7" s="201"/>
    </row>
    <row r="8" spans="1:7" s="128" customFormat="1" ht="15" customHeight="1" thickBot="1">
      <c r="A8" s="216" t="s">
        <v>449</v>
      </c>
      <c r="B8" s="201"/>
      <c r="C8" s="201"/>
      <c r="D8" s="201"/>
      <c r="E8" s="201"/>
      <c r="F8" s="201"/>
      <c r="G8" s="201"/>
    </row>
    <row r="9" spans="1:7" s="60" customFormat="1" ht="42" customHeight="1" thickBot="1">
      <c r="A9" s="162" t="s">
        <v>8</v>
      </c>
      <c r="B9" s="163" t="s">
        <v>169</v>
      </c>
      <c r="C9" s="163" t="s">
        <v>170</v>
      </c>
      <c r="D9" s="163" t="s">
        <v>171</v>
      </c>
      <c r="E9" s="163" t="s">
        <v>172</v>
      </c>
      <c r="F9" s="163" t="s">
        <v>173</v>
      </c>
      <c r="G9" s="164" t="s">
        <v>43</v>
      </c>
    </row>
    <row r="10" spans="1:7" ht="24" customHeight="1">
      <c r="A10" s="202" t="s">
        <v>10</v>
      </c>
      <c r="B10" s="168" t="s">
        <v>174</v>
      </c>
      <c r="C10" s="129"/>
      <c r="D10" s="129"/>
      <c r="E10" s="129"/>
      <c r="F10" s="129"/>
      <c r="G10" s="203">
        <f>SUM(C10:F10)</f>
        <v>0</v>
      </c>
    </row>
    <row r="11" spans="1:7" ht="24" customHeight="1">
      <c r="A11" s="204" t="s">
        <v>11</v>
      </c>
      <c r="B11" s="169" t="s">
        <v>175</v>
      </c>
      <c r="C11" s="130"/>
      <c r="D11" s="130"/>
      <c r="E11" s="130"/>
      <c r="F11" s="130"/>
      <c r="G11" s="205">
        <f aca="true" t="shared" si="0" ref="G11:G16">SUM(C11:F11)</f>
        <v>0</v>
      </c>
    </row>
    <row r="12" spans="1:7" ht="24" customHeight="1">
      <c r="A12" s="204" t="s">
        <v>12</v>
      </c>
      <c r="B12" s="169" t="s">
        <v>176</v>
      </c>
      <c r="C12" s="130"/>
      <c r="D12" s="130"/>
      <c r="E12" s="130"/>
      <c r="F12" s="130"/>
      <c r="G12" s="205">
        <f t="shared" si="0"/>
        <v>0</v>
      </c>
    </row>
    <row r="13" spans="1:7" ht="24" customHeight="1">
      <c r="A13" s="204" t="s">
        <v>13</v>
      </c>
      <c r="B13" s="169" t="s">
        <v>177</v>
      </c>
      <c r="C13" s="130"/>
      <c r="D13" s="130"/>
      <c r="E13" s="130"/>
      <c r="F13" s="130"/>
      <c r="G13" s="205">
        <f t="shared" si="0"/>
        <v>0</v>
      </c>
    </row>
    <row r="14" spans="1:7" ht="24" customHeight="1">
      <c r="A14" s="204" t="s">
        <v>14</v>
      </c>
      <c r="B14" s="169" t="s">
        <v>178</v>
      </c>
      <c r="C14" s="130"/>
      <c r="D14" s="130"/>
      <c r="E14" s="130"/>
      <c r="F14" s="130"/>
      <c r="G14" s="205">
        <f t="shared" si="0"/>
        <v>0</v>
      </c>
    </row>
    <row r="15" spans="1:7" ht="24" customHeight="1" thickBot="1">
      <c r="A15" s="206" t="s">
        <v>15</v>
      </c>
      <c r="B15" s="207" t="s">
        <v>179</v>
      </c>
      <c r="C15" s="131"/>
      <c r="D15" s="131"/>
      <c r="E15" s="131"/>
      <c r="F15" s="131"/>
      <c r="G15" s="208">
        <f t="shared" si="0"/>
        <v>0</v>
      </c>
    </row>
    <row r="16" spans="1:7" s="132" customFormat="1" ht="24" customHeight="1" thickBot="1">
      <c r="A16" s="209" t="s">
        <v>16</v>
      </c>
      <c r="B16" s="210" t="s">
        <v>43</v>
      </c>
      <c r="C16" s="211">
        <f>SUM(C10:C15)</f>
        <v>0</v>
      </c>
      <c r="D16" s="211">
        <f>SUM(D10:D15)</f>
        <v>0</v>
      </c>
      <c r="E16" s="211">
        <f>SUM(E10:E15)</f>
        <v>0</v>
      </c>
      <c r="F16" s="211">
        <f>SUM(F10:F15)</f>
        <v>0</v>
      </c>
      <c r="G16" s="212">
        <f t="shared" si="0"/>
        <v>0</v>
      </c>
    </row>
    <row r="17" spans="1:7" s="127" customFormat="1" ht="12.75">
      <c r="A17" s="170"/>
      <c r="B17" s="170"/>
      <c r="C17" s="170"/>
      <c r="D17" s="170"/>
      <c r="E17" s="170"/>
      <c r="F17" s="170"/>
      <c r="G17" s="170"/>
    </row>
    <row r="18" spans="1:7" s="127" customFormat="1" ht="12.75">
      <c r="A18" s="170"/>
      <c r="B18" s="170"/>
      <c r="C18" s="170"/>
      <c r="D18" s="170"/>
      <c r="E18" s="170"/>
      <c r="F18" s="170"/>
      <c r="G18" s="170"/>
    </row>
    <row r="19" spans="1:7" s="127" customFormat="1" ht="12.75">
      <c r="A19" s="170"/>
      <c r="B19" s="170"/>
      <c r="C19" s="170"/>
      <c r="D19" s="170"/>
      <c r="E19" s="170"/>
      <c r="F19" s="170"/>
      <c r="G19" s="170"/>
    </row>
    <row r="20" spans="1:7" s="127" customFormat="1" ht="15.75">
      <c r="A20" s="126"/>
      <c r="B20" s="170"/>
      <c r="C20" s="170"/>
      <c r="D20" s="170"/>
      <c r="E20" s="170"/>
      <c r="F20" s="170"/>
      <c r="G20" s="170"/>
    </row>
    <row r="21" spans="1:7" s="127" customFormat="1" ht="12.75">
      <c r="A21" s="170"/>
      <c r="B21" s="170"/>
      <c r="C21" s="170"/>
      <c r="D21" s="170"/>
      <c r="E21" s="170"/>
      <c r="F21" s="170"/>
      <c r="G21" s="170"/>
    </row>
    <row r="22" spans="1:7" ht="12.75">
      <c r="A22" s="170"/>
      <c r="B22" s="170"/>
      <c r="C22" s="170"/>
      <c r="D22" s="170"/>
      <c r="E22" s="170"/>
      <c r="F22" s="170"/>
      <c r="G22" s="170"/>
    </row>
    <row r="23" spans="1:7" ht="12.75">
      <c r="A23" s="170"/>
      <c r="B23" s="170"/>
      <c r="C23" s="491"/>
      <c r="D23" s="491"/>
      <c r="E23" s="491"/>
      <c r="F23" s="127"/>
      <c r="G23" s="170"/>
    </row>
    <row r="24" spans="1:7" ht="13.5">
      <c r="A24" s="170"/>
      <c r="B24" s="170"/>
      <c r="C24" s="213"/>
      <c r="D24" s="214"/>
      <c r="E24" s="214"/>
      <c r="F24" s="213"/>
      <c r="G24" s="170"/>
    </row>
    <row r="25" spans="3:6" ht="13.5">
      <c r="C25" s="133"/>
      <c r="D25" s="134"/>
      <c r="E25" s="134"/>
      <c r="F25" s="133"/>
    </row>
    <row r="26" spans="3:6" ht="13.5">
      <c r="C26" s="133"/>
      <c r="D26" s="134"/>
      <c r="E26" s="134"/>
      <c r="F26" s="133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6/2016. ( X. 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BreakPreview" zoomScale="60" workbookViewId="0" topLeftCell="A1">
      <selection activeCell="R27" sqref="R27"/>
    </sheetView>
  </sheetViews>
  <sheetFormatPr defaultColWidth="9.375" defaultRowHeight="12.75"/>
  <cols>
    <col min="1" max="1" width="4.87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875" style="95" customWidth="1"/>
    <col min="7" max="7" width="8.625" style="95" customWidth="1"/>
    <col min="8" max="8" width="8.875" style="95" customWidth="1"/>
    <col min="9" max="9" width="8.125" style="95" customWidth="1"/>
    <col min="10" max="14" width="9.50390625" style="95" customWidth="1"/>
    <col min="15" max="15" width="12.625" style="77" customWidth="1"/>
    <col min="16" max="16" width="6.50390625" style="77" customWidth="1"/>
    <col min="17" max="16384" width="9.375" style="95" customWidth="1"/>
  </cols>
  <sheetData>
    <row r="1" spans="1:16" ht="31.5" customHeight="1">
      <c r="A1" s="488" t="s">
        <v>476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90" t="s">
        <v>475</v>
      </c>
    </row>
    <row r="2" spans="15:16" ht="16.5" thickBot="1">
      <c r="O2" s="3" t="s">
        <v>44</v>
      </c>
      <c r="P2" s="492"/>
    </row>
    <row r="3" spans="1:16" s="77" customFormat="1" ht="36.75" thickBot="1">
      <c r="A3" s="74" t="s">
        <v>8</v>
      </c>
      <c r="B3" s="75" t="s">
        <v>53</v>
      </c>
      <c r="C3" s="75" t="s">
        <v>61</v>
      </c>
      <c r="D3" s="75" t="s">
        <v>62</v>
      </c>
      <c r="E3" s="75" t="s">
        <v>63</v>
      </c>
      <c r="F3" s="75" t="s">
        <v>64</v>
      </c>
      <c r="G3" s="75" t="s">
        <v>65</v>
      </c>
      <c r="H3" s="75" t="s">
        <v>66</v>
      </c>
      <c r="I3" s="75" t="s">
        <v>67</v>
      </c>
      <c r="J3" s="75" t="s">
        <v>68</v>
      </c>
      <c r="K3" s="75" t="s">
        <v>69</v>
      </c>
      <c r="L3" s="75" t="s">
        <v>70</v>
      </c>
      <c r="M3" s="75" t="s">
        <v>71</v>
      </c>
      <c r="N3" s="75" t="s">
        <v>72</v>
      </c>
      <c r="O3" s="76" t="s">
        <v>43</v>
      </c>
      <c r="P3" s="492"/>
    </row>
    <row r="4" spans="1:16" s="79" customFormat="1" ht="15" customHeight="1" thickBot="1">
      <c r="A4" s="78" t="s">
        <v>10</v>
      </c>
      <c r="B4" s="485" t="s">
        <v>47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7"/>
      <c r="P4" s="492"/>
    </row>
    <row r="5" spans="1:16" s="79" customFormat="1" ht="22.5">
      <c r="A5" s="80" t="s">
        <v>11</v>
      </c>
      <c r="B5" s="360" t="s">
        <v>373</v>
      </c>
      <c r="C5" s="81">
        <v>710</v>
      </c>
      <c r="D5" s="81">
        <v>410</v>
      </c>
      <c r="E5" s="81">
        <v>581</v>
      </c>
      <c r="F5" s="81">
        <v>549</v>
      </c>
      <c r="G5" s="81">
        <v>524</v>
      </c>
      <c r="H5" s="81">
        <v>525</v>
      </c>
      <c r="I5" s="81">
        <v>510</v>
      </c>
      <c r="J5" s="81">
        <v>411</v>
      </c>
      <c r="K5" s="81">
        <v>510</v>
      </c>
      <c r="L5" s="81">
        <v>511</v>
      </c>
      <c r="M5" s="81">
        <v>510</v>
      </c>
      <c r="N5" s="81">
        <v>511</v>
      </c>
      <c r="O5" s="82">
        <f aca="true" t="shared" si="0" ref="O5:O26">SUM(C5:N5)</f>
        <v>6262</v>
      </c>
      <c r="P5" s="492"/>
    </row>
    <row r="6" spans="1:16" s="86" customFormat="1" ht="22.5">
      <c r="A6" s="83" t="s">
        <v>12</v>
      </c>
      <c r="B6" s="221" t="s">
        <v>409</v>
      </c>
      <c r="C6" s="84">
        <v>3926</v>
      </c>
      <c r="D6" s="84">
        <v>3620</v>
      </c>
      <c r="E6" s="84">
        <v>28758</v>
      </c>
      <c r="F6" s="84">
        <v>34218</v>
      </c>
      <c r="G6" s="84">
        <v>6</v>
      </c>
      <c r="H6" s="84">
        <v>7</v>
      </c>
      <c r="I6" s="84">
        <v>312</v>
      </c>
      <c r="J6" s="84">
        <v>6</v>
      </c>
      <c r="K6" s="84">
        <v>7</v>
      </c>
      <c r="L6" s="84">
        <v>6</v>
      </c>
      <c r="M6" s="84">
        <v>7</v>
      </c>
      <c r="N6" s="84">
        <v>6</v>
      </c>
      <c r="O6" s="85">
        <f t="shared" si="0"/>
        <v>70879</v>
      </c>
      <c r="P6" s="492"/>
    </row>
    <row r="7" spans="1:16" s="86" customFormat="1" ht="22.5">
      <c r="A7" s="83" t="s">
        <v>13</v>
      </c>
      <c r="B7" s="220" t="s">
        <v>410</v>
      </c>
      <c r="C7" s="87"/>
      <c r="D7" s="87"/>
      <c r="E7" s="87"/>
      <c r="F7" s="87">
        <v>31090</v>
      </c>
      <c r="G7" s="87"/>
      <c r="H7" s="87"/>
      <c r="I7" s="87"/>
      <c r="J7" s="87"/>
      <c r="K7" s="87"/>
      <c r="L7" s="87"/>
      <c r="M7" s="87"/>
      <c r="N7" s="87"/>
      <c r="O7" s="88">
        <f t="shared" si="0"/>
        <v>31090</v>
      </c>
      <c r="P7" s="492"/>
    </row>
    <row r="8" spans="1:16" s="86" customFormat="1" ht="13.5" customHeight="1">
      <c r="A8" s="83" t="s">
        <v>14</v>
      </c>
      <c r="B8" s="219" t="s">
        <v>136</v>
      </c>
      <c r="C8" s="84"/>
      <c r="D8" s="84"/>
      <c r="E8" s="84">
        <v>10105</v>
      </c>
      <c r="F8" s="84"/>
      <c r="G8" s="84"/>
      <c r="H8" s="84"/>
      <c r="I8" s="84"/>
      <c r="J8" s="84">
        <v>2005</v>
      </c>
      <c r="K8" s="84">
        <v>6055</v>
      </c>
      <c r="L8" s="84"/>
      <c r="M8" s="84"/>
      <c r="N8" s="84"/>
      <c r="O8" s="85">
        <f t="shared" si="0"/>
        <v>18165</v>
      </c>
      <c r="P8" s="492"/>
    </row>
    <row r="9" spans="1:16" s="86" customFormat="1" ht="13.5" customHeight="1">
      <c r="A9" s="83" t="s">
        <v>15</v>
      </c>
      <c r="B9" s="219" t="s">
        <v>411</v>
      </c>
      <c r="C9" s="84">
        <v>60</v>
      </c>
      <c r="D9" s="84">
        <v>73</v>
      </c>
      <c r="E9" s="84">
        <v>79</v>
      </c>
      <c r="F9" s="84">
        <v>85</v>
      </c>
      <c r="G9" s="84">
        <v>156</v>
      </c>
      <c r="H9" s="84">
        <v>416</v>
      </c>
      <c r="I9" s="84">
        <v>201</v>
      </c>
      <c r="J9" s="84">
        <v>258</v>
      </c>
      <c r="K9" s="84">
        <v>306</v>
      </c>
      <c r="L9" s="84">
        <v>145</v>
      </c>
      <c r="M9" s="84">
        <v>154</v>
      </c>
      <c r="N9" s="84">
        <v>113</v>
      </c>
      <c r="O9" s="85">
        <f t="shared" si="0"/>
        <v>2046</v>
      </c>
      <c r="P9" s="492"/>
    </row>
    <row r="10" spans="1:16" s="86" customFormat="1" ht="13.5" customHeight="1">
      <c r="A10" s="83" t="s">
        <v>16</v>
      </c>
      <c r="B10" s="219" t="s">
        <v>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0"/>
        <v>0</v>
      </c>
      <c r="P10" s="492"/>
    </row>
    <row r="11" spans="1:16" s="86" customFormat="1" ht="13.5" customHeight="1">
      <c r="A11" s="83" t="s">
        <v>17</v>
      </c>
      <c r="B11" s="219" t="s">
        <v>375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0</v>
      </c>
      <c r="P11" s="492"/>
    </row>
    <row r="12" spans="1:16" s="86" customFormat="1" ht="22.5">
      <c r="A12" s="83" t="s">
        <v>18</v>
      </c>
      <c r="B12" s="221" t="s">
        <v>407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0"/>
        <v>0</v>
      </c>
      <c r="P12" s="492"/>
    </row>
    <row r="13" spans="1:16" s="86" customFormat="1" ht="13.5" customHeight="1" thickBot="1">
      <c r="A13" s="83" t="s">
        <v>19</v>
      </c>
      <c r="B13" s="219" t="s">
        <v>4</v>
      </c>
      <c r="C13" s="84">
        <v>12341</v>
      </c>
      <c r="D13" s="84"/>
      <c r="E13" s="84">
        <v>1924</v>
      </c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14265</v>
      </c>
      <c r="P13" s="492"/>
    </row>
    <row r="14" spans="1:16" s="79" customFormat="1" ht="15.75" customHeight="1" thickBot="1">
      <c r="A14" s="78" t="s">
        <v>20</v>
      </c>
      <c r="B14" s="31" t="s">
        <v>95</v>
      </c>
      <c r="C14" s="89">
        <f aca="true" t="shared" si="1" ref="C14:N14">SUM(C5:C13)</f>
        <v>17037</v>
      </c>
      <c r="D14" s="89">
        <f t="shared" si="1"/>
        <v>4103</v>
      </c>
      <c r="E14" s="89">
        <f t="shared" si="1"/>
        <v>41447</v>
      </c>
      <c r="F14" s="89">
        <f t="shared" si="1"/>
        <v>65942</v>
      </c>
      <c r="G14" s="89">
        <f t="shared" si="1"/>
        <v>686</v>
      </c>
      <c r="H14" s="89">
        <f t="shared" si="1"/>
        <v>948</v>
      </c>
      <c r="I14" s="89">
        <f t="shared" si="1"/>
        <v>1023</v>
      </c>
      <c r="J14" s="89">
        <f t="shared" si="1"/>
        <v>2680</v>
      </c>
      <c r="K14" s="89">
        <f t="shared" si="1"/>
        <v>6878</v>
      </c>
      <c r="L14" s="89">
        <f t="shared" si="1"/>
        <v>662</v>
      </c>
      <c r="M14" s="89">
        <f t="shared" si="1"/>
        <v>671</v>
      </c>
      <c r="N14" s="89">
        <f t="shared" si="1"/>
        <v>630</v>
      </c>
      <c r="O14" s="90">
        <f>SUM(C14:N14)</f>
        <v>142707</v>
      </c>
      <c r="P14" s="492"/>
    </row>
    <row r="15" spans="1:16" s="79" customFormat="1" ht="15" customHeight="1" thickBot="1">
      <c r="A15" s="78" t="s">
        <v>21</v>
      </c>
      <c r="B15" s="485" t="s">
        <v>49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7"/>
      <c r="P15" s="492"/>
    </row>
    <row r="16" spans="1:16" s="86" customFormat="1" ht="13.5" customHeight="1">
      <c r="A16" s="91" t="s">
        <v>22</v>
      </c>
      <c r="B16" s="222" t="s">
        <v>54</v>
      </c>
      <c r="C16" s="87">
        <v>2592</v>
      </c>
      <c r="D16" s="87">
        <v>2592</v>
      </c>
      <c r="E16" s="87">
        <v>25922</v>
      </c>
      <c r="F16" s="87">
        <v>25896</v>
      </c>
      <c r="G16" s="87">
        <v>543</v>
      </c>
      <c r="H16" s="87">
        <v>544</v>
      </c>
      <c r="I16" s="87">
        <v>533</v>
      </c>
      <c r="J16" s="87">
        <v>533</v>
      </c>
      <c r="K16" s="87">
        <v>532</v>
      </c>
      <c r="L16" s="87">
        <v>532</v>
      </c>
      <c r="M16" s="87">
        <v>532</v>
      </c>
      <c r="N16" s="87">
        <v>532</v>
      </c>
      <c r="O16" s="88">
        <f t="shared" si="0"/>
        <v>61283</v>
      </c>
      <c r="P16" s="492"/>
    </row>
    <row r="17" spans="1:16" s="86" customFormat="1" ht="27" customHeight="1">
      <c r="A17" s="83" t="s">
        <v>23</v>
      </c>
      <c r="B17" s="221" t="s">
        <v>145</v>
      </c>
      <c r="C17" s="84">
        <v>384</v>
      </c>
      <c r="D17" s="84">
        <v>385</v>
      </c>
      <c r="E17" s="84">
        <v>3562</v>
      </c>
      <c r="F17" s="84">
        <v>3555</v>
      </c>
      <c r="G17" s="84">
        <v>130</v>
      </c>
      <c r="H17" s="84">
        <v>129</v>
      </c>
      <c r="I17" s="84">
        <v>126</v>
      </c>
      <c r="J17" s="84">
        <v>126</v>
      </c>
      <c r="K17" s="84">
        <v>126</v>
      </c>
      <c r="L17" s="84">
        <v>126</v>
      </c>
      <c r="M17" s="84">
        <v>126</v>
      </c>
      <c r="N17" s="84">
        <v>126</v>
      </c>
      <c r="O17" s="85">
        <f t="shared" si="0"/>
        <v>8901</v>
      </c>
      <c r="P17" s="492"/>
    </row>
    <row r="18" spans="1:16" s="86" customFormat="1" ht="13.5" customHeight="1">
      <c r="A18" s="83" t="s">
        <v>24</v>
      </c>
      <c r="B18" s="219" t="s">
        <v>116</v>
      </c>
      <c r="C18" s="84">
        <v>1958</v>
      </c>
      <c r="D18" s="84">
        <v>2015</v>
      </c>
      <c r="E18" s="84">
        <v>1037</v>
      </c>
      <c r="F18" s="84">
        <v>6986</v>
      </c>
      <c r="G18" s="84">
        <v>1599</v>
      </c>
      <c r="H18" s="84">
        <v>1960</v>
      </c>
      <c r="I18" s="84">
        <v>1388</v>
      </c>
      <c r="J18" s="84">
        <v>1601</v>
      </c>
      <c r="K18" s="84">
        <v>1389</v>
      </c>
      <c r="L18" s="84">
        <v>1466</v>
      </c>
      <c r="M18" s="84">
        <v>1237</v>
      </c>
      <c r="N18" s="84">
        <v>1038</v>
      </c>
      <c r="O18" s="85">
        <f t="shared" si="0"/>
        <v>23674</v>
      </c>
      <c r="P18" s="492"/>
    </row>
    <row r="19" spans="1:16" s="86" customFormat="1" ht="13.5" customHeight="1">
      <c r="A19" s="83" t="s">
        <v>25</v>
      </c>
      <c r="B19" s="219" t="s">
        <v>146</v>
      </c>
      <c r="C19" s="84">
        <v>286</v>
      </c>
      <c r="D19" s="84">
        <v>116</v>
      </c>
      <c r="E19" s="84">
        <v>36</v>
      </c>
      <c r="F19" s="84">
        <v>358</v>
      </c>
      <c r="G19" s="84">
        <v>46</v>
      </c>
      <c r="H19" s="84">
        <v>106</v>
      </c>
      <c r="I19" s="84">
        <v>43</v>
      </c>
      <c r="J19" s="84">
        <v>44</v>
      </c>
      <c r="K19" s="84">
        <v>106</v>
      </c>
      <c r="L19" s="84">
        <v>407</v>
      </c>
      <c r="M19" s="84">
        <v>44</v>
      </c>
      <c r="N19" s="84">
        <v>41</v>
      </c>
      <c r="O19" s="85">
        <f t="shared" si="0"/>
        <v>1633</v>
      </c>
      <c r="P19" s="492"/>
    </row>
    <row r="20" spans="1:16" s="86" customFormat="1" ht="13.5" customHeight="1">
      <c r="A20" s="83" t="s">
        <v>26</v>
      </c>
      <c r="B20" s="219" t="s">
        <v>5</v>
      </c>
      <c r="C20" s="84">
        <v>409</v>
      </c>
      <c r="D20" s="84">
        <v>409</v>
      </c>
      <c r="E20" s="84">
        <v>409</v>
      </c>
      <c r="F20" s="84">
        <v>410</v>
      </c>
      <c r="G20" s="84">
        <v>409</v>
      </c>
      <c r="H20" s="84">
        <v>409</v>
      </c>
      <c r="I20" s="84">
        <v>1368</v>
      </c>
      <c r="J20" s="84">
        <v>409</v>
      </c>
      <c r="K20" s="84">
        <v>408</v>
      </c>
      <c r="L20" s="84">
        <v>409</v>
      </c>
      <c r="M20" s="84">
        <v>409</v>
      </c>
      <c r="N20" s="84">
        <v>1060</v>
      </c>
      <c r="O20" s="85">
        <f t="shared" si="0"/>
        <v>6518</v>
      </c>
      <c r="P20" s="492"/>
    </row>
    <row r="21" spans="1:16" s="86" customFormat="1" ht="13.5" customHeight="1">
      <c r="A21" s="83" t="s">
        <v>27</v>
      </c>
      <c r="B21" s="219" t="s">
        <v>185</v>
      </c>
      <c r="C21" s="84"/>
      <c r="D21" s="84"/>
      <c r="E21" s="84">
        <v>300</v>
      </c>
      <c r="F21" s="84">
        <v>32976</v>
      </c>
      <c r="G21" s="84">
        <v>64</v>
      </c>
      <c r="H21" s="84">
        <v>1199</v>
      </c>
      <c r="I21" s="84"/>
      <c r="J21" s="84"/>
      <c r="K21" s="84"/>
      <c r="L21" s="84"/>
      <c r="M21" s="84"/>
      <c r="N21" s="84"/>
      <c r="O21" s="85">
        <f t="shared" si="0"/>
        <v>34539</v>
      </c>
      <c r="P21" s="492"/>
    </row>
    <row r="22" spans="1:16" s="86" customFormat="1" ht="15.75">
      <c r="A22" s="83" t="s">
        <v>28</v>
      </c>
      <c r="B22" s="221" t="s">
        <v>149</v>
      </c>
      <c r="C22" s="84"/>
      <c r="D22" s="84"/>
      <c r="E22" s="84"/>
      <c r="F22" s="84"/>
      <c r="G22" s="84"/>
      <c r="H22" s="84"/>
      <c r="I22" s="84">
        <v>747</v>
      </c>
      <c r="J22" s="84"/>
      <c r="K22" s="84"/>
      <c r="L22" s="84"/>
      <c r="M22" s="84"/>
      <c r="N22" s="84"/>
      <c r="O22" s="85">
        <f t="shared" si="0"/>
        <v>747</v>
      </c>
      <c r="P22" s="492"/>
    </row>
    <row r="23" spans="1:16" s="86" customFormat="1" ht="13.5" customHeight="1">
      <c r="A23" s="83" t="s">
        <v>29</v>
      </c>
      <c r="B23" s="219" t="s">
        <v>188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>
        <f t="shared" si="0"/>
        <v>0</v>
      </c>
      <c r="P23" s="492"/>
    </row>
    <row r="24" spans="1:16" s="86" customFormat="1" ht="13.5" customHeight="1">
      <c r="A24" s="83" t="s">
        <v>30</v>
      </c>
      <c r="B24" s="219" t="s">
        <v>435</v>
      </c>
      <c r="C24" s="84"/>
      <c r="D24" s="84"/>
      <c r="E24" s="84"/>
      <c r="F24" s="84">
        <v>-2218</v>
      </c>
      <c r="G24" s="84">
        <v>-12</v>
      </c>
      <c r="H24" s="84">
        <v>5507</v>
      </c>
      <c r="I24" s="84"/>
      <c r="J24" s="84">
        <v>1891</v>
      </c>
      <c r="K24" s="84"/>
      <c r="L24" s="84"/>
      <c r="M24" s="84"/>
      <c r="N24" s="84"/>
      <c r="O24" s="85">
        <f>SUM(C24:N24)</f>
        <v>5168</v>
      </c>
      <c r="P24" s="492"/>
    </row>
    <row r="25" spans="1:16" s="86" customFormat="1" ht="13.5" customHeight="1" thickBot="1">
      <c r="A25" s="83" t="s">
        <v>31</v>
      </c>
      <c r="B25" s="219" t="s">
        <v>6</v>
      </c>
      <c r="C25" s="84">
        <v>244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>
        <f t="shared" si="0"/>
        <v>244</v>
      </c>
      <c r="P25" s="492"/>
    </row>
    <row r="26" spans="1:16" s="79" customFormat="1" ht="15.75" customHeight="1" thickBot="1">
      <c r="A26" s="92" t="s">
        <v>32</v>
      </c>
      <c r="B26" s="31" t="s">
        <v>96</v>
      </c>
      <c r="C26" s="89">
        <f aca="true" t="shared" si="2" ref="C26:N26">SUM(C16:C25)</f>
        <v>5873</v>
      </c>
      <c r="D26" s="89">
        <f t="shared" si="2"/>
        <v>5517</v>
      </c>
      <c r="E26" s="89">
        <f t="shared" si="2"/>
        <v>31266</v>
      </c>
      <c r="F26" s="89">
        <f t="shared" si="2"/>
        <v>67963</v>
      </c>
      <c r="G26" s="89">
        <f t="shared" si="2"/>
        <v>2779</v>
      </c>
      <c r="H26" s="89">
        <f t="shared" si="2"/>
        <v>9854</v>
      </c>
      <c r="I26" s="89">
        <f t="shared" si="2"/>
        <v>4205</v>
      </c>
      <c r="J26" s="89">
        <f t="shared" si="2"/>
        <v>4604</v>
      </c>
      <c r="K26" s="89">
        <f t="shared" si="2"/>
        <v>2561</v>
      </c>
      <c r="L26" s="89">
        <f t="shared" si="2"/>
        <v>2940</v>
      </c>
      <c r="M26" s="89">
        <f t="shared" si="2"/>
        <v>2348</v>
      </c>
      <c r="N26" s="89">
        <f t="shared" si="2"/>
        <v>2797</v>
      </c>
      <c r="O26" s="90">
        <f t="shared" si="0"/>
        <v>142707</v>
      </c>
      <c r="P26" s="492"/>
    </row>
    <row r="27" spans="1:16" ht="16.5" thickBot="1">
      <c r="A27" s="92" t="s">
        <v>33</v>
      </c>
      <c r="B27" s="223" t="s">
        <v>97</v>
      </c>
      <c r="C27" s="93">
        <f aca="true" t="shared" si="3" ref="C27:O27">C14-C26</f>
        <v>11164</v>
      </c>
      <c r="D27" s="93">
        <f t="shared" si="3"/>
        <v>-1414</v>
      </c>
      <c r="E27" s="93">
        <f t="shared" si="3"/>
        <v>10181</v>
      </c>
      <c r="F27" s="93">
        <f t="shared" si="3"/>
        <v>-2021</v>
      </c>
      <c r="G27" s="93">
        <f t="shared" si="3"/>
        <v>-2093</v>
      </c>
      <c r="H27" s="93">
        <f t="shared" si="3"/>
        <v>-8906</v>
      </c>
      <c r="I27" s="93">
        <f t="shared" si="3"/>
        <v>-3182</v>
      </c>
      <c r="J27" s="93">
        <f t="shared" si="3"/>
        <v>-1924</v>
      </c>
      <c r="K27" s="93">
        <f t="shared" si="3"/>
        <v>4317</v>
      </c>
      <c r="L27" s="93">
        <f t="shared" si="3"/>
        <v>-2278</v>
      </c>
      <c r="M27" s="93">
        <f t="shared" si="3"/>
        <v>-1677</v>
      </c>
      <c r="N27" s="93">
        <f t="shared" si="3"/>
        <v>-2167</v>
      </c>
      <c r="O27" s="94">
        <f t="shared" si="3"/>
        <v>0</v>
      </c>
      <c r="P27" s="492"/>
    </row>
    <row r="28" spans="1:16" ht="15.75">
      <c r="A28" s="96"/>
      <c r="C28" s="366" t="s">
        <v>441</v>
      </c>
      <c r="D28" s="366" t="s">
        <v>442</v>
      </c>
      <c r="E28" s="366" t="s">
        <v>469</v>
      </c>
      <c r="F28" s="366" t="s">
        <v>436</v>
      </c>
      <c r="G28" s="366" t="s">
        <v>470</v>
      </c>
      <c r="H28" s="366" t="s">
        <v>471</v>
      </c>
      <c r="I28" s="366" t="s">
        <v>472</v>
      </c>
      <c r="J28" s="366" t="s">
        <v>437</v>
      </c>
      <c r="K28" s="366" t="s">
        <v>438</v>
      </c>
      <c r="L28" s="366" t="s">
        <v>439</v>
      </c>
      <c r="M28" s="366" t="s">
        <v>440</v>
      </c>
      <c r="N28" s="366">
        <v>0</v>
      </c>
      <c r="P28" s="492"/>
    </row>
    <row r="29" spans="2:16" ht="15.75">
      <c r="B29" s="97"/>
      <c r="C29" s="98"/>
      <c r="D29" s="98"/>
      <c r="O29" s="95"/>
      <c r="P29" s="95"/>
    </row>
    <row r="30" spans="15:16" ht="15.75">
      <c r="O30" s="95"/>
      <c r="P30" s="95"/>
    </row>
    <row r="31" spans="15:16" ht="15.75">
      <c r="O31" s="95"/>
      <c r="P31" s="95"/>
    </row>
    <row r="32" spans="15:16" ht="15.75">
      <c r="O32" s="95"/>
      <c r="P32" s="95"/>
    </row>
    <row r="33" spans="15:16" ht="15.75">
      <c r="O33" s="95"/>
      <c r="P33" s="95"/>
    </row>
    <row r="34" spans="15:16" ht="15.75">
      <c r="O34" s="95"/>
      <c r="P34" s="95"/>
    </row>
    <row r="35" spans="15:16" ht="15.75">
      <c r="O35" s="95"/>
      <c r="P35" s="95"/>
    </row>
    <row r="36" spans="15:16" ht="15.75">
      <c r="O36" s="95"/>
      <c r="P36" s="95"/>
    </row>
    <row r="37" spans="15:16" ht="15.75">
      <c r="O37" s="95"/>
      <c r="P37" s="95"/>
    </row>
    <row r="38" spans="15:16" ht="15.75">
      <c r="O38" s="95"/>
      <c r="P38" s="95"/>
    </row>
    <row r="39" spans="15:16" ht="15.75">
      <c r="O39" s="95"/>
      <c r="P39" s="95"/>
    </row>
    <row r="40" spans="15:16" ht="15.75">
      <c r="O40" s="95"/>
      <c r="P40" s="95"/>
    </row>
    <row r="41" spans="15:16" ht="15.75">
      <c r="O41" s="95"/>
      <c r="P41" s="95"/>
    </row>
    <row r="42" spans="15:16" ht="15.75">
      <c r="O42" s="95"/>
      <c r="P42" s="95"/>
    </row>
    <row r="43" spans="15:16" ht="15.75">
      <c r="O43" s="95"/>
      <c r="P43" s="95"/>
    </row>
    <row r="44" spans="15:16" ht="15.75">
      <c r="O44" s="95"/>
      <c r="P44" s="95"/>
    </row>
    <row r="45" spans="15:16" ht="15.75">
      <c r="O45" s="95"/>
      <c r="P45" s="95"/>
    </row>
    <row r="46" spans="15:16" ht="15.75">
      <c r="O46" s="95"/>
      <c r="P46" s="95"/>
    </row>
    <row r="47" spans="15:16" ht="15.75">
      <c r="O47" s="95"/>
      <c r="P47" s="95"/>
    </row>
    <row r="48" spans="15:16" ht="15.75">
      <c r="O48" s="95"/>
      <c r="P48" s="95"/>
    </row>
    <row r="49" spans="15:16" ht="15.75">
      <c r="O49" s="95"/>
      <c r="P49" s="95"/>
    </row>
    <row r="50" spans="15:16" ht="15.75">
      <c r="O50" s="95"/>
      <c r="P50" s="95"/>
    </row>
    <row r="51" spans="15:16" ht="15.75">
      <c r="O51" s="95"/>
      <c r="P51" s="95"/>
    </row>
    <row r="52" spans="15:16" ht="15.75">
      <c r="O52" s="95"/>
      <c r="P52" s="95"/>
    </row>
    <row r="53" spans="15:16" ht="15.75">
      <c r="O53" s="95"/>
      <c r="P53" s="95"/>
    </row>
    <row r="54" spans="15:16" ht="15.75">
      <c r="O54" s="95"/>
      <c r="P54" s="95"/>
    </row>
    <row r="55" spans="15:16" ht="15.75">
      <c r="O55" s="95"/>
      <c r="P55" s="95"/>
    </row>
    <row r="56" spans="15:16" ht="15.75">
      <c r="O56" s="95"/>
      <c r="P56" s="95"/>
    </row>
    <row r="57" spans="15:16" ht="15.75">
      <c r="O57" s="95"/>
      <c r="P57" s="95"/>
    </row>
    <row r="58" spans="15:16" ht="15.75">
      <c r="O58" s="95"/>
      <c r="P58" s="95"/>
    </row>
    <row r="59" spans="15:16" ht="15.75">
      <c r="O59" s="95"/>
      <c r="P59" s="95"/>
    </row>
    <row r="60" spans="15:16" ht="15.75">
      <c r="O60" s="95"/>
      <c r="P60" s="95"/>
    </row>
    <row r="61" spans="15:16" ht="15.75">
      <c r="O61" s="95"/>
      <c r="P61" s="95"/>
    </row>
    <row r="62" spans="15:16" ht="15.75">
      <c r="O62" s="95"/>
      <c r="P62" s="95"/>
    </row>
    <row r="63" spans="15:16" ht="15.75">
      <c r="O63" s="95"/>
      <c r="P63" s="95"/>
    </row>
    <row r="64" spans="15:16" ht="15.75">
      <c r="O64" s="95"/>
      <c r="P64" s="95"/>
    </row>
    <row r="65" spans="15:16" ht="15.75">
      <c r="O65" s="95"/>
      <c r="P65" s="95"/>
    </row>
    <row r="66" spans="15:16" ht="15.75">
      <c r="O66" s="95"/>
      <c r="P66" s="95"/>
    </row>
    <row r="67" spans="15:16" ht="15.75">
      <c r="O67" s="95"/>
      <c r="P67" s="95"/>
    </row>
    <row r="68" spans="15:16" ht="15.75">
      <c r="O68" s="95"/>
      <c r="P68" s="95"/>
    </row>
    <row r="69" spans="15:16" ht="15.75">
      <c r="O69" s="95"/>
      <c r="P69" s="95"/>
    </row>
    <row r="70" spans="15:16" ht="15.75">
      <c r="O70" s="95"/>
      <c r="P70" s="95"/>
    </row>
    <row r="71" spans="15:16" ht="15.75">
      <c r="O71" s="95"/>
      <c r="P71" s="95"/>
    </row>
    <row r="72" spans="15:16" ht="15.75">
      <c r="O72" s="95"/>
      <c r="P72" s="95"/>
    </row>
    <row r="73" spans="15:16" ht="15.75">
      <c r="O73" s="95"/>
      <c r="P73" s="95"/>
    </row>
    <row r="74" spans="15:16" ht="15.75">
      <c r="O74" s="95"/>
      <c r="P74" s="95"/>
    </row>
    <row r="75" spans="15:16" ht="15.75">
      <c r="O75" s="95"/>
      <c r="P75" s="95"/>
    </row>
    <row r="76" spans="15:16" ht="15.75">
      <c r="O76" s="95"/>
      <c r="P76" s="95"/>
    </row>
    <row r="77" spans="15:16" ht="15.75">
      <c r="O77" s="95"/>
      <c r="P77" s="95"/>
    </row>
    <row r="78" spans="15:16" ht="15.75">
      <c r="O78" s="95"/>
      <c r="P78" s="95"/>
    </row>
    <row r="79" spans="15:16" ht="15.75">
      <c r="O79" s="95"/>
      <c r="P79" s="95"/>
    </row>
    <row r="80" spans="15:16" ht="15.75">
      <c r="O80" s="95"/>
      <c r="P80" s="95"/>
    </row>
    <row r="81" spans="15:16" ht="15.75">
      <c r="O81" s="95"/>
      <c r="P81" s="95"/>
    </row>
    <row r="82" spans="15:16" ht="15.75">
      <c r="O82" s="95"/>
      <c r="P82" s="95"/>
    </row>
  </sheetData>
  <sheetProtection/>
  <mergeCells count="4">
    <mergeCell ref="B4:O4"/>
    <mergeCell ref="B15:O15"/>
    <mergeCell ref="A1:O1"/>
    <mergeCell ref="P1:P28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BreakPreview" zoomScaleNormal="120" zoomScaleSheetLayoutView="100" workbookViewId="0" topLeftCell="A136">
      <selection activeCell="F136" sqref="F136"/>
    </sheetView>
  </sheetViews>
  <sheetFormatPr defaultColWidth="9.375" defaultRowHeight="12.75"/>
  <cols>
    <col min="1" max="1" width="9.50390625" style="293" customWidth="1"/>
    <col min="2" max="2" width="76.375" style="293" customWidth="1"/>
    <col min="3" max="4" width="21.625" style="294" customWidth="1"/>
    <col min="5" max="16384" width="9.375" style="315" customWidth="1"/>
  </cols>
  <sheetData>
    <row r="1" spans="1:4" ht="15.75" customHeight="1">
      <c r="A1" s="418" t="s">
        <v>7</v>
      </c>
      <c r="B1" s="418"/>
      <c r="C1" s="418"/>
      <c r="D1" s="419"/>
    </row>
    <row r="2" spans="1:4" ht="15.75" customHeight="1" thickBot="1">
      <c r="A2" s="420"/>
      <c r="B2" s="420"/>
      <c r="C2" s="423" t="s">
        <v>186</v>
      </c>
      <c r="D2" s="423"/>
    </row>
    <row r="3" spans="1:4" ht="37.5" customHeight="1" thickBot="1">
      <c r="A3" s="22" t="s">
        <v>60</v>
      </c>
      <c r="B3" s="23" t="s">
        <v>9</v>
      </c>
      <c r="C3" s="32" t="s">
        <v>428</v>
      </c>
      <c r="D3" s="32" t="s">
        <v>450</v>
      </c>
    </row>
    <row r="4" spans="1:4" s="316" customFormat="1" ht="12" customHeight="1" thickBot="1">
      <c r="A4" s="310" t="s">
        <v>421</v>
      </c>
      <c r="B4" s="311" t="s">
        <v>422</v>
      </c>
      <c r="C4" s="312" t="s">
        <v>423</v>
      </c>
      <c r="D4" s="312" t="s">
        <v>424</v>
      </c>
    </row>
    <row r="5" spans="1:4" s="317" customFormat="1" ht="12" customHeight="1" thickBot="1">
      <c r="A5" s="19" t="s">
        <v>10</v>
      </c>
      <c r="B5" s="20" t="s">
        <v>213</v>
      </c>
      <c r="C5" s="229">
        <f>+C6+C7+C8+C9+C10+C11</f>
        <v>6124</v>
      </c>
      <c r="D5" s="229">
        <f>SUM(D6:D11)</f>
        <v>6262</v>
      </c>
    </row>
    <row r="6" spans="1:4" s="317" customFormat="1" ht="12" customHeight="1">
      <c r="A6" s="14" t="s">
        <v>84</v>
      </c>
      <c r="B6" s="318" t="s">
        <v>214</v>
      </c>
      <c r="C6" s="232">
        <v>2424</v>
      </c>
      <c r="D6" s="232">
        <v>2424</v>
      </c>
    </row>
    <row r="7" spans="1:4" s="317" customFormat="1" ht="12" customHeight="1">
      <c r="A7" s="13" t="s">
        <v>85</v>
      </c>
      <c r="B7" s="319" t="s">
        <v>215</v>
      </c>
      <c r="C7" s="231"/>
      <c r="D7" s="231"/>
    </row>
    <row r="8" spans="1:4" s="317" customFormat="1" ht="12" customHeight="1">
      <c r="A8" s="13" t="s">
        <v>86</v>
      </c>
      <c r="B8" s="319" t="s">
        <v>216</v>
      </c>
      <c r="C8" s="231">
        <v>2500</v>
      </c>
      <c r="D8" s="231">
        <v>2559</v>
      </c>
    </row>
    <row r="9" spans="1:4" s="317" customFormat="1" ht="12" customHeight="1">
      <c r="A9" s="13" t="s">
        <v>87</v>
      </c>
      <c r="B9" s="319" t="s">
        <v>217</v>
      </c>
      <c r="C9" s="231">
        <v>1200</v>
      </c>
      <c r="D9" s="231">
        <v>1200</v>
      </c>
    </row>
    <row r="10" spans="1:4" s="317" customFormat="1" ht="12" customHeight="1">
      <c r="A10" s="13" t="s">
        <v>124</v>
      </c>
      <c r="B10" s="319" t="s">
        <v>218</v>
      </c>
      <c r="C10" s="231"/>
      <c r="D10" s="231">
        <v>79</v>
      </c>
    </row>
    <row r="11" spans="1:4" s="317" customFormat="1" ht="12" customHeight="1" thickBot="1">
      <c r="A11" s="15" t="s">
        <v>88</v>
      </c>
      <c r="B11" s="320" t="s">
        <v>219</v>
      </c>
      <c r="C11" s="231"/>
      <c r="D11" s="231"/>
    </row>
    <row r="12" spans="1:4" s="317" customFormat="1" ht="12" customHeight="1" thickBot="1">
      <c r="A12" s="19" t="s">
        <v>11</v>
      </c>
      <c r="B12" s="224" t="s">
        <v>220</v>
      </c>
      <c r="C12" s="229">
        <f>+C13+C14+C15+C16+C17</f>
        <v>7916</v>
      </c>
      <c r="D12" s="229">
        <f>SUM(D13:D18)</f>
        <v>70879</v>
      </c>
    </row>
    <row r="13" spans="1:4" s="317" customFormat="1" ht="12" customHeight="1">
      <c r="A13" s="14" t="s">
        <v>90</v>
      </c>
      <c r="B13" s="318" t="s">
        <v>221</v>
      </c>
      <c r="C13" s="232"/>
      <c r="D13" s="232"/>
    </row>
    <row r="14" spans="1:4" s="317" customFormat="1" ht="12" customHeight="1">
      <c r="A14" s="13" t="s">
        <v>91</v>
      </c>
      <c r="B14" s="319" t="s">
        <v>222</v>
      </c>
      <c r="C14" s="231"/>
      <c r="D14" s="231"/>
    </row>
    <row r="15" spans="1:4" s="317" customFormat="1" ht="12" customHeight="1">
      <c r="A15" s="13" t="s">
        <v>92</v>
      </c>
      <c r="B15" s="319" t="s">
        <v>412</v>
      </c>
      <c r="C15" s="231"/>
      <c r="D15" s="231"/>
    </row>
    <row r="16" spans="1:4" s="317" customFormat="1" ht="12" customHeight="1">
      <c r="A16" s="13" t="s">
        <v>93</v>
      </c>
      <c r="B16" s="319" t="s">
        <v>413</v>
      </c>
      <c r="C16" s="231"/>
      <c r="D16" s="231"/>
    </row>
    <row r="17" spans="1:4" s="317" customFormat="1" ht="12" customHeight="1">
      <c r="A17" s="13" t="s">
        <v>94</v>
      </c>
      <c r="B17" s="319" t="s">
        <v>223</v>
      </c>
      <c r="C17" s="231">
        <v>7916</v>
      </c>
      <c r="D17" s="231">
        <v>70879</v>
      </c>
    </row>
    <row r="18" spans="1:4" s="317" customFormat="1" ht="12" customHeight="1" thickBot="1">
      <c r="A18" s="15" t="s">
        <v>103</v>
      </c>
      <c r="B18" s="320" t="s">
        <v>224</v>
      </c>
      <c r="C18" s="233"/>
      <c r="D18" s="233"/>
    </row>
    <row r="19" spans="1:4" s="317" customFormat="1" ht="12" customHeight="1" thickBot="1">
      <c r="A19" s="19" t="s">
        <v>12</v>
      </c>
      <c r="B19" s="20" t="s">
        <v>225</v>
      </c>
      <c r="C19" s="229">
        <f>+C20+C21+C22+C23+C24</f>
        <v>0</v>
      </c>
      <c r="D19" s="229">
        <f>SUM(D20:D25)</f>
        <v>31090</v>
      </c>
    </row>
    <row r="20" spans="1:4" s="317" customFormat="1" ht="12" customHeight="1">
      <c r="A20" s="14" t="s">
        <v>73</v>
      </c>
      <c r="B20" s="318" t="s">
        <v>226</v>
      </c>
      <c r="C20" s="232"/>
      <c r="D20" s="232"/>
    </row>
    <row r="21" spans="1:4" s="317" customFormat="1" ht="12" customHeight="1">
      <c r="A21" s="13" t="s">
        <v>74</v>
      </c>
      <c r="B21" s="319" t="s">
        <v>227</v>
      </c>
      <c r="C21" s="231"/>
      <c r="D21" s="231"/>
    </row>
    <row r="22" spans="1:4" s="317" customFormat="1" ht="12" customHeight="1">
      <c r="A22" s="13" t="s">
        <v>75</v>
      </c>
      <c r="B22" s="319" t="s">
        <v>414</v>
      </c>
      <c r="C22" s="231"/>
      <c r="D22" s="231"/>
    </row>
    <row r="23" spans="1:4" s="317" customFormat="1" ht="12" customHeight="1">
      <c r="A23" s="13" t="s">
        <v>76</v>
      </c>
      <c r="B23" s="319" t="s">
        <v>415</v>
      </c>
      <c r="C23" s="231"/>
      <c r="D23" s="231"/>
    </row>
    <row r="24" spans="1:4" s="317" customFormat="1" ht="12" customHeight="1">
      <c r="A24" s="13" t="s">
        <v>133</v>
      </c>
      <c r="B24" s="319" t="s">
        <v>228</v>
      </c>
      <c r="C24" s="231"/>
      <c r="D24" s="231">
        <v>31090</v>
      </c>
    </row>
    <row r="25" spans="1:4" s="317" customFormat="1" ht="12" customHeight="1" thickBot="1">
      <c r="A25" s="15" t="s">
        <v>134</v>
      </c>
      <c r="B25" s="320" t="s">
        <v>229</v>
      </c>
      <c r="C25" s="233"/>
      <c r="D25" s="233"/>
    </row>
    <row r="26" spans="1:4" s="317" customFormat="1" ht="12" customHeight="1" thickBot="1">
      <c r="A26" s="19" t="s">
        <v>135</v>
      </c>
      <c r="B26" s="20" t="s">
        <v>230</v>
      </c>
      <c r="C26" s="235">
        <f>+C27+C30+C31+C32</f>
        <v>18165</v>
      </c>
      <c r="D26" s="235">
        <f>SUM(D27,D30,D31,D32)</f>
        <v>18165</v>
      </c>
    </row>
    <row r="27" spans="1:4" s="317" customFormat="1" ht="12" customHeight="1">
      <c r="A27" s="14" t="s">
        <v>231</v>
      </c>
      <c r="B27" s="318" t="s">
        <v>237</v>
      </c>
      <c r="C27" s="313">
        <f>+C28+C29</f>
        <v>16920</v>
      </c>
      <c r="D27" s="313">
        <f>SUM(D28:D29)</f>
        <v>16920</v>
      </c>
    </row>
    <row r="28" spans="1:4" s="317" customFormat="1" ht="12" customHeight="1">
      <c r="A28" s="13" t="s">
        <v>232</v>
      </c>
      <c r="B28" s="319" t="s">
        <v>238</v>
      </c>
      <c r="C28" s="231">
        <v>420</v>
      </c>
      <c r="D28" s="231">
        <v>420</v>
      </c>
    </row>
    <row r="29" spans="1:4" s="317" customFormat="1" ht="12" customHeight="1">
      <c r="A29" s="13" t="s">
        <v>233</v>
      </c>
      <c r="B29" s="319" t="s">
        <v>239</v>
      </c>
      <c r="C29" s="231">
        <v>16500</v>
      </c>
      <c r="D29" s="231">
        <v>16500</v>
      </c>
    </row>
    <row r="30" spans="1:4" s="317" customFormat="1" ht="12" customHeight="1">
      <c r="A30" s="13" t="s">
        <v>234</v>
      </c>
      <c r="B30" s="319" t="s">
        <v>240</v>
      </c>
      <c r="C30" s="231">
        <v>1200</v>
      </c>
      <c r="D30" s="231">
        <v>1200</v>
      </c>
    </row>
    <row r="31" spans="1:4" s="317" customFormat="1" ht="12" customHeight="1">
      <c r="A31" s="13" t="s">
        <v>235</v>
      </c>
      <c r="B31" s="319" t="s">
        <v>241</v>
      </c>
      <c r="C31" s="231"/>
      <c r="D31" s="231"/>
    </row>
    <row r="32" spans="1:4" s="317" customFormat="1" ht="12" customHeight="1" thickBot="1">
      <c r="A32" s="15" t="s">
        <v>236</v>
      </c>
      <c r="B32" s="320" t="s">
        <v>242</v>
      </c>
      <c r="C32" s="233">
        <v>45</v>
      </c>
      <c r="D32" s="233">
        <v>45</v>
      </c>
    </row>
    <row r="33" spans="1:4" s="317" customFormat="1" ht="12" customHeight="1" thickBot="1">
      <c r="A33" s="19" t="s">
        <v>14</v>
      </c>
      <c r="B33" s="20" t="s">
        <v>243</v>
      </c>
      <c r="C33" s="229">
        <f>SUM(C34:C43)</f>
        <v>1735</v>
      </c>
      <c r="D33" s="229">
        <f>SUM(D34:D43)</f>
        <v>2046</v>
      </c>
    </row>
    <row r="34" spans="1:4" s="317" customFormat="1" ht="12" customHeight="1">
      <c r="A34" s="14" t="s">
        <v>77</v>
      </c>
      <c r="B34" s="318" t="s">
        <v>246</v>
      </c>
      <c r="C34" s="232">
        <v>1700</v>
      </c>
      <c r="D34" s="232">
        <v>1950</v>
      </c>
    </row>
    <row r="35" spans="1:4" s="317" customFormat="1" ht="12" customHeight="1">
      <c r="A35" s="13" t="s">
        <v>78</v>
      </c>
      <c r="B35" s="319" t="s">
        <v>247</v>
      </c>
      <c r="C35" s="231"/>
      <c r="D35" s="231">
        <v>1</v>
      </c>
    </row>
    <row r="36" spans="1:4" s="317" customFormat="1" ht="12" customHeight="1">
      <c r="A36" s="13" t="s">
        <v>79</v>
      </c>
      <c r="B36" s="319" t="s">
        <v>248</v>
      </c>
      <c r="C36" s="231"/>
      <c r="D36" s="231"/>
    </row>
    <row r="37" spans="1:4" s="317" customFormat="1" ht="12" customHeight="1">
      <c r="A37" s="13" t="s">
        <v>137</v>
      </c>
      <c r="B37" s="319" t="s">
        <v>249</v>
      </c>
      <c r="C37" s="231">
        <v>20</v>
      </c>
      <c r="D37" s="231">
        <v>40</v>
      </c>
    </row>
    <row r="38" spans="1:4" s="317" customFormat="1" ht="12" customHeight="1">
      <c r="A38" s="13" t="s">
        <v>138</v>
      </c>
      <c r="B38" s="319" t="s">
        <v>250</v>
      </c>
      <c r="C38" s="231"/>
      <c r="D38" s="231"/>
    </row>
    <row r="39" spans="1:4" s="317" customFormat="1" ht="12" customHeight="1">
      <c r="A39" s="13" t="s">
        <v>139</v>
      </c>
      <c r="B39" s="319" t="s">
        <v>251</v>
      </c>
      <c r="C39" s="231"/>
      <c r="D39" s="231"/>
    </row>
    <row r="40" spans="1:4" s="317" customFormat="1" ht="12" customHeight="1">
      <c r="A40" s="13" t="s">
        <v>140</v>
      </c>
      <c r="B40" s="319" t="s">
        <v>252</v>
      </c>
      <c r="C40" s="231"/>
      <c r="D40" s="231"/>
    </row>
    <row r="41" spans="1:4" s="317" customFormat="1" ht="12" customHeight="1">
      <c r="A41" s="13" t="s">
        <v>141</v>
      </c>
      <c r="B41" s="319" t="s">
        <v>253</v>
      </c>
      <c r="C41" s="231">
        <v>15</v>
      </c>
      <c r="D41" s="231">
        <v>15</v>
      </c>
    </row>
    <row r="42" spans="1:4" s="317" customFormat="1" ht="12" customHeight="1">
      <c r="A42" s="13" t="s">
        <v>244</v>
      </c>
      <c r="B42" s="319" t="s">
        <v>254</v>
      </c>
      <c r="C42" s="234"/>
      <c r="D42" s="234"/>
    </row>
    <row r="43" spans="1:4" s="317" customFormat="1" ht="12" customHeight="1" thickBot="1">
      <c r="A43" s="15" t="s">
        <v>245</v>
      </c>
      <c r="B43" s="320" t="s">
        <v>255</v>
      </c>
      <c r="C43" s="307"/>
      <c r="D43" s="307">
        <v>40</v>
      </c>
    </row>
    <row r="44" spans="1:4" s="317" customFormat="1" ht="12" customHeight="1" thickBot="1">
      <c r="A44" s="19" t="s">
        <v>15</v>
      </c>
      <c r="B44" s="20" t="s">
        <v>256</v>
      </c>
      <c r="C44" s="229">
        <f>SUM(C45:C49)</f>
        <v>0</v>
      </c>
      <c r="D44" s="229"/>
    </row>
    <row r="45" spans="1:4" s="317" customFormat="1" ht="12" customHeight="1">
      <c r="A45" s="14" t="s">
        <v>80</v>
      </c>
      <c r="B45" s="318" t="s">
        <v>260</v>
      </c>
      <c r="C45" s="348"/>
      <c r="D45" s="348"/>
    </row>
    <row r="46" spans="1:4" s="317" customFormat="1" ht="12" customHeight="1">
      <c r="A46" s="13" t="s">
        <v>81</v>
      </c>
      <c r="B46" s="319" t="s">
        <v>261</v>
      </c>
      <c r="C46" s="234"/>
      <c r="D46" s="234"/>
    </row>
    <row r="47" spans="1:4" s="317" customFormat="1" ht="12" customHeight="1">
      <c r="A47" s="13" t="s">
        <v>257</v>
      </c>
      <c r="B47" s="319" t="s">
        <v>262</v>
      </c>
      <c r="C47" s="234"/>
      <c r="D47" s="234"/>
    </row>
    <row r="48" spans="1:4" s="317" customFormat="1" ht="12" customHeight="1">
      <c r="A48" s="13" t="s">
        <v>258</v>
      </c>
      <c r="B48" s="319" t="s">
        <v>263</v>
      </c>
      <c r="C48" s="234"/>
      <c r="D48" s="234"/>
    </row>
    <row r="49" spans="1:4" s="317" customFormat="1" ht="12" customHeight="1" thickBot="1">
      <c r="A49" s="15" t="s">
        <v>259</v>
      </c>
      <c r="B49" s="320" t="s">
        <v>264</v>
      </c>
      <c r="C49" s="307"/>
      <c r="D49" s="307"/>
    </row>
    <row r="50" spans="1:4" s="317" customFormat="1" ht="12" customHeight="1" thickBot="1">
      <c r="A50" s="19" t="s">
        <v>142</v>
      </c>
      <c r="B50" s="20" t="s">
        <v>265</v>
      </c>
      <c r="C50" s="229">
        <f>SUM(C51:C53)</f>
        <v>0</v>
      </c>
      <c r="D50" s="229"/>
    </row>
    <row r="51" spans="1:4" s="317" customFormat="1" ht="12" customHeight="1">
      <c r="A51" s="14" t="s">
        <v>82</v>
      </c>
      <c r="B51" s="318" t="s">
        <v>266</v>
      </c>
      <c r="C51" s="232"/>
      <c r="D51" s="232"/>
    </row>
    <row r="52" spans="1:4" s="317" customFormat="1" ht="12" customHeight="1">
      <c r="A52" s="13" t="s">
        <v>83</v>
      </c>
      <c r="B52" s="319" t="s">
        <v>267</v>
      </c>
      <c r="C52" s="231"/>
      <c r="D52" s="231"/>
    </row>
    <row r="53" spans="1:4" s="317" customFormat="1" ht="12" customHeight="1">
      <c r="A53" s="13" t="s">
        <v>270</v>
      </c>
      <c r="B53" s="319" t="s">
        <v>268</v>
      </c>
      <c r="C53" s="231"/>
      <c r="D53" s="231"/>
    </row>
    <row r="54" spans="1:4" s="317" customFormat="1" ht="12" customHeight="1" thickBot="1">
      <c r="A54" s="15" t="s">
        <v>271</v>
      </c>
      <c r="B54" s="320" t="s">
        <v>269</v>
      </c>
      <c r="C54" s="233"/>
      <c r="D54" s="233"/>
    </row>
    <row r="55" spans="1:4" s="317" customFormat="1" ht="12" customHeight="1" thickBot="1">
      <c r="A55" s="19" t="s">
        <v>17</v>
      </c>
      <c r="B55" s="224" t="s">
        <v>272</v>
      </c>
      <c r="C55" s="229">
        <f>SUM(C56:C58)</f>
        <v>0</v>
      </c>
      <c r="D55" s="229"/>
    </row>
    <row r="56" spans="1:4" s="317" customFormat="1" ht="12" customHeight="1">
      <c r="A56" s="14" t="s">
        <v>143</v>
      </c>
      <c r="B56" s="318" t="s">
        <v>274</v>
      </c>
      <c r="C56" s="234"/>
      <c r="D56" s="234"/>
    </row>
    <row r="57" spans="1:4" s="317" customFormat="1" ht="12" customHeight="1">
      <c r="A57" s="13" t="s">
        <v>144</v>
      </c>
      <c r="B57" s="319" t="s">
        <v>417</v>
      </c>
      <c r="C57" s="234"/>
      <c r="D57" s="234"/>
    </row>
    <row r="58" spans="1:4" s="317" customFormat="1" ht="12" customHeight="1">
      <c r="A58" s="13" t="s">
        <v>187</v>
      </c>
      <c r="B58" s="319" t="s">
        <v>275</v>
      </c>
      <c r="C58" s="234"/>
      <c r="D58" s="234"/>
    </row>
    <row r="59" spans="1:4" s="317" customFormat="1" ht="12" customHeight="1" thickBot="1">
      <c r="A59" s="15" t="s">
        <v>273</v>
      </c>
      <c r="B59" s="320" t="s">
        <v>276</v>
      </c>
      <c r="C59" s="234"/>
      <c r="D59" s="234"/>
    </row>
    <row r="60" spans="1:4" s="317" customFormat="1" ht="12" customHeight="1" thickBot="1">
      <c r="A60" s="19" t="s">
        <v>18</v>
      </c>
      <c r="B60" s="20" t="s">
        <v>277</v>
      </c>
      <c r="C60" s="235">
        <f>+C5+C12+C19+C26+C33+C44+C50+C55</f>
        <v>33940</v>
      </c>
      <c r="D60" s="235">
        <f>SUM(D5,D13,D12,D13,D19,D26,D33,D44,D50,D55)</f>
        <v>128442</v>
      </c>
    </row>
    <row r="61" spans="1:4" s="317" customFormat="1" ht="12" customHeight="1" thickBot="1">
      <c r="A61" s="321" t="s">
        <v>278</v>
      </c>
      <c r="B61" s="224" t="s">
        <v>279</v>
      </c>
      <c r="C61" s="229">
        <f>SUM(C62:C64)</f>
        <v>0</v>
      </c>
      <c r="D61" s="229"/>
    </row>
    <row r="62" spans="1:4" s="317" customFormat="1" ht="12" customHeight="1">
      <c r="A62" s="14" t="s">
        <v>312</v>
      </c>
      <c r="B62" s="318" t="s">
        <v>280</v>
      </c>
      <c r="C62" s="234"/>
      <c r="D62" s="234"/>
    </row>
    <row r="63" spans="1:4" s="317" customFormat="1" ht="12" customHeight="1">
      <c r="A63" s="13" t="s">
        <v>321</v>
      </c>
      <c r="B63" s="319" t="s">
        <v>281</v>
      </c>
      <c r="C63" s="234"/>
      <c r="D63" s="234"/>
    </row>
    <row r="64" spans="1:4" s="317" customFormat="1" ht="12" customHeight="1" thickBot="1">
      <c r="A64" s="15" t="s">
        <v>322</v>
      </c>
      <c r="B64" s="322" t="s">
        <v>282</v>
      </c>
      <c r="C64" s="234"/>
      <c r="D64" s="234"/>
    </row>
    <row r="65" spans="1:4" s="317" customFormat="1" ht="12" customHeight="1" thickBot="1">
      <c r="A65" s="321" t="s">
        <v>283</v>
      </c>
      <c r="B65" s="224" t="s">
        <v>284</v>
      </c>
      <c r="C65" s="229">
        <f>SUM(C66:C69)</f>
        <v>0</v>
      </c>
      <c r="D65" s="229"/>
    </row>
    <row r="66" spans="1:4" s="317" customFormat="1" ht="12" customHeight="1">
      <c r="A66" s="14" t="s">
        <v>125</v>
      </c>
      <c r="B66" s="318" t="s">
        <v>285</v>
      </c>
      <c r="C66" s="234"/>
      <c r="D66" s="234"/>
    </row>
    <row r="67" spans="1:4" s="317" customFormat="1" ht="12" customHeight="1">
      <c r="A67" s="13" t="s">
        <v>126</v>
      </c>
      <c r="B67" s="319" t="s">
        <v>286</v>
      </c>
      <c r="C67" s="234"/>
      <c r="D67" s="234"/>
    </row>
    <row r="68" spans="1:4" s="317" customFormat="1" ht="12" customHeight="1">
      <c r="A68" s="13" t="s">
        <v>313</v>
      </c>
      <c r="B68" s="319" t="s">
        <v>287</v>
      </c>
      <c r="C68" s="234"/>
      <c r="D68" s="234"/>
    </row>
    <row r="69" spans="1:4" s="317" customFormat="1" ht="12" customHeight="1" thickBot="1">
      <c r="A69" s="15" t="s">
        <v>314</v>
      </c>
      <c r="B69" s="320" t="s">
        <v>288</v>
      </c>
      <c r="C69" s="234"/>
      <c r="D69" s="234"/>
    </row>
    <row r="70" spans="1:4" s="317" customFormat="1" ht="12" customHeight="1" thickBot="1">
      <c r="A70" s="321" t="s">
        <v>289</v>
      </c>
      <c r="B70" s="224" t="s">
        <v>290</v>
      </c>
      <c r="C70" s="229">
        <f>SUM(C71:C72)</f>
        <v>12341</v>
      </c>
      <c r="D70" s="229">
        <f>SUM(D71:D72)</f>
        <v>14265</v>
      </c>
    </row>
    <row r="71" spans="1:4" s="317" customFormat="1" ht="12" customHeight="1">
      <c r="A71" s="14" t="s">
        <v>315</v>
      </c>
      <c r="B71" s="318" t="s">
        <v>291</v>
      </c>
      <c r="C71" s="234">
        <v>12341</v>
      </c>
      <c r="D71" s="234">
        <v>14265</v>
      </c>
    </row>
    <row r="72" spans="1:4" s="317" customFormat="1" ht="12" customHeight="1" thickBot="1">
      <c r="A72" s="15" t="s">
        <v>316</v>
      </c>
      <c r="B72" s="320" t="s">
        <v>292</v>
      </c>
      <c r="C72" s="234"/>
      <c r="D72" s="234"/>
    </row>
    <row r="73" spans="1:4" s="317" customFormat="1" ht="12" customHeight="1" thickBot="1">
      <c r="A73" s="321" t="s">
        <v>293</v>
      </c>
      <c r="B73" s="224" t="s">
        <v>294</v>
      </c>
      <c r="C73" s="229">
        <f>SUM(C74:C76)</f>
        <v>0</v>
      </c>
      <c r="D73" s="229"/>
    </row>
    <row r="74" spans="1:4" s="317" customFormat="1" ht="12" customHeight="1">
      <c r="A74" s="14" t="s">
        <v>317</v>
      </c>
      <c r="B74" s="318" t="s">
        <v>295</v>
      </c>
      <c r="C74" s="234"/>
      <c r="D74" s="234"/>
    </row>
    <row r="75" spans="1:4" s="317" customFormat="1" ht="12" customHeight="1">
      <c r="A75" s="13" t="s">
        <v>318</v>
      </c>
      <c r="B75" s="319" t="s">
        <v>296</v>
      </c>
      <c r="C75" s="234"/>
      <c r="D75" s="234"/>
    </row>
    <row r="76" spans="1:4" s="317" customFormat="1" ht="12" customHeight="1" thickBot="1">
      <c r="A76" s="15" t="s">
        <v>319</v>
      </c>
      <c r="B76" s="320" t="s">
        <v>297</v>
      </c>
      <c r="C76" s="234"/>
      <c r="D76" s="234"/>
    </row>
    <row r="77" spans="1:4" s="317" customFormat="1" ht="12" customHeight="1" thickBot="1">
      <c r="A77" s="321" t="s">
        <v>298</v>
      </c>
      <c r="B77" s="224" t="s">
        <v>320</v>
      </c>
      <c r="C77" s="229">
        <f>SUM(C78:C81)</f>
        <v>0</v>
      </c>
      <c r="D77" s="229"/>
    </row>
    <row r="78" spans="1:4" s="317" customFormat="1" ht="12" customHeight="1">
      <c r="A78" s="323" t="s">
        <v>299</v>
      </c>
      <c r="B78" s="318" t="s">
        <v>300</v>
      </c>
      <c r="C78" s="234"/>
      <c r="D78" s="234"/>
    </row>
    <row r="79" spans="1:4" s="317" customFormat="1" ht="12" customHeight="1">
      <c r="A79" s="324" t="s">
        <v>301</v>
      </c>
      <c r="B79" s="319" t="s">
        <v>302</v>
      </c>
      <c r="C79" s="234"/>
      <c r="D79" s="234"/>
    </row>
    <row r="80" spans="1:4" s="317" customFormat="1" ht="12" customHeight="1">
      <c r="A80" s="324" t="s">
        <v>303</v>
      </c>
      <c r="B80" s="319" t="s">
        <v>304</v>
      </c>
      <c r="C80" s="234"/>
      <c r="D80" s="234"/>
    </row>
    <row r="81" spans="1:4" s="317" customFormat="1" ht="12" customHeight="1" thickBot="1">
      <c r="A81" s="325" t="s">
        <v>305</v>
      </c>
      <c r="B81" s="320" t="s">
        <v>306</v>
      </c>
      <c r="C81" s="234"/>
      <c r="D81" s="234"/>
    </row>
    <row r="82" spans="1:4" s="317" customFormat="1" ht="13.5" customHeight="1" thickBot="1">
      <c r="A82" s="321" t="s">
        <v>307</v>
      </c>
      <c r="B82" s="224" t="s">
        <v>308</v>
      </c>
      <c r="C82" s="349"/>
      <c r="D82" s="349"/>
    </row>
    <row r="83" spans="1:4" s="317" customFormat="1" ht="15.75" customHeight="1" thickBot="1">
      <c r="A83" s="321" t="s">
        <v>309</v>
      </c>
      <c r="B83" s="326" t="s">
        <v>310</v>
      </c>
      <c r="C83" s="235">
        <f>+C61+C65+C70+C73+C77+C82</f>
        <v>12341</v>
      </c>
      <c r="D83" s="235">
        <f>SUM(D61,D65,D70,D73,D77,D82)</f>
        <v>14265</v>
      </c>
    </row>
    <row r="84" spans="1:4" s="317" customFormat="1" ht="16.5" customHeight="1" thickBot="1">
      <c r="A84" s="327" t="s">
        <v>323</v>
      </c>
      <c r="B84" s="328" t="s">
        <v>311</v>
      </c>
      <c r="C84" s="235">
        <f>+C60+C83</f>
        <v>46281</v>
      </c>
      <c r="D84" s="235">
        <f>SUM(D83,D60)</f>
        <v>142707</v>
      </c>
    </row>
    <row r="85" spans="1:4" s="317" customFormat="1" ht="15.75">
      <c r="A85" s="4"/>
      <c r="B85" s="5"/>
      <c r="C85" s="236"/>
      <c r="D85" s="236"/>
    </row>
    <row r="86" spans="1:4" ht="16.5" customHeight="1">
      <c r="A86" s="418" t="s">
        <v>38</v>
      </c>
      <c r="B86" s="418"/>
      <c r="C86" s="418"/>
      <c r="D86" s="419"/>
    </row>
    <row r="87" spans="1:4" s="329" customFormat="1" ht="16.5" customHeight="1" thickBot="1">
      <c r="A87" s="421"/>
      <c r="B87" s="421"/>
      <c r="C87" s="424" t="s">
        <v>186</v>
      </c>
      <c r="D87" s="424"/>
    </row>
    <row r="88" spans="1:4" ht="37.5" customHeight="1" thickBot="1">
      <c r="A88" s="22" t="s">
        <v>60</v>
      </c>
      <c r="B88" s="23" t="s">
        <v>39</v>
      </c>
      <c r="C88" s="32" t="s">
        <v>428</v>
      </c>
      <c r="D88" s="32" t="s">
        <v>450</v>
      </c>
    </row>
    <row r="89" spans="1:4" s="316" customFormat="1" ht="12" customHeight="1" thickBot="1">
      <c r="A89" s="28">
        <v>1</v>
      </c>
      <c r="B89" s="29">
        <v>2</v>
      </c>
      <c r="C89" s="30" t="s">
        <v>423</v>
      </c>
      <c r="D89" s="30" t="s">
        <v>424</v>
      </c>
    </row>
    <row r="90" spans="1:4" ht="12" customHeight="1" thickBot="1">
      <c r="A90" s="21" t="s">
        <v>10</v>
      </c>
      <c r="B90" s="27" t="s">
        <v>326</v>
      </c>
      <c r="C90" s="228">
        <f>SUM(C91:C95)</f>
        <v>38543</v>
      </c>
      <c r="D90" s="228">
        <f>SUM(D91:D95)</f>
        <v>102009</v>
      </c>
    </row>
    <row r="91" spans="1:4" ht="12" customHeight="1">
      <c r="A91" s="16" t="s">
        <v>84</v>
      </c>
      <c r="B91" s="9" t="s">
        <v>40</v>
      </c>
      <c r="C91" s="230">
        <v>10510</v>
      </c>
      <c r="D91" s="230">
        <v>61283</v>
      </c>
    </row>
    <row r="92" spans="1:4" ht="12" customHeight="1">
      <c r="A92" s="13" t="s">
        <v>85</v>
      </c>
      <c r="B92" s="7" t="s">
        <v>145</v>
      </c>
      <c r="C92" s="231">
        <v>2032</v>
      </c>
      <c r="D92" s="231">
        <v>8901</v>
      </c>
    </row>
    <row r="93" spans="1:4" ht="12" customHeight="1">
      <c r="A93" s="13" t="s">
        <v>86</v>
      </c>
      <c r="B93" s="7" t="s">
        <v>116</v>
      </c>
      <c r="C93" s="233">
        <v>17850</v>
      </c>
      <c r="D93" s="233">
        <v>23674</v>
      </c>
    </row>
    <row r="94" spans="1:4" ht="12" customHeight="1">
      <c r="A94" s="13" t="s">
        <v>87</v>
      </c>
      <c r="B94" s="10" t="s">
        <v>146</v>
      </c>
      <c r="C94" s="233">
        <v>1633</v>
      </c>
      <c r="D94" s="233">
        <v>1633</v>
      </c>
    </row>
    <row r="95" spans="1:4" ht="12" customHeight="1">
      <c r="A95" s="13" t="s">
        <v>98</v>
      </c>
      <c r="B95" s="18" t="s">
        <v>147</v>
      </c>
      <c r="C95" s="233">
        <v>6518</v>
      </c>
      <c r="D95" s="233">
        <f>SUM(D96:D105)</f>
        <v>6518</v>
      </c>
    </row>
    <row r="96" spans="1:4" ht="12" customHeight="1">
      <c r="A96" s="13" t="s">
        <v>88</v>
      </c>
      <c r="B96" s="7" t="s">
        <v>327</v>
      </c>
      <c r="C96" s="233"/>
      <c r="D96" s="233"/>
    </row>
    <row r="97" spans="1:4" ht="12" customHeight="1">
      <c r="A97" s="13" t="s">
        <v>89</v>
      </c>
      <c r="B97" s="106" t="s">
        <v>328</v>
      </c>
      <c r="C97" s="233"/>
      <c r="D97" s="233"/>
    </row>
    <row r="98" spans="1:4" ht="12" customHeight="1">
      <c r="A98" s="13" t="s">
        <v>99</v>
      </c>
      <c r="B98" s="107" t="s">
        <v>329</v>
      </c>
      <c r="C98" s="233"/>
      <c r="D98" s="233"/>
    </row>
    <row r="99" spans="1:4" ht="12" customHeight="1">
      <c r="A99" s="13" t="s">
        <v>100</v>
      </c>
      <c r="B99" s="107" t="s">
        <v>330</v>
      </c>
      <c r="C99" s="233"/>
      <c r="D99" s="233"/>
    </row>
    <row r="100" spans="1:4" ht="12" customHeight="1">
      <c r="A100" s="13" t="s">
        <v>101</v>
      </c>
      <c r="B100" s="106" t="s">
        <v>331</v>
      </c>
      <c r="C100" s="233">
        <v>5586</v>
      </c>
      <c r="D100" s="233">
        <v>5586</v>
      </c>
    </row>
    <row r="101" spans="1:4" ht="12" customHeight="1">
      <c r="A101" s="13" t="s">
        <v>102</v>
      </c>
      <c r="B101" s="106" t="s">
        <v>332</v>
      </c>
      <c r="C101" s="233"/>
      <c r="D101" s="233"/>
    </row>
    <row r="102" spans="1:4" ht="12" customHeight="1">
      <c r="A102" s="13" t="s">
        <v>104</v>
      </c>
      <c r="B102" s="107" t="s">
        <v>333</v>
      </c>
      <c r="C102" s="233"/>
      <c r="D102" s="233"/>
    </row>
    <row r="103" spans="1:4" ht="12" customHeight="1">
      <c r="A103" s="12" t="s">
        <v>148</v>
      </c>
      <c r="B103" s="108" t="s">
        <v>334</v>
      </c>
      <c r="C103" s="233"/>
      <c r="D103" s="233"/>
    </row>
    <row r="104" spans="1:4" ht="12" customHeight="1">
      <c r="A104" s="13" t="s">
        <v>324</v>
      </c>
      <c r="B104" s="108" t="s">
        <v>335</v>
      </c>
      <c r="C104" s="233"/>
      <c r="D104" s="233"/>
    </row>
    <row r="105" spans="1:4" ht="12" customHeight="1" thickBot="1">
      <c r="A105" s="17" t="s">
        <v>325</v>
      </c>
      <c r="B105" s="109" t="s">
        <v>336</v>
      </c>
      <c r="C105" s="237">
        <v>932</v>
      </c>
      <c r="D105" s="237">
        <v>932</v>
      </c>
    </row>
    <row r="106" spans="1:4" ht="12" customHeight="1" thickBot="1">
      <c r="A106" s="19" t="s">
        <v>11</v>
      </c>
      <c r="B106" s="26" t="s">
        <v>337</v>
      </c>
      <c r="C106" s="229">
        <f>+C107+C109+C111</f>
        <v>2247</v>
      </c>
      <c r="D106" s="229">
        <f>SUM(D107,D109,D111)</f>
        <v>35286</v>
      </c>
    </row>
    <row r="107" spans="1:4" ht="12" customHeight="1">
      <c r="A107" s="14" t="s">
        <v>90</v>
      </c>
      <c r="B107" s="7" t="s">
        <v>185</v>
      </c>
      <c r="C107" s="232">
        <v>1500</v>
      </c>
      <c r="D107" s="232">
        <v>34539</v>
      </c>
    </row>
    <row r="108" spans="1:4" ht="12" customHeight="1">
      <c r="A108" s="14" t="s">
        <v>91</v>
      </c>
      <c r="B108" s="11" t="s">
        <v>341</v>
      </c>
      <c r="C108" s="232"/>
      <c r="D108" s="232"/>
    </row>
    <row r="109" spans="1:4" ht="12" customHeight="1">
      <c r="A109" s="14" t="s">
        <v>92</v>
      </c>
      <c r="B109" s="11" t="s">
        <v>149</v>
      </c>
      <c r="C109" s="231">
        <v>747</v>
      </c>
      <c r="D109" s="231">
        <v>747</v>
      </c>
    </row>
    <row r="110" spans="1:4" ht="12" customHeight="1">
      <c r="A110" s="14" t="s">
        <v>93</v>
      </c>
      <c r="B110" s="11" t="s">
        <v>342</v>
      </c>
      <c r="C110" s="217"/>
      <c r="D110" s="217"/>
    </row>
    <row r="111" spans="1:4" ht="12" customHeight="1">
      <c r="A111" s="14" t="s">
        <v>94</v>
      </c>
      <c r="B111" s="226" t="s">
        <v>188</v>
      </c>
      <c r="C111" s="217"/>
      <c r="D111" s="217"/>
    </row>
    <row r="112" spans="1:4" ht="12" customHeight="1">
      <c r="A112" s="14" t="s">
        <v>103</v>
      </c>
      <c r="B112" s="225" t="s">
        <v>418</v>
      </c>
      <c r="C112" s="217"/>
      <c r="D112" s="217"/>
    </row>
    <row r="113" spans="1:4" ht="12" customHeight="1">
      <c r="A113" s="14" t="s">
        <v>105</v>
      </c>
      <c r="B113" s="314" t="s">
        <v>347</v>
      </c>
      <c r="C113" s="217"/>
      <c r="D113" s="217"/>
    </row>
    <row r="114" spans="1:4" ht="15.75">
      <c r="A114" s="14" t="s">
        <v>150</v>
      </c>
      <c r="B114" s="107" t="s">
        <v>330</v>
      </c>
      <c r="C114" s="217"/>
      <c r="D114" s="217"/>
    </row>
    <row r="115" spans="1:4" ht="12" customHeight="1">
      <c r="A115" s="14" t="s">
        <v>151</v>
      </c>
      <c r="B115" s="107" t="s">
        <v>346</v>
      </c>
      <c r="C115" s="217"/>
      <c r="D115" s="217"/>
    </row>
    <row r="116" spans="1:4" ht="12" customHeight="1">
      <c r="A116" s="14" t="s">
        <v>152</v>
      </c>
      <c r="B116" s="107" t="s">
        <v>345</v>
      </c>
      <c r="C116" s="217"/>
      <c r="D116" s="217"/>
    </row>
    <row r="117" spans="1:4" ht="12" customHeight="1">
      <c r="A117" s="14" t="s">
        <v>338</v>
      </c>
      <c r="B117" s="107" t="s">
        <v>333</v>
      </c>
      <c r="C117" s="217"/>
      <c r="D117" s="217"/>
    </row>
    <row r="118" spans="1:4" ht="12" customHeight="1">
      <c r="A118" s="14" t="s">
        <v>339</v>
      </c>
      <c r="B118" s="107" t="s">
        <v>344</v>
      </c>
      <c r="C118" s="217"/>
      <c r="D118" s="217"/>
    </row>
    <row r="119" spans="1:4" ht="16.5" thickBot="1">
      <c r="A119" s="12" t="s">
        <v>340</v>
      </c>
      <c r="B119" s="107" t="s">
        <v>343</v>
      </c>
      <c r="C119" s="218"/>
      <c r="D119" s="218"/>
    </row>
    <row r="120" spans="1:4" ht="12" customHeight="1" thickBot="1">
      <c r="A120" s="19" t="s">
        <v>12</v>
      </c>
      <c r="B120" s="103" t="s">
        <v>348</v>
      </c>
      <c r="C120" s="229">
        <f>SUM(C121:C122)</f>
        <v>5247</v>
      </c>
      <c r="D120" s="229">
        <f>SUM(D121:D122)</f>
        <v>5168</v>
      </c>
    </row>
    <row r="121" spans="1:4" ht="12" customHeight="1">
      <c r="A121" s="14" t="s">
        <v>73</v>
      </c>
      <c r="B121" s="8" t="s">
        <v>50</v>
      </c>
      <c r="C121" s="232">
        <v>5247</v>
      </c>
      <c r="D121" s="232">
        <v>5168</v>
      </c>
    </row>
    <row r="122" spans="1:4" ht="12" customHeight="1" thickBot="1">
      <c r="A122" s="15" t="s">
        <v>74</v>
      </c>
      <c r="B122" s="11" t="s">
        <v>51</v>
      </c>
      <c r="C122" s="233"/>
      <c r="D122" s="233"/>
    </row>
    <row r="123" spans="1:4" ht="12" customHeight="1" thickBot="1">
      <c r="A123" s="19" t="s">
        <v>13</v>
      </c>
      <c r="B123" s="103" t="s">
        <v>349</v>
      </c>
      <c r="C123" s="229">
        <f>+C90+C106+C120</f>
        <v>46037</v>
      </c>
      <c r="D123" s="229">
        <f>SUM(D90,D106,D120)</f>
        <v>142463</v>
      </c>
    </row>
    <row r="124" spans="1:4" ht="12" customHeight="1" thickBot="1">
      <c r="A124" s="19" t="s">
        <v>14</v>
      </c>
      <c r="B124" s="103" t="s">
        <v>350</v>
      </c>
      <c r="C124" s="229">
        <f>+C125+C126+C127</f>
        <v>0</v>
      </c>
      <c r="D124" s="229"/>
    </row>
    <row r="125" spans="1:4" ht="12" customHeight="1">
      <c r="A125" s="14" t="s">
        <v>77</v>
      </c>
      <c r="B125" s="8" t="s">
        <v>351</v>
      </c>
      <c r="C125" s="217"/>
      <c r="D125" s="217"/>
    </row>
    <row r="126" spans="1:4" ht="12" customHeight="1">
      <c r="A126" s="14" t="s">
        <v>78</v>
      </c>
      <c r="B126" s="8" t="s">
        <v>352</v>
      </c>
      <c r="C126" s="217"/>
      <c r="D126" s="217"/>
    </row>
    <row r="127" spans="1:4" ht="12" customHeight="1" thickBot="1">
      <c r="A127" s="12" t="s">
        <v>79</v>
      </c>
      <c r="B127" s="6" t="s">
        <v>353</v>
      </c>
      <c r="C127" s="217"/>
      <c r="D127" s="217"/>
    </row>
    <row r="128" spans="1:4" ht="12" customHeight="1" thickBot="1">
      <c r="A128" s="19" t="s">
        <v>15</v>
      </c>
      <c r="B128" s="103" t="s">
        <v>400</v>
      </c>
      <c r="C128" s="229">
        <f>+C129+C130+C131+C132</f>
        <v>0</v>
      </c>
      <c r="D128" s="229"/>
    </row>
    <row r="129" spans="1:4" ht="12" customHeight="1">
      <c r="A129" s="14" t="s">
        <v>80</v>
      </c>
      <c r="B129" s="8" t="s">
        <v>354</v>
      </c>
      <c r="C129" s="217"/>
      <c r="D129" s="217"/>
    </row>
    <row r="130" spans="1:4" ht="12" customHeight="1">
      <c r="A130" s="14" t="s">
        <v>81</v>
      </c>
      <c r="B130" s="8" t="s">
        <v>355</v>
      </c>
      <c r="C130" s="217"/>
      <c r="D130" s="217"/>
    </row>
    <row r="131" spans="1:4" ht="12" customHeight="1">
      <c r="A131" s="14" t="s">
        <v>257</v>
      </c>
      <c r="B131" s="8" t="s">
        <v>356</v>
      </c>
      <c r="C131" s="217"/>
      <c r="D131" s="217"/>
    </row>
    <row r="132" spans="1:4" ht="12" customHeight="1" thickBot="1">
      <c r="A132" s="12" t="s">
        <v>258</v>
      </c>
      <c r="B132" s="6" t="s">
        <v>357</v>
      </c>
      <c r="C132" s="217"/>
      <c r="D132" s="217"/>
    </row>
    <row r="133" spans="1:4" ht="12" customHeight="1" thickBot="1">
      <c r="A133" s="19" t="s">
        <v>16</v>
      </c>
      <c r="B133" s="103" t="s">
        <v>358</v>
      </c>
      <c r="C133" s="235">
        <f>+C134+C135+C136+C137</f>
        <v>244</v>
      </c>
      <c r="D133" s="235">
        <f>SUM(D134:D137)</f>
        <v>244</v>
      </c>
    </row>
    <row r="134" spans="1:4" ht="12" customHeight="1">
      <c r="A134" s="14" t="s">
        <v>82</v>
      </c>
      <c r="B134" s="8" t="s">
        <v>359</v>
      </c>
      <c r="C134" s="217"/>
      <c r="D134" s="217"/>
    </row>
    <row r="135" spans="1:4" ht="12" customHeight="1">
      <c r="A135" s="14" t="s">
        <v>83</v>
      </c>
      <c r="B135" s="8" t="s">
        <v>369</v>
      </c>
      <c r="C135" s="217">
        <v>244</v>
      </c>
      <c r="D135" s="217">
        <v>244</v>
      </c>
    </row>
    <row r="136" spans="1:4" ht="12" customHeight="1">
      <c r="A136" s="14" t="s">
        <v>270</v>
      </c>
      <c r="B136" s="8" t="s">
        <v>360</v>
      </c>
      <c r="C136" s="217"/>
      <c r="D136" s="217"/>
    </row>
    <row r="137" spans="1:4" ht="12" customHeight="1" thickBot="1">
      <c r="A137" s="12" t="s">
        <v>271</v>
      </c>
      <c r="B137" s="6" t="s">
        <v>361</v>
      </c>
      <c r="C137" s="217"/>
      <c r="D137" s="217"/>
    </row>
    <row r="138" spans="1:4" ht="12" customHeight="1" thickBot="1">
      <c r="A138" s="19" t="s">
        <v>17</v>
      </c>
      <c r="B138" s="103" t="s">
        <v>362</v>
      </c>
      <c r="C138" s="238">
        <f>+C139+C140+C141+C142</f>
        <v>0</v>
      </c>
      <c r="D138" s="238"/>
    </row>
    <row r="139" spans="1:4" ht="12" customHeight="1">
      <c r="A139" s="14" t="s">
        <v>143</v>
      </c>
      <c r="B139" s="8" t="s">
        <v>363</v>
      </c>
      <c r="C139" s="217"/>
      <c r="D139" s="217"/>
    </row>
    <row r="140" spans="1:4" ht="12" customHeight="1">
      <c r="A140" s="14" t="s">
        <v>144</v>
      </c>
      <c r="B140" s="8" t="s">
        <v>364</v>
      </c>
      <c r="C140" s="217"/>
      <c r="D140" s="217"/>
    </row>
    <row r="141" spans="1:4" ht="12" customHeight="1">
      <c r="A141" s="14" t="s">
        <v>187</v>
      </c>
      <c r="B141" s="8" t="s">
        <v>365</v>
      </c>
      <c r="C141" s="217"/>
      <c r="D141" s="217"/>
    </row>
    <row r="142" spans="1:4" ht="12" customHeight="1" thickBot="1">
      <c r="A142" s="14" t="s">
        <v>273</v>
      </c>
      <c r="B142" s="8" t="s">
        <v>366</v>
      </c>
      <c r="C142" s="217"/>
      <c r="D142" s="217"/>
    </row>
    <row r="143" spans="1:8" ht="15" customHeight="1" thickBot="1">
      <c r="A143" s="19" t="s">
        <v>18</v>
      </c>
      <c r="B143" s="103" t="s">
        <v>367</v>
      </c>
      <c r="C143" s="330">
        <f>+C124+C128+C133+C138</f>
        <v>244</v>
      </c>
      <c r="D143" s="330">
        <f>SUM(D124,D128,D133,D138)</f>
        <v>244</v>
      </c>
      <c r="E143" s="331"/>
      <c r="F143" s="332"/>
      <c r="G143" s="332"/>
      <c r="H143" s="332"/>
    </row>
    <row r="144" spans="1:4" s="317" customFormat="1" ht="12.75" customHeight="1" thickBot="1">
      <c r="A144" s="227" t="s">
        <v>19</v>
      </c>
      <c r="B144" s="292" t="s">
        <v>368</v>
      </c>
      <c r="C144" s="330">
        <f>+C123+C143</f>
        <v>46281</v>
      </c>
      <c r="D144" s="330">
        <f>SUM(D123,D143)</f>
        <v>142707</v>
      </c>
    </row>
    <row r="145" ht="7.5" customHeight="1" thickBot="1"/>
    <row r="146" spans="1:4" ht="16.5" thickBot="1">
      <c r="A146" s="425" t="s">
        <v>370</v>
      </c>
      <c r="B146" s="425"/>
      <c r="C146" s="425"/>
      <c r="D146" s="315"/>
    </row>
    <row r="147" spans="1:4" ht="15" customHeight="1" thickBot="1">
      <c r="A147" s="420"/>
      <c r="B147" s="420"/>
      <c r="C147" s="239" t="s">
        <v>186</v>
      </c>
      <c r="D147" s="239"/>
    </row>
    <row r="148" spans="1:4" ht="22.5" customHeight="1" thickBot="1">
      <c r="A148" s="19">
        <v>1</v>
      </c>
      <c r="B148" s="26" t="s">
        <v>371</v>
      </c>
      <c r="C148" s="229">
        <f>+C60-C123</f>
        <v>-12097</v>
      </c>
      <c r="D148" s="229">
        <v>-14021</v>
      </c>
    </row>
    <row r="149" spans="1:4" ht="27.75" customHeight="1" thickBot="1">
      <c r="A149" s="19" t="s">
        <v>11</v>
      </c>
      <c r="B149" s="26" t="s">
        <v>372</v>
      </c>
      <c r="C149" s="229">
        <f>+C83-C143</f>
        <v>12097</v>
      </c>
      <c r="D149" s="229">
        <v>14021</v>
      </c>
    </row>
  </sheetData>
  <sheetProtection/>
  <mergeCells count="8">
    <mergeCell ref="A147:B147"/>
    <mergeCell ref="A2:B2"/>
    <mergeCell ref="A87:B87"/>
    <mergeCell ref="C2:D2"/>
    <mergeCell ref="A1:D1"/>
    <mergeCell ref="A86:D86"/>
    <mergeCell ref="C87:D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
Csikvánd Önkormányzat
2016. ÉVI KÖLTSÉGVETÉS
KÖTELEZŐ FELADATAINAK MÉRLEGE &amp;R&amp;"Times New Roman CE,Félkövér dőlt"&amp;11 </oddHeader>
  </headerFooter>
  <rowBreaks count="1" manualBreakCount="1">
    <brk id="8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19">
      <selection activeCell="G6" sqref="G6"/>
    </sheetView>
  </sheetViews>
  <sheetFormatPr defaultColWidth="9.375" defaultRowHeight="12.75"/>
  <cols>
    <col min="1" max="1" width="6.875" style="45" customWidth="1"/>
    <col min="2" max="2" width="55.125" style="157" customWidth="1"/>
    <col min="3" max="4" width="16.375" style="45" customWidth="1"/>
    <col min="5" max="5" width="55.125" style="45" customWidth="1"/>
    <col min="6" max="7" width="16.375" style="45" customWidth="1"/>
    <col min="8" max="8" width="4.875" style="45" customWidth="1"/>
    <col min="9" max="16384" width="9.375" style="45" customWidth="1"/>
  </cols>
  <sheetData>
    <row r="1" spans="2:8" ht="39.75" customHeight="1">
      <c r="B1" s="249" t="s">
        <v>129</v>
      </c>
      <c r="C1" s="250"/>
      <c r="D1" s="250"/>
      <c r="E1" s="250"/>
      <c r="F1" s="250"/>
      <c r="G1" s="250"/>
      <c r="H1" s="428" t="s">
        <v>478</v>
      </c>
    </row>
    <row r="2" spans="6:8" ht="14.25" thickBot="1">
      <c r="F2" s="430" t="s">
        <v>52</v>
      </c>
      <c r="G2" s="431"/>
      <c r="H2" s="428"/>
    </row>
    <row r="3" spans="1:8" ht="18" customHeight="1" thickBot="1">
      <c r="A3" s="426" t="s">
        <v>60</v>
      </c>
      <c r="B3" s="251" t="s">
        <v>47</v>
      </c>
      <c r="C3" s="252"/>
      <c r="D3" s="386"/>
      <c r="E3" s="251" t="s">
        <v>49</v>
      </c>
      <c r="F3" s="253"/>
      <c r="G3" s="406"/>
      <c r="H3" s="428"/>
    </row>
    <row r="4" spans="1:8" s="254" customFormat="1" ht="35.25" customHeight="1" thickBot="1">
      <c r="A4" s="427"/>
      <c r="B4" s="158" t="s">
        <v>53</v>
      </c>
      <c r="C4" s="159" t="s">
        <v>428</v>
      </c>
      <c r="D4" s="387" t="s">
        <v>450</v>
      </c>
      <c r="E4" s="158" t="s">
        <v>53</v>
      </c>
      <c r="F4" s="41" t="s">
        <v>428</v>
      </c>
      <c r="G4" s="387" t="s">
        <v>450</v>
      </c>
      <c r="H4" s="428"/>
    </row>
    <row r="5" spans="1:8" s="259" customFormat="1" ht="12" customHeight="1" thickBot="1">
      <c r="A5" s="255" t="s">
        <v>421</v>
      </c>
      <c r="B5" s="256" t="s">
        <v>422</v>
      </c>
      <c r="C5" s="257" t="s">
        <v>423</v>
      </c>
      <c r="D5" s="388" t="s">
        <v>424</v>
      </c>
      <c r="E5" s="256" t="s">
        <v>425</v>
      </c>
      <c r="F5" s="398" t="s">
        <v>426</v>
      </c>
      <c r="G5" s="258" t="s">
        <v>451</v>
      </c>
      <c r="H5" s="428"/>
    </row>
    <row r="6" spans="1:8" ht="12.75" customHeight="1">
      <c r="A6" s="260" t="s">
        <v>10</v>
      </c>
      <c r="B6" s="261" t="s">
        <v>373</v>
      </c>
      <c r="C6" s="240">
        <v>6124</v>
      </c>
      <c r="D6" s="389">
        <v>6262</v>
      </c>
      <c r="E6" s="261" t="s">
        <v>54</v>
      </c>
      <c r="F6" s="399">
        <v>10510</v>
      </c>
      <c r="G6" s="289">
        <v>61283</v>
      </c>
      <c r="H6" s="428"/>
    </row>
    <row r="7" spans="1:8" ht="12.75" customHeight="1">
      <c r="A7" s="262" t="s">
        <v>11</v>
      </c>
      <c r="B7" s="263" t="s">
        <v>374</v>
      </c>
      <c r="C7" s="241">
        <v>7916</v>
      </c>
      <c r="D7" s="390">
        <v>70879</v>
      </c>
      <c r="E7" s="263" t="s">
        <v>145</v>
      </c>
      <c r="F7" s="242">
        <v>2032</v>
      </c>
      <c r="G7" s="246">
        <v>8901</v>
      </c>
      <c r="H7" s="428"/>
    </row>
    <row r="8" spans="1:8" ht="12.75" customHeight="1">
      <c r="A8" s="262" t="s">
        <v>12</v>
      </c>
      <c r="B8" s="263" t="s">
        <v>402</v>
      </c>
      <c r="C8" s="241"/>
      <c r="D8" s="390"/>
      <c r="E8" s="263" t="s">
        <v>191</v>
      </c>
      <c r="F8" s="242">
        <v>17850</v>
      </c>
      <c r="G8" s="246">
        <v>23674</v>
      </c>
      <c r="H8" s="428"/>
    </row>
    <row r="9" spans="1:8" ht="12.75" customHeight="1">
      <c r="A9" s="262" t="s">
        <v>13</v>
      </c>
      <c r="B9" s="263" t="s">
        <v>136</v>
      </c>
      <c r="C9" s="241">
        <v>18165</v>
      </c>
      <c r="D9" s="390">
        <v>18165</v>
      </c>
      <c r="E9" s="263" t="s">
        <v>146</v>
      </c>
      <c r="F9" s="242">
        <v>1633</v>
      </c>
      <c r="G9" s="246">
        <v>1633</v>
      </c>
      <c r="H9" s="428"/>
    </row>
    <row r="10" spans="1:8" ht="12.75" customHeight="1">
      <c r="A10" s="262" t="s">
        <v>14</v>
      </c>
      <c r="B10" s="264" t="s">
        <v>375</v>
      </c>
      <c r="C10" s="241"/>
      <c r="D10" s="390"/>
      <c r="E10" s="263" t="s">
        <v>147</v>
      </c>
      <c r="F10" s="242">
        <v>6518</v>
      </c>
      <c r="G10" s="246">
        <v>6518</v>
      </c>
      <c r="H10" s="428"/>
    </row>
    <row r="11" spans="1:8" ht="12.75" customHeight="1">
      <c r="A11" s="262" t="s">
        <v>15</v>
      </c>
      <c r="B11" s="263" t="s">
        <v>376</v>
      </c>
      <c r="C11" s="242"/>
      <c r="D11" s="246"/>
      <c r="E11" s="263" t="s">
        <v>41</v>
      </c>
      <c r="F11" s="242">
        <v>5247</v>
      </c>
      <c r="G11" s="246">
        <v>5168</v>
      </c>
      <c r="H11" s="428"/>
    </row>
    <row r="12" spans="1:8" ht="12.75" customHeight="1">
      <c r="A12" s="262" t="s">
        <v>16</v>
      </c>
      <c r="B12" s="263" t="s">
        <v>255</v>
      </c>
      <c r="C12" s="241">
        <v>1735</v>
      </c>
      <c r="D12" s="390">
        <v>2046</v>
      </c>
      <c r="E12" s="36"/>
      <c r="F12" s="242"/>
      <c r="G12" s="246"/>
      <c r="H12" s="428"/>
    </row>
    <row r="13" spans="1:8" ht="12.75" customHeight="1">
      <c r="A13" s="262" t="s">
        <v>17</v>
      </c>
      <c r="B13" s="36"/>
      <c r="C13" s="241"/>
      <c r="D13" s="390"/>
      <c r="E13" s="36"/>
      <c r="F13" s="242"/>
      <c r="G13" s="246"/>
      <c r="H13" s="428"/>
    </row>
    <row r="14" spans="1:8" ht="12.75" customHeight="1">
      <c r="A14" s="262" t="s">
        <v>18</v>
      </c>
      <c r="B14" s="333"/>
      <c r="C14" s="242"/>
      <c r="D14" s="246"/>
      <c r="E14" s="36"/>
      <c r="F14" s="242"/>
      <c r="G14" s="246"/>
      <c r="H14" s="428"/>
    </row>
    <row r="15" spans="1:8" ht="12.75" customHeight="1">
      <c r="A15" s="262" t="s">
        <v>19</v>
      </c>
      <c r="B15" s="36"/>
      <c r="C15" s="241"/>
      <c r="D15" s="390"/>
      <c r="E15" s="36"/>
      <c r="F15" s="242"/>
      <c r="G15" s="246"/>
      <c r="H15" s="428"/>
    </row>
    <row r="16" spans="1:8" ht="12.75" customHeight="1">
      <c r="A16" s="262" t="s">
        <v>20</v>
      </c>
      <c r="B16" s="36"/>
      <c r="C16" s="241"/>
      <c r="D16" s="390"/>
      <c r="E16" s="36"/>
      <c r="F16" s="242"/>
      <c r="G16" s="246"/>
      <c r="H16" s="428"/>
    </row>
    <row r="17" spans="1:8" ht="12.75" customHeight="1" thickBot="1">
      <c r="A17" s="262" t="s">
        <v>21</v>
      </c>
      <c r="B17" s="47"/>
      <c r="C17" s="243"/>
      <c r="D17" s="391"/>
      <c r="E17" s="36"/>
      <c r="F17" s="400"/>
      <c r="G17" s="247"/>
      <c r="H17" s="428"/>
    </row>
    <row r="18" spans="1:8" ht="15.75" customHeight="1" thickBot="1">
      <c r="A18" s="265" t="s">
        <v>22</v>
      </c>
      <c r="B18" s="104" t="s">
        <v>403</v>
      </c>
      <c r="C18" s="244">
        <f>SUM(C6:C17)</f>
        <v>33940</v>
      </c>
      <c r="D18" s="392">
        <f>SUM(D6:D17)</f>
        <v>97352</v>
      </c>
      <c r="E18" s="104" t="s">
        <v>384</v>
      </c>
      <c r="F18" s="363">
        <f>SUM(F6:F17)</f>
        <v>43790</v>
      </c>
      <c r="G18" s="248">
        <f>SUM(G6:G17)</f>
        <v>107177</v>
      </c>
      <c r="H18" s="428"/>
    </row>
    <row r="19" spans="1:8" ht="12.75" customHeight="1">
      <c r="A19" s="266" t="s">
        <v>23</v>
      </c>
      <c r="B19" s="267" t="s">
        <v>379</v>
      </c>
      <c r="C19" s="361">
        <v>10094</v>
      </c>
      <c r="D19" s="393">
        <f>SUM(D20:D23)</f>
        <v>10069</v>
      </c>
      <c r="E19" s="268" t="s">
        <v>153</v>
      </c>
      <c r="F19" s="401"/>
      <c r="G19" s="403"/>
      <c r="H19" s="428"/>
    </row>
    <row r="20" spans="1:8" ht="12.75" customHeight="1">
      <c r="A20" s="269" t="s">
        <v>24</v>
      </c>
      <c r="B20" s="268" t="s">
        <v>183</v>
      </c>
      <c r="C20" s="61">
        <v>10094</v>
      </c>
      <c r="D20" s="394">
        <v>10069</v>
      </c>
      <c r="E20" s="268" t="s">
        <v>383</v>
      </c>
      <c r="F20" s="364"/>
      <c r="G20" s="62"/>
      <c r="H20" s="428"/>
    </row>
    <row r="21" spans="1:8" ht="12.75" customHeight="1">
      <c r="A21" s="269" t="s">
        <v>25</v>
      </c>
      <c r="B21" s="268" t="s">
        <v>184</v>
      </c>
      <c r="C21" s="61"/>
      <c r="D21" s="394"/>
      <c r="E21" s="268" t="s">
        <v>127</v>
      </c>
      <c r="F21" s="364"/>
      <c r="G21" s="62"/>
      <c r="H21" s="428"/>
    </row>
    <row r="22" spans="1:8" ht="12.75" customHeight="1">
      <c r="A22" s="269" t="s">
        <v>26</v>
      </c>
      <c r="B22" s="268" t="s">
        <v>189</v>
      </c>
      <c r="C22" s="61"/>
      <c r="D22" s="394"/>
      <c r="E22" s="268" t="s">
        <v>128</v>
      </c>
      <c r="F22" s="364"/>
      <c r="G22" s="62"/>
      <c r="H22" s="428"/>
    </row>
    <row r="23" spans="1:8" ht="12.75" customHeight="1">
      <c r="A23" s="269" t="s">
        <v>27</v>
      </c>
      <c r="B23" s="268" t="s">
        <v>190</v>
      </c>
      <c r="C23" s="61"/>
      <c r="D23" s="395"/>
      <c r="E23" s="267" t="s">
        <v>192</v>
      </c>
      <c r="F23" s="364"/>
      <c r="G23" s="62"/>
      <c r="H23" s="428"/>
    </row>
    <row r="24" spans="1:8" ht="12.75" customHeight="1">
      <c r="A24" s="269" t="s">
        <v>28</v>
      </c>
      <c r="B24" s="268" t="s">
        <v>380</v>
      </c>
      <c r="C24" s="270">
        <f>+C25+C26</f>
        <v>0</v>
      </c>
      <c r="D24" s="396"/>
      <c r="E24" s="268" t="s">
        <v>154</v>
      </c>
      <c r="F24" s="364"/>
      <c r="G24" s="62"/>
      <c r="H24" s="428"/>
    </row>
    <row r="25" spans="1:8" ht="12.75" customHeight="1">
      <c r="A25" s="266" t="s">
        <v>29</v>
      </c>
      <c r="B25" s="267" t="s">
        <v>377</v>
      </c>
      <c r="C25" s="245"/>
      <c r="D25" s="395"/>
      <c r="E25" s="261" t="s">
        <v>155</v>
      </c>
      <c r="F25" s="401"/>
      <c r="G25" s="62"/>
      <c r="H25" s="428"/>
    </row>
    <row r="26" spans="1:8" ht="12.75" customHeight="1" thickBot="1">
      <c r="A26" s="269" t="s">
        <v>30</v>
      </c>
      <c r="B26" s="268" t="s">
        <v>378</v>
      </c>
      <c r="C26" s="61"/>
      <c r="D26" s="394"/>
      <c r="E26" s="36" t="s">
        <v>369</v>
      </c>
      <c r="F26" s="402">
        <v>244</v>
      </c>
      <c r="G26" s="404">
        <v>244</v>
      </c>
      <c r="H26" s="428"/>
    </row>
    <row r="27" spans="1:8" ht="15.75" customHeight="1" thickBot="1">
      <c r="A27" s="265" t="s">
        <v>31</v>
      </c>
      <c r="B27" s="104" t="s">
        <v>381</v>
      </c>
      <c r="C27" s="244">
        <f>+C19+C24</f>
        <v>10094</v>
      </c>
      <c r="D27" s="392">
        <v>10069</v>
      </c>
      <c r="E27" s="104" t="s">
        <v>385</v>
      </c>
      <c r="F27" s="363">
        <f>SUM(F19:F26)</f>
        <v>244</v>
      </c>
      <c r="G27" s="248">
        <f>SUM(G19:G26)</f>
        <v>244</v>
      </c>
      <c r="H27" s="428"/>
    </row>
    <row r="28" spans="1:8" ht="13.5" thickBot="1">
      <c r="A28" s="265" t="s">
        <v>32</v>
      </c>
      <c r="B28" s="271" t="s">
        <v>382</v>
      </c>
      <c r="C28" s="272">
        <f>+C18+C27</f>
        <v>44034</v>
      </c>
      <c r="D28" s="397">
        <v>107421</v>
      </c>
      <c r="E28" s="271" t="s">
        <v>386</v>
      </c>
      <c r="F28" s="397">
        <f>+F18+F27</f>
        <v>44034</v>
      </c>
      <c r="G28" s="405">
        <v>107421</v>
      </c>
      <c r="H28" s="428"/>
    </row>
    <row r="29" spans="1:8" ht="13.5" thickBot="1">
      <c r="A29" s="265" t="s">
        <v>33</v>
      </c>
      <c r="B29" s="271" t="s">
        <v>131</v>
      </c>
      <c r="C29" s="272">
        <f>IF(C18-F18&lt;0,F18-C18,"-")</f>
        <v>9850</v>
      </c>
      <c r="D29" s="397">
        <v>9825</v>
      </c>
      <c r="E29" s="271" t="s">
        <v>132</v>
      </c>
      <c r="F29" s="397" t="str">
        <f>IF(C18-F18&gt;0,C18-F18,"-")</f>
        <v>-</v>
      </c>
      <c r="G29" s="405"/>
      <c r="H29" s="428"/>
    </row>
    <row r="30" spans="1:8" ht="13.5" thickBot="1">
      <c r="A30" s="265" t="s">
        <v>34</v>
      </c>
      <c r="B30" s="271" t="s">
        <v>193</v>
      </c>
      <c r="C30" s="272" t="str">
        <f>IF(C18+C19-F28&lt;0,F28-(C18+C19),"-")</f>
        <v>-</v>
      </c>
      <c r="D30" s="397" t="s">
        <v>452</v>
      </c>
      <c r="E30" s="271" t="s">
        <v>194</v>
      </c>
      <c r="F30" s="397" t="str">
        <f>IF(C18+C19-F28&gt;0,C18+C19-F28,"-")</f>
        <v>-</v>
      </c>
      <c r="G30" s="405"/>
      <c r="H30" s="428"/>
    </row>
    <row r="31" spans="2:5" ht="18.75">
      <c r="B31" s="429"/>
      <c r="C31" s="429"/>
      <c r="D31" s="429"/>
      <c r="E31" s="429"/>
    </row>
  </sheetData>
  <sheetProtection/>
  <mergeCells count="4">
    <mergeCell ref="A3:A4"/>
    <mergeCell ref="H1:H30"/>
    <mergeCell ref="B31:E31"/>
    <mergeCell ref="F2:G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75" zoomScaleSheetLayoutView="75" workbookViewId="0" topLeftCell="A1">
      <selection activeCell="E6" sqref="E6"/>
    </sheetView>
  </sheetViews>
  <sheetFormatPr defaultColWidth="9.375" defaultRowHeight="12.75"/>
  <cols>
    <col min="1" max="1" width="6.875" style="45" customWidth="1"/>
    <col min="2" max="2" width="55.125" style="157" customWidth="1"/>
    <col min="3" max="4" width="16.375" style="45" customWidth="1"/>
    <col min="5" max="5" width="55.125" style="45" customWidth="1"/>
    <col min="6" max="7" width="16.375" style="45" customWidth="1"/>
    <col min="8" max="8" width="4.875" style="45" customWidth="1"/>
    <col min="9" max="16384" width="9.375" style="45" customWidth="1"/>
  </cols>
  <sheetData>
    <row r="1" spans="2:8" ht="31.5">
      <c r="B1" s="249" t="s">
        <v>130</v>
      </c>
      <c r="C1" s="250"/>
      <c r="D1" s="250"/>
      <c r="E1" s="250"/>
      <c r="F1" s="250"/>
      <c r="G1" s="250"/>
      <c r="H1" s="428"/>
    </row>
    <row r="2" spans="6:8" ht="14.25" thickBot="1">
      <c r="F2" s="430" t="s">
        <v>52</v>
      </c>
      <c r="G2" s="431"/>
      <c r="H2" s="428"/>
    </row>
    <row r="3" spans="1:8" ht="13.5" thickBot="1">
      <c r="A3" s="432" t="s">
        <v>60</v>
      </c>
      <c r="B3" s="251" t="s">
        <v>47</v>
      </c>
      <c r="C3" s="252"/>
      <c r="D3" s="386"/>
      <c r="E3" s="251" t="s">
        <v>49</v>
      </c>
      <c r="F3" s="253"/>
      <c r="G3" s="406"/>
      <c r="H3" s="428"/>
    </row>
    <row r="4" spans="1:8" s="254" customFormat="1" ht="36.75" thickBot="1">
      <c r="A4" s="433"/>
      <c r="B4" s="158" t="s">
        <v>53</v>
      </c>
      <c r="C4" s="159" t="s">
        <v>428</v>
      </c>
      <c r="D4" s="387" t="s">
        <v>450</v>
      </c>
      <c r="E4" s="158" t="s">
        <v>53</v>
      </c>
      <c r="F4" s="159" t="s">
        <v>428</v>
      </c>
      <c r="G4" s="387" t="s">
        <v>450</v>
      </c>
      <c r="H4" s="428"/>
    </row>
    <row r="5" spans="1:8" s="254" customFormat="1" ht="13.5" thickBot="1">
      <c r="A5" s="255" t="s">
        <v>421</v>
      </c>
      <c r="B5" s="256" t="s">
        <v>422</v>
      </c>
      <c r="C5" s="257" t="s">
        <v>423</v>
      </c>
      <c r="D5" s="388" t="s">
        <v>424</v>
      </c>
      <c r="E5" s="256" t="s">
        <v>425</v>
      </c>
      <c r="F5" s="258" t="s">
        <v>426</v>
      </c>
      <c r="G5" s="388" t="s">
        <v>451</v>
      </c>
      <c r="H5" s="428"/>
    </row>
    <row r="6" spans="1:8" ht="12.75" customHeight="1">
      <c r="A6" s="260" t="s">
        <v>10</v>
      </c>
      <c r="B6" s="261" t="s">
        <v>387</v>
      </c>
      <c r="C6" s="240"/>
      <c r="D6" s="389">
        <v>31090</v>
      </c>
      <c r="E6" s="261" t="s">
        <v>185</v>
      </c>
      <c r="F6" s="362">
        <v>1500</v>
      </c>
      <c r="G6" s="289">
        <v>34539</v>
      </c>
      <c r="H6" s="428"/>
    </row>
    <row r="7" spans="1:8" ht="12.75">
      <c r="A7" s="262" t="s">
        <v>11</v>
      </c>
      <c r="B7" s="263" t="s">
        <v>388</v>
      </c>
      <c r="C7" s="241"/>
      <c r="D7" s="390"/>
      <c r="E7" s="263" t="s">
        <v>393</v>
      </c>
      <c r="F7" s="242"/>
      <c r="G7" s="246"/>
      <c r="H7" s="428"/>
    </row>
    <row r="8" spans="1:8" ht="12.75" customHeight="1">
      <c r="A8" s="262" t="s">
        <v>12</v>
      </c>
      <c r="B8" s="263" t="s">
        <v>3</v>
      </c>
      <c r="C8" s="241"/>
      <c r="D8" s="390"/>
      <c r="E8" s="263" t="s">
        <v>149</v>
      </c>
      <c r="F8" s="242">
        <v>747</v>
      </c>
      <c r="G8" s="246">
        <v>747</v>
      </c>
      <c r="H8" s="428"/>
    </row>
    <row r="9" spans="1:8" ht="12.75" customHeight="1">
      <c r="A9" s="262" t="s">
        <v>13</v>
      </c>
      <c r="B9" s="263" t="s">
        <v>389</v>
      </c>
      <c r="C9" s="241"/>
      <c r="D9" s="390"/>
      <c r="E9" s="263" t="s">
        <v>394</v>
      </c>
      <c r="F9" s="242"/>
      <c r="G9" s="246"/>
      <c r="H9" s="428"/>
    </row>
    <row r="10" spans="1:8" ht="12.75" customHeight="1">
      <c r="A10" s="262" t="s">
        <v>14</v>
      </c>
      <c r="B10" s="263" t="s">
        <v>390</v>
      </c>
      <c r="C10" s="241"/>
      <c r="D10" s="390"/>
      <c r="E10" s="263" t="s">
        <v>188</v>
      </c>
      <c r="F10" s="242"/>
      <c r="G10" s="246"/>
      <c r="H10" s="428"/>
    </row>
    <row r="11" spans="1:8" ht="12.75" customHeight="1">
      <c r="A11" s="262" t="s">
        <v>15</v>
      </c>
      <c r="B11" s="263" t="s">
        <v>391</v>
      </c>
      <c r="C11" s="242"/>
      <c r="D11" s="246"/>
      <c r="E11" s="36"/>
      <c r="F11" s="242"/>
      <c r="G11" s="246"/>
      <c r="H11" s="428"/>
    </row>
    <row r="12" spans="1:8" ht="12.75" customHeight="1">
      <c r="A12" s="262" t="s">
        <v>16</v>
      </c>
      <c r="B12" s="36"/>
      <c r="C12" s="241"/>
      <c r="D12" s="390"/>
      <c r="E12" s="36"/>
      <c r="F12" s="242"/>
      <c r="G12" s="246"/>
      <c r="H12" s="428"/>
    </row>
    <row r="13" spans="1:8" ht="12.75" customHeight="1">
      <c r="A13" s="262" t="s">
        <v>17</v>
      </c>
      <c r="B13" s="36"/>
      <c r="C13" s="241"/>
      <c r="D13" s="390"/>
      <c r="E13" s="36"/>
      <c r="F13" s="242"/>
      <c r="G13" s="246"/>
      <c r="H13" s="428"/>
    </row>
    <row r="14" spans="1:8" ht="12.75" customHeight="1">
      <c r="A14" s="262" t="s">
        <v>18</v>
      </c>
      <c r="B14" s="36"/>
      <c r="C14" s="242"/>
      <c r="D14" s="246"/>
      <c r="E14" s="36"/>
      <c r="F14" s="242"/>
      <c r="G14" s="246"/>
      <c r="H14" s="428"/>
    </row>
    <row r="15" spans="1:8" ht="12.75">
      <c r="A15" s="262" t="s">
        <v>19</v>
      </c>
      <c r="B15" s="36"/>
      <c r="C15" s="242"/>
      <c r="D15" s="246"/>
      <c r="E15" s="36"/>
      <c r="F15" s="242"/>
      <c r="G15" s="246"/>
      <c r="H15" s="428"/>
    </row>
    <row r="16" spans="1:8" ht="12.75" customHeight="1" thickBot="1">
      <c r="A16" s="304" t="s">
        <v>20</v>
      </c>
      <c r="B16" s="334"/>
      <c r="C16" s="306"/>
      <c r="D16" s="410"/>
      <c r="E16" s="305" t="s">
        <v>41</v>
      </c>
      <c r="F16" s="306"/>
      <c r="G16" s="247"/>
      <c r="H16" s="428"/>
    </row>
    <row r="17" spans="1:8" ht="15.75" customHeight="1" thickBot="1">
      <c r="A17" s="265" t="s">
        <v>21</v>
      </c>
      <c r="B17" s="104" t="s">
        <v>404</v>
      </c>
      <c r="C17" s="244">
        <f>+C6+C8+C9+C11+C12+C13+C14+C15+C16</f>
        <v>0</v>
      </c>
      <c r="D17" s="392">
        <f>SUM(D6,D8,D9,D11)</f>
        <v>31090</v>
      </c>
      <c r="E17" s="104" t="s">
        <v>405</v>
      </c>
      <c r="F17" s="363">
        <f>+F6+F8+F10+F11+F12+F13+F14+F15+F16</f>
        <v>2247</v>
      </c>
      <c r="G17" s="248">
        <f>SUM(G6,G8,G10)</f>
        <v>35286</v>
      </c>
      <c r="H17" s="428"/>
    </row>
    <row r="18" spans="1:8" ht="12.75" customHeight="1">
      <c r="A18" s="260" t="s">
        <v>22</v>
      </c>
      <c r="B18" s="274" t="s">
        <v>206</v>
      </c>
      <c r="C18" s="281">
        <v>2247</v>
      </c>
      <c r="D18" s="407">
        <f>SUM(D19:D23)</f>
        <v>4196</v>
      </c>
      <c r="E18" s="268" t="s">
        <v>153</v>
      </c>
      <c r="F18" s="365"/>
      <c r="G18" s="403"/>
      <c r="H18" s="428"/>
    </row>
    <row r="19" spans="1:8" ht="12.75" customHeight="1">
      <c r="A19" s="262" t="s">
        <v>23</v>
      </c>
      <c r="B19" s="275" t="s">
        <v>195</v>
      </c>
      <c r="C19" s="61">
        <v>2247</v>
      </c>
      <c r="D19" s="394">
        <v>4196</v>
      </c>
      <c r="E19" s="268" t="s">
        <v>156</v>
      </c>
      <c r="F19" s="364"/>
      <c r="G19" s="62"/>
      <c r="H19" s="428"/>
    </row>
    <row r="20" spans="1:8" ht="12.75" customHeight="1">
      <c r="A20" s="260" t="s">
        <v>24</v>
      </c>
      <c r="B20" s="275" t="s">
        <v>196</v>
      </c>
      <c r="C20" s="61"/>
      <c r="D20" s="394"/>
      <c r="E20" s="268" t="s">
        <v>127</v>
      </c>
      <c r="F20" s="364"/>
      <c r="G20" s="62"/>
      <c r="H20" s="428"/>
    </row>
    <row r="21" spans="1:8" ht="12.75" customHeight="1">
      <c r="A21" s="262" t="s">
        <v>25</v>
      </c>
      <c r="B21" s="275" t="s">
        <v>197</v>
      </c>
      <c r="C21" s="61"/>
      <c r="D21" s="394"/>
      <c r="E21" s="268" t="s">
        <v>128</v>
      </c>
      <c r="F21" s="364"/>
      <c r="G21" s="62"/>
      <c r="H21" s="428"/>
    </row>
    <row r="22" spans="1:8" ht="12.75" customHeight="1">
      <c r="A22" s="260" t="s">
        <v>26</v>
      </c>
      <c r="B22" s="275" t="s">
        <v>198</v>
      </c>
      <c r="C22" s="61"/>
      <c r="D22" s="395"/>
      <c r="E22" s="267" t="s">
        <v>192</v>
      </c>
      <c r="F22" s="364"/>
      <c r="G22" s="62"/>
      <c r="H22" s="428"/>
    </row>
    <row r="23" spans="1:8" ht="12.75" customHeight="1">
      <c r="A23" s="262" t="s">
        <v>27</v>
      </c>
      <c r="B23" s="276" t="s">
        <v>199</v>
      </c>
      <c r="C23" s="61"/>
      <c r="D23" s="394"/>
      <c r="E23" s="268" t="s">
        <v>157</v>
      </c>
      <c r="F23" s="364"/>
      <c r="G23" s="62"/>
      <c r="H23" s="428"/>
    </row>
    <row r="24" spans="1:8" ht="12.75" customHeight="1">
      <c r="A24" s="260" t="s">
        <v>28</v>
      </c>
      <c r="B24" s="277" t="s">
        <v>200</v>
      </c>
      <c r="C24" s="270">
        <f>+C25+C26+C27+C28+C29</f>
        <v>0</v>
      </c>
      <c r="D24" s="407"/>
      <c r="E24" s="278" t="s">
        <v>155</v>
      </c>
      <c r="F24" s="364"/>
      <c r="G24" s="62"/>
      <c r="H24" s="428"/>
    </row>
    <row r="25" spans="1:8" ht="12.75" customHeight="1">
      <c r="A25" s="262" t="s">
        <v>29</v>
      </c>
      <c r="B25" s="276" t="s">
        <v>201</v>
      </c>
      <c r="C25" s="61"/>
      <c r="D25" s="408"/>
      <c r="E25" s="278" t="s">
        <v>395</v>
      </c>
      <c r="F25" s="364"/>
      <c r="G25" s="62"/>
      <c r="H25" s="428"/>
    </row>
    <row r="26" spans="1:8" ht="12.75" customHeight="1">
      <c r="A26" s="260" t="s">
        <v>30</v>
      </c>
      <c r="B26" s="276" t="s">
        <v>202</v>
      </c>
      <c r="C26" s="61"/>
      <c r="D26" s="408"/>
      <c r="E26" s="273"/>
      <c r="F26" s="364"/>
      <c r="G26" s="62"/>
      <c r="H26" s="428"/>
    </row>
    <row r="27" spans="1:8" ht="12.75" customHeight="1">
      <c r="A27" s="262" t="s">
        <v>31</v>
      </c>
      <c r="B27" s="275" t="s">
        <v>203</v>
      </c>
      <c r="C27" s="61"/>
      <c r="D27" s="408"/>
      <c r="E27" s="102"/>
      <c r="F27" s="364"/>
      <c r="G27" s="62"/>
      <c r="H27" s="428"/>
    </row>
    <row r="28" spans="1:8" ht="12.75" customHeight="1">
      <c r="A28" s="260" t="s">
        <v>32</v>
      </c>
      <c r="B28" s="279" t="s">
        <v>204</v>
      </c>
      <c r="C28" s="61"/>
      <c r="D28" s="394"/>
      <c r="E28" s="36"/>
      <c r="F28" s="364"/>
      <c r="G28" s="62"/>
      <c r="H28" s="428"/>
    </row>
    <row r="29" spans="1:8" ht="12.75" customHeight="1" thickBot="1">
      <c r="A29" s="262" t="s">
        <v>33</v>
      </c>
      <c r="B29" s="280" t="s">
        <v>205</v>
      </c>
      <c r="C29" s="61"/>
      <c r="D29" s="408"/>
      <c r="E29" s="102"/>
      <c r="F29" s="364"/>
      <c r="G29" s="404"/>
      <c r="H29" s="428"/>
    </row>
    <row r="30" spans="1:8" ht="21.75" customHeight="1" thickBot="1">
      <c r="A30" s="265" t="s">
        <v>34</v>
      </c>
      <c r="B30" s="104" t="s">
        <v>392</v>
      </c>
      <c r="C30" s="244">
        <f>+C18+C24</f>
        <v>2247</v>
      </c>
      <c r="D30" s="392">
        <f>SUM(D18,D24)</f>
        <v>4196</v>
      </c>
      <c r="E30" s="104" t="s">
        <v>396</v>
      </c>
      <c r="F30" s="248">
        <f>SUM(F18:F29)</f>
        <v>0</v>
      </c>
      <c r="G30" s="409"/>
      <c r="H30" s="428"/>
    </row>
    <row r="31" spans="1:8" ht="13.5" thickBot="1">
      <c r="A31" s="265" t="s">
        <v>35</v>
      </c>
      <c r="B31" s="271" t="s">
        <v>397</v>
      </c>
      <c r="C31" s="272">
        <f>+C17+C30</f>
        <v>2247</v>
      </c>
      <c r="D31" s="397">
        <f>SUM(D17,D30)</f>
        <v>35286</v>
      </c>
      <c r="E31" s="271" t="s">
        <v>398</v>
      </c>
      <c r="F31" s="272">
        <f>+F17+F30</f>
        <v>2247</v>
      </c>
      <c r="G31" s="405">
        <v>35286</v>
      </c>
      <c r="H31" s="428"/>
    </row>
    <row r="32" spans="1:8" ht="13.5" thickBot="1">
      <c r="A32" s="265" t="s">
        <v>36</v>
      </c>
      <c r="B32" s="271" t="s">
        <v>131</v>
      </c>
      <c r="C32" s="272">
        <f>IF(C17-F17&lt;0,F17-C17,"-")</f>
        <v>2247</v>
      </c>
      <c r="D32" s="397"/>
      <c r="E32" s="271" t="s">
        <v>132</v>
      </c>
      <c r="F32" s="272" t="str">
        <f>IF(C17-F17&gt;0,C17-F17,"-")</f>
        <v>-</v>
      </c>
      <c r="G32" s="405"/>
      <c r="H32" s="428"/>
    </row>
    <row r="33" spans="1:8" ht="13.5" thickBot="1">
      <c r="A33" s="265" t="s">
        <v>37</v>
      </c>
      <c r="B33" s="271" t="s">
        <v>193</v>
      </c>
      <c r="C33" s="272" t="str">
        <f>IF(C17+C18-F31&lt;0,F31-(C17+C18),"-")</f>
        <v>-</v>
      </c>
      <c r="D33" s="397"/>
      <c r="E33" s="271" t="s">
        <v>194</v>
      </c>
      <c r="F33" s="272" t="str">
        <f>IF(C17+C18-F31&gt;0,C17+C18-F31,"-")</f>
        <v>-</v>
      </c>
      <c r="G33" s="405"/>
      <c r="H33" s="428"/>
    </row>
  </sheetData>
  <sheetProtection/>
  <mergeCells count="3">
    <mergeCell ref="A3:A4"/>
    <mergeCell ref="H1:H33"/>
    <mergeCell ref="F2:G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view="pageBreakPreview" zoomScale="60" zoomScaleNormal="120" workbookViewId="0" topLeftCell="A1">
      <selection activeCell="E4" sqref="E4"/>
    </sheetView>
  </sheetViews>
  <sheetFormatPr defaultColWidth="9.375" defaultRowHeight="12.75"/>
  <cols>
    <col min="1" max="1" width="5.625" style="110" customWidth="1"/>
    <col min="2" max="2" width="35.625" style="110" customWidth="1"/>
    <col min="3" max="6" width="14.00390625" style="110" customWidth="1"/>
    <col min="7" max="16384" width="9.375" style="110" customWidth="1"/>
  </cols>
  <sheetData>
    <row r="1" spans="1:6" ht="33" customHeight="1">
      <c r="A1" s="434" t="s">
        <v>443</v>
      </c>
      <c r="B1" s="434"/>
      <c r="C1" s="434"/>
      <c r="D1" s="434"/>
      <c r="E1" s="434"/>
      <c r="F1" s="434"/>
    </row>
    <row r="2" spans="1:7" ht="15.75" customHeight="1" thickBot="1">
      <c r="A2" s="111"/>
      <c r="B2" s="111"/>
      <c r="C2" s="435"/>
      <c r="D2" s="435"/>
      <c r="E2" s="440" t="s">
        <v>44</v>
      </c>
      <c r="F2" s="440"/>
      <c r="G2" s="118"/>
    </row>
    <row r="3" spans="1:6" ht="63" customHeight="1">
      <c r="A3" s="436" t="s">
        <v>8</v>
      </c>
      <c r="B3" s="438" t="s">
        <v>160</v>
      </c>
      <c r="C3" s="438" t="s">
        <v>212</v>
      </c>
      <c r="D3" s="438"/>
      <c r="E3" s="438"/>
      <c r="F3" s="416" t="s">
        <v>208</v>
      </c>
    </row>
    <row r="4" spans="1:6" ht="15.75" thickBot="1">
      <c r="A4" s="437"/>
      <c r="B4" s="439"/>
      <c r="C4" s="113" t="s">
        <v>207</v>
      </c>
      <c r="D4" s="113" t="s">
        <v>399</v>
      </c>
      <c r="E4" s="113" t="s">
        <v>446</v>
      </c>
      <c r="F4" s="417"/>
    </row>
    <row r="5" spans="1:6" ht="15.75" thickBot="1">
      <c r="A5" s="115" t="s">
        <v>421</v>
      </c>
      <c r="B5" s="116" t="s">
        <v>422</v>
      </c>
      <c r="C5" s="116" t="s">
        <v>423</v>
      </c>
      <c r="D5" s="116" t="s">
        <v>424</v>
      </c>
      <c r="E5" s="116" t="s">
        <v>425</v>
      </c>
      <c r="F5" s="117" t="s">
        <v>426</v>
      </c>
    </row>
    <row r="6" spans="1:6" ht="15">
      <c r="A6" s="114" t="s">
        <v>10</v>
      </c>
      <c r="B6" s="135"/>
      <c r="C6" s="136"/>
      <c r="D6" s="136"/>
      <c r="E6" s="136"/>
      <c r="F6" s="121">
        <f>SUM(C6:E6)</f>
        <v>0</v>
      </c>
    </row>
    <row r="7" spans="1:6" ht="15">
      <c r="A7" s="112" t="s">
        <v>11</v>
      </c>
      <c r="B7" s="137"/>
      <c r="C7" s="138"/>
      <c r="D7" s="138"/>
      <c r="E7" s="138"/>
      <c r="F7" s="122">
        <f>SUM(C7:E7)</f>
        <v>0</v>
      </c>
    </row>
    <row r="8" spans="1:6" ht="15">
      <c r="A8" s="112" t="s">
        <v>12</v>
      </c>
      <c r="B8" s="137"/>
      <c r="C8" s="138"/>
      <c r="D8" s="138"/>
      <c r="E8" s="138"/>
      <c r="F8" s="122">
        <f>SUM(C8:E8)</f>
        <v>0</v>
      </c>
    </row>
    <row r="9" spans="1:6" ht="15">
      <c r="A9" s="112" t="s">
        <v>13</v>
      </c>
      <c r="B9" s="137"/>
      <c r="C9" s="138"/>
      <c r="D9" s="138"/>
      <c r="E9" s="138"/>
      <c r="F9" s="122">
        <f>SUM(C9:E9)</f>
        <v>0</v>
      </c>
    </row>
    <row r="10" spans="1:6" ht="15.75" thickBot="1">
      <c r="A10" s="119" t="s">
        <v>14</v>
      </c>
      <c r="B10" s="139"/>
      <c r="C10" s="140"/>
      <c r="D10" s="140"/>
      <c r="E10" s="140"/>
      <c r="F10" s="122">
        <f>SUM(C10:E10)</f>
        <v>0</v>
      </c>
    </row>
    <row r="11" spans="1:6" s="353" customFormat="1" ht="15" thickBot="1">
      <c r="A11" s="350" t="s">
        <v>15</v>
      </c>
      <c r="B11" s="120" t="s">
        <v>161</v>
      </c>
      <c r="C11" s="351">
        <f>SUM(C6:C10)</f>
        <v>0</v>
      </c>
      <c r="D11" s="351">
        <f>SUM(D6:D10)</f>
        <v>0</v>
      </c>
      <c r="E11" s="351">
        <f>SUM(E6:E10)</f>
        <v>0</v>
      </c>
      <c r="F11" s="3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6/2016.(X.4.)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view="pageBreakPreview" zoomScaleNormal="120" zoomScaleSheetLayoutView="100" workbookViewId="0" topLeftCell="A1">
      <selection activeCell="C3" sqref="C3"/>
    </sheetView>
  </sheetViews>
  <sheetFormatPr defaultColWidth="9.375" defaultRowHeight="12.75"/>
  <cols>
    <col min="1" max="1" width="5.625" style="110" customWidth="1"/>
    <col min="2" max="2" width="68.625" style="110" customWidth="1"/>
    <col min="3" max="3" width="19.50390625" style="110" customWidth="1"/>
    <col min="4" max="16384" width="9.375" style="110" customWidth="1"/>
  </cols>
  <sheetData>
    <row r="1" spans="1:3" ht="33" customHeight="1">
      <c r="A1" s="434" t="s">
        <v>444</v>
      </c>
      <c r="B1" s="434"/>
      <c r="C1" s="434"/>
    </row>
    <row r="2" spans="1:4" ht="15.75" customHeight="1" thickBot="1">
      <c r="A2" s="111"/>
      <c r="B2" s="111"/>
      <c r="C2" s="123" t="s">
        <v>44</v>
      </c>
      <c r="D2" s="118"/>
    </row>
    <row r="3" spans="1:3" ht="26.25" customHeight="1" thickBot="1">
      <c r="A3" s="141" t="s">
        <v>8</v>
      </c>
      <c r="B3" s="142" t="s">
        <v>158</v>
      </c>
      <c r="C3" s="143" t="s">
        <v>428</v>
      </c>
    </row>
    <row r="4" spans="1:3" ht="15.75" thickBot="1">
      <c r="A4" s="144" t="s">
        <v>421</v>
      </c>
      <c r="B4" s="145" t="s">
        <v>422</v>
      </c>
      <c r="C4" s="146" t="s">
        <v>423</v>
      </c>
    </row>
    <row r="5" spans="1:3" ht="15">
      <c r="A5" s="147" t="s">
        <v>10</v>
      </c>
      <c r="B5" s="285" t="s">
        <v>48</v>
      </c>
      <c r="C5" s="282"/>
    </row>
    <row r="6" spans="1:3" ht="24.75">
      <c r="A6" s="148" t="s">
        <v>11</v>
      </c>
      <c r="B6" s="295" t="s">
        <v>209</v>
      </c>
      <c r="C6" s="283"/>
    </row>
    <row r="7" spans="1:3" ht="15">
      <c r="A7" s="148" t="s">
        <v>12</v>
      </c>
      <c r="B7" s="296" t="s">
        <v>420</v>
      </c>
      <c r="C7" s="283"/>
    </row>
    <row r="8" spans="1:3" ht="24.75">
      <c r="A8" s="148" t="s">
        <v>13</v>
      </c>
      <c r="B8" s="296" t="s">
        <v>211</v>
      </c>
      <c r="C8" s="283"/>
    </row>
    <row r="9" spans="1:3" ht="15">
      <c r="A9" s="149" t="s">
        <v>14</v>
      </c>
      <c r="B9" s="296" t="s">
        <v>210</v>
      </c>
      <c r="C9" s="284"/>
    </row>
    <row r="10" spans="1:3" ht="15.75" thickBot="1">
      <c r="A10" s="148" t="s">
        <v>15</v>
      </c>
      <c r="B10" s="297" t="s">
        <v>159</v>
      </c>
      <c r="C10" s="283"/>
    </row>
    <row r="11" spans="1:3" ht="15.75" thickBot="1">
      <c r="A11" s="441" t="s">
        <v>162</v>
      </c>
      <c r="B11" s="442"/>
      <c r="C11" s="150">
        <f>SUM(C5:C10)</f>
        <v>0</v>
      </c>
    </row>
    <row r="12" spans="1:3" ht="23.25" customHeight="1">
      <c r="A12" s="443" t="s">
        <v>182</v>
      </c>
      <c r="B12" s="443"/>
      <c r="C12" s="44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6/2016. ( X.4.)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view="pageBreakPreview" zoomScale="75" zoomScaleNormal="120" zoomScaleSheetLayoutView="75" workbookViewId="0" topLeftCell="A1">
      <selection activeCell="A1" sqref="A1:C1"/>
    </sheetView>
  </sheetViews>
  <sheetFormatPr defaultColWidth="9.375" defaultRowHeight="12.75"/>
  <cols>
    <col min="1" max="1" width="5.625" style="110" customWidth="1"/>
    <col min="2" max="2" width="66.875" style="110" customWidth="1"/>
    <col min="3" max="3" width="27.00390625" style="110" customWidth="1"/>
    <col min="4" max="16384" width="9.375" style="110" customWidth="1"/>
  </cols>
  <sheetData>
    <row r="1" spans="1:3" ht="33" customHeight="1">
      <c r="A1" s="434" t="s">
        <v>445</v>
      </c>
      <c r="B1" s="434"/>
      <c r="C1" s="434"/>
    </row>
    <row r="2" spans="1:4" ht="15.75" customHeight="1" thickBot="1">
      <c r="A2" s="111"/>
      <c r="B2" s="111"/>
      <c r="C2" s="123" t="s">
        <v>44</v>
      </c>
      <c r="D2" s="118"/>
    </row>
    <row r="3" spans="1:3" ht="26.25" customHeight="1" thickBot="1">
      <c r="A3" s="141" t="s">
        <v>8</v>
      </c>
      <c r="B3" s="142" t="s">
        <v>163</v>
      </c>
      <c r="C3" s="143" t="s">
        <v>180</v>
      </c>
    </row>
    <row r="4" spans="1:3" ht="15.75" thickBot="1">
      <c r="A4" s="144" t="s">
        <v>421</v>
      </c>
      <c r="B4" s="145" t="s">
        <v>422</v>
      </c>
      <c r="C4" s="146" t="s">
        <v>423</v>
      </c>
    </row>
    <row r="5" spans="1:3" ht="15">
      <c r="A5" s="147" t="s">
        <v>10</v>
      </c>
      <c r="B5" s="154"/>
      <c r="C5" s="151"/>
    </row>
    <row r="6" spans="1:3" ht="15">
      <c r="A6" s="148" t="s">
        <v>11</v>
      </c>
      <c r="B6" s="155"/>
      <c r="C6" s="152"/>
    </row>
    <row r="7" spans="1:3" ht="15.75" thickBot="1">
      <c r="A7" s="149" t="s">
        <v>12</v>
      </c>
      <c r="B7" s="156"/>
      <c r="C7" s="153"/>
    </row>
    <row r="8" spans="1:3" s="353" customFormat="1" ht="17.25" customHeight="1" thickBot="1">
      <c r="A8" s="354" t="s">
        <v>13</v>
      </c>
      <c r="B8" s="105" t="s">
        <v>164</v>
      </c>
      <c r="C8" s="15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6/2016. (  X.4.)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BreakPreview" zoomScale="60" workbookViewId="0" topLeftCell="A1">
      <selection activeCell="D7" sqref="D7"/>
    </sheetView>
  </sheetViews>
  <sheetFormatPr defaultColWidth="9.37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7" width="7.00390625" style="45" customWidth="1"/>
    <col min="8" max="9" width="12.875" style="33" customWidth="1"/>
    <col min="10" max="10" width="13.875" style="33" customWidth="1"/>
    <col min="11" max="16384" width="9.375" style="33" customWidth="1"/>
  </cols>
  <sheetData>
    <row r="1" spans="1:7" ht="25.5" customHeight="1">
      <c r="A1" s="444" t="s">
        <v>0</v>
      </c>
      <c r="B1" s="444"/>
      <c r="C1" s="444"/>
      <c r="D1" s="444"/>
      <c r="E1" s="444"/>
      <c r="F1" s="444"/>
      <c r="G1" s="415"/>
    </row>
    <row r="2" spans="1:7" ht="22.5" customHeight="1" thickBot="1">
      <c r="A2" s="157"/>
      <c r="B2" s="45"/>
      <c r="C2" s="45"/>
      <c r="D2" s="45"/>
      <c r="E2" s="45"/>
      <c r="F2" s="40" t="s">
        <v>52</v>
      </c>
      <c r="G2" s="40"/>
    </row>
    <row r="3" spans="1:7" s="35" customFormat="1" ht="44.25" customHeight="1" thickBot="1">
      <c r="A3" s="158" t="s">
        <v>56</v>
      </c>
      <c r="B3" s="159" t="s">
        <v>57</v>
      </c>
      <c r="C3" s="159" t="s">
        <v>58</v>
      </c>
      <c r="D3" s="159" t="s">
        <v>473</v>
      </c>
      <c r="E3" s="159" t="s">
        <v>428</v>
      </c>
      <c r="F3" s="41" t="s">
        <v>431</v>
      </c>
      <c r="G3" s="445" t="s">
        <v>477</v>
      </c>
    </row>
    <row r="4" spans="1:7" s="45" customFormat="1" ht="12" customHeight="1" thickBot="1">
      <c r="A4" s="42" t="s">
        <v>421</v>
      </c>
      <c r="B4" s="43" t="s">
        <v>422</v>
      </c>
      <c r="C4" s="43" t="s">
        <v>423</v>
      </c>
      <c r="D4" s="43" t="s">
        <v>424</v>
      </c>
      <c r="E4" s="43" t="s">
        <v>425</v>
      </c>
      <c r="F4" s="44" t="s">
        <v>427</v>
      </c>
      <c r="G4" s="446"/>
    </row>
    <row r="5" spans="1:7" ht="15.75" customHeight="1">
      <c r="A5" s="355" t="s">
        <v>429</v>
      </c>
      <c r="B5" s="24">
        <v>1200</v>
      </c>
      <c r="C5" s="356" t="s">
        <v>430</v>
      </c>
      <c r="D5" s="24"/>
      <c r="E5" s="24">
        <v>1200</v>
      </c>
      <c r="F5" s="46">
        <f aca="true" t="shared" si="0" ref="F5:F23">B5-D5-E5</f>
        <v>0</v>
      </c>
      <c r="G5" s="446"/>
    </row>
    <row r="6" spans="1:7" ht="15.75" customHeight="1">
      <c r="A6" s="355" t="s">
        <v>432</v>
      </c>
      <c r="B6" s="24">
        <v>300</v>
      </c>
      <c r="C6" s="356" t="s">
        <v>430</v>
      </c>
      <c r="D6" s="24"/>
      <c r="E6" s="24">
        <v>300</v>
      </c>
      <c r="F6" s="46">
        <f t="shared" si="0"/>
        <v>0</v>
      </c>
      <c r="G6" s="446"/>
    </row>
    <row r="7" spans="1:7" ht="15.75" customHeight="1">
      <c r="A7" s="355" t="s">
        <v>454</v>
      </c>
      <c r="B7" s="24">
        <v>2493</v>
      </c>
      <c r="C7" s="356" t="s">
        <v>430</v>
      </c>
      <c r="D7" s="24"/>
      <c r="E7" s="24">
        <v>2493</v>
      </c>
      <c r="F7" s="46">
        <f t="shared" si="0"/>
        <v>0</v>
      </c>
      <c r="G7" s="446"/>
    </row>
    <row r="8" spans="1:7" ht="15.75" customHeight="1">
      <c r="A8" s="411" t="s">
        <v>455</v>
      </c>
      <c r="B8" s="24">
        <v>14967</v>
      </c>
      <c r="C8" s="356" t="s">
        <v>430</v>
      </c>
      <c r="D8" s="24"/>
      <c r="E8" s="24">
        <v>14967</v>
      </c>
      <c r="F8" s="46">
        <f t="shared" si="0"/>
        <v>0</v>
      </c>
      <c r="G8" s="446"/>
    </row>
    <row r="9" spans="1:7" ht="15.75" customHeight="1">
      <c r="A9" s="355" t="s">
        <v>456</v>
      </c>
      <c r="B9" s="24">
        <v>1492</v>
      </c>
      <c r="C9" s="356" t="s">
        <v>430</v>
      </c>
      <c r="D9" s="24"/>
      <c r="E9" s="24">
        <v>1492</v>
      </c>
      <c r="F9" s="46">
        <f t="shared" si="0"/>
        <v>0</v>
      </c>
      <c r="G9" s="446"/>
    </row>
    <row r="10" spans="1:7" ht="15.75" customHeight="1">
      <c r="A10" s="411" t="s">
        <v>457</v>
      </c>
      <c r="B10" s="24">
        <v>2367</v>
      </c>
      <c r="C10" s="356" t="s">
        <v>430</v>
      </c>
      <c r="D10" s="24"/>
      <c r="E10" s="24">
        <v>2367</v>
      </c>
      <c r="F10" s="46">
        <f t="shared" si="0"/>
        <v>0</v>
      </c>
      <c r="G10" s="446"/>
    </row>
    <row r="11" spans="1:7" ht="15.75" customHeight="1">
      <c r="A11" s="355" t="s">
        <v>459</v>
      </c>
      <c r="B11" s="24">
        <v>45</v>
      </c>
      <c r="C11" s="356" t="s">
        <v>430</v>
      </c>
      <c r="D11" s="24"/>
      <c r="E11" s="24">
        <v>45</v>
      </c>
      <c r="F11" s="46">
        <f t="shared" si="0"/>
        <v>0</v>
      </c>
      <c r="G11" s="446"/>
    </row>
    <row r="12" spans="1:7" ht="15.75" customHeight="1">
      <c r="A12" s="355" t="s">
        <v>458</v>
      </c>
      <c r="B12" s="24">
        <v>144</v>
      </c>
      <c r="C12" s="356" t="s">
        <v>430</v>
      </c>
      <c r="D12" s="24"/>
      <c r="E12" s="24">
        <v>144</v>
      </c>
      <c r="F12" s="46">
        <f t="shared" si="0"/>
        <v>0</v>
      </c>
      <c r="G12" s="446"/>
    </row>
    <row r="13" spans="1:7" ht="15.75" customHeight="1">
      <c r="A13" s="355" t="s">
        <v>460</v>
      </c>
      <c r="B13" s="24">
        <v>472</v>
      </c>
      <c r="C13" s="356" t="s">
        <v>430</v>
      </c>
      <c r="D13" s="24"/>
      <c r="E13" s="24">
        <v>472</v>
      </c>
      <c r="F13" s="46">
        <f t="shared" si="0"/>
        <v>0</v>
      </c>
      <c r="G13" s="446"/>
    </row>
    <row r="14" spans="1:7" ht="15.75" customHeight="1">
      <c r="A14" s="355" t="s">
        <v>461</v>
      </c>
      <c r="B14" s="24">
        <v>160</v>
      </c>
      <c r="C14" s="356" t="s">
        <v>430</v>
      </c>
      <c r="D14" s="24"/>
      <c r="E14" s="24">
        <v>160</v>
      </c>
      <c r="F14" s="46">
        <f t="shared" si="0"/>
        <v>0</v>
      </c>
      <c r="G14" s="446"/>
    </row>
    <row r="15" spans="1:7" ht="15.75" customHeight="1">
      <c r="A15" s="355" t="s">
        <v>463</v>
      </c>
      <c r="B15" s="24">
        <v>1137</v>
      </c>
      <c r="C15" s="356" t="s">
        <v>430</v>
      </c>
      <c r="D15" s="24"/>
      <c r="E15" s="24">
        <v>1137</v>
      </c>
      <c r="F15" s="46">
        <f t="shared" si="0"/>
        <v>0</v>
      </c>
      <c r="G15" s="446"/>
    </row>
    <row r="16" spans="1:7" ht="15.75" customHeight="1">
      <c r="A16" s="355" t="s">
        <v>462</v>
      </c>
      <c r="B16" s="24">
        <v>206</v>
      </c>
      <c r="C16" s="356" t="s">
        <v>430</v>
      </c>
      <c r="D16" s="24"/>
      <c r="E16" s="24">
        <v>206</v>
      </c>
      <c r="F16" s="46">
        <f t="shared" si="0"/>
        <v>0</v>
      </c>
      <c r="G16" s="446"/>
    </row>
    <row r="17" spans="1:7" ht="15.75" customHeight="1">
      <c r="A17" s="355" t="s">
        <v>464</v>
      </c>
      <c r="B17" s="24">
        <v>588</v>
      </c>
      <c r="C17" s="356" t="s">
        <v>430</v>
      </c>
      <c r="D17" s="24"/>
      <c r="E17" s="24">
        <v>588</v>
      </c>
      <c r="F17" s="46">
        <f t="shared" si="0"/>
        <v>0</v>
      </c>
      <c r="G17" s="446"/>
    </row>
    <row r="18" spans="1:7" ht="15.75" customHeight="1">
      <c r="A18" s="355" t="s">
        <v>465</v>
      </c>
      <c r="B18" s="24">
        <v>855</v>
      </c>
      <c r="C18" s="356" t="s">
        <v>430</v>
      </c>
      <c r="D18" s="24"/>
      <c r="E18" s="24">
        <v>855</v>
      </c>
      <c r="F18" s="46">
        <f t="shared" si="0"/>
        <v>0</v>
      </c>
      <c r="G18" s="446"/>
    </row>
    <row r="19" spans="1:7" ht="15.75" customHeight="1">
      <c r="A19" s="355" t="s">
        <v>466</v>
      </c>
      <c r="B19" s="24">
        <v>1040</v>
      </c>
      <c r="C19" s="356" t="s">
        <v>430</v>
      </c>
      <c r="D19" s="24"/>
      <c r="E19" s="24">
        <v>1040</v>
      </c>
      <c r="F19" s="46">
        <f t="shared" si="0"/>
        <v>0</v>
      </c>
      <c r="G19" s="446"/>
    </row>
    <row r="20" spans="1:7" ht="15.75" customHeight="1">
      <c r="A20" s="355" t="s">
        <v>467</v>
      </c>
      <c r="B20" s="24">
        <v>50</v>
      </c>
      <c r="C20" s="356" t="s">
        <v>430</v>
      </c>
      <c r="D20" s="24"/>
      <c r="E20" s="24">
        <v>50</v>
      </c>
      <c r="F20" s="46">
        <f t="shared" si="0"/>
        <v>0</v>
      </c>
      <c r="G20" s="446"/>
    </row>
    <row r="21" spans="1:7" ht="15.75" customHeight="1">
      <c r="A21" s="412" t="s">
        <v>468</v>
      </c>
      <c r="B21" s="413">
        <v>7023</v>
      </c>
      <c r="C21" s="414" t="s">
        <v>430</v>
      </c>
      <c r="D21" s="413"/>
      <c r="E21" s="413">
        <v>7023</v>
      </c>
      <c r="F21" s="46">
        <f t="shared" si="0"/>
        <v>0</v>
      </c>
      <c r="G21" s="446"/>
    </row>
    <row r="22" spans="1:7" ht="15.75" customHeight="1">
      <c r="A22" s="355"/>
      <c r="B22" s="24"/>
      <c r="C22" s="356"/>
      <c r="D22" s="24"/>
      <c r="E22" s="24"/>
      <c r="F22" s="46">
        <f t="shared" si="0"/>
        <v>0</v>
      </c>
      <c r="G22" s="446"/>
    </row>
    <row r="23" spans="1:7" ht="15.75" customHeight="1" thickBot="1">
      <c r="A23" s="47"/>
      <c r="B23" s="25"/>
      <c r="C23" s="357"/>
      <c r="D23" s="25"/>
      <c r="E23" s="25"/>
      <c r="F23" s="48">
        <f t="shared" si="0"/>
        <v>0</v>
      </c>
      <c r="G23" s="446"/>
    </row>
    <row r="24" spans="1:7" s="51" customFormat="1" ht="18" customHeight="1" thickBot="1">
      <c r="A24" s="160" t="s">
        <v>55</v>
      </c>
      <c r="B24" s="49">
        <f>SUM(B5:B23)</f>
        <v>34539</v>
      </c>
      <c r="C24" s="99"/>
      <c r="D24" s="49">
        <f>SUM(D5:D23)</f>
        <v>0</v>
      </c>
      <c r="E24" s="49">
        <f>SUM(E5:E23)</f>
        <v>34539</v>
      </c>
      <c r="F24" s="50">
        <f>SUM(F5:F23)</f>
        <v>0</v>
      </c>
      <c r="G24" s="446"/>
    </row>
  </sheetData>
  <sheetProtection/>
  <mergeCells count="2">
    <mergeCell ref="A1:F1"/>
    <mergeCell ref="G3:G24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3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BreakPreview" zoomScale="60" workbookViewId="0" topLeftCell="A3">
      <selection activeCell="E6" sqref="E6"/>
    </sheetView>
  </sheetViews>
  <sheetFormatPr defaultColWidth="9.37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7" width="7.375" style="33" customWidth="1"/>
    <col min="8" max="9" width="12.875" style="33" customWidth="1"/>
    <col min="10" max="10" width="13.875" style="33" customWidth="1"/>
    <col min="11" max="16384" width="9.375" style="33" customWidth="1"/>
  </cols>
  <sheetData>
    <row r="1" spans="1:7" ht="24.75" customHeight="1">
      <c r="A1" s="444" t="s">
        <v>1</v>
      </c>
      <c r="B1" s="444"/>
      <c r="C1" s="444"/>
      <c r="D1" s="444"/>
      <c r="E1" s="444"/>
      <c r="F1" s="444"/>
      <c r="G1" s="415"/>
    </row>
    <row r="2" spans="1:7" ht="23.25" customHeight="1" thickBot="1">
      <c r="A2" s="157"/>
      <c r="B2" s="45"/>
      <c r="C2" s="45"/>
      <c r="D2" s="45"/>
      <c r="E2" s="45"/>
      <c r="F2" s="40" t="s">
        <v>52</v>
      </c>
      <c r="G2" s="40"/>
    </row>
    <row r="3" spans="1:7" s="35" customFormat="1" ht="48.75" customHeight="1" thickBot="1">
      <c r="A3" s="158" t="s">
        <v>59</v>
      </c>
      <c r="B3" s="159" t="s">
        <v>57</v>
      </c>
      <c r="C3" s="159" t="s">
        <v>58</v>
      </c>
      <c r="D3" s="159" t="s">
        <v>473</v>
      </c>
      <c r="E3" s="159" t="s">
        <v>428</v>
      </c>
      <c r="F3" s="41" t="s">
        <v>433</v>
      </c>
      <c r="G3" s="447" t="s">
        <v>479</v>
      </c>
    </row>
    <row r="4" spans="1:7" s="45" customFormat="1" ht="15" customHeight="1" thickBot="1">
      <c r="A4" s="42" t="s">
        <v>421</v>
      </c>
      <c r="B4" s="43" t="s">
        <v>422</v>
      </c>
      <c r="C4" s="43" t="s">
        <v>423</v>
      </c>
      <c r="D4" s="43" t="s">
        <v>424</v>
      </c>
      <c r="E4" s="43" t="s">
        <v>425</v>
      </c>
      <c r="F4" s="44" t="s">
        <v>426</v>
      </c>
      <c r="G4" s="448"/>
    </row>
    <row r="5" spans="1:7" ht="15.75" customHeight="1">
      <c r="A5" s="52" t="s">
        <v>434</v>
      </c>
      <c r="B5" s="53">
        <v>447</v>
      </c>
      <c r="C5" s="358" t="s">
        <v>430</v>
      </c>
      <c r="D5" s="53"/>
      <c r="E5" s="53">
        <v>447</v>
      </c>
      <c r="F5" s="54">
        <f aca="true" t="shared" si="0" ref="F5:F23">B5-D5-E5</f>
        <v>0</v>
      </c>
      <c r="G5" s="448"/>
    </row>
    <row r="6" spans="1:7" ht="15.75" customHeight="1">
      <c r="A6" s="52" t="s">
        <v>453</v>
      </c>
      <c r="B6" s="53">
        <v>300</v>
      </c>
      <c r="C6" s="358" t="s">
        <v>430</v>
      </c>
      <c r="D6" s="53"/>
      <c r="E6" s="53">
        <v>300</v>
      </c>
      <c r="F6" s="54">
        <f t="shared" si="0"/>
        <v>0</v>
      </c>
      <c r="G6" s="448"/>
    </row>
    <row r="7" spans="1:7" ht="15.75" customHeight="1">
      <c r="A7" s="52"/>
      <c r="B7" s="53"/>
      <c r="C7" s="358"/>
      <c r="D7" s="53"/>
      <c r="E7" s="53"/>
      <c r="F7" s="54">
        <f t="shared" si="0"/>
        <v>0</v>
      </c>
      <c r="G7" s="448"/>
    </row>
    <row r="8" spans="1:7" ht="15.75" customHeight="1">
      <c r="A8" s="52"/>
      <c r="B8" s="53"/>
      <c r="C8" s="358"/>
      <c r="D8" s="53"/>
      <c r="E8" s="53"/>
      <c r="F8" s="54">
        <f t="shared" si="0"/>
        <v>0</v>
      </c>
      <c r="G8" s="448"/>
    </row>
    <row r="9" spans="1:7" ht="15.75" customHeight="1">
      <c r="A9" s="52"/>
      <c r="B9" s="53"/>
      <c r="C9" s="358"/>
      <c r="D9" s="53"/>
      <c r="E9" s="53"/>
      <c r="F9" s="54">
        <f t="shared" si="0"/>
        <v>0</v>
      </c>
      <c r="G9" s="448"/>
    </row>
    <row r="10" spans="1:7" ht="15.75" customHeight="1">
      <c r="A10" s="52"/>
      <c r="B10" s="53"/>
      <c r="C10" s="358"/>
      <c r="D10" s="53"/>
      <c r="E10" s="53"/>
      <c r="F10" s="54">
        <f t="shared" si="0"/>
        <v>0</v>
      </c>
      <c r="G10" s="448"/>
    </row>
    <row r="11" spans="1:7" ht="15.75" customHeight="1">
      <c r="A11" s="52"/>
      <c r="B11" s="53"/>
      <c r="C11" s="358"/>
      <c r="D11" s="53"/>
      <c r="E11" s="53"/>
      <c r="F11" s="54">
        <f t="shared" si="0"/>
        <v>0</v>
      </c>
      <c r="G11" s="448"/>
    </row>
    <row r="12" spans="1:7" ht="15.75" customHeight="1">
      <c r="A12" s="52"/>
      <c r="B12" s="53"/>
      <c r="C12" s="358"/>
      <c r="D12" s="53"/>
      <c r="E12" s="53"/>
      <c r="F12" s="54">
        <f t="shared" si="0"/>
        <v>0</v>
      </c>
      <c r="G12" s="448"/>
    </row>
    <row r="13" spans="1:7" ht="15.75" customHeight="1">
      <c r="A13" s="52"/>
      <c r="B13" s="53"/>
      <c r="C13" s="358"/>
      <c r="D13" s="53"/>
      <c r="E13" s="53"/>
      <c r="F13" s="54">
        <f t="shared" si="0"/>
        <v>0</v>
      </c>
      <c r="G13" s="448"/>
    </row>
    <row r="14" spans="1:7" ht="15.75" customHeight="1">
      <c r="A14" s="52"/>
      <c r="B14" s="53"/>
      <c r="C14" s="358"/>
      <c r="D14" s="53"/>
      <c r="E14" s="53"/>
      <c r="F14" s="54">
        <f t="shared" si="0"/>
        <v>0</v>
      </c>
      <c r="G14" s="448"/>
    </row>
    <row r="15" spans="1:7" ht="15.75" customHeight="1">
      <c r="A15" s="52"/>
      <c r="B15" s="53"/>
      <c r="C15" s="358"/>
      <c r="D15" s="53"/>
      <c r="E15" s="53"/>
      <c r="F15" s="54">
        <f t="shared" si="0"/>
        <v>0</v>
      </c>
      <c r="G15" s="448"/>
    </row>
    <row r="16" spans="1:7" ht="15.75" customHeight="1">
      <c r="A16" s="52"/>
      <c r="B16" s="53"/>
      <c r="C16" s="358"/>
      <c r="D16" s="53"/>
      <c r="E16" s="53"/>
      <c r="F16" s="54">
        <f t="shared" si="0"/>
        <v>0</v>
      </c>
      <c r="G16" s="448"/>
    </row>
    <row r="17" spans="1:7" ht="15.75" customHeight="1">
      <c r="A17" s="52"/>
      <c r="B17" s="53"/>
      <c r="C17" s="358"/>
      <c r="D17" s="53"/>
      <c r="E17" s="53"/>
      <c r="F17" s="54">
        <f t="shared" si="0"/>
        <v>0</v>
      </c>
      <c r="G17" s="448"/>
    </row>
    <row r="18" spans="1:7" ht="15.75" customHeight="1">
      <c r="A18" s="52"/>
      <c r="B18" s="53"/>
      <c r="C18" s="358"/>
      <c r="D18" s="53"/>
      <c r="E18" s="53"/>
      <c r="F18" s="54">
        <f t="shared" si="0"/>
        <v>0</v>
      </c>
      <c r="G18" s="448"/>
    </row>
    <row r="19" spans="1:7" ht="15.75" customHeight="1">
      <c r="A19" s="52"/>
      <c r="B19" s="53"/>
      <c r="C19" s="358"/>
      <c r="D19" s="53"/>
      <c r="E19" s="53"/>
      <c r="F19" s="54">
        <f t="shared" si="0"/>
        <v>0</v>
      </c>
      <c r="G19" s="448"/>
    </row>
    <row r="20" spans="1:7" ht="15.75" customHeight="1">
      <c r="A20" s="52"/>
      <c r="B20" s="53"/>
      <c r="C20" s="358"/>
      <c r="D20" s="53"/>
      <c r="E20" s="53"/>
      <c r="F20" s="54">
        <f t="shared" si="0"/>
        <v>0</v>
      </c>
      <c r="G20" s="448"/>
    </row>
    <row r="21" spans="1:7" ht="15.75" customHeight="1">
      <c r="A21" s="52"/>
      <c r="B21" s="53"/>
      <c r="C21" s="358"/>
      <c r="D21" s="53"/>
      <c r="E21" s="53"/>
      <c r="F21" s="54">
        <f t="shared" si="0"/>
        <v>0</v>
      </c>
      <c r="G21" s="448"/>
    </row>
    <row r="22" spans="1:7" ht="15.75" customHeight="1">
      <c r="A22" s="52"/>
      <c r="B22" s="53"/>
      <c r="C22" s="358"/>
      <c r="D22" s="53"/>
      <c r="E22" s="53"/>
      <c r="F22" s="54">
        <f t="shared" si="0"/>
        <v>0</v>
      </c>
      <c r="G22" s="448"/>
    </row>
    <row r="23" spans="1:7" ht="15.75" customHeight="1" thickBot="1">
      <c r="A23" s="55"/>
      <c r="B23" s="56"/>
      <c r="C23" s="359"/>
      <c r="D23" s="56"/>
      <c r="E23" s="56"/>
      <c r="F23" s="57">
        <f t="shared" si="0"/>
        <v>0</v>
      </c>
      <c r="G23" s="448"/>
    </row>
    <row r="24" spans="1:7" s="51" customFormat="1" ht="18" customHeight="1" thickBot="1">
      <c r="A24" s="160" t="s">
        <v>55</v>
      </c>
      <c r="B24" s="161">
        <f>SUM(B5:B23)</f>
        <v>747</v>
      </c>
      <c r="C24" s="100"/>
      <c r="D24" s="161">
        <f>SUM(D5:D23)</f>
        <v>0</v>
      </c>
      <c r="E24" s="161">
        <f>SUM(E5:E23)</f>
        <v>747</v>
      </c>
      <c r="F24" s="58">
        <f>SUM(F5:F23)</f>
        <v>0</v>
      </c>
      <c r="G24" s="448"/>
    </row>
  </sheetData>
  <sheetProtection/>
  <mergeCells count="2">
    <mergeCell ref="A1:F1"/>
    <mergeCell ref="G3:G2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4" r:id="rId1"/>
  <headerFooter alignWithMargins="0">
    <oddHeader xml:space="preserve">&amp;R&amp;"Times New Roman CE,Félkövér dőlt"&amp;12 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2016-10-07T10:55:41Z</cp:lastPrinted>
  <dcterms:created xsi:type="dcterms:W3CDTF">1999-10-30T10:30:45Z</dcterms:created>
  <dcterms:modified xsi:type="dcterms:W3CDTF">2016-10-07T10:57:49Z</dcterms:modified>
  <cp:category/>
  <cp:version/>
  <cp:contentType/>
  <cp:contentStatus/>
</cp:coreProperties>
</file>