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mell_zárszám_2015" sheetId="2" r:id="rId1"/>
    <sheet name="5amell_zárszám_2015" sheetId="1" r:id="rId2"/>
  </sheets>
  <calcPr calcId="152511"/>
</workbook>
</file>

<file path=xl/calcChain.xml><?xml version="1.0" encoding="utf-8"?>
<calcChain xmlns="http://schemas.openxmlformats.org/spreadsheetml/2006/main">
  <c r="P14" i="1" l="1"/>
  <c r="P12" i="1"/>
  <c r="P54" i="1"/>
  <c r="P53" i="1"/>
  <c r="H15" i="1"/>
  <c r="H14" i="1"/>
  <c r="H12" i="1"/>
  <c r="H54" i="1"/>
  <c r="H53" i="1"/>
  <c r="Q14" i="1" l="1"/>
  <c r="Q15" i="1"/>
  <c r="Q18" i="1"/>
  <c r="Q23" i="1"/>
  <c r="Q24" i="1"/>
  <c r="Q25" i="1"/>
  <c r="Q26" i="1"/>
  <c r="Q33" i="1"/>
  <c r="Q35" i="1"/>
  <c r="Q40" i="1"/>
  <c r="Q41" i="1"/>
  <c r="Q44" i="1"/>
  <c r="Q45" i="1"/>
  <c r="Q50" i="1"/>
  <c r="Q51" i="1"/>
  <c r="Q52" i="1"/>
  <c r="Q53" i="1"/>
  <c r="Q54" i="1"/>
  <c r="Q60" i="1"/>
  <c r="Q63" i="1"/>
  <c r="Q64" i="1"/>
  <c r="Q12" i="1"/>
  <c r="P61" i="1"/>
  <c r="P58" i="1"/>
  <c r="P60" i="1"/>
  <c r="P63" i="1"/>
  <c r="P64" i="1"/>
  <c r="P42" i="1"/>
  <c r="P39" i="1"/>
  <c r="P38" i="1"/>
  <c r="Q38" i="1" s="1"/>
  <c r="P45" i="1"/>
  <c r="P40" i="1"/>
  <c r="P59" i="1" s="1"/>
  <c r="Q59" i="1" s="1"/>
  <c r="P41" i="1"/>
  <c r="P44" i="1"/>
  <c r="P35" i="1"/>
  <c r="P30" i="1"/>
  <c r="P26" i="1"/>
  <c r="P20" i="1"/>
  <c r="Q20" i="1" s="1"/>
  <c r="I14" i="1"/>
  <c r="I15" i="1"/>
  <c r="I19" i="1"/>
  <c r="I23" i="1"/>
  <c r="I24" i="1"/>
  <c r="I25" i="1"/>
  <c r="I50" i="1"/>
  <c r="I51" i="1"/>
  <c r="I52" i="1"/>
  <c r="I12" i="1"/>
  <c r="H38" i="1"/>
  <c r="H57" i="1" s="1"/>
  <c r="H40" i="1"/>
  <c r="H41" i="1"/>
  <c r="H60" i="1" s="1"/>
  <c r="H43" i="1"/>
  <c r="H62" i="1" s="1"/>
  <c r="H45" i="1"/>
  <c r="H64" i="1" s="1"/>
  <c r="H26" i="1"/>
  <c r="H20" i="1"/>
  <c r="F12" i="2"/>
  <c r="F14" i="2"/>
  <c r="F15" i="2"/>
  <c r="F18" i="2"/>
  <c r="F19" i="2"/>
  <c r="F20" i="2"/>
  <c r="F11" i="2"/>
  <c r="E20" i="2"/>
  <c r="E11" i="2"/>
  <c r="P57" i="1" l="1"/>
  <c r="Q57" i="1" s="1"/>
  <c r="P46" i="1"/>
  <c r="H46" i="1"/>
  <c r="H59" i="1"/>
  <c r="Q46" i="1" l="1"/>
  <c r="P65" i="1"/>
  <c r="Q65" i="1" s="1"/>
  <c r="H65" i="1"/>
  <c r="F24" i="2" l="1"/>
  <c r="F25" i="2"/>
  <c r="F27" i="2"/>
  <c r="F29" i="2"/>
  <c r="F30" i="2"/>
  <c r="F31" i="2"/>
  <c r="F32" i="2"/>
  <c r="F23" i="2"/>
  <c r="E31" i="2"/>
  <c r="E32" i="2"/>
  <c r="E30" i="2"/>
  <c r="E27" i="2"/>
  <c r="N65" i="1" l="1"/>
  <c r="N53" i="1"/>
  <c r="N54" i="1" s="1"/>
  <c r="N46" i="1"/>
  <c r="N35" i="1"/>
  <c r="N26" i="1"/>
  <c r="N20" i="1"/>
  <c r="F65" i="1"/>
  <c r="F53" i="1"/>
  <c r="F54" i="1" s="1"/>
  <c r="F46" i="1"/>
  <c r="F26" i="1"/>
  <c r="F20" i="1"/>
  <c r="C32" i="2"/>
  <c r="C31" i="2"/>
  <c r="C30" i="2"/>
  <c r="C27" i="2"/>
  <c r="C20" i="2"/>
  <c r="C11" i="2"/>
  <c r="G38" i="1" l="1"/>
  <c r="I38" i="1" s="1"/>
  <c r="D30" i="2" l="1"/>
  <c r="D27" i="2"/>
  <c r="D20" i="2"/>
  <c r="D11" i="2"/>
  <c r="O53" i="1"/>
  <c r="O54" i="1" s="1"/>
  <c r="G53" i="1"/>
  <c r="O45" i="1"/>
  <c r="O64" i="1" s="1"/>
  <c r="G45" i="1"/>
  <c r="O44" i="1"/>
  <c r="O63" i="1" s="1"/>
  <c r="G43" i="1"/>
  <c r="G62" i="1" s="1"/>
  <c r="O41" i="1"/>
  <c r="O60" i="1" s="1"/>
  <c r="G41" i="1"/>
  <c r="O40" i="1"/>
  <c r="O59" i="1" s="1"/>
  <c r="G40" i="1"/>
  <c r="O38" i="1"/>
  <c r="O57" i="1" s="1"/>
  <c r="G57" i="1"/>
  <c r="O35" i="1"/>
  <c r="O26" i="1"/>
  <c r="G26" i="1"/>
  <c r="I26" i="1" s="1"/>
  <c r="O20" i="1"/>
  <c r="G20" i="1"/>
  <c r="I20" i="1" s="1"/>
  <c r="I57" i="1" l="1"/>
  <c r="G59" i="1"/>
  <c r="I59" i="1" s="1"/>
  <c r="I40" i="1"/>
  <c r="G60" i="1"/>
  <c r="I60" i="1" s="1"/>
  <c r="I41" i="1"/>
  <c r="G64" i="1"/>
  <c r="I64" i="1" s="1"/>
  <c r="I45" i="1"/>
  <c r="G54" i="1"/>
  <c r="I54" i="1" s="1"/>
  <c r="I53" i="1"/>
  <c r="D31" i="2"/>
  <c r="D32" i="2" s="1"/>
  <c r="O46" i="1"/>
  <c r="O65" i="1" s="1"/>
  <c r="G46" i="1"/>
  <c r="I46" i="1" s="1"/>
  <c r="G65" i="1" l="1"/>
  <c r="I65" i="1" s="1"/>
</calcChain>
</file>

<file path=xl/sharedStrings.xml><?xml version="1.0" encoding="utf-8"?>
<sst xmlns="http://schemas.openxmlformats.org/spreadsheetml/2006/main" count="229" uniqueCount="98">
  <si>
    <t>5/a. számú melléklet</t>
  </si>
  <si>
    <t>VÁROSI MŰVELŐDÉSI KÖZPONT 2015. ÉVI KÖLTSÉGVETÉSI BEVÉTELEI ÉS KIADÁSAI</t>
  </si>
  <si>
    <t>ELŐIRÁNYZAT-CSOPORTOK, KIEMELT ELŐIRÁNYZATOK SZERINTI BONTÁSBAN FELADATOKÉNT ÉS ÖSSZESEN</t>
  </si>
  <si>
    <t>ezer Ft-ban</t>
  </si>
  <si>
    <t>Kormányzati funkció</t>
  </si>
  <si>
    <t>Előirányzat-csoport;kiemelt előirányzat megnevezése</t>
  </si>
  <si>
    <t>előirányzat</t>
  </si>
  <si>
    <t>KÖTELEZŐ FELADATOK KIADÁSAI:</t>
  </si>
  <si>
    <t>KÖTELEZŐ FELADATOK BEVÉTELEI:</t>
  </si>
  <si>
    <t>1.</t>
  </si>
  <si>
    <t>082092 Közművelődés – hagyományos közösségi kulturális értékek gondozása</t>
  </si>
  <si>
    <t>1. Működési költségvetés kiadásai:</t>
  </si>
  <si>
    <t>I. Működési bevételek:</t>
  </si>
  <si>
    <t>1.1</t>
  </si>
  <si>
    <t>Személyi juttatás</t>
  </si>
  <si>
    <t>1.2.</t>
  </si>
  <si>
    <t>Szolgáltatások ellenértéke</t>
  </si>
  <si>
    <t>1.2</t>
  </si>
  <si>
    <t>Munkaadót terhelő járulékok és szoc.hozzájárulási adó</t>
  </si>
  <si>
    <t>1.6.</t>
  </si>
  <si>
    <t>Kiszámlázott általános forgalmi adó</t>
  </si>
  <si>
    <t>1.3</t>
  </si>
  <si>
    <t>Dologi kiadások</t>
  </si>
  <si>
    <t>1.7</t>
  </si>
  <si>
    <t>Általános forgalmi adó visszatérülése</t>
  </si>
  <si>
    <t>1.16</t>
  </si>
  <si>
    <t>Tartalék</t>
  </si>
  <si>
    <t>8. Finanszírozási bevételek</t>
  </si>
  <si>
    <t>2.</t>
  </si>
  <si>
    <t xml:space="preserve">   Felhalmozási költségvetés kiadásai </t>
  </si>
  <si>
    <t>8.1.8</t>
  </si>
  <si>
    <t>Előző évi költségvetési maradvány igénybevétele</t>
  </si>
  <si>
    <t>2.1.</t>
  </si>
  <si>
    <t xml:space="preserve">Beruházások </t>
  </si>
  <si>
    <t>Kormányzati funkció kiadásai összesen:</t>
  </si>
  <si>
    <t>Kormányzati funkció bevétele összesen:</t>
  </si>
  <si>
    <t>3.</t>
  </si>
  <si>
    <t>082093 Közművelődés – egész életre kiterjedő tanulás, amatőr művészetek</t>
  </si>
  <si>
    <t>4.</t>
  </si>
  <si>
    <t>018030 Támogatási célú finanszírozási műveletek</t>
  </si>
  <si>
    <t>Finanszírozásibevételek:</t>
  </si>
  <si>
    <t>Irányítószervi (önkormányzati) támogatás</t>
  </si>
  <si>
    <t>Intézmény kötelező feladatainak kiadásai összesen:</t>
  </si>
  <si>
    <t>Intézmény kötelező feladatainak bevételei összesen:</t>
  </si>
  <si>
    <t>1. Működési bevételek:</t>
  </si>
  <si>
    <t>8.1.1</t>
  </si>
  <si>
    <t>Intézmény kötelező kiadásai összesen:</t>
  </si>
  <si>
    <t>Intézmény bevételei összesen:</t>
  </si>
  <si>
    <t>ÖNKÉNT VÁLLALT FELADATOK KIADÁSAI:</t>
  </si>
  <si>
    <t>ÖNKÉNT VÁLLALT FELADATOK BEVÉTELEI:</t>
  </si>
  <si>
    <t>082092 Közművelődés – hagyományos közösségi kulturális értékek gondozása (galéria, mozi)</t>
  </si>
  <si>
    <t>1. Működési költségvetés kiadásai</t>
  </si>
  <si>
    <t>Személyi juttatások</t>
  </si>
  <si>
    <t>Kormányzati funkció kiadása összesen:</t>
  </si>
  <si>
    <t>Kormányzati funkció bevételei összesen:</t>
  </si>
  <si>
    <t>Intézmény önkéntvállalt kiadásai összesen:</t>
  </si>
  <si>
    <t>Intézmény önkéntvállalt bevételei összesen:</t>
  </si>
  <si>
    <t>Intézmény kiadásai mindösszesen:</t>
  </si>
  <si>
    <t>Intézmény bevételei mindösszesen:</t>
  </si>
  <si>
    <t>1. Működési bevételek</t>
  </si>
  <si>
    <t>Kiadások mindösszesen:</t>
  </si>
  <si>
    <t>Bevételek mindösszesen:</t>
  </si>
  <si>
    <t>VÁROSI MŰVELŐDÉSI KÖZPONT 2015. ÉVI KÖLTSÉGVETÉSE ELŐIRÁNYZATCSOPORTOK ÉS KIEMELT ELŐIRÁNYZATOK SZERINTI BONTÁSBAN</t>
  </si>
  <si>
    <t>Ezer forintban</t>
  </si>
  <si>
    <t>Költségvetési szerv megnevezése</t>
  </si>
  <si>
    <t>Városi Művelődési Központ</t>
  </si>
  <si>
    <t>Száma</t>
  </si>
  <si>
    <t>Előirányzat-csoport, kiemelt előirányzat megnevezése</t>
  </si>
  <si>
    <t>Bevételek</t>
  </si>
  <si>
    <t>I. Működési költségvetés bevételei</t>
  </si>
  <si>
    <t>Önkormányzat bevételei mindösszesen:</t>
  </si>
  <si>
    <t>Kiadások</t>
  </si>
  <si>
    <t xml:space="preserve">Dologi kiadások </t>
  </si>
  <si>
    <t xml:space="preserve"> Működési költségvetés kiadásai összesen:</t>
  </si>
  <si>
    <t>2. Felhalmozási költségvetés kiadásai:</t>
  </si>
  <si>
    <t>2.1</t>
  </si>
  <si>
    <t>Beruházások</t>
  </si>
  <si>
    <t>Felhalmozási költségvetés kiadásai összesen:</t>
  </si>
  <si>
    <t>Költségvetési kiadások összesen:</t>
  </si>
  <si>
    <t>Önkormányzat kiadásai mindösszesen:</t>
  </si>
  <si>
    <t xml:space="preserve">2015.évi </t>
  </si>
  <si>
    <t>Teljesítés</t>
  </si>
  <si>
    <t>eredeti</t>
  </si>
  <si>
    <t>módosított</t>
  </si>
  <si>
    <t>teljesítés</t>
  </si>
  <si>
    <t>%-a</t>
  </si>
  <si>
    <t>2015. évi eredeti előirányzat</t>
  </si>
  <si>
    <t>2015. évi módosított előirányzat</t>
  </si>
  <si>
    <t>2015. évi teljesítés</t>
  </si>
  <si>
    <t>Teljesítés %-a</t>
  </si>
  <si>
    <t>5. számú melléklet</t>
  </si>
  <si>
    <t>Közvetített szolgáltatások</t>
  </si>
  <si>
    <t>1.3.</t>
  </si>
  <si>
    <t>1.8.</t>
  </si>
  <si>
    <t>Kamatbevételek</t>
  </si>
  <si>
    <t>5.</t>
  </si>
  <si>
    <t>013350 Az önkormányzati vagyonnal való gazdálkodással kapcsolatos fela.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</si>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</sst>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0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3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Border="1"/>
    <xf numFmtId="3" fontId="6" fillId="0" borderId="9" xfId="0" applyNumberFormat="1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3" fontId="5" fillId="0" borderId="12" xfId="1" applyNumberFormat="1" applyFont="1" applyBorder="1" applyAlignment="1">
      <alignment horizontal="right"/>
    </xf>
    <xf numFmtId="3" fontId="5" fillId="0" borderId="14" xfId="1" applyNumberFormat="1" applyFont="1" applyFill="1" applyBorder="1"/>
    <xf numFmtId="164" fontId="6" fillId="0" borderId="12" xfId="0" applyNumberFormat="1" applyFont="1" applyFill="1" applyBorder="1" applyAlignment="1" applyProtection="1">
      <alignment vertical="center" wrapText="1"/>
    </xf>
    <xf numFmtId="49" fontId="8" fillId="0" borderId="11" xfId="1" applyNumberFormat="1" applyFont="1" applyBorder="1" applyAlignment="1">
      <alignment horizontal="right"/>
    </xf>
    <xf numFmtId="0" fontId="8" fillId="0" borderId="13" xfId="1" applyFont="1" applyBorder="1" applyAlignment="1">
      <alignment horizontal="left"/>
    </xf>
    <xf numFmtId="3" fontId="8" fillId="0" borderId="12" xfId="1" applyNumberFormat="1" applyFont="1" applyBorder="1" applyAlignment="1">
      <alignment horizontal="right"/>
    </xf>
    <xf numFmtId="3" fontId="8" fillId="0" borderId="14" xfId="1" applyNumberFormat="1" applyFont="1" applyFill="1" applyBorder="1"/>
    <xf numFmtId="3" fontId="6" fillId="0" borderId="12" xfId="0" applyNumberFormat="1" applyFont="1" applyFill="1" applyBorder="1" applyAlignment="1" applyProtection="1">
      <alignment vertical="center" wrapText="1"/>
    </xf>
    <xf numFmtId="0" fontId="8" fillId="0" borderId="13" xfId="1" applyFont="1" applyBorder="1"/>
    <xf numFmtId="0" fontId="8" fillId="0" borderId="14" xfId="1" applyFont="1" applyBorder="1" applyAlignment="1">
      <alignment horizontal="left"/>
    </xf>
    <xf numFmtId="49" fontId="8" fillId="0" borderId="21" xfId="1" applyNumberFormat="1" applyFont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49" fontId="8" fillId="0" borderId="11" xfId="1" applyNumberFormat="1" applyFont="1" applyFill="1" applyBorder="1" applyAlignment="1">
      <alignment horizontal="right"/>
    </xf>
    <xf numFmtId="0" fontId="8" fillId="0" borderId="14" xfId="1" applyFont="1" applyBorder="1"/>
    <xf numFmtId="3" fontId="9" fillId="0" borderId="12" xfId="0" applyNumberFormat="1" applyFont="1" applyFill="1" applyBorder="1" applyAlignment="1" applyProtection="1">
      <alignment vertical="center" wrapText="1"/>
    </xf>
    <xf numFmtId="49" fontId="8" fillId="0" borderId="31" xfId="1" applyNumberFormat="1" applyFont="1" applyFill="1" applyBorder="1" applyAlignment="1">
      <alignment horizontal="right"/>
    </xf>
    <xf numFmtId="0" fontId="8" fillId="0" borderId="34" xfId="1" applyFont="1" applyBorder="1"/>
    <xf numFmtId="3" fontId="8" fillId="0" borderId="44" xfId="1" applyNumberFormat="1" applyFont="1" applyBorder="1" applyAlignment="1">
      <alignment horizontal="right"/>
    </xf>
    <xf numFmtId="3" fontId="5" fillId="0" borderId="35" xfId="1" applyNumberFormat="1" applyFont="1" applyFill="1" applyBorder="1"/>
    <xf numFmtId="3" fontId="9" fillId="0" borderId="31" xfId="0" applyNumberFormat="1" applyFont="1" applyFill="1" applyBorder="1" applyAlignment="1" applyProtection="1">
      <alignment vertical="center" wrapText="1"/>
    </xf>
    <xf numFmtId="164" fontId="6" fillId="0" borderId="31" xfId="0" applyNumberFormat="1" applyFont="1" applyFill="1" applyBorder="1" applyAlignment="1" applyProtection="1">
      <alignment vertical="center" wrapText="1"/>
    </xf>
    <xf numFmtId="0" fontId="5" fillId="0" borderId="36" xfId="1" applyFont="1" applyFill="1" applyBorder="1" applyAlignment="1">
      <alignment horizontal="left"/>
    </xf>
    <xf numFmtId="0" fontId="5" fillId="0" borderId="37" xfId="1" applyFont="1" applyFill="1" applyBorder="1" applyAlignment="1">
      <alignment horizontal="left"/>
    </xf>
    <xf numFmtId="3" fontId="5" fillId="0" borderId="44" xfId="1" applyNumberFormat="1" applyFont="1" applyFill="1" applyBorder="1" applyAlignment="1">
      <alignment horizontal="right"/>
    </xf>
    <xf numFmtId="0" fontId="7" fillId="0" borderId="6" xfId="1" applyFont="1" applyBorder="1" applyAlignment="1"/>
    <xf numFmtId="0" fontId="7" fillId="0" borderId="7" xfId="1" applyFont="1" applyBorder="1" applyAlignment="1"/>
    <xf numFmtId="0" fontId="7" fillId="0" borderId="9" xfId="1" applyFont="1" applyBorder="1" applyAlignment="1"/>
    <xf numFmtId="0" fontId="8" fillId="0" borderId="13" xfId="1" applyFont="1" applyBorder="1" applyAlignment="1"/>
    <xf numFmtId="3" fontId="8" fillId="5" borderId="14" xfId="1" applyNumberFormat="1" applyFont="1" applyFill="1" applyBorder="1"/>
    <xf numFmtId="49" fontId="8" fillId="0" borderId="12" xfId="1" applyNumberFormat="1" applyFont="1" applyFill="1" applyBorder="1" applyAlignment="1">
      <alignment horizontal="right"/>
    </xf>
    <xf numFmtId="0" fontId="8" fillId="0" borderId="13" xfId="1" applyFont="1" applyFill="1" applyBorder="1" applyAlignment="1">
      <alignment horizontal="left"/>
    </xf>
    <xf numFmtId="3" fontId="8" fillId="0" borderId="12" xfId="1" applyNumberFormat="1" applyFont="1" applyFill="1" applyBorder="1" applyAlignment="1">
      <alignment horizontal="right"/>
    </xf>
    <xf numFmtId="0" fontId="7" fillId="0" borderId="21" xfId="1" applyFont="1" applyBorder="1" applyAlignment="1"/>
    <xf numFmtId="164" fontId="6" fillId="0" borderId="9" xfId="0" applyNumberFormat="1" applyFont="1" applyFill="1" applyBorder="1" applyAlignment="1" applyProtection="1">
      <alignment vertical="center" wrapText="1"/>
    </xf>
    <xf numFmtId="0" fontId="7" fillId="0" borderId="11" xfId="1" applyFont="1" applyBorder="1" applyAlignment="1">
      <alignment horizontal="left"/>
    </xf>
    <xf numFmtId="0" fontId="8" fillId="0" borderId="0" xfId="0" applyFont="1" applyFill="1" applyBorder="1" applyAlignment="1" applyProtection="1">
      <alignment vertical="center" wrapText="1"/>
    </xf>
    <xf numFmtId="3" fontId="8" fillId="0" borderId="19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0" borderId="38" xfId="1" applyNumberFormat="1" applyFont="1" applyBorder="1" applyAlignment="1">
      <alignment horizontal="right"/>
    </xf>
    <xf numFmtId="0" fontId="5" fillId="0" borderId="39" xfId="1" applyFont="1" applyBorder="1" applyAlignment="1">
      <alignment horizontal="left"/>
    </xf>
    <xf numFmtId="3" fontId="5" fillId="0" borderId="31" xfId="1" applyNumberFormat="1" applyFont="1" applyBorder="1" applyAlignment="1">
      <alignment horizontal="right"/>
    </xf>
    <xf numFmtId="3" fontId="5" fillId="0" borderId="34" xfId="1" applyNumberFormat="1" applyFont="1" applyFill="1" applyBorder="1"/>
    <xf numFmtId="0" fontId="5" fillId="0" borderId="32" xfId="1" applyFont="1" applyBorder="1" applyAlignment="1"/>
    <xf numFmtId="49" fontId="8" fillId="0" borderId="23" xfId="1" applyNumberFormat="1" applyFont="1" applyBorder="1" applyAlignment="1">
      <alignment horizontal="right"/>
    </xf>
    <xf numFmtId="3" fontId="5" fillId="0" borderId="18" xfId="1" applyNumberFormat="1" applyFont="1" applyBorder="1" applyAlignment="1">
      <alignment horizontal="right"/>
    </xf>
    <xf numFmtId="3" fontId="5" fillId="0" borderId="25" xfId="1" applyNumberFormat="1" applyFont="1" applyBorder="1" applyAlignment="1">
      <alignment horizontal="right"/>
    </xf>
    <xf numFmtId="0" fontId="5" fillId="0" borderId="16" xfId="1" applyFont="1" applyFill="1" applyBorder="1" applyAlignment="1">
      <alignment horizontal="left"/>
    </xf>
    <xf numFmtId="0" fontId="8" fillId="0" borderId="24" xfId="0" applyFont="1" applyFill="1" applyBorder="1" applyAlignment="1" applyProtection="1">
      <alignment vertical="center" wrapText="1"/>
    </xf>
    <xf numFmtId="3" fontId="5" fillId="0" borderId="18" xfId="0" applyNumberFormat="1" applyFont="1" applyFill="1" applyBorder="1" applyAlignment="1" applyProtection="1">
      <alignment horizontal="right" vertical="center" wrapText="1"/>
    </xf>
    <xf numFmtId="3" fontId="5" fillId="0" borderId="25" xfId="0" applyNumberFormat="1" applyFont="1" applyFill="1" applyBorder="1" applyAlignment="1">
      <alignment vertical="center" wrapText="1"/>
    </xf>
    <xf numFmtId="0" fontId="8" fillId="0" borderId="0" xfId="1" applyFont="1" applyFill="1"/>
    <xf numFmtId="0" fontId="8" fillId="0" borderId="0" xfId="1" applyFont="1"/>
    <xf numFmtId="0" fontId="8" fillId="6" borderId="0" xfId="1" applyFont="1" applyFill="1"/>
    <xf numFmtId="0" fontId="8" fillId="0" borderId="0" xfId="0" applyFont="1"/>
    <xf numFmtId="0" fontId="8" fillId="0" borderId="0" xfId="1" applyFont="1" applyFill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3" fontId="5" fillId="6" borderId="0" xfId="1" applyNumberFormat="1" applyFont="1" applyFill="1" applyAlignment="1">
      <alignment horizontal="center" vertical="center"/>
    </xf>
    <xf numFmtId="3" fontId="5" fillId="0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right" vertical="center"/>
    </xf>
    <xf numFmtId="0" fontId="8" fillId="6" borderId="4" xfId="1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40" xfId="1" applyFont="1" applyBorder="1" applyAlignment="1">
      <alignment horizontal="left"/>
    </xf>
    <xf numFmtId="0" fontId="8" fillId="6" borderId="19" xfId="1" applyFont="1" applyFill="1" applyBorder="1" applyAlignment="1">
      <alignment horizontal="center"/>
    </xf>
    <xf numFmtId="3" fontId="8" fillId="0" borderId="19" xfId="1" applyNumberFormat="1" applyFont="1" applyFill="1" applyBorder="1" applyAlignment="1">
      <alignment horizontal="center" vertical="center"/>
    </xf>
    <xf numFmtId="3" fontId="8" fillId="0" borderId="40" xfId="1" applyNumberFormat="1" applyFont="1" applyFill="1" applyBorder="1" applyAlignment="1">
      <alignment horizontal="center" vertical="center"/>
    </xf>
    <xf numFmtId="0" fontId="8" fillId="0" borderId="41" xfId="1" applyFont="1" applyBorder="1" applyAlignment="1">
      <alignment horizontal="left"/>
    </xf>
    <xf numFmtId="0" fontId="8" fillId="6" borderId="44" xfId="1" applyFont="1" applyFill="1" applyBorder="1" applyAlignment="1">
      <alignment horizontal="center"/>
    </xf>
    <xf numFmtId="3" fontId="8" fillId="0" borderId="44" xfId="1" applyNumberFormat="1" applyFont="1" applyFill="1" applyBorder="1" applyAlignment="1">
      <alignment horizontal="center" vertical="center"/>
    </xf>
    <xf numFmtId="3" fontId="8" fillId="0" borderId="43" xfId="1" applyNumberFormat="1" applyFont="1" applyFill="1" applyBorder="1" applyAlignment="1">
      <alignment horizontal="center" vertical="center"/>
    </xf>
    <xf numFmtId="0" fontId="8" fillId="0" borderId="17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8" fillId="0" borderId="9" xfId="0" applyFont="1" applyFill="1" applyBorder="1"/>
    <xf numFmtId="0" fontId="8" fillId="6" borderId="41" xfId="0" applyFont="1" applyFill="1" applyBorder="1" applyAlignment="1">
      <alignment vertical="center"/>
    </xf>
    <xf numFmtId="0" fontId="8" fillId="0" borderId="10" xfId="0" applyFont="1" applyFill="1" applyBorder="1"/>
    <xf numFmtId="0" fontId="8" fillId="0" borderId="9" xfId="1" applyFont="1" applyBorder="1"/>
    <xf numFmtId="0" fontId="8" fillId="0" borderId="11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left" wrapText="1"/>
    </xf>
    <xf numFmtId="3" fontId="8" fillId="0" borderId="9" xfId="1" applyNumberFormat="1" applyFont="1" applyFill="1" applyBorder="1"/>
    <xf numFmtId="3" fontId="8" fillId="0" borderId="10" xfId="1" applyNumberFormat="1" applyFont="1" applyFill="1" applyBorder="1"/>
    <xf numFmtId="0" fontId="5" fillId="6" borderId="41" xfId="1" applyFont="1" applyFill="1" applyBorder="1" applyAlignment="1">
      <alignment horizontal="left" wrapText="1"/>
    </xf>
    <xf numFmtId="3" fontId="8" fillId="0" borderId="41" xfId="1" applyNumberFormat="1" applyFont="1" applyFill="1" applyBorder="1"/>
    <xf numFmtId="0" fontId="8" fillId="0" borderId="12" xfId="1" applyFont="1" applyBorder="1"/>
    <xf numFmtId="0" fontId="8" fillId="0" borderId="12" xfId="0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3" fontId="7" fillId="6" borderId="12" xfId="1" applyNumberFormat="1" applyFont="1" applyFill="1" applyBorder="1" applyAlignment="1">
      <alignment horizontal="right"/>
    </xf>
    <xf numFmtId="3" fontId="8" fillId="0" borderId="12" xfId="1" applyNumberFormat="1" applyFont="1" applyFill="1" applyBorder="1"/>
    <xf numFmtId="0" fontId="7" fillId="6" borderId="13" xfId="1" applyFont="1" applyFill="1" applyBorder="1" applyAlignment="1">
      <alignment horizontal="left"/>
    </xf>
    <xf numFmtId="3" fontId="8" fillId="0" borderId="13" xfId="1" applyNumberFormat="1" applyFont="1" applyFill="1" applyBorder="1"/>
    <xf numFmtId="49" fontId="8" fillId="0" borderId="12" xfId="1" applyNumberFormat="1" applyFont="1" applyBorder="1" applyAlignment="1">
      <alignment horizontal="right"/>
    </xf>
    <xf numFmtId="3" fontId="8" fillId="6" borderId="12" xfId="1" applyNumberFormat="1" applyFont="1" applyFill="1" applyBorder="1" applyAlignment="1">
      <alignment horizontal="right"/>
    </xf>
    <xf numFmtId="165" fontId="8" fillId="0" borderId="12" xfId="1" applyNumberFormat="1" applyFont="1" applyFill="1" applyBorder="1"/>
    <xf numFmtId="3" fontId="8" fillId="6" borderId="13" xfId="1" applyNumberFormat="1" applyFont="1" applyFill="1" applyBorder="1" applyAlignment="1">
      <alignment horizontal="right"/>
    </xf>
    <xf numFmtId="164" fontId="8" fillId="0" borderId="12" xfId="0" applyNumberFormat="1" applyFont="1" applyBorder="1"/>
    <xf numFmtId="0" fontId="8" fillId="0" borderId="14" xfId="1" applyFont="1" applyFill="1" applyBorder="1" applyAlignment="1">
      <alignment horizontal="left"/>
    </xf>
    <xf numFmtId="49" fontId="8" fillId="0" borderId="13" xfId="1" applyNumberFormat="1" applyFont="1" applyBorder="1" applyAlignment="1">
      <alignment horizontal="right"/>
    </xf>
    <xf numFmtId="3" fontId="5" fillId="6" borderId="13" xfId="1" applyNumberFormat="1" applyFont="1" applyFill="1" applyBorder="1" applyAlignment="1">
      <alignment horizontal="right"/>
    </xf>
    <xf numFmtId="0" fontId="5" fillId="0" borderId="16" xfId="2" applyFont="1" applyFill="1" applyBorder="1" applyAlignment="1" applyProtection="1">
      <alignment horizontal="left" vertical="center" wrapText="1" indent="1"/>
    </xf>
    <xf numFmtId="3" fontId="5" fillId="6" borderId="12" xfId="2" applyNumberFormat="1" applyFont="1" applyFill="1" applyBorder="1" applyAlignment="1" applyProtection="1">
      <alignment horizontal="right" vertical="center" wrapTex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3" fontId="8" fillId="6" borderId="31" xfId="1" applyNumberFormat="1" applyFont="1" applyFill="1" applyBorder="1" applyAlignment="1">
      <alignment horizontal="right"/>
    </xf>
    <xf numFmtId="3" fontId="8" fillId="0" borderId="31" xfId="1" applyNumberFormat="1" applyFont="1" applyFill="1" applyBorder="1"/>
    <xf numFmtId="165" fontId="8" fillId="0" borderId="31" xfId="1" applyNumberFormat="1" applyFont="1" applyFill="1" applyBorder="1"/>
    <xf numFmtId="3" fontId="8" fillId="6" borderId="39" xfId="1" applyNumberFormat="1" applyFont="1" applyFill="1" applyBorder="1" applyAlignment="1">
      <alignment horizontal="right"/>
    </xf>
    <xf numFmtId="3" fontId="8" fillId="0" borderId="39" xfId="1" applyNumberFormat="1" applyFont="1" applyFill="1" applyBorder="1"/>
    <xf numFmtId="0" fontId="8" fillId="0" borderId="31" xfId="1" applyFont="1" applyBorder="1"/>
    <xf numFmtId="164" fontId="8" fillId="0" borderId="31" xfId="0" applyNumberFormat="1" applyFont="1" applyBorder="1"/>
    <xf numFmtId="0" fontId="8" fillId="0" borderId="13" xfId="1" applyFont="1" applyBorder="1" applyAlignment="1">
      <alignment horizontal="right"/>
    </xf>
    <xf numFmtId="3" fontId="5" fillId="6" borderId="44" xfId="1" applyNumberFormat="1" applyFont="1" applyFill="1" applyBorder="1" applyAlignment="1">
      <alignment horizontal="right"/>
    </xf>
    <xf numFmtId="3" fontId="5" fillId="0" borderId="44" xfId="1" applyNumberFormat="1" applyFont="1" applyFill="1" applyBorder="1"/>
    <xf numFmtId="3" fontId="5" fillId="6" borderId="37" xfId="1" applyNumberFormat="1" applyFont="1" applyFill="1" applyBorder="1" applyAlignment="1">
      <alignment horizontal="right"/>
    </xf>
    <xf numFmtId="3" fontId="5" fillId="0" borderId="37" xfId="1" applyNumberFormat="1" applyFont="1" applyFill="1" applyBorder="1"/>
    <xf numFmtId="3" fontId="5" fillId="6" borderId="19" xfId="1" applyNumberFormat="1" applyFont="1" applyFill="1" applyBorder="1" applyAlignment="1">
      <alignment horizontal="right"/>
    </xf>
    <xf numFmtId="3" fontId="8" fillId="0" borderId="19" xfId="1" applyNumberFormat="1" applyFont="1" applyFill="1" applyBorder="1"/>
    <xf numFmtId="165" fontId="8" fillId="0" borderId="9" xfId="1" applyNumberFormat="1" applyFont="1" applyFill="1" applyBorder="1"/>
    <xf numFmtId="164" fontId="8" fillId="0" borderId="9" xfId="0" applyNumberFormat="1" applyFont="1" applyBorder="1"/>
    <xf numFmtId="3" fontId="7" fillId="6" borderId="13" xfId="1" applyNumberFormat="1" applyFont="1" applyFill="1" applyBorder="1" applyAlignment="1">
      <alignment horizontal="right"/>
    </xf>
    <xf numFmtId="0" fontId="8" fillId="0" borderId="14" xfId="1" applyFont="1" applyBorder="1" applyAlignment="1"/>
    <xf numFmtId="3" fontId="8" fillId="6" borderId="37" xfId="1" applyNumberFormat="1" applyFont="1" applyFill="1" applyBorder="1" applyAlignment="1">
      <alignment horizontal="right"/>
    </xf>
    <xf numFmtId="3" fontId="8" fillId="0" borderId="37" xfId="1" applyNumberFormat="1" applyFont="1" applyFill="1" applyBorder="1"/>
    <xf numFmtId="3" fontId="5" fillId="0" borderId="19" xfId="1" applyNumberFormat="1" applyFont="1" applyFill="1" applyBorder="1"/>
    <xf numFmtId="3" fontId="5" fillId="0" borderId="41" xfId="1" applyNumberFormat="1" applyFont="1" applyFill="1" applyBorder="1"/>
    <xf numFmtId="165" fontId="8" fillId="0" borderId="19" xfId="1" applyNumberFormat="1" applyFont="1" applyFill="1" applyBorder="1"/>
    <xf numFmtId="3" fontId="5" fillId="6" borderId="41" xfId="1" applyNumberFormat="1" applyFont="1" applyFill="1" applyBorder="1" applyAlignment="1">
      <alignment horizontal="right"/>
    </xf>
    <xf numFmtId="49" fontId="8" fillId="0" borderId="31" xfId="1" applyNumberFormat="1" applyFont="1" applyBorder="1" applyAlignment="1">
      <alignment horizontal="right"/>
    </xf>
    <xf numFmtId="0" fontId="8" fillId="0" borderId="39" xfId="1" applyFont="1" applyBorder="1" applyAlignment="1">
      <alignment horizontal="left"/>
    </xf>
    <xf numFmtId="0" fontId="8" fillId="0" borderId="34" xfId="1" applyFont="1" applyBorder="1" applyAlignment="1">
      <alignment horizontal="left"/>
    </xf>
    <xf numFmtId="49" fontId="8" fillId="0" borderId="9" xfId="1" applyNumberFormat="1" applyFont="1" applyBorder="1" applyAlignment="1">
      <alignment horizontal="right"/>
    </xf>
    <xf numFmtId="0" fontId="5" fillId="0" borderId="12" xfId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3" fontId="8" fillId="0" borderId="13" xfId="1" applyNumberFormat="1" applyFont="1" applyFill="1" applyBorder="1" applyAlignment="1"/>
    <xf numFmtId="0" fontId="8" fillId="0" borderId="21" xfId="0" applyFont="1" applyBorder="1"/>
    <xf numFmtId="0" fontId="8" fillId="0" borderId="14" xfId="0" applyFont="1" applyBorder="1"/>
    <xf numFmtId="3" fontId="8" fillId="6" borderId="12" xfId="0" applyNumberFormat="1" applyFont="1" applyFill="1" applyBorder="1" applyAlignment="1">
      <alignment horizontal="right"/>
    </xf>
    <xf numFmtId="3" fontId="8" fillId="6" borderId="10" xfId="1" applyNumberFormat="1" applyFont="1" applyFill="1" applyBorder="1" applyAlignment="1">
      <alignment horizontal="right"/>
    </xf>
    <xf numFmtId="3" fontId="8" fillId="0" borderId="0" xfId="0" applyNumberFormat="1" applyFont="1"/>
    <xf numFmtId="0" fontId="8" fillId="0" borderId="22" xfId="0" applyFont="1" applyBorder="1"/>
    <xf numFmtId="0" fontId="8" fillId="0" borderId="9" xfId="0" applyFont="1" applyBorder="1"/>
    <xf numFmtId="0" fontId="8" fillId="0" borderId="0" xfId="0" applyFont="1" applyBorder="1"/>
    <xf numFmtId="3" fontId="8" fillId="6" borderId="19" xfId="0" applyNumberFormat="1" applyFont="1" applyFill="1" applyBorder="1" applyAlignment="1">
      <alignment horizontal="right"/>
    </xf>
    <xf numFmtId="0" fontId="8" fillId="0" borderId="44" xfId="1" applyFont="1" applyBorder="1"/>
    <xf numFmtId="0" fontId="8" fillId="0" borderId="12" xfId="1" applyFont="1" applyFill="1" applyBorder="1" applyAlignment="1">
      <alignment horizontal="right"/>
    </xf>
    <xf numFmtId="0" fontId="7" fillId="2" borderId="21" xfId="1" applyFont="1" applyFill="1" applyBorder="1" applyAlignment="1"/>
    <xf numFmtId="0" fontId="7" fillId="2" borderId="14" xfId="1" applyFont="1" applyFill="1" applyBorder="1" applyAlignment="1"/>
    <xf numFmtId="3" fontId="7" fillId="6" borderId="10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/>
    <xf numFmtId="0" fontId="8" fillId="0" borderId="11" xfId="1" applyFont="1" applyBorder="1" applyAlignment="1">
      <alignment horizontal="center"/>
    </xf>
    <xf numFmtId="3" fontId="8" fillId="6" borderId="9" xfId="1" applyNumberFormat="1" applyFont="1" applyFill="1" applyBorder="1" applyAlignment="1">
      <alignment horizontal="right"/>
    </xf>
    <xf numFmtId="3" fontId="8" fillId="6" borderId="30" xfId="1" applyNumberFormat="1" applyFont="1" applyFill="1" applyBorder="1" applyAlignment="1">
      <alignment horizontal="right"/>
    </xf>
    <xf numFmtId="3" fontId="8" fillId="0" borderId="30" xfId="1" applyNumberFormat="1" applyFont="1" applyFill="1" applyBorder="1"/>
    <xf numFmtId="49" fontId="5" fillId="0" borderId="13" xfId="1" applyNumberFormat="1" applyFont="1" applyFill="1" applyBorder="1" applyAlignment="1">
      <alignment horizontal="left"/>
    </xf>
    <xf numFmtId="49" fontId="5" fillId="0" borderId="14" xfId="1" applyNumberFormat="1" applyFont="1" applyFill="1" applyBorder="1" applyAlignment="1">
      <alignment horizontal="left"/>
    </xf>
    <xf numFmtId="3" fontId="5" fillId="6" borderId="30" xfId="1" applyNumberFormat="1" applyFont="1" applyFill="1" applyBorder="1" applyAlignment="1">
      <alignment horizontal="right"/>
    </xf>
    <xf numFmtId="3" fontId="5" fillId="6" borderId="9" xfId="2" applyNumberFormat="1" applyFont="1" applyFill="1" applyBorder="1" applyAlignment="1" applyProtection="1">
      <alignment horizontal="right" vertical="center" wrapText="1"/>
    </xf>
    <xf numFmtId="0" fontId="5" fillId="0" borderId="16" xfId="1" applyFont="1" applyBorder="1" applyAlignment="1">
      <alignment horizontal="left"/>
    </xf>
    <xf numFmtId="0" fontId="8" fillId="0" borderId="23" xfId="1" applyFont="1" applyBorder="1" applyAlignment="1"/>
    <xf numFmtId="0" fontId="8" fillId="0" borderId="24" xfId="1" applyFont="1" applyBorder="1" applyAlignment="1"/>
    <xf numFmtId="3" fontId="5" fillId="6" borderId="18" xfId="1" applyNumberFormat="1" applyFont="1" applyFill="1" applyBorder="1" applyAlignment="1">
      <alignment horizontal="right"/>
    </xf>
    <xf numFmtId="3" fontId="5" fillId="0" borderId="18" xfId="1" applyNumberFormat="1" applyFont="1" applyFill="1" applyBorder="1"/>
    <xf numFmtId="3" fontId="5" fillId="6" borderId="23" xfId="1" applyNumberFormat="1" applyFont="1" applyFill="1" applyBorder="1" applyAlignment="1">
      <alignment horizontal="right"/>
    </xf>
    <xf numFmtId="3" fontId="5" fillId="0" borderId="23" xfId="1" applyNumberFormat="1" applyFont="1" applyFill="1" applyBorder="1"/>
    <xf numFmtId="0" fontId="8" fillId="0" borderId="26" xfId="1" applyFont="1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3" fontId="8" fillId="6" borderId="9" xfId="0" applyNumberFormat="1" applyFont="1" applyFill="1" applyBorder="1" applyAlignment="1">
      <alignment horizontal="right" vertical="center"/>
    </xf>
    <xf numFmtId="0" fontId="8" fillId="0" borderId="9" xfId="1" applyFont="1" applyFill="1" applyBorder="1"/>
    <xf numFmtId="0" fontId="8" fillId="0" borderId="8" xfId="1" applyFont="1" applyFill="1" applyBorder="1"/>
    <xf numFmtId="0" fontId="7" fillId="0" borderId="29" xfId="0" applyFont="1" applyBorder="1" applyAlignment="1">
      <alignment vertical="center"/>
    </xf>
    <xf numFmtId="0" fontId="8" fillId="0" borderId="27" xfId="1" applyFont="1" applyBorder="1"/>
    <xf numFmtId="0" fontId="8" fillId="0" borderId="28" xfId="1" applyFont="1" applyBorder="1"/>
    <xf numFmtId="0" fontId="8" fillId="0" borderId="10" xfId="1" applyFont="1" applyFill="1" applyBorder="1"/>
    <xf numFmtId="3" fontId="5" fillId="6" borderId="9" xfId="1" applyNumberFormat="1" applyFont="1" applyFill="1" applyBorder="1" applyAlignment="1">
      <alignment horizontal="right" wrapText="1"/>
    </xf>
    <xf numFmtId="3" fontId="5" fillId="6" borderId="10" xfId="1" applyNumberFormat="1" applyFont="1" applyFill="1" applyBorder="1" applyAlignment="1">
      <alignment horizontal="right" wrapText="1"/>
    </xf>
    <xf numFmtId="0" fontId="7" fillId="0" borderId="11" xfId="1" applyFont="1" applyFill="1" applyBorder="1" applyAlignment="1">
      <alignment horizontal="left"/>
    </xf>
    <xf numFmtId="3" fontId="8" fillId="6" borderId="12" xfId="1" applyNumberFormat="1" applyFont="1" applyFill="1" applyBorder="1"/>
    <xf numFmtId="0" fontId="8" fillId="6" borderId="12" xfId="0" applyFont="1" applyFill="1" applyBorder="1"/>
    <xf numFmtId="3" fontId="8" fillId="6" borderId="31" xfId="1" applyNumberFormat="1" applyFont="1" applyFill="1" applyBorder="1"/>
    <xf numFmtId="3" fontId="8" fillId="0" borderId="34" xfId="1" applyNumberFormat="1" applyFont="1" applyFill="1" applyBorder="1"/>
    <xf numFmtId="0" fontId="8" fillId="6" borderId="31" xfId="0" applyFont="1" applyFill="1" applyBorder="1"/>
    <xf numFmtId="3" fontId="5" fillId="6" borderId="43" xfId="1" applyNumberFormat="1" applyFont="1" applyFill="1" applyBorder="1"/>
    <xf numFmtId="0" fontId="8" fillId="0" borderId="15" xfId="1" applyFont="1" applyBorder="1" applyAlignment="1">
      <alignment horizontal="right"/>
    </xf>
    <xf numFmtId="0" fontId="8" fillId="6" borderId="44" xfId="0" applyFont="1" applyFill="1" applyBorder="1"/>
    <xf numFmtId="3" fontId="7" fillId="6" borderId="9" xfId="1" applyNumberFormat="1" applyFont="1" applyFill="1" applyBorder="1" applyAlignment="1">
      <alignment horizontal="right"/>
    </xf>
    <xf numFmtId="0" fontId="8" fillId="0" borderId="13" xfId="1" applyFont="1" applyFill="1" applyBorder="1"/>
    <xf numFmtId="49" fontId="8" fillId="0" borderId="30" xfId="1" applyNumberFormat="1" applyFont="1" applyBorder="1" applyAlignment="1">
      <alignment horizontal="right"/>
    </xf>
    <xf numFmtId="0" fontId="8" fillId="0" borderId="21" xfId="1" applyFont="1" applyBorder="1" applyAlignment="1">
      <alignment horizontal="center"/>
    </xf>
    <xf numFmtId="3" fontId="8" fillId="6" borderId="20" xfId="1" applyNumberFormat="1" applyFont="1" applyFill="1" applyBorder="1" applyAlignment="1">
      <alignment horizontal="right"/>
    </xf>
    <xf numFmtId="3" fontId="8" fillId="0" borderId="20" xfId="1" applyNumberFormat="1" applyFont="1" applyFill="1" applyBorder="1"/>
    <xf numFmtId="0" fontId="5" fillId="0" borderId="12" xfId="2" applyFont="1" applyFill="1" applyBorder="1" applyAlignment="1" applyProtection="1">
      <alignment horizontal="left" vertical="center" wrapText="1" indent="1"/>
    </xf>
    <xf numFmtId="3" fontId="5" fillId="6" borderId="20" xfId="2" applyNumberFormat="1" applyFont="1" applyFill="1" applyBorder="1" applyAlignment="1" applyProtection="1">
      <alignment horizontal="right" vertical="center" wrapTex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6" borderId="0" xfId="0" applyFont="1" applyFill="1"/>
    <xf numFmtId="0" fontId="8" fillId="0" borderId="0" xfId="0" applyFont="1" applyFill="1"/>
    <xf numFmtId="0" fontId="5" fillId="7" borderId="13" xfId="1" applyFont="1" applyFill="1" applyBorder="1" applyAlignment="1"/>
    <xf numFmtId="0" fontId="5" fillId="7" borderId="14" xfId="1" applyFont="1" applyFill="1" applyBorder="1" applyAlignment="1"/>
    <xf numFmtId="3" fontId="5" fillId="7" borderId="19" xfId="1" applyNumberFormat="1" applyFont="1" applyFill="1" applyBorder="1" applyAlignment="1">
      <alignment horizontal="right"/>
    </xf>
    <xf numFmtId="3" fontId="5" fillId="7" borderId="19" xfId="1" applyNumberFormat="1" applyFont="1" applyFill="1" applyBorder="1"/>
    <xf numFmtId="3" fontId="5" fillId="7" borderId="41" xfId="1" applyNumberFormat="1" applyFont="1" applyFill="1" applyBorder="1" applyAlignment="1">
      <alignment horizontal="right"/>
    </xf>
    <xf numFmtId="3" fontId="5" fillId="7" borderId="41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4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7" fillId="0" borderId="21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49" fontId="5" fillId="0" borderId="21" xfId="1" applyNumberFormat="1" applyFont="1" applyFill="1" applyBorder="1" applyAlignment="1">
      <alignment horizontal="left"/>
    </xf>
    <xf numFmtId="49" fontId="5" fillId="0" borderId="14" xfId="1" applyNumberFormat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32" xfId="1" applyFont="1" applyBorder="1" applyAlignment="1">
      <alignment horizontal="left"/>
    </xf>
    <xf numFmtId="0" fontId="5" fillId="0" borderId="24" xfId="1" applyFont="1" applyBorder="1" applyAlignment="1">
      <alignment horizontal="left"/>
    </xf>
    <xf numFmtId="0" fontId="5" fillId="0" borderId="25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5" fillId="0" borderId="23" xfId="1" applyFont="1" applyBorder="1" applyAlignment="1">
      <alignment horizontal="left"/>
    </xf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8" fillId="0" borderId="14" xfId="1" applyFont="1" applyBorder="1" applyAlignment="1">
      <alignment horizontal="left"/>
    </xf>
    <xf numFmtId="0" fontId="5" fillId="0" borderId="13" xfId="2" applyFont="1" applyFill="1" applyBorder="1" applyAlignment="1" applyProtection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0" fontId="8" fillId="0" borderId="13" xfId="2" applyFont="1" applyFill="1" applyBorder="1" applyAlignment="1" applyProtection="1">
      <alignment horizontal="left" vertical="center" wrapText="1"/>
    </xf>
    <xf numFmtId="0" fontId="8" fillId="0" borderId="14" xfId="2" applyFont="1" applyFill="1" applyBorder="1" applyAlignment="1" applyProtection="1">
      <alignment horizontal="left" vertical="center" wrapText="1"/>
    </xf>
    <xf numFmtId="0" fontId="8" fillId="0" borderId="0" xfId="1" applyFont="1" applyAlignment="1">
      <alignment horizontal="right"/>
    </xf>
    <xf numFmtId="0" fontId="7" fillId="4" borderId="11" xfId="1" applyFont="1" applyFill="1" applyBorder="1" applyAlignment="1">
      <alignment horizontal="left"/>
    </xf>
    <xf numFmtId="0" fontId="7" fillId="4" borderId="12" xfId="1" applyFont="1" applyFill="1" applyBorder="1" applyAlignment="1">
      <alignment horizontal="left"/>
    </xf>
    <xf numFmtId="0" fontId="7" fillId="4" borderId="13" xfId="1" applyFont="1" applyFill="1" applyBorder="1" applyAlignment="1">
      <alignment horizontal="left"/>
    </xf>
    <xf numFmtId="0" fontId="7" fillId="4" borderId="14" xfId="1" applyFont="1" applyFill="1" applyBorder="1" applyAlignment="1">
      <alignment horizontal="left"/>
    </xf>
    <xf numFmtId="0" fontId="5" fillId="3" borderId="13" xfId="1" applyFont="1" applyFill="1" applyBorder="1" applyAlignment="1">
      <alignment horizontal="left" wrapText="1"/>
    </xf>
    <xf numFmtId="0" fontId="5" fillId="3" borderId="14" xfId="1" applyFont="1" applyFill="1" applyBorder="1" applyAlignment="1">
      <alignment horizontal="left" wrapText="1"/>
    </xf>
    <xf numFmtId="0" fontId="8" fillId="0" borderId="10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5" fillId="0" borderId="14" xfId="1" applyFont="1" applyBorder="1" applyAlignment="1">
      <alignment horizontal="left"/>
    </xf>
    <xf numFmtId="0" fontId="7" fillId="2" borderId="11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 wrapText="1"/>
    </xf>
    <xf numFmtId="0" fontId="5" fillId="2" borderId="14" xfId="1" applyFont="1" applyFill="1" applyBorder="1" applyAlignment="1">
      <alignment horizontal="left" wrapText="1"/>
    </xf>
    <xf numFmtId="49" fontId="5" fillId="0" borderId="13" xfId="1" applyNumberFormat="1" applyFont="1" applyFill="1" applyBorder="1" applyAlignment="1">
      <alignment horizontal="left"/>
    </xf>
    <xf numFmtId="0" fontId="8" fillId="0" borderId="42" xfId="1" applyFont="1" applyBorder="1" applyAlignment="1">
      <alignment horizontal="left"/>
    </xf>
    <xf numFmtId="0" fontId="8" fillId="0" borderId="35" xfId="1" applyFont="1" applyBorder="1" applyAlignment="1">
      <alignment horizontal="left"/>
    </xf>
    <xf numFmtId="0" fontId="8" fillId="0" borderId="43" xfId="1" applyFont="1" applyBorder="1" applyAlignment="1">
      <alignment horizontal="left"/>
    </xf>
    <xf numFmtId="0" fontId="8" fillId="0" borderId="37" xfId="1" applyFont="1" applyBorder="1" applyAlignment="1">
      <alignment horizontal="left"/>
    </xf>
    <xf numFmtId="3" fontId="5" fillId="0" borderId="0" xfId="1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</cellXfs>
  <cellStyles count="3">
    <cellStyle name="Normál" xfId="0" builtinId="0"/>
    <cellStyle name="Normál_KVRENMUNKA" xfId="2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7" zoomScaleNormal="100" workbookViewId="0">
      <selection activeCell="B14" sqref="B14"/>
    </sheetView>
  </sheetViews>
  <sheetFormatPr defaultRowHeight="15" x14ac:dyDescent="0.25"/>
  <cols>
    <col min="1" max="1" width="11.85546875" style="3" customWidth="1"/>
    <col min="2" max="2" width="59.140625" style="4" customWidth="1"/>
    <col min="3" max="3" width="12.140625" style="4" customWidth="1"/>
    <col min="4" max="4" width="12.42578125" style="4" customWidth="1"/>
    <col min="5" max="5" width="10.85546875" style="7" customWidth="1"/>
    <col min="6" max="6" width="11.42578125" style="4" bestFit="1" customWidth="1"/>
    <col min="7" max="255" width="9.140625" style="4"/>
    <col min="256" max="256" width="11.85546875" style="4" customWidth="1"/>
    <col min="257" max="257" width="59.140625" style="4" customWidth="1"/>
    <col min="258" max="258" width="4.5703125" style="4" customWidth="1"/>
    <col min="259" max="259" width="3.85546875" style="4" customWidth="1"/>
    <col min="260" max="511" width="9.140625" style="4"/>
    <col min="512" max="512" width="11.85546875" style="4" customWidth="1"/>
    <col min="513" max="513" width="59.140625" style="4" customWidth="1"/>
    <col min="514" max="514" width="4.5703125" style="4" customWidth="1"/>
    <col min="515" max="515" width="3.85546875" style="4" customWidth="1"/>
    <col min="516" max="767" width="9.140625" style="4"/>
    <col min="768" max="768" width="11.85546875" style="4" customWidth="1"/>
    <col min="769" max="769" width="59.140625" style="4" customWidth="1"/>
    <col min="770" max="770" width="4.5703125" style="4" customWidth="1"/>
    <col min="771" max="771" width="3.85546875" style="4" customWidth="1"/>
    <col min="772" max="1023" width="9.140625" style="4"/>
    <col min="1024" max="1024" width="11.85546875" style="4" customWidth="1"/>
    <col min="1025" max="1025" width="59.140625" style="4" customWidth="1"/>
    <col min="1026" max="1026" width="4.5703125" style="4" customWidth="1"/>
    <col min="1027" max="1027" width="3.85546875" style="4" customWidth="1"/>
    <col min="1028" max="1279" width="9.140625" style="4"/>
    <col min="1280" max="1280" width="11.85546875" style="4" customWidth="1"/>
    <col min="1281" max="1281" width="59.140625" style="4" customWidth="1"/>
    <col min="1282" max="1282" width="4.5703125" style="4" customWidth="1"/>
    <col min="1283" max="1283" width="3.85546875" style="4" customWidth="1"/>
    <col min="1284" max="1535" width="9.140625" style="4"/>
    <col min="1536" max="1536" width="11.85546875" style="4" customWidth="1"/>
    <col min="1537" max="1537" width="59.140625" style="4" customWidth="1"/>
    <col min="1538" max="1538" width="4.5703125" style="4" customWidth="1"/>
    <col min="1539" max="1539" width="3.85546875" style="4" customWidth="1"/>
    <col min="1540" max="1791" width="9.140625" style="4"/>
    <col min="1792" max="1792" width="11.85546875" style="4" customWidth="1"/>
    <col min="1793" max="1793" width="59.140625" style="4" customWidth="1"/>
    <col min="1794" max="1794" width="4.5703125" style="4" customWidth="1"/>
    <col min="1795" max="1795" width="3.85546875" style="4" customWidth="1"/>
    <col min="1796" max="2047" width="9.140625" style="4"/>
    <col min="2048" max="2048" width="11.85546875" style="4" customWidth="1"/>
    <col min="2049" max="2049" width="59.140625" style="4" customWidth="1"/>
    <col min="2050" max="2050" width="4.5703125" style="4" customWidth="1"/>
    <col min="2051" max="2051" width="3.85546875" style="4" customWidth="1"/>
    <col min="2052" max="2303" width="9.140625" style="4"/>
    <col min="2304" max="2304" width="11.85546875" style="4" customWidth="1"/>
    <col min="2305" max="2305" width="59.140625" style="4" customWidth="1"/>
    <col min="2306" max="2306" width="4.5703125" style="4" customWidth="1"/>
    <col min="2307" max="2307" width="3.85546875" style="4" customWidth="1"/>
    <col min="2308" max="2559" width="9.140625" style="4"/>
    <col min="2560" max="2560" width="11.85546875" style="4" customWidth="1"/>
    <col min="2561" max="2561" width="59.140625" style="4" customWidth="1"/>
    <col min="2562" max="2562" width="4.5703125" style="4" customWidth="1"/>
    <col min="2563" max="2563" width="3.85546875" style="4" customWidth="1"/>
    <col min="2564" max="2815" width="9.140625" style="4"/>
    <col min="2816" max="2816" width="11.85546875" style="4" customWidth="1"/>
    <col min="2817" max="2817" width="59.140625" style="4" customWidth="1"/>
    <col min="2818" max="2818" width="4.5703125" style="4" customWidth="1"/>
    <col min="2819" max="2819" width="3.85546875" style="4" customWidth="1"/>
    <col min="2820" max="3071" width="9.140625" style="4"/>
    <col min="3072" max="3072" width="11.85546875" style="4" customWidth="1"/>
    <col min="3073" max="3073" width="59.140625" style="4" customWidth="1"/>
    <col min="3074" max="3074" width="4.5703125" style="4" customWidth="1"/>
    <col min="3075" max="3075" width="3.85546875" style="4" customWidth="1"/>
    <col min="3076" max="3327" width="9.140625" style="4"/>
    <col min="3328" max="3328" width="11.85546875" style="4" customWidth="1"/>
    <col min="3329" max="3329" width="59.140625" style="4" customWidth="1"/>
    <col min="3330" max="3330" width="4.5703125" style="4" customWidth="1"/>
    <col min="3331" max="3331" width="3.85546875" style="4" customWidth="1"/>
    <col min="3332" max="3583" width="9.140625" style="4"/>
    <col min="3584" max="3584" width="11.85546875" style="4" customWidth="1"/>
    <col min="3585" max="3585" width="59.140625" style="4" customWidth="1"/>
    <col min="3586" max="3586" width="4.5703125" style="4" customWidth="1"/>
    <col min="3587" max="3587" width="3.85546875" style="4" customWidth="1"/>
    <col min="3588" max="3839" width="9.140625" style="4"/>
    <col min="3840" max="3840" width="11.85546875" style="4" customWidth="1"/>
    <col min="3841" max="3841" width="59.140625" style="4" customWidth="1"/>
    <col min="3842" max="3842" width="4.5703125" style="4" customWidth="1"/>
    <col min="3843" max="3843" width="3.85546875" style="4" customWidth="1"/>
    <col min="3844" max="4095" width="9.140625" style="4"/>
    <col min="4096" max="4096" width="11.85546875" style="4" customWidth="1"/>
    <col min="4097" max="4097" width="59.140625" style="4" customWidth="1"/>
    <col min="4098" max="4098" width="4.5703125" style="4" customWidth="1"/>
    <col min="4099" max="4099" width="3.85546875" style="4" customWidth="1"/>
    <col min="4100" max="4351" width="9.140625" style="4"/>
    <col min="4352" max="4352" width="11.85546875" style="4" customWidth="1"/>
    <col min="4353" max="4353" width="59.140625" style="4" customWidth="1"/>
    <col min="4354" max="4354" width="4.5703125" style="4" customWidth="1"/>
    <col min="4355" max="4355" width="3.85546875" style="4" customWidth="1"/>
    <col min="4356" max="4607" width="9.140625" style="4"/>
    <col min="4608" max="4608" width="11.85546875" style="4" customWidth="1"/>
    <col min="4609" max="4609" width="59.140625" style="4" customWidth="1"/>
    <col min="4610" max="4610" width="4.5703125" style="4" customWidth="1"/>
    <col min="4611" max="4611" width="3.85546875" style="4" customWidth="1"/>
    <col min="4612" max="4863" width="9.140625" style="4"/>
    <col min="4864" max="4864" width="11.85546875" style="4" customWidth="1"/>
    <col min="4865" max="4865" width="59.140625" style="4" customWidth="1"/>
    <col min="4866" max="4866" width="4.5703125" style="4" customWidth="1"/>
    <col min="4867" max="4867" width="3.85546875" style="4" customWidth="1"/>
    <col min="4868" max="5119" width="9.140625" style="4"/>
    <col min="5120" max="5120" width="11.85546875" style="4" customWidth="1"/>
    <col min="5121" max="5121" width="59.140625" style="4" customWidth="1"/>
    <col min="5122" max="5122" width="4.5703125" style="4" customWidth="1"/>
    <col min="5123" max="5123" width="3.85546875" style="4" customWidth="1"/>
    <col min="5124" max="5375" width="9.140625" style="4"/>
    <col min="5376" max="5376" width="11.85546875" style="4" customWidth="1"/>
    <col min="5377" max="5377" width="59.140625" style="4" customWidth="1"/>
    <col min="5378" max="5378" width="4.5703125" style="4" customWidth="1"/>
    <col min="5379" max="5379" width="3.85546875" style="4" customWidth="1"/>
    <col min="5380" max="5631" width="9.140625" style="4"/>
    <col min="5632" max="5632" width="11.85546875" style="4" customWidth="1"/>
    <col min="5633" max="5633" width="59.140625" style="4" customWidth="1"/>
    <col min="5634" max="5634" width="4.5703125" style="4" customWidth="1"/>
    <col min="5635" max="5635" width="3.85546875" style="4" customWidth="1"/>
    <col min="5636" max="5887" width="9.140625" style="4"/>
    <col min="5888" max="5888" width="11.85546875" style="4" customWidth="1"/>
    <col min="5889" max="5889" width="59.140625" style="4" customWidth="1"/>
    <col min="5890" max="5890" width="4.5703125" style="4" customWidth="1"/>
    <col min="5891" max="5891" width="3.85546875" style="4" customWidth="1"/>
    <col min="5892" max="6143" width="9.140625" style="4"/>
    <col min="6144" max="6144" width="11.85546875" style="4" customWidth="1"/>
    <col min="6145" max="6145" width="59.140625" style="4" customWidth="1"/>
    <col min="6146" max="6146" width="4.5703125" style="4" customWidth="1"/>
    <col min="6147" max="6147" width="3.85546875" style="4" customWidth="1"/>
    <col min="6148" max="6399" width="9.140625" style="4"/>
    <col min="6400" max="6400" width="11.85546875" style="4" customWidth="1"/>
    <col min="6401" max="6401" width="59.140625" style="4" customWidth="1"/>
    <col min="6402" max="6402" width="4.5703125" style="4" customWidth="1"/>
    <col min="6403" max="6403" width="3.85546875" style="4" customWidth="1"/>
    <col min="6404" max="6655" width="9.140625" style="4"/>
    <col min="6656" max="6656" width="11.85546875" style="4" customWidth="1"/>
    <col min="6657" max="6657" width="59.140625" style="4" customWidth="1"/>
    <col min="6658" max="6658" width="4.5703125" style="4" customWidth="1"/>
    <col min="6659" max="6659" width="3.85546875" style="4" customWidth="1"/>
    <col min="6660" max="6911" width="9.140625" style="4"/>
    <col min="6912" max="6912" width="11.85546875" style="4" customWidth="1"/>
    <col min="6913" max="6913" width="59.140625" style="4" customWidth="1"/>
    <col min="6914" max="6914" width="4.5703125" style="4" customWidth="1"/>
    <col min="6915" max="6915" width="3.85546875" style="4" customWidth="1"/>
    <col min="6916" max="7167" width="9.140625" style="4"/>
    <col min="7168" max="7168" width="11.85546875" style="4" customWidth="1"/>
    <col min="7169" max="7169" width="59.140625" style="4" customWidth="1"/>
    <col min="7170" max="7170" width="4.5703125" style="4" customWidth="1"/>
    <col min="7171" max="7171" width="3.85546875" style="4" customWidth="1"/>
    <col min="7172" max="7423" width="9.140625" style="4"/>
    <col min="7424" max="7424" width="11.85546875" style="4" customWidth="1"/>
    <col min="7425" max="7425" width="59.140625" style="4" customWidth="1"/>
    <col min="7426" max="7426" width="4.5703125" style="4" customWidth="1"/>
    <col min="7427" max="7427" width="3.85546875" style="4" customWidth="1"/>
    <col min="7428" max="7679" width="9.140625" style="4"/>
    <col min="7680" max="7680" width="11.85546875" style="4" customWidth="1"/>
    <col min="7681" max="7681" width="59.140625" style="4" customWidth="1"/>
    <col min="7682" max="7682" width="4.5703125" style="4" customWidth="1"/>
    <col min="7683" max="7683" width="3.85546875" style="4" customWidth="1"/>
    <col min="7684" max="7935" width="9.140625" style="4"/>
    <col min="7936" max="7936" width="11.85546875" style="4" customWidth="1"/>
    <col min="7937" max="7937" width="59.140625" style="4" customWidth="1"/>
    <col min="7938" max="7938" width="4.5703125" style="4" customWidth="1"/>
    <col min="7939" max="7939" width="3.85546875" style="4" customWidth="1"/>
    <col min="7940" max="8191" width="9.140625" style="4"/>
    <col min="8192" max="8192" width="11.85546875" style="4" customWidth="1"/>
    <col min="8193" max="8193" width="59.140625" style="4" customWidth="1"/>
    <col min="8194" max="8194" width="4.5703125" style="4" customWidth="1"/>
    <col min="8195" max="8195" width="3.85546875" style="4" customWidth="1"/>
    <col min="8196" max="8447" width="9.140625" style="4"/>
    <col min="8448" max="8448" width="11.85546875" style="4" customWidth="1"/>
    <col min="8449" max="8449" width="59.140625" style="4" customWidth="1"/>
    <col min="8450" max="8450" width="4.5703125" style="4" customWidth="1"/>
    <col min="8451" max="8451" width="3.85546875" style="4" customWidth="1"/>
    <col min="8452" max="8703" width="9.140625" style="4"/>
    <col min="8704" max="8704" width="11.85546875" style="4" customWidth="1"/>
    <col min="8705" max="8705" width="59.140625" style="4" customWidth="1"/>
    <col min="8706" max="8706" width="4.5703125" style="4" customWidth="1"/>
    <col min="8707" max="8707" width="3.85546875" style="4" customWidth="1"/>
    <col min="8708" max="8959" width="9.140625" style="4"/>
    <col min="8960" max="8960" width="11.85546875" style="4" customWidth="1"/>
    <col min="8961" max="8961" width="59.140625" style="4" customWidth="1"/>
    <col min="8962" max="8962" width="4.5703125" style="4" customWidth="1"/>
    <col min="8963" max="8963" width="3.85546875" style="4" customWidth="1"/>
    <col min="8964" max="9215" width="9.140625" style="4"/>
    <col min="9216" max="9216" width="11.85546875" style="4" customWidth="1"/>
    <col min="9217" max="9217" width="59.140625" style="4" customWidth="1"/>
    <col min="9218" max="9218" width="4.5703125" style="4" customWidth="1"/>
    <col min="9219" max="9219" width="3.85546875" style="4" customWidth="1"/>
    <col min="9220" max="9471" width="9.140625" style="4"/>
    <col min="9472" max="9472" width="11.85546875" style="4" customWidth="1"/>
    <col min="9473" max="9473" width="59.140625" style="4" customWidth="1"/>
    <col min="9474" max="9474" width="4.5703125" style="4" customWidth="1"/>
    <col min="9475" max="9475" width="3.85546875" style="4" customWidth="1"/>
    <col min="9476" max="9727" width="9.140625" style="4"/>
    <col min="9728" max="9728" width="11.85546875" style="4" customWidth="1"/>
    <col min="9729" max="9729" width="59.140625" style="4" customWidth="1"/>
    <col min="9730" max="9730" width="4.5703125" style="4" customWidth="1"/>
    <col min="9731" max="9731" width="3.85546875" style="4" customWidth="1"/>
    <col min="9732" max="9983" width="9.140625" style="4"/>
    <col min="9984" max="9984" width="11.85546875" style="4" customWidth="1"/>
    <col min="9985" max="9985" width="59.140625" style="4" customWidth="1"/>
    <col min="9986" max="9986" width="4.5703125" style="4" customWidth="1"/>
    <col min="9987" max="9987" width="3.85546875" style="4" customWidth="1"/>
    <col min="9988" max="10239" width="9.140625" style="4"/>
    <col min="10240" max="10240" width="11.85546875" style="4" customWidth="1"/>
    <col min="10241" max="10241" width="59.140625" style="4" customWidth="1"/>
    <col min="10242" max="10242" width="4.5703125" style="4" customWidth="1"/>
    <col min="10243" max="10243" width="3.85546875" style="4" customWidth="1"/>
    <col min="10244" max="10495" width="9.140625" style="4"/>
    <col min="10496" max="10496" width="11.85546875" style="4" customWidth="1"/>
    <col min="10497" max="10497" width="59.140625" style="4" customWidth="1"/>
    <col min="10498" max="10498" width="4.5703125" style="4" customWidth="1"/>
    <col min="10499" max="10499" width="3.85546875" style="4" customWidth="1"/>
    <col min="10500" max="10751" width="9.140625" style="4"/>
    <col min="10752" max="10752" width="11.85546875" style="4" customWidth="1"/>
    <col min="10753" max="10753" width="59.140625" style="4" customWidth="1"/>
    <col min="10754" max="10754" width="4.5703125" style="4" customWidth="1"/>
    <col min="10755" max="10755" width="3.85546875" style="4" customWidth="1"/>
    <col min="10756" max="11007" width="9.140625" style="4"/>
    <col min="11008" max="11008" width="11.85546875" style="4" customWidth="1"/>
    <col min="11009" max="11009" width="59.140625" style="4" customWidth="1"/>
    <col min="11010" max="11010" width="4.5703125" style="4" customWidth="1"/>
    <col min="11011" max="11011" width="3.85546875" style="4" customWidth="1"/>
    <col min="11012" max="11263" width="9.140625" style="4"/>
    <col min="11264" max="11264" width="11.85546875" style="4" customWidth="1"/>
    <col min="11265" max="11265" width="59.140625" style="4" customWidth="1"/>
    <col min="11266" max="11266" width="4.5703125" style="4" customWidth="1"/>
    <col min="11267" max="11267" width="3.85546875" style="4" customWidth="1"/>
    <col min="11268" max="11519" width="9.140625" style="4"/>
    <col min="11520" max="11520" width="11.85546875" style="4" customWidth="1"/>
    <col min="11521" max="11521" width="59.140625" style="4" customWidth="1"/>
    <col min="11522" max="11522" width="4.5703125" style="4" customWidth="1"/>
    <col min="11523" max="11523" width="3.85546875" style="4" customWidth="1"/>
    <col min="11524" max="11775" width="9.140625" style="4"/>
    <col min="11776" max="11776" width="11.85546875" style="4" customWidth="1"/>
    <col min="11777" max="11777" width="59.140625" style="4" customWidth="1"/>
    <col min="11778" max="11778" width="4.5703125" style="4" customWidth="1"/>
    <col min="11779" max="11779" width="3.85546875" style="4" customWidth="1"/>
    <col min="11780" max="12031" width="9.140625" style="4"/>
    <col min="12032" max="12032" width="11.85546875" style="4" customWidth="1"/>
    <col min="12033" max="12033" width="59.140625" style="4" customWidth="1"/>
    <col min="12034" max="12034" width="4.5703125" style="4" customWidth="1"/>
    <col min="12035" max="12035" width="3.85546875" style="4" customWidth="1"/>
    <col min="12036" max="12287" width="9.140625" style="4"/>
    <col min="12288" max="12288" width="11.85546875" style="4" customWidth="1"/>
    <col min="12289" max="12289" width="59.140625" style="4" customWidth="1"/>
    <col min="12290" max="12290" width="4.5703125" style="4" customWidth="1"/>
    <col min="12291" max="12291" width="3.85546875" style="4" customWidth="1"/>
    <col min="12292" max="12543" width="9.140625" style="4"/>
    <col min="12544" max="12544" width="11.85546875" style="4" customWidth="1"/>
    <col min="12545" max="12545" width="59.140625" style="4" customWidth="1"/>
    <col min="12546" max="12546" width="4.5703125" style="4" customWidth="1"/>
    <col min="12547" max="12547" width="3.85546875" style="4" customWidth="1"/>
    <col min="12548" max="12799" width="9.140625" style="4"/>
    <col min="12800" max="12800" width="11.85546875" style="4" customWidth="1"/>
    <col min="12801" max="12801" width="59.140625" style="4" customWidth="1"/>
    <col min="12802" max="12802" width="4.5703125" style="4" customWidth="1"/>
    <col min="12803" max="12803" width="3.85546875" style="4" customWidth="1"/>
    <col min="12804" max="13055" width="9.140625" style="4"/>
    <col min="13056" max="13056" width="11.85546875" style="4" customWidth="1"/>
    <col min="13057" max="13057" width="59.140625" style="4" customWidth="1"/>
    <col min="13058" max="13058" width="4.5703125" style="4" customWidth="1"/>
    <col min="13059" max="13059" width="3.85546875" style="4" customWidth="1"/>
    <col min="13060" max="13311" width="9.140625" style="4"/>
    <col min="13312" max="13312" width="11.85546875" style="4" customWidth="1"/>
    <col min="13313" max="13313" width="59.140625" style="4" customWidth="1"/>
    <col min="13314" max="13314" width="4.5703125" style="4" customWidth="1"/>
    <col min="13315" max="13315" width="3.85546875" style="4" customWidth="1"/>
    <col min="13316" max="13567" width="9.140625" style="4"/>
    <col min="13568" max="13568" width="11.85546875" style="4" customWidth="1"/>
    <col min="13569" max="13569" width="59.140625" style="4" customWidth="1"/>
    <col min="13570" max="13570" width="4.5703125" style="4" customWidth="1"/>
    <col min="13571" max="13571" width="3.85546875" style="4" customWidth="1"/>
    <col min="13572" max="13823" width="9.140625" style="4"/>
    <col min="13824" max="13824" width="11.85546875" style="4" customWidth="1"/>
    <col min="13825" max="13825" width="59.140625" style="4" customWidth="1"/>
    <col min="13826" max="13826" width="4.5703125" style="4" customWidth="1"/>
    <col min="13827" max="13827" width="3.85546875" style="4" customWidth="1"/>
    <col min="13828" max="14079" width="9.140625" style="4"/>
    <col min="14080" max="14080" width="11.85546875" style="4" customWidth="1"/>
    <col min="14081" max="14081" width="59.140625" style="4" customWidth="1"/>
    <col min="14082" max="14082" width="4.5703125" style="4" customWidth="1"/>
    <col min="14083" max="14083" width="3.85546875" style="4" customWidth="1"/>
    <col min="14084" max="14335" width="9.140625" style="4"/>
    <col min="14336" max="14336" width="11.85546875" style="4" customWidth="1"/>
    <col min="14337" max="14337" width="59.140625" style="4" customWidth="1"/>
    <col min="14338" max="14338" width="4.5703125" style="4" customWidth="1"/>
    <col min="14339" max="14339" width="3.85546875" style="4" customWidth="1"/>
    <col min="14340" max="14591" width="9.140625" style="4"/>
    <col min="14592" max="14592" width="11.85546875" style="4" customWidth="1"/>
    <col min="14593" max="14593" width="59.140625" style="4" customWidth="1"/>
    <col min="14594" max="14594" width="4.5703125" style="4" customWidth="1"/>
    <col min="14595" max="14595" width="3.85546875" style="4" customWidth="1"/>
    <col min="14596" max="14847" width="9.140625" style="4"/>
    <col min="14848" max="14848" width="11.85546875" style="4" customWidth="1"/>
    <col min="14849" max="14849" width="59.140625" style="4" customWidth="1"/>
    <col min="14850" max="14850" width="4.5703125" style="4" customWidth="1"/>
    <col min="14851" max="14851" width="3.85546875" style="4" customWidth="1"/>
    <col min="14852" max="15103" width="9.140625" style="4"/>
    <col min="15104" max="15104" width="11.85546875" style="4" customWidth="1"/>
    <col min="15105" max="15105" width="59.140625" style="4" customWidth="1"/>
    <col min="15106" max="15106" width="4.5703125" style="4" customWidth="1"/>
    <col min="15107" max="15107" width="3.85546875" style="4" customWidth="1"/>
    <col min="15108" max="15359" width="9.140625" style="4"/>
    <col min="15360" max="15360" width="11.85546875" style="4" customWidth="1"/>
    <col min="15361" max="15361" width="59.140625" style="4" customWidth="1"/>
    <col min="15362" max="15362" width="4.5703125" style="4" customWidth="1"/>
    <col min="15363" max="15363" width="3.85546875" style="4" customWidth="1"/>
    <col min="15364" max="15615" width="9.140625" style="4"/>
    <col min="15616" max="15616" width="11.85546875" style="4" customWidth="1"/>
    <col min="15617" max="15617" width="59.140625" style="4" customWidth="1"/>
    <col min="15618" max="15618" width="4.5703125" style="4" customWidth="1"/>
    <col min="15619" max="15619" width="3.85546875" style="4" customWidth="1"/>
    <col min="15620" max="15871" width="9.140625" style="4"/>
    <col min="15872" max="15872" width="11.85546875" style="4" customWidth="1"/>
    <col min="15873" max="15873" width="59.140625" style="4" customWidth="1"/>
    <col min="15874" max="15874" width="4.5703125" style="4" customWidth="1"/>
    <col min="15875" max="15875" width="3.85546875" style="4" customWidth="1"/>
    <col min="15876" max="16127" width="9.140625" style="4"/>
    <col min="16128" max="16128" width="11.85546875" style="4" customWidth="1"/>
    <col min="16129" max="16129" width="59.140625" style="4" customWidth="1"/>
    <col min="16130" max="16130" width="4.5703125" style="4" customWidth="1"/>
    <col min="16131" max="16131" width="3.85546875" style="4" customWidth="1"/>
    <col min="16132" max="16384" width="9.140625" style="4"/>
  </cols>
  <sheetData>
    <row r="1" spans="1:6" ht="12.75" customHeight="1" x14ac:dyDescent="0.25">
      <c r="D1" s="5"/>
      <c r="E1" s="234" t="s">
        <v>90</v>
      </c>
      <c r="F1" s="234"/>
    </row>
    <row r="3" spans="1:6" ht="15.75" x14ac:dyDescent="0.25">
      <c r="A3" s="231" t="s">
        <v>62</v>
      </c>
      <c r="B3" s="231"/>
      <c r="C3" s="6"/>
    </row>
    <row r="5" spans="1:6" ht="16.5" thickBot="1" x14ac:dyDescent="0.3">
      <c r="D5" s="8"/>
      <c r="F5" s="8" t="s">
        <v>63</v>
      </c>
    </row>
    <row r="6" spans="1:6" s="1" customFormat="1" ht="63.75" thickBot="1" x14ac:dyDescent="0.3">
      <c r="A6" s="9" t="s">
        <v>64</v>
      </c>
      <c r="B6" s="10" t="s">
        <v>65</v>
      </c>
      <c r="C6" s="232" t="s">
        <v>86</v>
      </c>
      <c r="D6" s="232" t="s">
        <v>87</v>
      </c>
      <c r="E6" s="235" t="s">
        <v>88</v>
      </c>
      <c r="F6" s="237" t="s">
        <v>89</v>
      </c>
    </row>
    <row r="7" spans="1:6" ht="16.5" thickBot="1" x14ac:dyDescent="0.3">
      <c r="A7" s="11" t="s">
        <v>66</v>
      </c>
      <c r="B7" s="11" t="s">
        <v>67</v>
      </c>
      <c r="C7" s="233"/>
      <c r="D7" s="233"/>
      <c r="E7" s="236"/>
      <c r="F7" s="238"/>
    </row>
    <row r="8" spans="1:6" s="2" customFormat="1" ht="16.5" thickBot="1" x14ac:dyDescent="0.3">
      <c r="A8" s="11">
        <v>1</v>
      </c>
      <c r="B8" s="11">
        <v>2</v>
      </c>
      <c r="C8" s="12">
        <v>3</v>
      </c>
      <c r="D8" s="13">
        <v>4</v>
      </c>
      <c r="E8" s="14">
        <v>5</v>
      </c>
      <c r="F8" s="15">
        <v>6</v>
      </c>
    </row>
    <row r="9" spans="1:6" s="2" customFormat="1" ht="16.5" thickBot="1" x14ac:dyDescent="0.3">
      <c r="A9" s="239" t="s">
        <v>68</v>
      </c>
      <c r="B9" s="240"/>
      <c r="C9" s="240"/>
      <c r="D9" s="240"/>
      <c r="E9" s="240"/>
      <c r="F9" s="241"/>
    </row>
    <row r="10" spans="1:6" s="20" customFormat="1" ht="15.75" x14ac:dyDescent="0.2">
      <c r="A10" s="245" t="s">
        <v>69</v>
      </c>
      <c r="B10" s="246"/>
      <c r="C10" s="16"/>
      <c r="D10" s="17"/>
      <c r="E10" s="18"/>
      <c r="F10" s="19"/>
    </row>
    <row r="11" spans="1:6" s="20" customFormat="1" ht="15.75" x14ac:dyDescent="0.25">
      <c r="A11" s="247" t="s">
        <v>59</v>
      </c>
      <c r="B11" s="248"/>
      <c r="C11" s="21">
        <f>SUM(C12:C15)</f>
        <v>15115</v>
      </c>
      <c r="D11" s="22">
        <f>SUM(D12:D15)</f>
        <v>15115</v>
      </c>
      <c r="E11" s="22">
        <f>SUM(E12:E16)</f>
        <v>15124</v>
      </c>
      <c r="F11" s="23">
        <f>E11/D11*100</f>
        <v>100.05954349983459</v>
      </c>
    </row>
    <row r="12" spans="1:6" s="20" customFormat="1" ht="15.75" x14ac:dyDescent="0.25">
      <c r="A12" s="24" t="s">
        <v>15</v>
      </c>
      <c r="B12" s="25" t="s">
        <v>16</v>
      </c>
      <c r="C12" s="26">
        <v>12107</v>
      </c>
      <c r="D12" s="27">
        <v>12107</v>
      </c>
      <c r="E12" s="28">
        <v>12817</v>
      </c>
      <c r="F12" s="23">
        <f t="shared" ref="F12:F20" si="0">E12/D12*100</f>
        <v>105.86437598083754</v>
      </c>
    </row>
    <row r="13" spans="1:6" s="20" customFormat="1" ht="15.75" x14ac:dyDescent="0.25">
      <c r="A13" s="24" t="s">
        <v>92</v>
      </c>
      <c r="B13" s="25" t="s">
        <v>91</v>
      </c>
      <c r="C13" s="26"/>
      <c r="D13" s="27"/>
      <c r="E13" s="28">
        <v>102</v>
      </c>
      <c r="F13" s="23"/>
    </row>
    <row r="14" spans="1:6" s="20" customFormat="1" ht="15.75" x14ac:dyDescent="0.25">
      <c r="A14" s="24" t="s">
        <v>19</v>
      </c>
      <c r="B14" s="29" t="s">
        <v>20</v>
      </c>
      <c r="C14" s="26">
        <v>1909</v>
      </c>
      <c r="D14" s="27">
        <v>1909</v>
      </c>
      <c r="E14" s="28">
        <v>2203</v>
      </c>
      <c r="F14" s="23">
        <f t="shared" si="0"/>
        <v>115.40073336825563</v>
      </c>
    </row>
    <row r="15" spans="1:6" s="20" customFormat="1" ht="15.75" x14ac:dyDescent="0.25">
      <c r="A15" s="24" t="s">
        <v>23</v>
      </c>
      <c r="B15" s="30" t="s">
        <v>24</v>
      </c>
      <c r="C15" s="26">
        <v>1099</v>
      </c>
      <c r="D15" s="27">
        <v>1099</v>
      </c>
      <c r="E15" s="28"/>
      <c r="F15" s="23">
        <f t="shared" si="0"/>
        <v>0</v>
      </c>
    </row>
    <row r="16" spans="1:6" s="20" customFormat="1" ht="15.75" x14ac:dyDescent="0.25">
      <c r="A16" s="31" t="s">
        <v>93</v>
      </c>
      <c r="B16" s="30" t="s">
        <v>94</v>
      </c>
      <c r="C16" s="26"/>
      <c r="D16" s="27"/>
      <c r="E16" s="28">
        <v>2</v>
      </c>
      <c r="F16" s="23"/>
    </row>
    <row r="17" spans="1:6" s="20" customFormat="1" ht="15.75" x14ac:dyDescent="0.25">
      <c r="A17" s="249" t="s">
        <v>27</v>
      </c>
      <c r="B17" s="250"/>
      <c r="C17" s="32"/>
      <c r="D17" s="27"/>
      <c r="E17" s="28"/>
      <c r="F17" s="23"/>
    </row>
    <row r="18" spans="1:6" s="20" customFormat="1" ht="15.75" x14ac:dyDescent="0.25">
      <c r="A18" s="33" t="s">
        <v>45</v>
      </c>
      <c r="B18" s="34" t="s">
        <v>41</v>
      </c>
      <c r="C18" s="21">
        <v>38461</v>
      </c>
      <c r="D18" s="22">
        <v>40436</v>
      </c>
      <c r="E18" s="35">
        <v>31878</v>
      </c>
      <c r="F18" s="23">
        <f t="shared" si="0"/>
        <v>78.835690968443956</v>
      </c>
    </row>
    <row r="19" spans="1:6" s="20" customFormat="1" ht="16.5" thickBot="1" x14ac:dyDescent="0.3">
      <c r="A19" s="36" t="s">
        <v>30</v>
      </c>
      <c r="B19" s="37" t="s">
        <v>31</v>
      </c>
      <c r="C19" s="38"/>
      <c r="D19" s="39">
        <v>344</v>
      </c>
      <c r="E19" s="40">
        <v>344</v>
      </c>
      <c r="F19" s="41">
        <f t="shared" si="0"/>
        <v>100</v>
      </c>
    </row>
    <row r="20" spans="1:6" s="20" customFormat="1" ht="16.5" thickBot="1" x14ac:dyDescent="0.3">
      <c r="A20" s="42" t="s">
        <v>70</v>
      </c>
      <c r="B20" s="43"/>
      <c r="C20" s="44">
        <f>SUM(C18,C11)</f>
        <v>53576</v>
      </c>
      <c r="D20" s="39">
        <f>SUM(D18:D19,D11)</f>
        <v>55895</v>
      </c>
      <c r="E20" s="39">
        <f>SUM(E18:E19,E11)</f>
        <v>47346</v>
      </c>
      <c r="F20" s="41">
        <f t="shared" si="0"/>
        <v>84.705250916897754</v>
      </c>
    </row>
    <row r="21" spans="1:6" s="20" customFormat="1" ht="16.5" thickBot="1" x14ac:dyDescent="0.3">
      <c r="A21" s="242" t="s">
        <v>71</v>
      </c>
      <c r="B21" s="243"/>
      <c r="C21" s="243"/>
      <c r="D21" s="243"/>
      <c r="E21" s="243"/>
      <c r="F21" s="244"/>
    </row>
    <row r="22" spans="1:6" s="20" customFormat="1" ht="15.75" x14ac:dyDescent="0.25">
      <c r="A22" s="45" t="s">
        <v>11</v>
      </c>
      <c r="B22" s="46"/>
      <c r="C22" s="47"/>
      <c r="D22" s="46"/>
      <c r="E22" s="18"/>
      <c r="F22" s="19"/>
    </row>
    <row r="23" spans="1:6" s="20" customFormat="1" ht="15.75" x14ac:dyDescent="0.25">
      <c r="A23" s="24" t="s">
        <v>13</v>
      </c>
      <c r="B23" s="48" t="s">
        <v>52</v>
      </c>
      <c r="C23" s="26">
        <v>16613</v>
      </c>
      <c r="D23" s="27">
        <v>18084</v>
      </c>
      <c r="E23" s="28">
        <v>15532</v>
      </c>
      <c r="F23" s="23">
        <f>E23/D23*100</f>
        <v>85.888077858880777</v>
      </c>
    </row>
    <row r="24" spans="1:6" s="20" customFormat="1" ht="15.75" x14ac:dyDescent="0.25">
      <c r="A24" s="24" t="s">
        <v>17</v>
      </c>
      <c r="B24" s="29" t="s">
        <v>18</v>
      </c>
      <c r="C24" s="26">
        <v>4504</v>
      </c>
      <c r="D24" s="27">
        <v>4901</v>
      </c>
      <c r="E24" s="28">
        <v>4079</v>
      </c>
      <c r="F24" s="23">
        <f t="shared" ref="F24:F32" si="1">E24/D24*100</f>
        <v>83.227912670883498</v>
      </c>
    </row>
    <row r="25" spans="1:6" s="20" customFormat="1" ht="15.75" x14ac:dyDescent="0.25">
      <c r="A25" s="24" t="s">
        <v>21</v>
      </c>
      <c r="B25" s="48" t="s">
        <v>72</v>
      </c>
      <c r="C25" s="26">
        <v>32078</v>
      </c>
      <c r="D25" s="49">
        <v>32422</v>
      </c>
      <c r="E25" s="28">
        <v>26186</v>
      </c>
      <c r="F25" s="23">
        <f t="shared" si="1"/>
        <v>80.76614644377274</v>
      </c>
    </row>
    <row r="26" spans="1:6" s="20" customFormat="1" ht="15.75" x14ac:dyDescent="0.25">
      <c r="A26" s="50" t="s">
        <v>25</v>
      </c>
      <c r="B26" s="51" t="s">
        <v>26</v>
      </c>
      <c r="C26" s="52"/>
      <c r="D26" s="49">
        <v>0</v>
      </c>
      <c r="E26" s="28"/>
      <c r="F26" s="23"/>
    </row>
    <row r="27" spans="1:6" s="20" customFormat="1" ht="15.75" x14ac:dyDescent="0.25">
      <c r="A27" s="24"/>
      <c r="B27" s="53" t="s">
        <v>73</v>
      </c>
      <c r="C27" s="21">
        <f>SUM(C23:C26)</f>
        <v>53195</v>
      </c>
      <c r="D27" s="22">
        <f>SUM(D23:D26)</f>
        <v>55407</v>
      </c>
      <c r="E27" s="35">
        <f>SUM(E23:E26)</f>
        <v>45797</v>
      </c>
      <c r="F27" s="54">
        <f t="shared" si="1"/>
        <v>82.655621130904038</v>
      </c>
    </row>
    <row r="28" spans="1:6" s="20" customFormat="1" ht="15.75" x14ac:dyDescent="0.25">
      <c r="A28" s="55" t="s">
        <v>74</v>
      </c>
      <c r="B28" s="56"/>
      <c r="C28" s="57"/>
      <c r="D28" s="58"/>
      <c r="E28" s="28"/>
      <c r="F28" s="23"/>
    </row>
    <row r="29" spans="1:6" s="20" customFormat="1" ht="15.75" x14ac:dyDescent="0.25">
      <c r="A29" s="24" t="s">
        <v>75</v>
      </c>
      <c r="B29" s="48" t="s">
        <v>76</v>
      </c>
      <c r="C29" s="26">
        <v>381</v>
      </c>
      <c r="D29" s="27">
        <v>488</v>
      </c>
      <c r="E29" s="28">
        <v>142</v>
      </c>
      <c r="F29" s="54">
        <f t="shared" si="1"/>
        <v>29.098360655737704</v>
      </c>
    </row>
    <row r="30" spans="1:6" s="20" customFormat="1" ht="16.5" thickBot="1" x14ac:dyDescent="0.3">
      <c r="A30" s="59"/>
      <c r="B30" s="60" t="s">
        <v>77</v>
      </c>
      <c r="C30" s="61">
        <f>SUM(C29)</f>
        <v>381</v>
      </c>
      <c r="D30" s="62">
        <f>SUM(D29)</f>
        <v>488</v>
      </c>
      <c r="E30" s="35">
        <f>SUM(E29)</f>
        <v>142</v>
      </c>
      <c r="F30" s="41">
        <f t="shared" si="1"/>
        <v>29.098360655737704</v>
      </c>
    </row>
    <row r="31" spans="1:6" s="20" customFormat="1" ht="16.5" thickBot="1" x14ac:dyDescent="0.3">
      <c r="A31" s="63" t="s">
        <v>78</v>
      </c>
      <c r="B31" s="64"/>
      <c r="C31" s="65">
        <f>SUM(C30,C27)</f>
        <v>53576</v>
      </c>
      <c r="D31" s="66">
        <f>SUM(D30,D27)</f>
        <v>55895</v>
      </c>
      <c r="E31" s="66">
        <f>SUM(E30,E27)</f>
        <v>45939</v>
      </c>
      <c r="F31" s="41">
        <f t="shared" si="1"/>
        <v>82.18803112979694</v>
      </c>
    </row>
    <row r="32" spans="1:6" s="20" customFormat="1" ht="16.5" thickBot="1" x14ac:dyDescent="0.3">
      <c r="A32" s="67" t="s">
        <v>79</v>
      </c>
      <c r="B32" s="68"/>
      <c r="C32" s="69">
        <f>SUM(C31)</f>
        <v>53576</v>
      </c>
      <c r="D32" s="70">
        <f>SUM(D31)</f>
        <v>55895</v>
      </c>
      <c r="E32" s="70">
        <f>SUM(E31)</f>
        <v>45939</v>
      </c>
      <c r="F32" s="41">
        <f t="shared" si="1"/>
        <v>82.18803112979694</v>
      </c>
    </row>
  </sheetData>
  <mergeCells count="11">
    <mergeCell ref="A9:F9"/>
    <mergeCell ref="A21:F21"/>
    <mergeCell ref="A10:B10"/>
    <mergeCell ref="A11:B11"/>
    <mergeCell ref="A17:B17"/>
    <mergeCell ref="A3:B3"/>
    <mergeCell ref="C6:C7"/>
    <mergeCell ref="D6:D7"/>
    <mergeCell ref="E1:F1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opLeftCell="A43" zoomScaleNormal="100" workbookViewId="0">
      <selection activeCell="B17" sqref="B17:C17"/>
    </sheetView>
  </sheetViews>
  <sheetFormatPr defaultRowHeight="15.75" x14ac:dyDescent="0.25"/>
  <cols>
    <col min="1" max="1" width="4.42578125" style="74" customWidth="1"/>
    <col min="2" max="2" width="5.42578125" style="74" customWidth="1"/>
    <col min="3" max="4" width="9.140625" style="74"/>
    <col min="5" max="5" width="33.85546875" style="74" customWidth="1"/>
    <col min="6" max="6" width="10.140625" style="223" customWidth="1"/>
    <col min="7" max="7" width="10" style="224" customWidth="1"/>
    <col min="8" max="9" width="9.140625" style="224"/>
    <col min="10" max="10" width="6.140625" style="74" customWidth="1"/>
    <col min="11" max="12" width="9.140625" style="74"/>
    <col min="13" max="13" width="33.85546875" style="74" customWidth="1"/>
    <col min="14" max="14" width="9.140625" style="223" customWidth="1"/>
    <col min="15" max="15" width="10.85546875" style="224" customWidth="1"/>
    <col min="16" max="260" width="9.140625" style="74"/>
    <col min="261" max="261" width="4.42578125" style="74" customWidth="1"/>
    <col min="262" max="262" width="5.42578125" style="74" customWidth="1"/>
    <col min="263" max="264" width="9.140625" style="74"/>
    <col min="265" max="265" width="33.85546875" style="74" customWidth="1"/>
    <col min="266" max="266" width="9.140625" style="74"/>
    <col min="267" max="267" width="4.42578125" style="74" customWidth="1"/>
    <col min="268" max="269" width="9.140625" style="74"/>
    <col min="270" max="270" width="33.85546875" style="74" customWidth="1"/>
    <col min="271" max="271" width="10.85546875" style="74" customWidth="1"/>
    <col min="272" max="516" width="9.140625" style="74"/>
    <col min="517" max="517" width="4.42578125" style="74" customWidth="1"/>
    <col min="518" max="518" width="5.42578125" style="74" customWidth="1"/>
    <col min="519" max="520" width="9.140625" style="74"/>
    <col min="521" max="521" width="33.85546875" style="74" customWidth="1"/>
    <col min="522" max="522" width="9.140625" style="74"/>
    <col min="523" max="523" width="4.42578125" style="74" customWidth="1"/>
    <col min="524" max="525" width="9.140625" style="74"/>
    <col min="526" max="526" width="33.85546875" style="74" customWidth="1"/>
    <col min="527" max="527" width="10.85546875" style="74" customWidth="1"/>
    <col min="528" max="772" width="9.140625" style="74"/>
    <col min="773" max="773" width="4.42578125" style="74" customWidth="1"/>
    <col min="774" max="774" width="5.42578125" style="74" customWidth="1"/>
    <col min="775" max="776" width="9.140625" style="74"/>
    <col min="777" max="777" width="33.85546875" style="74" customWidth="1"/>
    <col min="778" max="778" width="9.140625" style="74"/>
    <col min="779" max="779" width="4.42578125" style="74" customWidth="1"/>
    <col min="780" max="781" width="9.140625" style="74"/>
    <col min="782" max="782" width="33.85546875" style="74" customWidth="1"/>
    <col min="783" max="783" width="10.85546875" style="74" customWidth="1"/>
    <col min="784" max="1028" width="9.140625" style="74"/>
    <col min="1029" max="1029" width="4.42578125" style="74" customWidth="1"/>
    <col min="1030" max="1030" width="5.42578125" style="74" customWidth="1"/>
    <col min="1031" max="1032" width="9.140625" style="74"/>
    <col min="1033" max="1033" width="33.85546875" style="74" customWidth="1"/>
    <col min="1034" max="1034" width="9.140625" style="74"/>
    <col min="1035" max="1035" width="4.42578125" style="74" customWidth="1"/>
    <col min="1036" max="1037" width="9.140625" style="74"/>
    <col min="1038" max="1038" width="33.85546875" style="74" customWidth="1"/>
    <col min="1039" max="1039" width="10.85546875" style="74" customWidth="1"/>
    <col min="1040" max="1284" width="9.140625" style="74"/>
    <col min="1285" max="1285" width="4.42578125" style="74" customWidth="1"/>
    <col min="1286" max="1286" width="5.42578125" style="74" customWidth="1"/>
    <col min="1287" max="1288" width="9.140625" style="74"/>
    <col min="1289" max="1289" width="33.85546875" style="74" customWidth="1"/>
    <col min="1290" max="1290" width="9.140625" style="74"/>
    <col min="1291" max="1291" width="4.42578125" style="74" customWidth="1"/>
    <col min="1292" max="1293" width="9.140625" style="74"/>
    <col min="1294" max="1294" width="33.85546875" style="74" customWidth="1"/>
    <col min="1295" max="1295" width="10.85546875" style="74" customWidth="1"/>
    <col min="1296" max="1540" width="9.140625" style="74"/>
    <col min="1541" max="1541" width="4.42578125" style="74" customWidth="1"/>
    <col min="1542" max="1542" width="5.42578125" style="74" customWidth="1"/>
    <col min="1543" max="1544" width="9.140625" style="74"/>
    <col min="1545" max="1545" width="33.85546875" style="74" customWidth="1"/>
    <col min="1546" max="1546" width="9.140625" style="74"/>
    <col min="1547" max="1547" width="4.42578125" style="74" customWidth="1"/>
    <col min="1548" max="1549" width="9.140625" style="74"/>
    <col min="1550" max="1550" width="33.85546875" style="74" customWidth="1"/>
    <col min="1551" max="1551" width="10.85546875" style="74" customWidth="1"/>
    <col min="1552" max="1796" width="9.140625" style="74"/>
    <col min="1797" max="1797" width="4.42578125" style="74" customWidth="1"/>
    <col min="1798" max="1798" width="5.42578125" style="74" customWidth="1"/>
    <col min="1799" max="1800" width="9.140625" style="74"/>
    <col min="1801" max="1801" width="33.85546875" style="74" customWidth="1"/>
    <col min="1802" max="1802" width="9.140625" style="74"/>
    <col min="1803" max="1803" width="4.42578125" style="74" customWidth="1"/>
    <col min="1804" max="1805" width="9.140625" style="74"/>
    <col min="1806" max="1806" width="33.85546875" style="74" customWidth="1"/>
    <col min="1807" max="1807" width="10.85546875" style="74" customWidth="1"/>
    <col min="1808" max="2052" width="9.140625" style="74"/>
    <col min="2053" max="2053" width="4.42578125" style="74" customWidth="1"/>
    <col min="2054" max="2054" width="5.42578125" style="74" customWidth="1"/>
    <col min="2055" max="2056" width="9.140625" style="74"/>
    <col min="2057" max="2057" width="33.85546875" style="74" customWidth="1"/>
    <col min="2058" max="2058" width="9.140625" style="74"/>
    <col min="2059" max="2059" width="4.42578125" style="74" customWidth="1"/>
    <col min="2060" max="2061" width="9.140625" style="74"/>
    <col min="2062" max="2062" width="33.85546875" style="74" customWidth="1"/>
    <col min="2063" max="2063" width="10.85546875" style="74" customWidth="1"/>
    <col min="2064" max="2308" width="9.140625" style="74"/>
    <col min="2309" max="2309" width="4.42578125" style="74" customWidth="1"/>
    <col min="2310" max="2310" width="5.42578125" style="74" customWidth="1"/>
    <col min="2311" max="2312" width="9.140625" style="74"/>
    <col min="2313" max="2313" width="33.85546875" style="74" customWidth="1"/>
    <col min="2314" max="2314" width="9.140625" style="74"/>
    <col min="2315" max="2315" width="4.42578125" style="74" customWidth="1"/>
    <col min="2316" max="2317" width="9.140625" style="74"/>
    <col min="2318" max="2318" width="33.85546875" style="74" customWidth="1"/>
    <col min="2319" max="2319" width="10.85546875" style="74" customWidth="1"/>
    <col min="2320" max="2564" width="9.140625" style="74"/>
    <col min="2565" max="2565" width="4.42578125" style="74" customWidth="1"/>
    <col min="2566" max="2566" width="5.42578125" style="74" customWidth="1"/>
    <col min="2567" max="2568" width="9.140625" style="74"/>
    <col min="2569" max="2569" width="33.85546875" style="74" customWidth="1"/>
    <col min="2570" max="2570" width="9.140625" style="74"/>
    <col min="2571" max="2571" width="4.42578125" style="74" customWidth="1"/>
    <col min="2572" max="2573" width="9.140625" style="74"/>
    <col min="2574" max="2574" width="33.85546875" style="74" customWidth="1"/>
    <col min="2575" max="2575" width="10.85546875" style="74" customWidth="1"/>
    <col min="2576" max="2820" width="9.140625" style="74"/>
    <col min="2821" max="2821" width="4.42578125" style="74" customWidth="1"/>
    <col min="2822" max="2822" width="5.42578125" style="74" customWidth="1"/>
    <col min="2823" max="2824" width="9.140625" style="74"/>
    <col min="2825" max="2825" width="33.85546875" style="74" customWidth="1"/>
    <col min="2826" max="2826" width="9.140625" style="74"/>
    <col min="2827" max="2827" width="4.42578125" style="74" customWidth="1"/>
    <col min="2828" max="2829" width="9.140625" style="74"/>
    <col min="2830" max="2830" width="33.85546875" style="74" customWidth="1"/>
    <col min="2831" max="2831" width="10.85546875" style="74" customWidth="1"/>
    <col min="2832" max="3076" width="9.140625" style="74"/>
    <col min="3077" max="3077" width="4.42578125" style="74" customWidth="1"/>
    <col min="3078" max="3078" width="5.42578125" style="74" customWidth="1"/>
    <col min="3079" max="3080" width="9.140625" style="74"/>
    <col min="3081" max="3081" width="33.85546875" style="74" customWidth="1"/>
    <col min="3082" max="3082" width="9.140625" style="74"/>
    <col min="3083" max="3083" width="4.42578125" style="74" customWidth="1"/>
    <col min="3084" max="3085" width="9.140625" style="74"/>
    <col min="3086" max="3086" width="33.85546875" style="74" customWidth="1"/>
    <col min="3087" max="3087" width="10.85546875" style="74" customWidth="1"/>
    <col min="3088" max="3332" width="9.140625" style="74"/>
    <col min="3333" max="3333" width="4.42578125" style="74" customWidth="1"/>
    <col min="3334" max="3334" width="5.42578125" style="74" customWidth="1"/>
    <col min="3335" max="3336" width="9.140625" style="74"/>
    <col min="3337" max="3337" width="33.85546875" style="74" customWidth="1"/>
    <col min="3338" max="3338" width="9.140625" style="74"/>
    <col min="3339" max="3339" width="4.42578125" style="74" customWidth="1"/>
    <col min="3340" max="3341" width="9.140625" style="74"/>
    <col min="3342" max="3342" width="33.85546875" style="74" customWidth="1"/>
    <col min="3343" max="3343" width="10.85546875" style="74" customWidth="1"/>
    <col min="3344" max="3588" width="9.140625" style="74"/>
    <col min="3589" max="3589" width="4.42578125" style="74" customWidth="1"/>
    <col min="3590" max="3590" width="5.42578125" style="74" customWidth="1"/>
    <col min="3591" max="3592" width="9.140625" style="74"/>
    <col min="3593" max="3593" width="33.85546875" style="74" customWidth="1"/>
    <col min="3594" max="3594" width="9.140625" style="74"/>
    <col min="3595" max="3595" width="4.42578125" style="74" customWidth="1"/>
    <col min="3596" max="3597" width="9.140625" style="74"/>
    <col min="3598" max="3598" width="33.85546875" style="74" customWidth="1"/>
    <col min="3599" max="3599" width="10.85546875" style="74" customWidth="1"/>
    <col min="3600" max="3844" width="9.140625" style="74"/>
    <col min="3845" max="3845" width="4.42578125" style="74" customWidth="1"/>
    <col min="3846" max="3846" width="5.42578125" style="74" customWidth="1"/>
    <col min="3847" max="3848" width="9.140625" style="74"/>
    <col min="3849" max="3849" width="33.85546875" style="74" customWidth="1"/>
    <col min="3850" max="3850" width="9.140625" style="74"/>
    <col min="3851" max="3851" width="4.42578125" style="74" customWidth="1"/>
    <col min="3852" max="3853" width="9.140625" style="74"/>
    <col min="3854" max="3854" width="33.85546875" style="74" customWidth="1"/>
    <col min="3855" max="3855" width="10.85546875" style="74" customWidth="1"/>
    <col min="3856" max="4100" width="9.140625" style="74"/>
    <col min="4101" max="4101" width="4.42578125" style="74" customWidth="1"/>
    <col min="4102" max="4102" width="5.42578125" style="74" customWidth="1"/>
    <col min="4103" max="4104" width="9.140625" style="74"/>
    <col min="4105" max="4105" width="33.85546875" style="74" customWidth="1"/>
    <col min="4106" max="4106" width="9.140625" style="74"/>
    <col min="4107" max="4107" width="4.42578125" style="74" customWidth="1"/>
    <col min="4108" max="4109" width="9.140625" style="74"/>
    <col min="4110" max="4110" width="33.85546875" style="74" customWidth="1"/>
    <col min="4111" max="4111" width="10.85546875" style="74" customWidth="1"/>
    <col min="4112" max="4356" width="9.140625" style="74"/>
    <col min="4357" max="4357" width="4.42578125" style="74" customWidth="1"/>
    <col min="4358" max="4358" width="5.42578125" style="74" customWidth="1"/>
    <col min="4359" max="4360" width="9.140625" style="74"/>
    <col min="4361" max="4361" width="33.85546875" style="74" customWidth="1"/>
    <col min="4362" max="4362" width="9.140625" style="74"/>
    <col min="4363" max="4363" width="4.42578125" style="74" customWidth="1"/>
    <col min="4364" max="4365" width="9.140625" style="74"/>
    <col min="4366" max="4366" width="33.85546875" style="74" customWidth="1"/>
    <col min="4367" max="4367" width="10.85546875" style="74" customWidth="1"/>
    <col min="4368" max="4612" width="9.140625" style="74"/>
    <col min="4613" max="4613" width="4.42578125" style="74" customWidth="1"/>
    <col min="4614" max="4614" width="5.42578125" style="74" customWidth="1"/>
    <col min="4615" max="4616" width="9.140625" style="74"/>
    <col min="4617" max="4617" width="33.85546875" style="74" customWidth="1"/>
    <col min="4618" max="4618" width="9.140625" style="74"/>
    <col min="4619" max="4619" width="4.42578125" style="74" customWidth="1"/>
    <col min="4620" max="4621" width="9.140625" style="74"/>
    <col min="4622" max="4622" width="33.85546875" style="74" customWidth="1"/>
    <col min="4623" max="4623" width="10.85546875" style="74" customWidth="1"/>
    <col min="4624" max="4868" width="9.140625" style="74"/>
    <col min="4869" max="4869" width="4.42578125" style="74" customWidth="1"/>
    <col min="4870" max="4870" width="5.42578125" style="74" customWidth="1"/>
    <col min="4871" max="4872" width="9.140625" style="74"/>
    <col min="4873" max="4873" width="33.85546875" style="74" customWidth="1"/>
    <col min="4874" max="4874" width="9.140625" style="74"/>
    <col min="4875" max="4875" width="4.42578125" style="74" customWidth="1"/>
    <col min="4876" max="4877" width="9.140625" style="74"/>
    <col min="4878" max="4878" width="33.85546875" style="74" customWidth="1"/>
    <col min="4879" max="4879" width="10.85546875" style="74" customWidth="1"/>
    <col min="4880" max="5124" width="9.140625" style="74"/>
    <col min="5125" max="5125" width="4.42578125" style="74" customWidth="1"/>
    <col min="5126" max="5126" width="5.42578125" style="74" customWidth="1"/>
    <col min="5127" max="5128" width="9.140625" style="74"/>
    <col min="5129" max="5129" width="33.85546875" style="74" customWidth="1"/>
    <col min="5130" max="5130" width="9.140625" style="74"/>
    <col min="5131" max="5131" width="4.42578125" style="74" customWidth="1"/>
    <col min="5132" max="5133" width="9.140625" style="74"/>
    <col min="5134" max="5134" width="33.85546875" style="74" customWidth="1"/>
    <col min="5135" max="5135" width="10.85546875" style="74" customWidth="1"/>
    <col min="5136" max="5380" width="9.140625" style="74"/>
    <col min="5381" max="5381" width="4.42578125" style="74" customWidth="1"/>
    <col min="5382" max="5382" width="5.42578125" style="74" customWidth="1"/>
    <col min="5383" max="5384" width="9.140625" style="74"/>
    <col min="5385" max="5385" width="33.85546875" style="74" customWidth="1"/>
    <col min="5386" max="5386" width="9.140625" style="74"/>
    <col min="5387" max="5387" width="4.42578125" style="74" customWidth="1"/>
    <col min="5388" max="5389" width="9.140625" style="74"/>
    <col min="5390" max="5390" width="33.85546875" style="74" customWidth="1"/>
    <col min="5391" max="5391" width="10.85546875" style="74" customWidth="1"/>
    <col min="5392" max="5636" width="9.140625" style="74"/>
    <col min="5637" max="5637" width="4.42578125" style="74" customWidth="1"/>
    <col min="5638" max="5638" width="5.42578125" style="74" customWidth="1"/>
    <col min="5639" max="5640" width="9.140625" style="74"/>
    <col min="5641" max="5641" width="33.85546875" style="74" customWidth="1"/>
    <col min="5642" max="5642" width="9.140625" style="74"/>
    <col min="5643" max="5643" width="4.42578125" style="74" customWidth="1"/>
    <col min="5644" max="5645" width="9.140625" style="74"/>
    <col min="5646" max="5646" width="33.85546875" style="74" customWidth="1"/>
    <col min="5647" max="5647" width="10.85546875" style="74" customWidth="1"/>
    <col min="5648" max="5892" width="9.140625" style="74"/>
    <col min="5893" max="5893" width="4.42578125" style="74" customWidth="1"/>
    <col min="5894" max="5894" width="5.42578125" style="74" customWidth="1"/>
    <col min="5895" max="5896" width="9.140625" style="74"/>
    <col min="5897" max="5897" width="33.85546875" style="74" customWidth="1"/>
    <col min="5898" max="5898" width="9.140625" style="74"/>
    <col min="5899" max="5899" width="4.42578125" style="74" customWidth="1"/>
    <col min="5900" max="5901" width="9.140625" style="74"/>
    <col min="5902" max="5902" width="33.85546875" style="74" customWidth="1"/>
    <col min="5903" max="5903" width="10.85546875" style="74" customWidth="1"/>
    <col min="5904" max="6148" width="9.140625" style="74"/>
    <col min="6149" max="6149" width="4.42578125" style="74" customWidth="1"/>
    <col min="6150" max="6150" width="5.42578125" style="74" customWidth="1"/>
    <col min="6151" max="6152" width="9.140625" style="74"/>
    <col min="6153" max="6153" width="33.85546875" style="74" customWidth="1"/>
    <col min="6154" max="6154" width="9.140625" style="74"/>
    <col min="6155" max="6155" width="4.42578125" style="74" customWidth="1"/>
    <col min="6156" max="6157" width="9.140625" style="74"/>
    <col min="6158" max="6158" width="33.85546875" style="74" customWidth="1"/>
    <col min="6159" max="6159" width="10.85546875" style="74" customWidth="1"/>
    <col min="6160" max="6404" width="9.140625" style="74"/>
    <col min="6405" max="6405" width="4.42578125" style="74" customWidth="1"/>
    <col min="6406" max="6406" width="5.42578125" style="74" customWidth="1"/>
    <col min="6407" max="6408" width="9.140625" style="74"/>
    <col min="6409" max="6409" width="33.85546875" style="74" customWidth="1"/>
    <col min="6410" max="6410" width="9.140625" style="74"/>
    <col min="6411" max="6411" width="4.42578125" style="74" customWidth="1"/>
    <col min="6412" max="6413" width="9.140625" style="74"/>
    <col min="6414" max="6414" width="33.85546875" style="74" customWidth="1"/>
    <col min="6415" max="6415" width="10.85546875" style="74" customWidth="1"/>
    <col min="6416" max="6660" width="9.140625" style="74"/>
    <col min="6661" max="6661" width="4.42578125" style="74" customWidth="1"/>
    <col min="6662" max="6662" width="5.42578125" style="74" customWidth="1"/>
    <col min="6663" max="6664" width="9.140625" style="74"/>
    <col min="6665" max="6665" width="33.85546875" style="74" customWidth="1"/>
    <col min="6666" max="6666" width="9.140625" style="74"/>
    <col min="6667" max="6667" width="4.42578125" style="74" customWidth="1"/>
    <col min="6668" max="6669" width="9.140625" style="74"/>
    <col min="6670" max="6670" width="33.85546875" style="74" customWidth="1"/>
    <col min="6671" max="6671" width="10.85546875" style="74" customWidth="1"/>
    <col min="6672" max="6916" width="9.140625" style="74"/>
    <col min="6917" max="6917" width="4.42578125" style="74" customWidth="1"/>
    <col min="6918" max="6918" width="5.42578125" style="74" customWidth="1"/>
    <col min="6919" max="6920" width="9.140625" style="74"/>
    <col min="6921" max="6921" width="33.85546875" style="74" customWidth="1"/>
    <col min="6922" max="6922" width="9.140625" style="74"/>
    <col min="6923" max="6923" width="4.42578125" style="74" customWidth="1"/>
    <col min="6924" max="6925" width="9.140625" style="74"/>
    <col min="6926" max="6926" width="33.85546875" style="74" customWidth="1"/>
    <col min="6927" max="6927" width="10.85546875" style="74" customWidth="1"/>
    <col min="6928" max="7172" width="9.140625" style="74"/>
    <col min="7173" max="7173" width="4.42578125" style="74" customWidth="1"/>
    <col min="7174" max="7174" width="5.42578125" style="74" customWidth="1"/>
    <col min="7175" max="7176" width="9.140625" style="74"/>
    <col min="7177" max="7177" width="33.85546875" style="74" customWidth="1"/>
    <col min="7178" max="7178" width="9.140625" style="74"/>
    <col min="7179" max="7179" width="4.42578125" style="74" customWidth="1"/>
    <col min="7180" max="7181" width="9.140625" style="74"/>
    <col min="7182" max="7182" width="33.85546875" style="74" customWidth="1"/>
    <col min="7183" max="7183" width="10.85546875" style="74" customWidth="1"/>
    <col min="7184" max="7428" width="9.140625" style="74"/>
    <col min="7429" max="7429" width="4.42578125" style="74" customWidth="1"/>
    <col min="7430" max="7430" width="5.42578125" style="74" customWidth="1"/>
    <col min="7431" max="7432" width="9.140625" style="74"/>
    <col min="7433" max="7433" width="33.85546875" style="74" customWidth="1"/>
    <col min="7434" max="7434" width="9.140625" style="74"/>
    <col min="7435" max="7435" width="4.42578125" style="74" customWidth="1"/>
    <col min="7436" max="7437" width="9.140625" style="74"/>
    <col min="7438" max="7438" width="33.85546875" style="74" customWidth="1"/>
    <col min="7439" max="7439" width="10.85546875" style="74" customWidth="1"/>
    <col min="7440" max="7684" width="9.140625" style="74"/>
    <col min="7685" max="7685" width="4.42578125" style="74" customWidth="1"/>
    <col min="7686" max="7686" width="5.42578125" style="74" customWidth="1"/>
    <col min="7687" max="7688" width="9.140625" style="74"/>
    <col min="7689" max="7689" width="33.85546875" style="74" customWidth="1"/>
    <col min="7690" max="7690" width="9.140625" style="74"/>
    <col min="7691" max="7691" width="4.42578125" style="74" customWidth="1"/>
    <col min="7692" max="7693" width="9.140625" style="74"/>
    <col min="7694" max="7694" width="33.85546875" style="74" customWidth="1"/>
    <col min="7695" max="7695" width="10.85546875" style="74" customWidth="1"/>
    <col min="7696" max="7940" width="9.140625" style="74"/>
    <col min="7941" max="7941" width="4.42578125" style="74" customWidth="1"/>
    <col min="7942" max="7942" width="5.42578125" style="74" customWidth="1"/>
    <col min="7943" max="7944" width="9.140625" style="74"/>
    <col min="7945" max="7945" width="33.85546875" style="74" customWidth="1"/>
    <col min="7946" max="7946" width="9.140625" style="74"/>
    <col min="7947" max="7947" width="4.42578125" style="74" customWidth="1"/>
    <col min="7948" max="7949" width="9.140625" style="74"/>
    <col min="7950" max="7950" width="33.85546875" style="74" customWidth="1"/>
    <col min="7951" max="7951" width="10.85546875" style="74" customWidth="1"/>
    <col min="7952" max="8196" width="9.140625" style="74"/>
    <col min="8197" max="8197" width="4.42578125" style="74" customWidth="1"/>
    <col min="8198" max="8198" width="5.42578125" style="74" customWidth="1"/>
    <col min="8199" max="8200" width="9.140625" style="74"/>
    <col min="8201" max="8201" width="33.85546875" style="74" customWidth="1"/>
    <col min="8202" max="8202" width="9.140625" style="74"/>
    <col min="8203" max="8203" width="4.42578125" style="74" customWidth="1"/>
    <col min="8204" max="8205" width="9.140625" style="74"/>
    <col min="8206" max="8206" width="33.85546875" style="74" customWidth="1"/>
    <col min="8207" max="8207" width="10.85546875" style="74" customWidth="1"/>
    <col min="8208" max="8452" width="9.140625" style="74"/>
    <col min="8453" max="8453" width="4.42578125" style="74" customWidth="1"/>
    <col min="8454" max="8454" width="5.42578125" style="74" customWidth="1"/>
    <col min="8455" max="8456" width="9.140625" style="74"/>
    <col min="8457" max="8457" width="33.85546875" style="74" customWidth="1"/>
    <col min="8458" max="8458" width="9.140625" style="74"/>
    <col min="8459" max="8459" width="4.42578125" style="74" customWidth="1"/>
    <col min="8460" max="8461" width="9.140625" style="74"/>
    <col min="8462" max="8462" width="33.85546875" style="74" customWidth="1"/>
    <col min="8463" max="8463" width="10.85546875" style="74" customWidth="1"/>
    <col min="8464" max="8708" width="9.140625" style="74"/>
    <col min="8709" max="8709" width="4.42578125" style="74" customWidth="1"/>
    <col min="8710" max="8710" width="5.42578125" style="74" customWidth="1"/>
    <col min="8711" max="8712" width="9.140625" style="74"/>
    <col min="8713" max="8713" width="33.85546875" style="74" customWidth="1"/>
    <col min="8714" max="8714" width="9.140625" style="74"/>
    <col min="8715" max="8715" width="4.42578125" style="74" customWidth="1"/>
    <col min="8716" max="8717" width="9.140625" style="74"/>
    <col min="8718" max="8718" width="33.85546875" style="74" customWidth="1"/>
    <col min="8719" max="8719" width="10.85546875" style="74" customWidth="1"/>
    <col min="8720" max="8964" width="9.140625" style="74"/>
    <col min="8965" max="8965" width="4.42578125" style="74" customWidth="1"/>
    <col min="8966" max="8966" width="5.42578125" style="74" customWidth="1"/>
    <col min="8967" max="8968" width="9.140625" style="74"/>
    <col min="8969" max="8969" width="33.85546875" style="74" customWidth="1"/>
    <col min="8970" max="8970" width="9.140625" style="74"/>
    <col min="8971" max="8971" width="4.42578125" style="74" customWidth="1"/>
    <col min="8972" max="8973" width="9.140625" style="74"/>
    <col min="8974" max="8974" width="33.85546875" style="74" customWidth="1"/>
    <col min="8975" max="8975" width="10.85546875" style="74" customWidth="1"/>
    <col min="8976" max="9220" width="9.140625" style="74"/>
    <col min="9221" max="9221" width="4.42578125" style="74" customWidth="1"/>
    <col min="9222" max="9222" width="5.42578125" style="74" customWidth="1"/>
    <col min="9223" max="9224" width="9.140625" style="74"/>
    <col min="9225" max="9225" width="33.85546875" style="74" customWidth="1"/>
    <col min="9226" max="9226" width="9.140625" style="74"/>
    <col min="9227" max="9227" width="4.42578125" style="74" customWidth="1"/>
    <col min="9228" max="9229" width="9.140625" style="74"/>
    <col min="9230" max="9230" width="33.85546875" style="74" customWidth="1"/>
    <col min="9231" max="9231" width="10.85546875" style="74" customWidth="1"/>
    <col min="9232" max="9476" width="9.140625" style="74"/>
    <col min="9477" max="9477" width="4.42578125" style="74" customWidth="1"/>
    <col min="9478" max="9478" width="5.42578125" style="74" customWidth="1"/>
    <col min="9479" max="9480" width="9.140625" style="74"/>
    <col min="9481" max="9481" width="33.85546875" style="74" customWidth="1"/>
    <col min="9482" max="9482" width="9.140625" style="74"/>
    <col min="9483" max="9483" width="4.42578125" style="74" customWidth="1"/>
    <col min="9484" max="9485" width="9.140625" style="74"/>
    <col min="9486" max="9486" width="33.85546875" style="74" customWidth="1"/>
    <col min="9487" max="9487" width="10.85546875" style="74" customWidth="1"/>
    <col min="9488" max="9732" width="9.140625" style="74"/>
    <col min="9733" max="9733" width="4.42578125" style="74" customWidth="1"/>
    <col min="9734" max="9734" width="5.42578125" style="74" customWidth="1"/>
    <col min="9735" max="9736" width="9.140625" style="74"/>
    <col min="9737" max="9737" width="33.85546875" style="74" customWidth="1"/>
    <col min="9738" max="9738" width="9.140625" style="74"/>
    <col min="9739" max="9739" width="4.42578125" style="74" customWidth="1"/>
    <col min="9740" max="9741" width="9.140625" style="74"/>
    <col min="9742" max="9742" width="33.85546875" style="74" customWidth="1"/>
    <col min="9743" max="9743" width="10.85546875" style="74" customWidth="1"/>
    <col min="9744" max="9988" width="9.140625" style="74"/>
    <col min="9989" max="9989" width="4.42578125" style="74" customWidth="1"/>
    <col min="9990" max="9990" width="5.42578125" style="74" customWidth="1"/>
    <col min="9991" max="9992" width="9.140625" style="74"/>
    <col min="9993" max="9993" width="33.85546875" style="74" customWidth="1"/>
    <col min="9994" max="9994" width="9.140625" style="74"/>
    <col min="9995" max="9995" width="4.42578125" style="74" customWidth="1"/>
    <col min="9996" max="9997" width="9.140625" style="74"/>
    <col min="9998" max="9998" width="33.85546875" style="74" customWidth="1"/>
    <col min="9999" max="9999" width="10.85546875" style="74" customWidth="1"/>
    <col min="10000" max="10244" width="9.140625" style="74"/>
    <col min="10245" max="10245" width="4.42578125" style="74" customWidth="1"/>
    <col min="10246" max="10246" width="5.42578125" style="74" customWidth="1"/>
    <col min="10247" max="10248" width="9.140625" style="74"/>
    <col min="10249" max="10249" width="33.85546875" style="74" customWidth="1"/>
    <col min="10250" max="10250" width="9.140625" style="74"/>
    <col min="10251" max="10251" width="4.42578125" style="74" customWidth="1"/>
    <col min="10252" max="10253" width="9.140625" style="74"/>
    <col min="10254" max="10254" width="33.85546875" style="74" customWidth="1"/>
    <col min="10255" max="10255" width="10.85546875" style="74" customWidth="1"/>
    <col min="10256" max="10500" width="9.140625" style="74"/>
    <col min="10501" max="10501" width="4.42578125" style="74" customWidth="1"/>
    <col min="10502" max="10502" width="5.42578125" style="74" customWidth="1"/>
    <col min="10503" max="10504" width="9.140625" style="74"/>
    <col min="10505" max="10505" width="33.85546875" style="74" customWidth="1"/>
    <col min="10506" max="10506" width="9.140625" style="74"/>
    <col min="10507" max="10507" width="4.42578125" style="74" customWidth="1"/>
    <col min="10508" max="10509" width="9.140625" style="74"/>
    <col min="10510" max="10510" width="33.85546875" style="74" customWidth="1"/>
    <col min="10511" max="10511" width="10.85546875" style="74" customWidth="1"/>
    <col min="10512" max="10756" width="9.140625" style="74"/>
    <col min="10757" max="10757" width="4.42578125" style="74" customWidth="1"/>
    <col min="10758" max="10758" width="5.42578125" style="74" customWidth="1"/>
    <col min="10759" max="10760" width="9.140625" style="74"/>
    <col min="10761" max="10761" width="33.85546875" style="74" customWidth="1"/>
    <col min="10762" max="10762" width="9.140625" style="74"/>
    <col min="10763" max="10763" width="4.42578125" style="74" customWidth="1"/>
    <col min="10764" max="10765" width="9.140625" style="74"/>
    <col min="10766" max="10766" width="33.85546875" style="74" customWidth="1"/>
    <col min="10767" max="10767" width="10.85546875" style="74" customWidth="1"/>
    <col min="10768" max="11012" width="9.140625" style="74"/>
    <col min="11013" max="11013" width="4.42578125" style="74" customWidth="1"/>
    <col min="11014" max="11014" width="5.42578125" style="74" customWidth="1"/>
    <col min="11015" max="11016" width="9.140625" style="74"/>
    <col min="11017" max="11017" width="33.85546875" style="74" customWidth="1"/>
    <col min="11018" max="11018" width="9.140625" style="74"/>
    <col min="11019" max="11019" width="4.42578125" style="74" customWidth="1"/>
    <col min="11020" max="11021" width="9.140625" style="74"/>
    <col min="11022" max="11022" width="33.85546875" style="74" customWidth="1"/>
    <col min="11023" max="11023" width="10.85546875" style="74" customWidth="1"/>
    <col min="11024" max="11268" width="9.140625" style="74"/>
    <col min="11269" max="11269" width="4.42578125" style="74" customWidth="1"/>
    <col min="11270" max="11270" width="5.42578125" style="74" customWidth="1"/>
    <col min="11271" max="11272" width="9.140625" style="74"/>
    <col min="11273" max="11273" width="33.85546875" style="74" customWidth="1"/>
    <col min="11274" max="11274" width="9.140625" style="74"/>
    <col min="11275" max="11275" width="4.42578125" style="74" customWidth="1"/>
    <col min="11276" max="11277" width="9.140625" style="74"/>
    <col min="11278" max="11278" width="33.85546875" style="74" customWidth="1"/>
    <col min="11279" max="11279" width="10.85546875" style="74" customWidth="1"/>
    <col min="11280" max="11524" width="9.140625" style="74"/>
    <col min="11525" max="11525" width="4.42578125" style="74" customWidth="1"/>
    <col min="11526" max="11526" width="5.42578125" style="74" customWidth="1"/>
    <col min="11527" max="11528" width="9.140625" style="74"/>
    <col min="11529" max="11529" width="33.85546875" style="74" customWidth="1"/>
    <col min="11530" max="11530" width="9.140625" style="74"/>
    <col min="11531" max="11531" width="4.42578125" style="74" customWidth="1"/>
    <col min="11532" max="11533" width="9.140625" style="74"/>
    <col min="11534" max="11534" width="33.85546875" style="74" customWidth="1"/>
    <col min="11535" max="11535" width="10.85546875" style="74" customWidth="1"/>
    <col min="11536" max="11780" width="9.140625" style="74"/>
    <col min="11781" max="11781" width="4.42578125" style="74" customWidth="1"/>
    <col min="11782" max="11782" width="5.42578125" style="74" customWidth="1"/>
    <col min="11783" max="11784" width="9.140625" style="74"/>
    <col min="11785" max="11785" width="33.85546875" style="74" customWidth="1"/>
    <col min="11786" max="11786" width="9.140625" style="74"/>
    <col min="11787" max="11787" width="4.42578125" style="74" customWidth="1"/>
    <col min="11788" max="11789" width="9.140625" style="74"/>
    <col min="11790" max="11790" width="33.85546875" style="74" customWidth="1"/>
    <col min="11791" max="11791" width="10.85546875" style="74" customWidth="1"/>
    <col min="11792" max="12036" width="9.140625" style="74"/>
    <col min="12037" max="12037" width="4.42578125" style="74" customWidth="1"/>
    <col min="12038" max="12038" width="5.42578125" style="74" customWidth="1"/>
    <col min="12039" max="12040" width="9.140625" style="74"/>
    <col min="12041" max="12041" width="33.85546875" style="74" customWidth="1"/>
    <col min="12042" max="12042" width="9.140625" style="74"/>
    <col min="12043" max="12043" width="4.42578125" style="74" customWidth="1"/>
    <col min="12044" max="12045" width="9.140625" style="74"/>
    <col min="12046" max="12046" width="33.85546875" style="74" customWidth="1"/>
    <col min="12047" max="12047" width="10.85546875" style="74" customWidth="1"/>
    <col min="12048" max="12292" width="9.140625" style="74"/>
    <col min="12293" max="12293" width="4.42578125" style="74" customWidth="1"/>
    <col min="12294" max="12294" width="5.42578125" style="74" customWidth="1"/>
    <col min="12295" max="12296" width="9.140625" style="74"/>
    <col min="12297" max="12297" width="33.85546875" style="74" customWidth="1"/>
    <col min="12298" max="12298" width="9.140625" style="74"/>
    <col min="12299" max="12299" width="4.42578125" style="74" customWidth="1"/>
    <col min="12300" max="12301" width="9.140625" style="74"/>
    <col min="12302" max="12302" width="33.85546875" style="74" customWidth="1"/>
    <col min="12303" max="12303" width="10.85546875" style="74" customWidth="1"/>
    <col min="12304" max="12548" width="9.140625" style="74"/>
    <col min="12549" max="12549" width="4.42578125" style="74" customWidth="1"/>
    <col min="12550" max="12550" width="5.42578125" style="74" customWidth="1"/>
    <col min="12551" max="12552" width="9.140625" style="74"/>
    <col min="12553" max="12553" width="33.85546875" style="74" customWidth="1"/>
    <col min="12554" max="12554" width="9.140625" style="74"/>
    <col min="12555" max="12555" width="4.42578125" style="74" customWidth="1"/>
    <col min="12556" max="12557" width="9.140625" style="74"/>
    <col min="12558" max="12558" width="33.85546875" style="74" customWidth="1"/>
    <col min="12559" max="12559" width="10.85546875" style="74" customWidth="1"/>
    <col min="12560" max="12804" width="9.140625" style="74"/>
    <col min="12805" max="12805" width="4.42578125" style="74" customWidth="1"/>
    <col min="12806" max="12806" width="5.42578125" style="74" customWidth="1"/>
    <col min="12807" max="12808" width="9.140625" style="74"/>
    <col min="12809" max="12809" width="33.85546875" style="74" customWidth="1"/>
    <col min="12810" max="12810" width="9.140625" style="74"/>
    <col min="12811" max="12811" width="4.42578125" style="74" customWidth="1"/>
    <col min="12812" max="12813" width="9.140625" style="74"/>
    <col min="12814" max="12814" width="33.85546875" style="74" customWidth="1"/>
    <col min="12815" max="12815" width="10.85546875" style="74" customWidth="1"/>
    <col min="12816" max="13060" width="9.140625" style="74"/>
    <col min="13061" max="13061" width="4.42578125" style="74" customWidth="1"/>
    <col min="13062" max="13062" width="5.42578125" style="74" customWidth="1"/>
    <col min="13063" max="13064" width="9.140625" style="74"/>
    <col min="13065" max="13065" width="33.85546875" style="74" customWidth="1"/>
    <col min="13066" max="13066" width="9.140625" style="74"/>
    <col min="13067" max="13067" width="4.42578125" style="74" customWidth="1"/>
    <col min="13068" max="13069" width="9.140625" style="74"/>
    <col min="13070" max="13070" width="33.85546875" style="74" customWidth="1"/>
    <col min="13071" max="13071" width="10.85546875" style="74" customWidth="1"/>
    <col min="13072" max="13316" width="9.140625" style="74"/>
    <col min="13317" max="13317" width="4.42578125" style="74" customWidth="1"/>
    <col min="13318" max="13318" width="5.42578125" style="74" customWidth="1"/>
    <col min="13319" max="13320" width="9.140625" style="74"/>
    <col min="13321" max="13321" width="33.85546875" style="74" customWidth="1"/>
    <col min="13322" max="13322" width="9.140625" style="74"/>
    <col min="13323" max="13323" width="4.42578125" style="74" customWidth="1"/>
    <col min="13324" max="13325" width="9.140625" style="74"/>
    <col min="13326" max="13326" width="33.85546875" style="74" customWidth="1"/>
    <col min="13327" max="13327" width="10.85546875" style="74" customWidth="1"/>
    <col min="13328" max="13572" width="9.140625" style="74"/>
    <col min="13573" max="13573" width="4.42578125" style="74" customWidth="1"/>
    <col min="13574" max="13574" width="5.42578125" style="74" customWidth="1"/>
    <col min="13575" max="13576" width="9.140625" style="74"/>
    <col min="13577" max="13577" width="33.85546875" style="74" customWidth="1"/>
    <col min="13578" max="13578" width="9.140625" style="74"/>
    <col min="13579" max="13579" width="4.42578125" style="74" customWidth="1"/>
    <col min="13580" max="13581" width="9.140625" style="74"/>
    <col min="13582" max="13582" width="33.85546875" style="74" customWidth="1"/>
    <col min="13583" max="13583" width="10.85546875" style="74" customWidth="1"/>
    <col min="13584" max="13828" width="9.140625" style="74"/>
    <col min="13829" max="13829" width="4.42578125" style="74" customWidth="1"/>
    <col min="13830" max="13830" width="5.42578125" style="74" customWidth="1"/>
    <col min="13831" max="13832" width="9.140625" style="74"/>
    <col min="13833" max="13833" width="33.85546875" style="74" customWidth="1"/>
    <col min="13834" max="13834" width="9.140625" style="74"/>
    <col min="13835" max="13835" width="4.42578125" style="74" customWidth="1"/>
    <col min="13836" max="13837" width="9.140625" style="74"/>
    <col min="13838" max="13838" width="33.85546875" style="74" customWidth="1"/>
    <col min="13839" max="13839" width="10.85546875" style="74" customWidth="1"/>
    <col min="13840" max="14084" width="9.140625" style="74"/>
    <col min="14085" max="14085" width="4.42578125" style="74" customWidth="1"/>
    <col min="14086" max="14086" width="5.42578125" style="74" customWidth="1"/>
    <col min="14087" max="14088" width="9.140625" style="74"/>
    <col min="14089" max="14089" width="33.85546875" style="74" customWidth="1"/>
    <col min="14090" max="14090" width="9.140625" style="74"/>
    <col min="14091" max="14091" width="4.42578125" style="74" customWidth="1"/>
    <col min="14092" max="14093" width="9.140625" style="74"/>
    <col min="14094" max="14094" width="33.85546875" style="74" customWidth="1"/>
    <col min="14095" max="14095" width="10.85546875" style="74" customWidth="1"/>
    <col min="14096" max="14340" width="9.140625" style="74"/>
    <col min="14341" max="14341" width="4.42578125" style="74" customWidth="1"/>
    <col min="14342" max="14342" width="5.42578125" style="74" customWidth="1"/>
    <col min="14343" max="14344" width="9.140625" style="74"/>
    <col min="14345" max="14345" width="33.85546875" style="74" customWidth="1"/>
    <col min="14346" max="14346" width="9.140625" style="74"/>
    <col min="14347" max="14347" width="4.42578125" style="74" customWidth="1"/>
    <col min="14348" max="14349" width="9.140625" style="74"/>
    <col min="14350" max="14350" width="33.85546875" style="74" customWidth="1"/>
    <col min="14351" max="14351" width="10.85546875" style="74" customWidth="1"/>
    <col min="14352" max="14596" width="9.140625" style="74"/>
    <col min="14597" max="14597" width="4.42578125" style="74" customWidth="1"/>
    <col min="14598" max="14598" width="5.42578125" style="74" customWidth="1"/>
    <col min="14599" max="14600" width="9.140625" style="74"/>
    <col min="14601" max="14601" width="33.85546875" style="74" customWidth="1"/>
    <col min="14602" max="14602" width="9.140625" style="74"/>
    <col min="14603" max="14603" width="4.42578125" style="74" customWidth="1"/>
    <col min="14604" max="14605" width="9.140625" style="74"/>
    <col min="14606" max="14606" width="33.85546875" style="74" customWidth="1"/>
    <col min="14607" max="14607" width="10.85546875" style="74" customWidth="1"/>
    <col min="14608" max="14852" width="9.140625" style="74"/>
    <col min="14853" max="14853" width="4.42578125" style="74" customWidth="1"/>
    <col min="14854" max="14854" width="5.42578125" style="74" customWidth="1"/>
    <col min="14855" max="14856" width="9.140625" style="74"/>
    <col min="14857" max="14857" width="33.85546875" style="74" customWidth="1"/>
    <col min="14858" max="14858" width="9.140625" style="74"/>
    <col min="14859" max="14859" width="4.42578125" style="74" customWidth="1"/>
    <col min="14860" max="14861" width="9.140625" style="74"/>
    <col min="14862" max="14862" width="33.85546875" style="74" customWidth="1"/>
    <col min="14863" max="14863" width="10.85546875" style="74" customWidth="1"/>
    <col min="14864" max="15108" width="9.140625" style="74"/>
    <col min="15109" max="15109" width="4.42578125" style="74" customWidth="1"/>
    <col min="15110" max="15110" width="5.42578125" style="74" customWidth="1"/>
    <col min="15111" max="15112" width="9.140625" style="74"/>
    <col min="15113" max="15113" width="33.85546875" style="74" customWidth="1"/>
    <col min="15114" max="15114" width="9.140625" style="74"/>
    <col min="15115" max="15115" width="4.42578125" style="74" customWidth="1"/>
    <col min="15116" max="15117" width="9.140625" style="74"/>
    <col min="15118" max="15118" width="33.85546875" style="74" customWidth="1"/>
    <col min="15119" max="15119" width="10.85546875" style="74" customWidth="1"/>
    <col min="15120" max="15364" width="9.140625" style="74"/>
    <col min="15365" max="15365" width="4.42578125" style="74" customWidth="1"/>
    <col min="15366" max="15366" width="5.42578125" style="74" customWidth="1"/>
    <col min="15367" max="15368" width="9.140625" style="74"/>
    <col min="15369" max="15369" width="33.85546875" style="74" customWidth="1"/>
    <col min="15370" max="15370" width="9.140625" style="74"/>
    <col min="15371" max="15371" width="4.42578125" style="74" customWidth="1"/>
    <col min="15372" max="15373" width="9.140625" style="74"/>
    <col min="15374" max="15374" width="33.85546875" style="74" customWidth="1"/>
    <col min="15375" max="15375" width="10.85546875" style="74" customWidth="1"/>
    <col min="15376" max="15620" width="9.140625" style="74"/>
    <col min="15621" max="15621" width="4.42578125" style="74" customWidth="1"/>
    <col min="15622" max="15622" width="5.42578125" style="74" customWidth="1"/>
    <col min="15623" max="15624" width="9.140625" style="74"/>
    <col min="15625" max="15625" width="33.85546875" style="74" customWidth="1"/>
    <col min="15626" max="15626" width="9.140625" style="74"/>
    <col min="15627" max="15627" width="4.42578125" style="74" customWidth="1"/>
    <col min="15628" max="15629" width="9.140625" style="74"/>
    <col min="15630" max="15630" width="33.85546875" style="74" customWidth="1"/>
    <col min="15631" max="15631" width="10.85546875" style="74" customWidth="1"/>
    <col min="15632" max="15876" width="9.140625" style="74"/>
    <col min="15877" max="15877" width="4.42578125" style="74" customWidth="1"/>
    <col min="15878" max="15878" width="5.42578125" style="74" customWidth="1"/>
    <col min="15879" max="15880" width="9.140625" style="74"/>
    <col min="15881" max="15881" width="33.85546875" style="74" customWidth="1"/>
    <col min="15882" max="15882" width="9.140625" style="74"/>
    <col min="15883" max="15883" width="4.42578125" style="74" customWidth="1"/>
    <col min="15884" max="15885" width="9.140625" style="74"/>
    <col min="15886" max="15886" width="33.85546875" style="74" customWidth="1"/>
    <col min="15887" max="15887" width="10.85546875" style="74" customWidth="1"/>
    <col min="15888" max="16132" width="9.140625" style="74"/>
    <col min="16133" max="16133" width="4.42578125" style="74" customWidth="1"/>
    <col min="16134" max="16134" width="5.42578125" style="74" customWidth="1"/>
    <col min="16135" max="16136" width="9.140625" style="74"/>
    <col min="16137" max="16137" width="33.85546875" style="74" customWidth="1"/>
    <col min="16138" max="16138" width="9.140625" style="74"/>
    <col min="16139" max="16139" width="4.42578125" style="74" customWidth="1"/>
    <col min="16140" max="16141" width="9.140625" style="74"/>
    <col min="16142" max="16142" width="33.85546875" style="74" customWidth="1"/>
    <col min="16143" max="16143" width="10.85546875" style="74" customWidth="1"/>
    <col min="16144" max="16384" width="9.140625" style="74"/>
  </cols>
  <sheetData>
    <row r="1" spans="1:17" x14ac:dyDescent="0.25">
      <c r="A1" s="71"/>
      <c r="B1" s="72"/>
      <c r="C1" s="72"/>
      <c r="D1" s="72"/>
      <c r="E1" s="72"/>
      <c r="F1" s="73"/>
      <c r="G1" s="71"/>
      <c r="H1" s="71"/>
      <c r="I1" s="71"/>
      <c r="J1" s="72"/>
      <c r="K1" s="72"/>
      <c r="L1" s="72"/>
      <c r="M1" s="272"/>
      <c r="N1" s="272"/>
      <c r="O1" s="272"/>
      <c r="P1" s="272" t="s">
        <v>0</v>
      </c>
      <c r="Q1" s="272"/>
    </row>
    <row r="2" spans="1:17" x14ac:dyDescent="0.25">
      <c r="A2" s="75"/>
      <c r="B2" s="295" t="s">
        <v>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72"/>
    </row>
    <row r="3" spans="1:17" x14ac:dyDescent="0.25">
      <c r="A3" s="75"/>
      <c r="B3" s="295" t="s">
        <v>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72"/>
    </row>
    <row r="4" spans="1:17" x14ac:dyDescent="0.25">
      <c r="A4" s="75"/>
      <c r="B4" s="76"/>
      <c r="C4" s="76"/>
      <c r="D4" s="76"/>
      <c r="E4" s="76"/>
      <c r="F4" s="77"/>
      <c r="G4" s="78"/>
      <c r="H4" s="78"/>
      <c r="I4" s="78"/>
      <c r="J4" s="76"/>
      <c r="K4" s="76"/>
      <c r="L4" s="76"/>
      <c r="M4" s="76"/>
      <c r="N4" s="77"/>
      <c r="O4" s="78"/>
      <c r="P4" s="72"/>
    </row>
    <row r="5" spans="1:17" ht="16.5" thickBot="1" x14ac:dyDescent="0.3">
      <c r="A5" s="75"/>
      <c r="B5" s="79"/>
      <c r="C5" s="80"/>
      <c r="D5" s="80"/>
      <c r="E5" s="81"/>
      <c r="F5" s="82"/>
      <c r="G5" s="83" t="s">
        <v>3</v>
      </c>
      <c r="H5" s="83"/>
      <c r="I5" s="83"/>
      <c r="J5" s="79"/>
      <c r="K5" s="80"/>
      <c r="L5" s="80"/>
      <c r="M5" s="81"/>
      <c r="N5" s="82"/>
      <c r="O5" s="83"/>
      <c r="P5" s="72"/>
      <c r="Q5" s="83" t="s">
        <v>3</v>
      </c>
    </row>
    <row r="6" spans="1:17" x14ac:dyDescent="0.25">
      <c r="A6" s="296" t="s">
        <v>4</v>
      </c>
      <c r="B6" s="297"/>
      <c r="C6" s="297"/>
      <c r="D6" s="297"/>
      <c r="E6" s="298"/>
      <c r="F6" s="84" t="s">
        <v>80</v>
      </c>
      <c r="G6" s="85" t="s">
        <v>80</v>
      </c>
      <c r="H6" s="85" t="s">
        <v>80</v>
      </c>
      <c r="I6" s="86" t="s">
        <v>81</v>
      </c>
      <c r="J6" s="299" t="s">
        <v>4</v>
      </c>
      <c r="K6" s="297"/>
      <c r="L6" s="297"/>
      <c r="M6" s="298"/>
      <c r="N6" s="84" t="s">
        <v>80</v>
      </c>
      <c r="O6" s="85" t="s">
        <v>80</v>
      </c>
      <c r="P6" s="85" t="s">
        <v>80</v>
      </c>
      <c r="Q6" s="86" t="s">
        <v>81</v>
      </c>
    </row>
    <row r="7" spans="1:17" x14ac:dyDescent="0.25">
      <c r="A7" s="87"/>
      <c r="B7" s="88"/>
      <c r="C7" s="88"/>
      <c r="D7" s="88"/>
      <c r="E7" s="89"/>
      <c r="F7" s="90" t="s">
        <v>82</v>
      </c>
      <c r="G7" s="91" t="s">
        <v>83</v>
      </c>
      <c r="H7" s="92" t="s">
        <v>84</v>
      </c>
      <c r="I7" s="92" t="s">
        <v>85</v>
      </c>
      <c r="J7" s="93"/>
      <c r="K7" s="88"/>
      <c r="L7" s="88"/>
      <c r="M7" s="89"/>
      <c r="N7" s="90" t="s">
        <v>82</v>
      </c>
      <c r="O7" s="91" t="s">
        <v>83</v>
      </c>
      <c r="P7" s="92" t="s">
        <v>84</v>
      </c>
      <c r="Q7" s="92" t="s">
        <v>85</v>
      </c>
    </row>
    <row r="8" spans="1:17" ht="16.5" thickBot="1" x14ac:dyDescent="0.3">
      <c r="A8" s="291" t="s">
        <v>5</v>
      </c>
      <c r="B8" s="292"/>
      <c r="C8" s="292"/>
      <c r="D8" s="292"/>
      <c r="E8" s="293"/>
      <c r="F8" s="94" t="s">
        <v>6</v>
      </c>
      <c r="G8" s="95" t="s">
        <v>6</v>
      </c>
      <c r="H8" s="96"/>
      <c r="I8" s="96"/>
      <c r="J8" s="294" t="s">
        <v>5</v>
      </c>
      <c r="K8" s="292"/>
      <c r="L8" s="292"/>
      <c r="M8" s="293"/>
      <c r="N8" s="94" t="s">
        <v>6</v>
      </c>
      <c r="O8" s="95" t="s">
        <v>6</v>
      </c>
      <c r="P8" s="96"/>
      <c r="Q8" s="96"/>
    </row>
    <row r="9" spans="1:17" ht="27.75" customHeight="1" x14ac:dyDescent="0.25">
      <c r="A9" s="97"/>
      <c r="B9" s="98" t="s">
        <v>7</v>
      </c>
      <c r="C9" s="99"/>
      <c r="D9" s="99"/>
      <c r="E9" s="99"/>
      <c r="F9" s="100"/>
      <c r="G9" s="101"/>
      <c r="H9" s="101"/>
      <c r="I9" s="101"/>
      <c r="J9" s="98" t="s">
        <v>8</v>
      </c>
      <c r="K9" s="99"/>
      <c r="L9" s="99"/>
      <c r="M9" s="99"/>
      <c r="N9" s="102"/>
      <c r="O9" s="103"/>
      <c r="P9" s="104"/>
      <c r="Q9" s="104"/>
    </row>
    <row r="10" spans="1:17" ht="35.25" customHeight="1" x14ac:dyDescent="0.25">
      <c r="A10" s="105" t="s">
        <v>9</v>
      </c>
      <c r="B10" s="288" t="s">
        <v>10</v>
      </c>
      <c r="C10" s="289"/>
      <c r="D10" s="289"/>
      <c r="E10" s="289"/>
      <c r="F10" s="106"/>
      <c r="G10" s="107"/>
      <c r="H10" s="108"/>
      <c r="I10" s="108"/>
      <c r="J10" s="288" t="s">
        <v>10</v>
      </c>
      <c r="K10" s="289"/>
      <c r="L10" s="289"/>
      <c r="M10" s="289"/>
      <c r="N10" s="109"/>
      <c r="O10" s="110"/>
      <c r="P10" s="111"/>
      <c r="Q10" s="112"/>
    </row>
    <row r="11" spans="1:17" x14ac:dyDescent="0.25">
      <c r="A11" s="105"/>
      <c r="B11" s="113" t="s">
        <v>11</v>
      </c>
      <c r="C11" s="114"/>
      <c r="D11" s="115"/>
      <c r="E11" s="115"/>
      <c r="F11" s="116"/>
      <c r="G11" s="117"/>
      <c r="H11" s="117"/>
      <c r="I11" s="117"/>
      <c r="J11" s="263" t="s">
        <v>12</v>
      </c>
      <c r="K11" s="263"/>
      <c r="L11" s="263"/>
      <c r="M11" s="264"/>
      <c r="N11" s="118"/>
      <c r="O11" s="119"/>
      <c r="P11" s="111"/>
      <c r="Q11" s="112"/>
    </row>
    <row r="12" spans="1:17" x14ac:dyDescent="0.25">
      <c r="A12" s="105"/>
      <c r="B12" s="120" t="s">
        <v>13</v>
      </c>
      <c r="C12" s="266" t="s">
        <v>14</v>
      </c>
      <c r="D12" s="267"/>
      <c r="E12" s="267"/>
      <c r="F12" s="121">
        <v>14594</v>
      </c>
      <c r="G12" s="117">
        <v>16065</v>
      </c>
      <c r="H12" s="117">
        <f>14357-100</f>
        <v>14257</v>
      </c>
      <c r="I12" s="122">
        <f>H12/G12*100</f>
        <v>88.745720510426395</v>
      </c>
      <c r="J12" s="120" t="s">
        <v>15</v>
      </c>
      <c r="K12" s="25" t="s">
        <v>16</v>
      </c>
      <c r="L12" s="30"/>
      <c r="M12" s="30"/>
      <c r="N12" s="123">
        <v>10672</v>
      </c>
      <c r="O12" s="119">
        <v>10672</v>
      </c>
      <c r="P12" s="111">
        <f>7440-145</f>
        <v>7295</v>
      </c>
      <c r="Q12" s="124">
        <f>P12/O12*100</f>
        <v>68.356446776611691</v>
      </c>
    </row>
    <row r="13" spans="1:17" x14ac:dyDescent="0.25">
      <c r="A13" s="105"/>
      <c r="B13" s="120"/>
      <c r="C13" s="25"/>
      <c r="D13" s="30"/>
      <c r="E13" s="30"/>
      <c r="F13" s="121"/>
      <c r="G13" s="117"/>
      <c r="H13" s="117"/>
      <c r="I13" s="122"/>
      <c r="J13" s="120" t="s">
        <v>92</v>
      </c>
      <c r="K13" s="25" t="s">
        <v>91</v>
      </c>
      <c r="L13" s="30"/>
      <c r="M13" s="30"/>
      <c r="N13" s="123"/>
      <c r="O13" s="119"/>
      <c r="P13" s="111">
        <v>102</v>
      </c>
      <c r="Q13" s="124"/>
    </row>
    <row r="14" spans="1:17" x14ac:dyDescent="0.25">
      <c r="A14" s="105"/>
      <c r="B14" s="120" t="s">
        <v>17</v>
      </c>
      <c r="C14" s="111" t="s">
        <v>18</v>
      </c>
      <c r="D14" s="111"/>
      <c r="E14" s="29"/>
      <c r="F14" s="121">
        <v>3959</v>
      </c>
      <c r="G14" s="117">
        <v>4356</v>
      </c>
      <c r="H14" s="117">
        <f>3820-24</f>
        <v>3796</v>
      </c>
      <c r="I14" s="122">
        <f t="shared" ref="I14:I65" si="0">H14/G14*100</f>
        <v>87.144168962350776</v>
      </c>
      <c r="J14" s="120" t="s">
        <v>19</v>
      </c>
      <c r="K14" s="29" t="s">
        <v>20</v>
      </c>
      <c r="L14" s="34"/>
      <c r="M14" s="34"/>
      <c r="N14" s="123">
        <v>1521</v>
      </c>
      <c r="O14" s="119">
        <v>1521</v>
      </c>
      <c r="P14" s="111">
        <f>1993-39</f>
        <v>1954</v>
      </c>
      <c r="Q14" s="124">
        <f t="shared" ref="Q14:Q65" si="1">P14/O14*100</f>
        <v>128.46811308349771</v>
      </c>
    </row>
    <row r="15" spans="1:17" x14ac:dyDescent="0.25">
      <c r="A15" s="105"/>
      <c r="B15" s="50" t="s">
        <v>21</v>
      </c>
      <c r="C15" s="51" t="s">
        <v>22</v>
      </c>
      <c r="D15" s="125"/>
      <c r="E15" s="125"/>
      <c r="F15" s="121">
        <v>28457</v>
      </c>
      <c r="G15" s="117">
        <v>28801</v>
      </c>
      <c r="H15" s="117">
        <f>24888-1031</f>
        <v>23857</v>
      </c>
      <c r="I15" s="122">
        <f t="shared" si="0"/>
        <v>82.833929377452179</v>
      </c>
      <c r="J15" s="120" t="s">
        <v>23</v>
      </c>
      <c r="K15" s="30" t="s">
        <v>24</v>
      </c>
      <c r="L15" s="30"/>
      <c r="M15" s="30"/>
      <c r="N15" s="123">
        <v>711</v>
      </c>
      <c r="O15" s="119">
        <v>711</v>
      </c>
      <c r="P15" s="111"/>
      <c r="Q15" s="124">
        <f t="shared" si="1"/>
        <v>0</v>
      </c>
    </row>
    <row r="16" spans="1:17" x14ac:dyDescent="0.25">
      <c r="A16" s="105"/>
      <c r="B16" s="50"/>
      <c r="C16" s="51"/>
      <c r="D16" s="125"/>
      <c r="E16" s="125"/>
      <c r="F16" s="121"/>
      <c r="G16" s="117"/>
      <c r="H16" s="119"/>
      <c r="I16" s="122"/>
      <c r="J16" s="126" t="s">
        <v>93</v>
      </c>
      <c r="K16" s="30" t="s">
        <v>94</v>
      </c>
      <c r="L16" s="30"/>
      <c r="M16" s="30"/>
      <c r="N16" s="123"/>
      <c r="O16" s="119"/>
      <c r="P16" s="111">
        <v>2</v>
      </c>
      <c r="Q16" s="124"/>
    </row>
    <row r="17" spans="1:17" ht="16.5" thickBot="1" x14ac:dyDescent="0.3">
      <c r="A17" s="105"/>
      <c r="B17" s="50"/>
      <c r="C17" s="51"/>
      <c r="D17" s="125"/>
      <c r="E17" s="125"/>
      <c r="F17" s="121"/>
      <c r="G17" s="117">
        <v>0</v>
      </c>
      <c r="H17" s="119"/>
      <c r="I17" s="122"/>
      <c r="J17" s="290" t="s">
        <v>27</v>
      </c>
      <c r="K17" s="250"/>
      <c r="L17" s="250"/>
      <c r="M17" s="250"/>
      <c r="N17" s="127"/>
      <c r="O17" s="119"/>
      <c r="P17" s="111"/>
      <c r="Q17" s="124"/>
    </row>
    <row r="18" spans="1:17" ht="14.25" customHeight="1" thickBot="1" x14ac:dyDescent="0.3">
      <c r="A18" s="105"/>
      <c r="B18" s="128" t="s">
        <v>28</v>
      </c>
      <c r="C18" s="268" t="s">
        <v>29</v>
      </c>
      <c r="D18" s="269"/>
      <c r="E18" s="269"/>
      <c r="F18" s="129"/>
      <c r="G18" s="117"/>
      <c r="H18" s="117"/>
      <c r="I18" s="122"/>
      <c r="J18" s="50" t="s">
        <v>30</v>
      </c>
      <c r="K18" s="34" t="s">
        <v>31</v>
      </c>
      <c r="L18" s="30"/>
      <c r="M18" s="30"/>
      <c r="N18" s="123"/>
      <c r="O18" s="119">
        <v>344</v>
      </c>
      <c r="P18" s="111"/>
      <c r="Q18" s="124">
        <f t="shared" si="1"/>
        <v>0</v>
      </c>
    </row>
    <row r="19" spans="1:17" ht="15.75" customHeight="1" thickBot="1" x14ac:dyDescent="0.3">
      <c r="A19" s="105"/>
      <c r="B19" s="130" t="s">
        <v>32</v>
      </c>
      <c r="C19" s="270" t="s">
        <v>33</v>
      </c>
      <c r="D19" s="271"/>
      <c r="E19" s="125"/>
      <c r="F19" s="131">
        <v>381</v>
      </c>
      <c r="G19" s="132">
        <v>488</v>
      </c>
      <c r="H19" s="132">
        <v>142</v>
      </c>
      <c r="I19" s="133">
        <f t="shared" si="0"/>
        <v>29.098360655737704</v>
      </c>
      <c r="J19" s="120"/>
      <c r="K19" s="266"/>
      <c r="L19" s="267"/>
      <c r="M19" s="267"/>
      <c r="N19" s="134"/>
      <c r="O19" s="135"/>
      <c r="P19" s="136"/>
      <c r="Q19" s="137"/>
    </row>
    <row r="20" spans="1:17" ht="16.5" thickBot="1" x14ac:dyDescent="0.3">
      <c r="A20" s="105"/>
      <c r="B20" s="138"/>
      <c r="C20" s="29" t="s">
        <v>34</v>
      </c>
      <c r="D20" s="30"/>
      <c r="E20" s="30"/>
      <c r="F20" s="139">
        <f>SUM(F12:F19)</f>
        <v>47391</v>
      </c>
      <c r="G20" s="140">
        <f>SUM(G12:G19)</f>
        <v>49710</v>
      </c>
      <c r="H20" s="140">
        <f>SUM(H12:H19)</f>
        <v>42052</v>
      </c>
      <c r="I20" s="133">
        <f t="shared" si="0"/>
        <v>84.594648963991148</v>
      </c>
      <c r="J20" s="120"/>
      <c r="K20" s="266" t="s">
        <v>35</v>
      </c>
      <c r="L20" s="267"/>
      <c r="M20" s="267"/>
      <c r="N20" s="141">
        <f>SUM(N12:N19)</f>
        <v>12904</v>
      </c>
      <c r="O20" s="142">
        <f>SUM(O12:O19)</f>
        <v>13248</v>
      </c>
      <c r="P20" s="142">
        <f>SUM(P12:P19)</f>
        <v>9353</v>
      </c>
      <c r="Q20" s="137">
        <f t="shared" si="1"/>
        <v>70.599335748792271</v>
      </c>
    </row>
    <row r="21" spans="1:17" x14ac:dyDescent="0.25">
      <c r="A21" s="105" t="s">
        <v>36</v>
      </c>
      <c r="B21" s="251" t="s">
        <v>37</v>
      </c>
      <c r="C21" s="252"/>
      <c r="D21" s="252"/>
      <c r="E21" s="252"/>
      <c r="F21" s="252"/>
      <c r="G21" s="253"/>
      <c r="H21" s="110"/>
      <c r="I21" s="145"/>
      <c r="J21" s="251" t="s">
        <v>37</v>
      </c>
      <c r="K21" s="252"/>
      <c r="L21" s="252"/>
      <c r="M21" s="252"/>
      <c r="N21" s="252"/>
      <c r="O21" s="253"/>
      <c r="P21" s="104"/>
      <c r="Q21" s="146"/>
    </row>
    <row r="22" spans="1:17" x14ac:dyDescent="0.25">
      <c r="A22" s="105"/>
      <c r="B22" s="113" t="s">
        <v>11</v>
      </c>
      <c r="C22" s="114"/>
      <c r="D22" s="115"/>
      <c r="E22" s="115"/>
      <c r="F22" s="116"/>
      <c r="G22" s="117"/>
      <c r="H22" s="117"/>
      <c r="I22" s="122"/>
      <c r="J22" s="263" t="s">
        <v>12</v>
      </c>
      <c r="K22" s="263"/>
      <c r="L22" s="263"/>
      <c r="M22" s="264"/>
      <c r="N22" s="147"/>
      <c r="O22" s="119"/>
      <c r="P22" s="111"/>
      <c r="Q22" s="124"/>
    </row>
    <row r="23" spans="1:17" x14ac:dyDescent="0.25">
      <c r="A23" s="105"/>
      <c r="B23" s="120" t="s">
        <v>13</v>
      </c>
      <c r="C23" s="266" t="s">
        <v>14</v>
      </c>
      <c r="D23" s="267"/>
      <c r="E23" s="267"/>
      <c r="F23" s="121">
        <v>1666</v>
      </c>
      <c r="G23" s="117">
        <v>1666</v>
      </c>
      <c r="H23" s="117">
        <v>1175</v>
      </c>
      <c r="I23" s="122">
        <f t="shared" si="0"/>
        <v>70.528211284513816</v>
      </c>
      <c r="J23" s="120" t="s">
        <v>15</v>
      </c>
      <c r="K23" s="25" t="s">
        <v>16</v>
      </c>
      <c r="L23" s="30"/>
      <c r="M23" s="30"/>
      <c r="N23" s="123">
        <v>1235</v>
      </c>
      <c r="O23" s="119">
        <v>1235</v>
      </c>
      <c r="P23" s="111">
        <v>776</v>
      </c>
      <c r="Q23" s="124">
        <f t="shared" si="1"/>
        <v>62.834008097165992</v>
      </c>
    </row>
    <row r="24" spans="1:17" x14ac:dyDescent="0.25">
      <c r="A24" s="105"/>
      <c r="B24" s="120" t="s">
        <v>17</v>
      </c>
      <c r="C24" s="111" t="s">
        <v>18</v>
      </c>
      <c r="D24" s="111"/>
      <c r="E24" s="29"/>
      <c r="F24" s="121">
        <v>450</v>
      </c>
      <c r="G24" s="117">
        <v>450</v>
      </c>
      <c r="H24" s="117">
        <v>259</v>
      </c>
      <c r="I24" s="122">
        <f t="shared" si="0"/>
        <v>57.555555555555557</v>
      </c>
      <c r="J24" s="120" t="s">
        <v>19</v>
      </c>
      <c r="K24" s="29" t="s">
        <v>20</v>
      </c>
      <c r="L24" s="34"/>
      <c r="M24" s="34"/>
      <c r="N24" s="123">
        <v>333</v>
      </c>
      <c r="O24" s="119">
        <v>333</v>
      </c>
      <c r="P24" s="111">
        <v>210</v>
      </c>
      <c r="Q24" s="124">
        <f t="shared" si="1"/>
        <v>63.063063063063062</v>
      </c>
    </row>
    <row r="25" spans="1:17" ht="16.5" thickBot="1" x14ac:dyDescent="0.3">
      <c r="A25" s="105"/>
      <c r="B25" s="50" t="s">
        <v>21</v>
      </c>
      <c r="C25" s="51" t="s">
        <v>22</v>
      </c>
      <c r="D25" s="125"/>
      <c r="E25" s="125"/>
      <c r="F25" s="131">
        <v>1842</v>
      </c>
      <c r="G25" s="132">
        <v>1842</v>
      </c>
      <c r="H25" s="132">
        <v>1298</v>
      </c>
      <c r="I25" s="133">
        <f t="shared" si="0"/>
        <v>70.466883821932683</v>
      </c>
      <c r="J25" s="120" t="s">
        <v>23</v>
      </c>
      <c r="K25" s="30" t="s">
        <v>24</v>
      </c>
      <c r="L25" s="148"/>
      <c r="M25" s="148"/>
      <c r="N25" s="149">
        <v>333</v>
      </c>
      <c r="O25" s="150">
        <v>333</v>
      </c>
      <c r="P25" s="136"/>
      <c r="Q25" s="137">
        <f t="shared" si="1"/>
        <v>0</v>
      </c>
    </row>
    <row r="26" spans="1:17" ht="16.5" thickBot="1" x14ac:dyDescent="0.3">
      <c r="A26" s="105"/>
      <c r="B26" s="138"/>
      <c r="C26" s="29" t="s">
        <v>34</v>
      </c>
      <c r="D26" s="30"/>
      <c r="E26" s="30"/>
      <c r="F26" s="139">
        <f>SUM(F23:F25)</f>
        <v>3958</v>
      </c>
      <c r="G26" s="140">
        <f>SUM(G23:G25)</f>
        <v>3958</v>
      </c>
      <c r="H26" s="140">
        <f>SUM(H23:H25)</f>
        <v>2732</v>
      </c>
      <c r="I26" s="133">
        <f t="shared" si="0"/>
        <v>69.024759979787774</v>
      </c>
      <c r="J26" s="120"/>
      <c r="K26" s="266" t="s">
        <v>35</v>
      </c>
      <c r="L26" s="267"/>
      <c r="M26" s="267"/>
      <c r="N26" s="141">
        <f>SUM(N23:N25)</f>
        <v>1901</v>
      </c>
      <c r="O26" s="142">
        <f>SUM(O23:O25)</f>
        <v>1901</v>
      </c>
      <c r="P26" s="142">
        <f>SUM(P23:P25)</f>
        <v>986</v>
      </c>
      <c r="Q26" s="137">
        <f t="shared" si="1"/>
        <v>51.8674381904261</v>
      </c>
    </row>
    <row r="27" spans="1:17" x14ac:dyDescent="0.25">
      <c r="A27" s="105" t="s">
        <v>38</v>
      </c>
      <c r="B27" s="225" t="s">
        <v>96</v>
      </c>
      <c r="C27" s="226"/>
      <c r="D27" s="226"/>
      <c r="E27" s="226"/>
      <c r="F27" s="227"/>
      <c r="G27" s="228"/>
      <c r="H27" s="152"/>
      <c r="I27" s="153"/>
      <c r="J27" s="225" t="s">
        <v>96</v>
      </c>
      <c r="K27" s="226"/>
      <c r="L27" s="226"/>
      <c r="M27" s="226"/>
      <c r="N27" s="229"/>
      <c r="O27" s="230"/>
      <c r="P27" s="152"/>
      <c r="Q27" s="146"/>
    </row>
    <row r="28" spans="1:17" x14ac:dyDescent="0.25">
      <c r="A28" s="105"/>
      <c r="B28" s="138"/>
      <c r="C28" s="34"/>
      <c r="D28" s="30"/>
      <c r="E28" s="30"/>
      <c r="F28" s="143"/>
      <c r="G28" s="151"/>
      <c r="H28" s="152"/>
      <c r="I28" s="153"/>
      <c r="J28" s="263" t="s">
        <v>12</v>
      </c>
      <c r="K28" s="263"/>
      <c r="L28" s="263"/>
      <c r="M28" s="264"/>
      <c r="N28" s="154"/>
      <c r="O28" s="152"/>
      <c r="P28" s="152"/>
      <c r="Q28" s="124"/>
    </row>
    <row r="29" spans="1:17" ht="16.5" thickBot="1" x14ac:dyDescent="0.3">
      <c r="A29" s="105"/>
      <c r="B29" s="138"/>
      <c r="C29" s="34"/>
      <c r="D29" s="30"/>
      <c r="E29" s="30"/>
      <c r="F29" s="143"/>
      <c r="G29" s="151"/>
      <c r="H29" s="152"/>
      <c r="I29" s="153"/>
      <c r="J29" s="155" t="s">
        <v>15</v>
      </c>
      <c r="K29" s="156" t="s">
        <v>16</v>
      </c>
      <c r="L29" s="157"/>
      <c r="M29" s="157"/>
      <c r="N29" s="141"/>
      <c r="O29" s="142"/>
      <c r="P29" s="150">
        <v>4601</v>
      </c>
      <c r="Q29" s="137"/>
    </row>
    <row r="30" spans="1:17" ht="16.5" thickBot="1" x14ac:dyDescent="0.3">
      <c r="A30" s="105"/>
      <c r="B30" s="138"/>
      <c r="C30" s="34"/>
      <c r="D30" s="30"/>
      <c r="E30" s="30"/>
      <c r="F30" s="143"/>
      <c r="G30" s="151"/>
      <c r="H30" s="152"/>
      <c r="I30" s="153"/>
      <c r="J30" s="158"/>
      <c r="K30" s="279" t="s">
        <v>35</v>
      </c>
      <c r="L30" s="280"/>
      <c r="M30" s="280"/>
      <c r="N30" s="141"/>
      <c r="O30" s="142"/>
      <c r="P30" s="140">
        <f>SUM(P29)</f>
        <v>4601</v>
      </c>
      <c r="Q30" s="137"/>
    </row>
    <row r="31" spans="1:17" x14ac:dyDescent="0.25">
      <c r="A31" s="105" t="s">
        <v>95</v>
      </c>
      <c r="B31" s="286" t="s">
        <v>39</v>
      </c>
      <c r="C31" s="287"/>
      <c r="D31" s="287"/>
      <c r="E31" s="287"/>
      <c r="F31" s="143"/>
      <c r="G31" s="144"/>
      <c r="H31" s="110"/>
      <c r="I31" s="145"/>
      <c r="J31" s="286" t="s">
        <v>39</v>
      </c>
      <c r="K31" s="287"/>
      <c r="L31" s="287"/>
      <c r="M31" s="287"/>
      <c r="N31" s="154"/>
      <c r="O31" s="110"/>
      <c r="P31" s="104"/>
      <c r="Q31" s="146"/>
    </row>
    <row r="32" spans="1:17" x14ac:dyDescent="0.25">
      <c r="A32" s="105"/>
      <c r="B32" s="138"/>
      <c r="C32" s="29"/>
      <c r="D32" s="30"/>
      <c r="E32" s="30"/>
      <c r="F32" s="121"/>
      <c r="G32" s="117"/>
      <c r="H32" s="117"/>
      <c r="I32" s="122"/>
      <c r="J32" s="159" t="s">
        <v>97</v>
      </c>
      <c r="K32" s="160" t="s">
        <v>40</v>
      </c>
      <c r="L32" s="160"/>
      <c r="M32" s="160"/>
      <c r="N32" s="127"/>
      <c r="O32" s="161"/>
      <c r="P32" s="111"/>
      <c r="Q32" s="124"/>
    </row>
    <row r="33" spans="1:18" x14ac:dyDescent="0.25">
      <c r="A33" s="162"/>
      <c r="B33" s="112"/>
      <c r="C33" s="163"/>
      <c r="D33" s="163"/>
      <c r="E33" s="163"/>
      <c r="F33" s="164"/>
      <c r="G33" s="117"/>
      <c r="H33" s="117"/>
      <c r="I33" s="122"/>
      <c r="J33" s="50" t="s">
        <v>45</v>
      </c>
      <c r="K33" s="34" t="s">
        <v>41</v>
      </c>
      <c r="L33" s="30"/>
      <c r="M33" s="30"/>
      <c r="N33" s="165">
        <v>38461</v>
      </c>
      <c r="O33" s="108">
        <v>40436</v>
      </c>
      <c r="P33" s="111">
        <v>31878</v>
      </c>
      <c r="Q33" s="124">
        <f t="shared" si="1"/>
        <v>78.835690968443956</v>
      </c>
      <c r="R33" s="166"/>
    </row>
    <row r="34" spans="1:18" ht="16.5" thickBot="1" x14ac:dyDescent="0.3">
      <c r="A34" s="167"/>
      <c r="B34" s="168"/>
      <c r="C34" s="169"/>
      <c r="D34" s="169"/>
      <c r="E34" s="169"/>
      <c r="F34" s="170"/>
      <c r="G34" s="117"/>
      <c r="H34" s="117"/>
      <c r="I34" s="122"/>
      <c r="J34" s="50" t="s">
        <v>30</v>
      </c>
      <c r="K34" s="34" t="s">
        <v>31</v>
      </c>
      <c r="L34" s="30"/>
      <c r="M34" s="30"/>
      <c r="N34" s="149"/>
      <c r="O34" s="150"/>
      <c r="P34" s="171">
        <v>344</v>
      </c>
      <c r="Q34" s="137"/>
      <c r="R34" s="166"/>
    </row>
    <row r="35" spans="1:18" ht="16.5" thickBot="1" x14ac:dyDescent="0.3">
      <c r="A35" s="167"/>
      <c r="B35" s="168"/>
      <c r="C35" s="169"/>
      <c r="D35" s="169"/>
      <c r="E35" s="169"/>
      <c r="F35" s="170"/>
      <c r="G35" s="117"/>
      <c r="H35" s="117"/>
      <c r="I35" s="122"/>
      <c r="J35" s="172"/>
      <c r="K35" s="266" t="s">
        <v>35</v>
      </c>
      <c r="L35" s="267"/>
      <c r="M35" s="267"/>
      <c r="N35" s="141">
        <f>SUM(N33)</f>
        <v>38461</v>
      </c>
      <c r="O35" s="142">
        <f>SUM(O33)</f>
        <v>40436</v>
      </c>
      <c r="P35" s="142">
        <f>SUM(P33:P34)</f>
        <v>32222</v>
      </c>
      <c r="Q35" s="137">
        <f t="shared" si="1"/>
        <v>79.68641804332772</v>
      </c>
      <c r="R35" s="166"/>
    </row>
    <row r="36" spans="1:18" x14ac:dyDescent="0.25">
      <c r="A36" s="283" t="s">
        <v>42</v>
      </c>
      <c r="B36" s="284"/>
      <c r="C36" s="284"/>
      <c r="D36" s="284"/>
      <c r="E36" s="285"/>
      <c r="F36" s="116"/>
      <c r="G36" s="117"/>
      <c r="H36" s="27"/>
      <c r="I36" s="122"/>
      <c r="J36" s="173" t="s">
        <v>43</v>
      </c>
      <c r="K36" s="174"/>
      <c r="L36" s="174"/>
      <c r="M36" s="174"/>
      <c r="N36" s="175"/>
      <c r="O36" s="176"/>
      <c r="P36" s="104"/>
      <c r="Q36" s="146"/>
      <c r="R36" s="166"/>
    </row>
    <row r="37" spans="1:18" x14ac:dyDescent="0.25">
      <c r="A37" s="262" t="s">
        <v>11</v>
      </c>
      <c r="B37" s="263"/>
      <c r="C37" s="263"/>
      <c r="D37" s="263"/>
      <c r="E37" s="264"/>
      <c r="F37" s="116"/>
      <c r="G37" s="117"/>
      <c r="H37" s="117"/>
      <c r="I37" s="122"/>
      <c r="J37" s="263" t="s">
        <v>44</v>
      </c>
      <c r="K37" s="263"/>
      <c r="L37" s="263"/>
      <c r="M37" s="264"/>
      <c r="N37" s="147"/>
      <c r="O37" s="119"/>
      <c r="P37" s="111"/>
      <c r="Q37" s="124"/>
    </row>
    <row r="38" spans="1:18" x14ac:dyDescent="0.25">
      <c r="A38" s="177"/>
      <c r="B38" s="120" t="s">
        <v>13</v>
      </c>
      <c r="C38" s="266" t="s">
        <v>14</v>
      </c>
      <c r="D38" s="267"/>
      <c r="E38" s="267"/>
      <c r="F38" s="121">
        <v>16260</v>
      </c>
      <c r="G38" s="117">
        <f>SUM(G23,G12)</f>
        <v>17731</v>
      </c>
      <c r="H38" s="117">
        <f>SUM(H23,H12)</f>
        <v>15432</v>
      </c>
      <c r="I38" s="122">
        <f t="shared" si="0"/>
        <v>87.034008234166151</v>
      </c>
      <c r="J38" s="120" t="s">
        <v>15</v>
      </c>
      <c r="K38" s="25" t="s">
        <v>16</v>
      </c>
      <c r="L38" s="30"/>
      <c r="M38" s="30"/>
      <c r="N38" s="123">
        <v>11907</v>
      </c>
      <c r="O38" s="119">
        <f>SUM(O23,O12)</f>
        <v>11907</v>
      </c>
      <c r="P38" s="119">
        <f>SUM(P23,P12,P29)</f>
        <v>12672</v>
      </c>
      <c r="Q38" s="124">
        <f t="shared" si="1"/>
        <v>106.42479213907785</v>
      </c>
    </row>
    <row r="39" spans="1:18" x14ac:dyDescent="0.25">
      <c r="A39" s="177"/>
      <c r="B39" s="120"/>
      <c r="C39" s="25"/>
      <c r="D39" s="30"/>
      <c r="E39" s="30"/>
      <c r="F39" s="121"/>
      <c r="G39" s="117"/>
      <c r="H39" s="117"/>
      <c r="I39" s="122"/>
      <c r="J39" s="120" t="s">
        <v>92</v>
      </c>
      <c r="K39" s="25" t="s">
        <v>91</v>
      </c>
      <c r="L39" s="30"/>
      <c r="M39" s="30"/>
      <c r="N39" s="123"/>
      <c r="O39" s="119"/>
      <c r="P39" s="119">
        <f>SUM(P13)</f>
        <v>102</v>
      </c>
      <c r="Q39" s="124"/>
    </row>
    <row r="40" spans="1:18" x14ac:dyDescent="0.25">
      <c r="A40" s="177"/>
      <c r="B40" s="120" t="s">
        <v>17</v>
      </c>
      <c r="C40" s="111" t="s">
        <v>18</v>
      </c>
      <c r="D40" s="111"/>
      <c r="E40" s="29"/>
      <c r="F40" s="121">
        <v>4409</v>
      </c>
      <c r="G40" s="117">
        <f>SUM(G24,G14)</f>
        <v>4806</v>
      </c>
      <c r="H40" s="117">
        <f>SUM(H24,H14)</f>
        <v>4055</v>
      </c>
      <c r="I40" s="122">
        <f t="shared" si="0"/>
        <v>84.373699542238867</v>
      </c>
      <c r="J40" s="120" t="s">
        <v>19</v>
      </c>
      <c r="K40" s="29" t="s">
        <v>20</v>
      </c>
      <c r="L40" s="34"/>
      <c r="M40" s="34"/>
      <c r="N40" s="123">
        <v>1854</v>
      </c>
      <c r="O40" s="119">
        <f>SUM(O24,O14)</f>
        <v>1854</v>
      </c>
      <c r="P40" s="119">
        <f>SUM(P24,P14)</f>
        <v>2164</v>
      </c>
      <c r="Q40" s="124">
        <f t="shared" si="1"/>
        <v>116.72060409924487</v>
      </c>
    </row>
    <row r="41" spans="1:18" x14ac:dyDescent="0.25">
      <c r="A41" s="177"/>
      <c r="B41" s="50" t="s">
        <v>21</v>
      </c>
      <c r="C41" s="51" t="s">
        <v>22</v>
      </c>
      <c r="D41" s="125"/>
      <c r="E41" s="125"/>
      <c r="F41" s="121">
        <v>30299</v>
      </c>
      <c r="G41" s="117">
        <f>SUM(G25,G15)</f>
        <v>30643</v>
      </c>
      <c r="H41" s="117">
        <f>SUM(H25,H15)</f>
        <v>25155</v>
      </c>
      <c r="I41" s="122">
        <f t="shared" si="0"/>
        <v>82.090526384492378</v>
      </c>
      <c r="J41" s="120" t="s">
        <v>23</v>
      </c>
      <c r="K41" s="30" t="s">
        <v>24</v>
      </c>
      <c r="L41" s="30"/>
      <c r="M41" s="30"/>
      <c r="N41" s="123">
        <v>1044</v>
      </c>
      <c r="O41" s="119">
        <f>SUM(O25,O15)</f>
        <v>1044</v>
      </c>
      <c r="P41" s="119">
        <f>SUM(P25,P15)</f>
        <v>0</v>
      </c>
      <c r="Q41" s="124">
        <f t="shared" si="1"/>
        <v>0</v>
      </c>
    </row>
    <row r="42" spans="1:18" x14ac:dyDescent="0.25">
      <c r="A42" s="177"/>
      <c r="B42" s="50"/>
      <c r="C42" s="51"/>
      <c r="D42" s="125"/>
      <c r="E42" s="125"/>
      <c r="F42" s="178"/>
      <c r="G42" s="107"/>
      <c r="H42" s="107"/>
      <c r="I42" s="122"/>
      <c r="J42" s="126" t="s">
        <v>93</v>
      </c>
      <c r="K42" s="30" t="s">
        <v>94</v>
      </c>
      <c r="L42" s="30"/>
      <c r="M42" s="30"/>
      <c r="N42" s="179"/>
      <c r="O42" s="180"/>
      <c r="P42" s="180">
        <f>SUM(P16)</f>
        <v>2</v>
      </c>
      <c r="Q42" s="124"/>
    </row>
    <row r="43" spans="1:18" ht="16.5" thickBot="1" x14ac:dyDescent="0.3">
      <c r="A43" s="177"/>
      <c r="B43" s="50"/>
      <c r="C43" s="51"/>
      <c r="D43" s="125"/>
      <c r="E43" s="125"/>
      <c r="F43" s="178"/>
      <c r="G43" s="107">
        <f>SUM(G17)</f>
        <v>0</v>
      </c>
      <c r="H43" s="107">
        <f>SUM(H17)</f>
        <v>0</v>
      </c>
      <c r="I43" s="122"/>
      <c r="J43" s="181" t="s">
        <v>27</v>
      </c>
      <c r="K43" s="182"/>
      <c r="L43" s="182"/>
      <c r="M43" s="182"/>
      <c r="N43" s="183"/>
      <c r="O43" s="180"/>
      <c r="P43" s="180"/>
      <c r="Q43" s="124"/>
    </row>
    <row r="44" spans="1:18" ht="16.5" thickBot="1" x14ac:dyDescent="0.3">
      <c r="A44" s="177"/>
      <c r="B44" s="128" t="s">
        <v>28</v>
      </c>
      <c r="C44" s="268" t="s">
        <v>29</v>
      </c>
      <c r="D44" s="269"/>
      <c r="E44" s="269"/>
      <c r="F44" s="184"/>
      <c r="G44" s="107"/>
      <c r="H44" s="107"/>
      <c r="I44" s="122"/>
      <c r="J44" s="50" t="s">
        <v>45</v>
      </c>
      <c r="K44" s="34" t="s">
        <v>41</v>
      </c>
      <c r="L44" s="30"/>
      <c r="M44" s="30"/>
      <c r="N44" s="179">
        <v>38461</v>
      </c>
      <c r="O44" s="180">
        <f>SUM(O33)</f>
        <v>40436</v>
      </c>
      <c r="P44" s="180">
        <f>SUM(P33)</f>
        <v>31878</v>
      </c>
      <c r="Q44" s="124">
        <f t="shared" si="1"/>
        <v>78.835690968443956</v>
      </c>
    </row>
    <row r="45" spans="1:18" ht="32.25" thickBot="1" x14ac:dyDescent="0.3">
      <c r="A45" s="177"/>
      <c r="B45" s="130" t="s">
        <v>32</v>
      </c>
      <c r="C45" s="270" t="s">
        <v>33</v>
      </c>
      <c r="D45" s="271"/>
      <c r="E45" s="125"/>
      <c r="F45" s="121">
        <v>381</v>
      </c>
      <c r="G45" s="117">
        <f>SUM(G19)</f>
        <v>488</v>
      </c>
      <c r="H45" s="117">
        <f>SUM(H19)</f>
        <v>142</v>
      </c>
      <c r="I45" s="133">
        <f t="shared" si="0"/>
        <v>29.098360655737704</v>
      </c>
      <c r="J45" s="50" t="s">
        <v>30</v>
      </c>
      <c r="K45" s="34" t="s">
        <v>31</v>
      </c>
      <c r="L45" s="30"/>
      <c r="M45" s="30"/>
      <c r="N45" s="179"/>
      <c r="O45" s="180">
        <f>SUM(O18)</f>
        <v>344</v>
      </c>
      <c r="P45" s="180">
        <f>SUM(P34)</f>
        <v>344</v>
      </c>
      <c r="Q45" s="137">
        <f t="shared" si="1"/>
        <v>100</v>
      </c>
    </row>
    <row r="46" spans="1:18" ht="16.5" thickBot="1" x14ac:dyDescent="0.3">
      <c r="A46" s="185" t="s">
        <v>46</v>
      </c>
      <c r="B46" s="186"/>
      <c r="C46" s="187"/>
      <c r="D46" s="187"/>
      <c r="E46" s="187"/>
      <c r="F46" s="188">
        <f>SUM(F38:F45)</f>
        <v>51349</v>
      </c>
      <c r="G46" s="189">
        <f>SUM(G38:G45)</f>
        <v>53668</v>
      </c>
      <c r="H46" s="189">
        <f>SUM(H38:H45)</f>
        <v>44784</v>
      </c>
      <c r="I46" s="133">
        <f t="shared" si="0"/>
        <v>83.446374003130359</v>
      </c>
      <c r="J46" s="260" t="s">
        <v>47</v>
      </c>
      <c r="K46" s="260"/>
      <c r="L46" s="260"/>
      <c r="M46" s="261"/>
      <c r="N46" s="190">
        <f>SUM(N38:N45)</f>
        <v>53266</v>
      </c>
      <c r="O46" s="191">
        <f>SUM(O38:O45)</f>
        <v>55585</v>
      </c>
      <c r="P46" s="191">
        <f>SUM(P38:P45)</f>
        <v>47162</v>
      </c>
      <c r="Q46" s="137">
        <f t="shared" si="1"/>
        <v>84.846631285418724</v>
      </c>
    </row>
    <row r="47" spans="1:18" x14ac:dyDescent="0.25">
      <c r="A47" s="192"/>
      <c r="B47" s="193" t="s">
        <v>48</v>
      </c>
      <c r="C47" s="194"/>
      <c r="D47" s="194"/>
      <c r="E47" s="195"/>
      <c r="F47" s="196"/>
      <c r="G47" s="197"/>
      <c r="H47" s="198"/>
      <c r="I47" s="145"/>
      <c r="J47" s="199" t="s">
        <v>49</v>
      </c>
      <c r="K47" s="200"/>
      <c r="L47" s="200"/>
      <c r="M47" s="201"/>
      <c r="N47" s="165"/>
      <c r="O47" s="202"/>
      <c r="P47" s="112"/>
      <c r="Q47" s="146"/>
    </row>
    <row r="48" spans="1:18" ht="33" customHeight="1" x14ac:dyDescent="0.25">
      <c r="A48" s="105" t="s">
        <v>9</v>
      </c>
      <c r="B48" s="277" t="s">
        <v>50</v>
      </c>
      <c r="C48" s="278"/>
      <c r="D48" s="278"/>
      <c r="E48" s="278"/>
      <c r="F48" s="203"/>
      <c r="G48" s="107"/>
      <c r="H48" s="108"/>
      <c r="I48" s="122"/>
      <c r="J48" s="277" t="s">
        <v>50</v>
      </c>
      <c r="K48" s="278"/>
      <c r="L48" s="278"/>
      <c r="M48" s="278"/>
      <c r="N48" s="204"/>
      <c r="O48" s="108"/>
      <c r="P48" s="112"/>
      <c r="Q48" s="124"/>
    </row>
    <row r="49" spans="1:17" x14ac:dyDescent="0.25">
      <c r="A49" s="205"/>
      <c r="B49" s="264" t="s">
        <v>51</v>
      </c>
      <c r="C49" s="248"/>
      <c r="D49" s="248"/>
      <c r="E49" s="248"/>
      <c r="F49" s="116"/>
      <c r="G49" s="117"/>
      <c r="H49" s="117"/>
      <c r="I49" s="122"/>
      <c r="J49" s="263" t="s">
        <v>44</v>
      </c>
      <c r="K49" s="263"/>
      <c r="L49" s="263"/>
      <c r="M49" s="264"/>
      <c r="N49" s="116"/>
      <c r="O49" s="27"/>
      <c r="P49" s="112"/>
      <c r="Q49" s="124"/>
    </row>
    <row r="50" spans="1:17" x14ac:dyDescent="0.25">
      <c r="A50" s="105"/>
      <c r="B50" s="120" t="s">
        <v>13</v>
      </c>
      <c r="C50" s="265" t="s">
        <v>52</v>
      </c>
      <c r="D50" s="265"/>
      <c r="E50" s="266"/>
      <c r="F50" s="121">
        <v>353</v>
      </c>
      <c r="G50" s="117">
        <v>353</v>
      </c>
      <c r="H50" s="206">
        <v>100</v>
      </c>
      <c r="I50" s="122">
        <f t="shared" si="0"/>
        <v>28.328611898016998</v>
      </c>
      <c r="J50" s="120" t="s">
        <v>15</v>
      </c>
      <c r="K50" s="25" t="s">
        <v>16</v>
      </c>
      <c r="L50" s="30"/>
      <c r="M50" s="30"/>
      <c r="N50" s="121">
        <v>200</v>
      </c>
      <c r="O50" s="27">
        <v>200</v>
      </c>
      <c r="P50" s="207">
        <v>145</v>
      </c>
      <c r="Q50" s="124">
        <f t="shared" si="1"/>
        <v>72.5</v>
      </c>
    </row>
    <row r="51" spans="1:17" x14ac:dyDescent="0.25">
      <c r="A51" s="105"/>
      <c r="B51" s="120" t="s">
        <v>17</v>
      </c>
      <c r="C51" s="266" t="s">
        <v>18</v>
      </c>
      <c r="D51" s="267"/>
      <c r="E51" s="267"/>
      <c r="F51" s="121">
        <v>95</v>
      </c>
      <c r="G51" s="117">
        <v>95</v>
      </c>
      <c r="H51" s="206">
        <v>24</v>
      </c>
      <c r="I51" s="122">
        <f t="shared" si="0"/>
        <v>25.263157894736842</v>
      </c>
      <c r="J51" s="120" t="s">
        <v>19</v>
      </c>
      <c r="K51" s="29" t="s">
        <v>20</v>
      </c>
      <c r="L51" s="34"/>
      <c r="M51" s="34"/>
      <c r="N51" s="121">
        <v>55</v>
      </c>
      <c r="O51" s="27">
        <v>55</v>
      </c>
      <c r="P51" s="207">
        <v>39</v>
      </c>
      <c r="Q51" s="124">
        <f t="shared" si="1"/>
        <v>70.909090909090907</v>
      </c>
    </row>
    <row r="52" spans="1:17" ht="16.5" thickBot="1" x14ac:dyDescent="0.3">
      <c r="A52" s="105"/>
      <c r="B52" s="126" t="s">
        <v>21</v>
      </c>
      <c r="C52" s="266" t="s">
        <v>22</v>
      </c>
      <c r="D52" s="267"/>
      <c r="E52" s="267"/>
      <c r="F52" s="131">
        <v>1779</v>
      </c>
      <c r="G52" s="132">
        <v>1779</v>
      </c>
      <c r="H52" s="208">
        <v>1031</v>
      </c>
      <c r="I52" s="133">
        <f t="shared" si="0"/>
        <v>57.953906689151211</v>
      </c>
      <c r="J52" s="120" t="s">
        <v>23</v>
      </c>
      <c r="K52" s="30" t="s">
        <v>24</v>
      </c>
      <c r="L52" s="30"/>
      <c r="M52" s="30"/>
      <c r="N52" s="131">
        <v>55</v>
      </c>
      <c r="O52" s="209">
        <v>55</v>
      </c>
      <c r="P52" s="210"/>
      <c r="Q52" s="137">
        <f t="shared" si="1"/>
        <v>0</v>
      </c>
    </row>
    <row r="53" spans="1:17" ht="16.5" thickBot="1" x14ac:dyDescent="0.3">
      <c r="A53" s="105"/>
      <c r="B53" s="138"/>
      <c r="C53" s="266" t="s">
        <v>53</v>
      </c>
      <c r="D53" s="267"/>
      <c r="E53" s="267"/>
      <c r="F53" s="139">
        <f>SUM(F50:F52)</f>
        <v>2227</v>
      </c>
      <c r="G53" s="140">
        <f>SUM(G50:G52)</f>
        <v>2227</v>
      </c>
      <c r="H53" s="211">
        <f>SUM(H50:H52)</f>
        <v>1155</v>
      </c>
      <c r="I53" s="133">
        <f t="shared" si="0"/>
        <v>51.863493488998657</v>
      </c>
      <c r="J53" s="212"/>
      <c r="K53" s="266" t="s">
        <v>54</v>
      </c>
      <c r="L53" s="267"/>
      <c r="M53" s="267"/>
      <c r="N53" s="141">
        <f>SUM(N50:N52)</f>
        <v>310</v>
      </c>
      <c r="O53" s="142">
        <f>SUM(O50:O52)</f>
        <v>310</v>
      </c>
      <c r="P53" s="213">
        <f>SUM(P50:P52)</f>
        <v>184</v>
      </c>
      <c r="Q53" s="137">
        <f t="shared" si="1"/>
        <v>59.354838709677416</v>
      </c>
    </row>
    <row r="54" spans="1:17" ht="16.5" thickBot="1" x14ac:dyDescent="0.3">
      <c r="A54" s="281" t="s">
        <v>55</v>
      </c>
      <c r="B54" s="282"/>
      <c r="C54" s="282"/>
      <c r="D54" s="282"/>
      <c r="E54" s="282"/>
      <c r="F54" s="139">
        <f>SUM(F53)</f>
        <v>2227</v>
      </c>
      <c r="G54" s="140">
        <f>SUM(G53)</f>
        <v>2227</v>
      </c>
      <c r="H54" s="211">
        <f>SUM(H53)</f>
        <v>1155</v>
      </c>
      <c r="I54" s="133">
        <f t="shared" si="0"/>
        <v>51.863493488998657</v>
      </c>
      <c r="J54" s="254" t="s">
        <v>56</v>
      </c>
      <c r="K54" s="255"/>
      <c r="L54" s="255"/>
      <c r="M54" s="256"/>
      <c r="N54" s="141">
        <f>SUM(N53)</f>
        <v>310</v>
      </c>
      <c r="O54" s="142">
        <f>SUM(O53)</f>
        <v>310</v>
      </c>
      <c r="P54" s="213">
        <f>SUM(P53)</f>
        <v>184</v>
      </c>
      <c r="Q54" s="137">
        <f t="shared" si="1"/>
        <v>59.354838709677416</v>
      </c>
    </row>
    <row r="55" spans="1:17" x14ac:dyDescent="0.25">
      <c r="A55" s="273" t="s">
        <v>57</v>
      </c>
      <c r="B55" s="274"/>
      <c r="C55" s="274"/>
      <c r="D55" s="274"/>
      <c r="E55" s="275"/>
      <c r="F55" s="214"/>
      <c r="G55" s="107"/>
      <c r="H55" s="108"/>
      <c r="I55" s="122"/>
      <c r="J55" s="275" t="s">
        <v>58</v>
      </c>
      <c r="K55" s="276"/>
      <c r="L55" s="276"/>
      <c r="M55" s="276"/>
      <c r="N55" s="175"/>
      <c r="O55" s="202"/>
      <c r="P55" s="168"/>
      <c r="Q55" s="146"/>
    </row>
    <row r="56" spans="1:17" ht="16.5" thickBot="1" x14ac:dyDescent="0.3">
      <c r="A56" s="262" t="s">
        <v>51</v>
      </c>
      <c r="B56" s="263"/>
      <c r="C56" s="263"/>
      <c r="D56" s="263"/>
      <c r="E56" s="264"/>
      <c r="F56" s="116"/>
      <c r="G56" s="117"/>
      <c r="H56" s="27"/>
      <c r="I56" s="133"/>
      <c r="J56" s="248" t="s">
        <v>59</v>
      </c>
      <c r="K56" s="248"/>
      <c r="L56" s="248"/>
      <c r="M56" s="248"/>
      <c r="N56" s="147"/>
      <c r="O56" s="215"/>
      <c r="P56" s="112"/>
      <c r="Q56" s="124"/>
    </row>
    <row r="57" spans="1:17" x14ac:dyDescent="0.25">
      <c r="A57" s="177"/>
      <c r="B57" s="120" t="s">
        <v>13</v>
      </c>
      <c r="C57" s="265" t="s">
        <v>52</v>
      </c>
      <c r="D57" s="265"/>
      <c r="E57" s="266"/>
      <c r="F57" s="121">
        <v>16613</v>
      </c>
      <c r="G57" s="117">
        <f>SUM(G50,G38)</f>
        <v>18084</v>
      </c>
      <c r="H57" s="117">
        <f>SUM(H50,H38)</f>
        <v>15532</v>
      </c>
      <c r="I57" s="145">
        <f t="shared" si="0"/>
        <v>85.888077858880777</v>
      </c>
      <c r="J57" s="120" t="s">
        <v>15</v>
      </c>
      <c r="K57" s="25" t="s">
        <v>16</v>
      </c>
      <c r="L57" s="30"/>
      <c r="M57" s="30"/>
      <c r="N57" s="123">
        <v>12107</v>
      </c>
      <c r="O57" s="119">
        <f>SUM(O50,O38)</f>
        <v>12107</v>
      </c>
      <c r="P57" s="119">
        <f>SUM(P50,P38)</f>
        <v>12817</v>
      </c>
      <c r="Q57" s="124">
        <f t="shared" si="1"/>
        <v>105.86437598083754</v>
      </c>
    </row>
    <row r="58" spans="1:17" x14ac:dyDescent="0.25">
      <c r="A58" s="177"/>
      <c r="B58" s="120"/>
      <c r="C58" s="25"/>
      <c r="D58" s="30"/>
      <c r="E58" s="30"/>
      <c r="F58" s="121"/>
      <c r="G58" s="117"/>
      <c r="H58" s="117"/>
      <c r="I58" s="145"/>
      <c r="J58" s="120" t="s">
        <v>92</v>
      </c>
      <c r="K58" s="25" t="s">
        <v>91</v>
      </c>
      <c r="L58" s="30"/>
      <c r="M58" s="30"/>
      <c r="N58" s="123"/>
      <c r="O58" s="119"/>
      <c r="P58" s="119">
        <f>SUM(P39)</f>
        <v>102</v>
      </c>
      <c r="Q58" s="124"/>
    </row>
    <row r="59" spans="1:17" x14ac:dyDescent="0.25">
      <c r="A59" s="177"/>
      <c r="B59" s="120" t="s">
        <v>17</v>
      </c>
      <c r="C59" s="266" t="s">
        <v>18</v>
      </c>
      <c r="D59" s="267"/>
      <c r="E59" s="267"/>
      <c r="F59" s="121">
        <v>4504</v>
      </c>
      <c r="G59" s="117">
        <f>SUM(G51,G40)</f>
        <v>4901</v>
      </c>
      <c r="H59" s="117">
        <f>SUM(H51,H40)</f>
        <v>4079</v>
      </c>
      <c r="I59" s="122">
        <f t="shared" si="0"/>
        <v>83.227912670883498</v>
      </c>
      <c r="J59" s="120" t="s">
        <v>19</v>
      </c>
      <c r="K59" s="29" t="s">
        <v>20</v>
      </c>
      <c r="L59" s="34"/>
      <c r="M59" s="34"/>
      <c r="N59" s="123">
        <v>1909</v>
      </c>
      <c r="O59" s="119">
        <f>SUM(O51,O40)</f>
        <v>1909</v>
      </c>
      <c r="P59" s="119">
        <f>SUM(P51,P40)</f>
        <v>2203</v>
      </c>
      <c r="Q59" s="124">
        <f t="shared" si="1"/>
        <v>115.40073336825563</v>
      </c>
    </row>
    <row r="60" spans="1:17" x14ac:dyDescent="0.25">
      <c r="A60" s="177"/>
      <c r="B60" s="216" t="s">
        <v>21</v>
      </c>
      <c r="C60" s="266" t="s">
        <v>22</v>
      </c>
      <c r="D60" s="267"/>
      <c r="E60" s="267"/>
      <c r="F60" s="121">
        <v>32078</v>
      </c>
      <c r="G60" s="117">
        <f>SUM(G52,G41)</f>
        <v>32422</v>
      </c>
      <c r="H60" s="117">
        <f>SUM(H52,H41)</f>
        <v>26186</v>
      </c>
      <c r="I60" s="122">
        <f t="shared" si="0"/>
        <v>80.76614644377274</v>
      </c>
      <c r="J60" s="120" t="s">
        <v>23</v>
      </c>
      <c r="K60" s="30" t="s">
        <v>24</v>
      </c>
      <c r="L60" s="30"/>
      <c r="M60" s="30"/>
      <c r="N60" s="123">
        <v>1099</v>
      </c>
      <c r="O60" s="119">
        <f>SUM(O52,O41)</f>
        <v>1099</v>
      </c>
      <c r="P60" s="119">
        <f>SUM(P52,P41)</f>
        <v>0</v>
      </c>
      <c r="Q60" s="124">
        <f t="shared" si="1"/>
        <v>0</v>
      </c>
    </row>
    <row r="61" spans="1:17" x14ac:dyDescent="0.25">
      <c r="A61" s="217"/>
      <c r="B61" s="216"/>
      <c r="C61" s="25"/>
      <c r="D61" s="30"/>
      <c r="E61" s="30"/>
      <c r="F61" s="218"/>
      <c r="G61" s="219"/>
      <c r="H61" s="219"/>
      <c r="I61" s="122"/>
      <c r="J61" s="126" t="s">
        <v>93</v>
      </c>
      <c r="K61" s="30" t="s">
        <v>94</v>
      </c>
      <c r="L61" s="30"/>
      <c r="M61" s="30"/>
      <c r="N61" s="123"/>
      <c r="O61" s="119"/>
      <c r="P61" s="119">
        <f>SUM(P42)</f>
        <v>2</v>
      </c>
      <c r="Q61" s="124"/>
    </row>
    <row r="62" spans="1:17" x14ac:dyDescent="0.25">
      <c r="A62" s="217"/>
      <c r="B62" s="50"/>
      <c r="C62" s="51"/>
      <c r="D62" s="30"/>
      <c r="E62" s="30"/>
      <c r="F62" s="218"/>
      <c r="G62" s="219">
        <f>SUM(G43)</f>
        <v>0</v>
      </c>
      <c r="H62" s="219">
        <f>SUM(H43)</f>
        <v>0</v>
      </c>
      <c r="I62" s="122"/>
      <c r="J62" s="181" t="s">
        <v>27</v>
      </c>
      <c r="K62" s="182"/>
      <c r="L62" s="182"/>
      <c r="M62" s="182"/>
      <c r="N62" s="127"/>
      <c r="O62" s="119"/>
      <c r="P62" s="119"/>
      <c r="Q62" s="124"/>
    </row>
    <row r="63" spans="1:17" x14ac:dyDescent="0.25">
      <c r="A63" s="217"/>
      <c r="B63" s="220" t="s">
        <v>28</v>
      </c>
      <c r="C63" s="268" t="s">
        <v>29</v>
      </c>
      <c r="D63" s="269"/>
      <c r="E63" s="269"/>
      <c r="F63" s="221"/>
      <c r="G63" s="219"/>
      <c r="H63" s="219"/>
      <c r="I63" s="122"/>
      <c r="J63" s="50" t="s">
        <v>45</v>
      </c>
      <c r="K63" s="34" t="s">
        <v>41</v>
      </c>
      <c r="L63" s="30"/>
      <c r="M63" s="30"/>
      <c r="N63" s="123">
        <v>38461</v>
      </c>
      <c r="O63" s="119">
        <f>SUM(O44)</f>
        <v>40436</v>
      </c>
      <c r="P63" s="119">
        <f>SUM(P44)</f>
        <v>31878</v>
      </c>
      <c r="Q63" s="124">
        <f t="shared" si="1"/>
        <v>78.835690968443956</v>
      </c>
    </row>
    <row r="64" spans="1:17" ht="32.25" thickBot="1" x14ac:dyDescent="0.3">
      <c r="A64" s="217"/>
      <c r="B64" s="222" t="s">
        <v>32</v>
      </c>
      <c r="C64" s="270" t="s">
        <v>33</v>
      </c>
      <c r="D64" s="271"/>
      <c r="E64" s="125"/>
      <c r="F64" s="218">
        <v>381</v>
      </c>
      <c r="G64" s="219">
        <f>SUM(G45)</f>
        <v>488</v>
      </c>
      <c r="H64" s="219">
        <f>SUM(H45)</f>
        <v>142</v>
      </c>
      <c r="I64" s="133">
        <f t="shared" si="0"/>
        <v>29.098360655737704</v>
      </c>
      <c r="J64" s="50" t="s">
        <v>30</v>
      </c>
      <c r="K64" s="34" t="s">
        <v>31</v>
      </c>
      <c r="L64" s="30"/>
      <c r="M64" s="30"/>
      <c r="N64" s="123"/>
      <c r="O64" s="119">
        <f>SUM(O45)</f>
        <v>344</v>
      </c>
      <c r="P64" s="119">
        <f>SUM(P45)</f>
        <v>344</v>
      </c>
      <c r="Q64" s="137">
        <f t="shared" si="1"/>
        <v>100</v>
      </c>
    </row>
    <row r="65" spans="1:17" ht="16.5" thickBot="1" x14ac:dyDescent="0.3">
      <c r="A65" s="257" t="s">
        <v>60</v>
      </c>
      <c r="B65" s="258"/>
      <c r="C65" s="258"/>
      <c r="D65" s="258"/>
      <c r="E65" s="258"/>
      <c r="F65" s="188">
        <f>SUM(F57:F64)</f>
        <v>53576</v>
      </c>
      <c r="G65" s="189">
        <f>SUM(G57:G64)</f>
        <v>55895</v>
      </c>
      <c r="H65" s="189">
        <f>SUM(H57:H64)</f>
        <v>45939</v>
      </c>
      <c r="I65" s="133">
        <f t="shared" si="0"/>
        <v>82.18803112979694</v>
      </c>
      <c r="J65" s="259" t="s">
        <v>61</v>
      </c>
      <c r="K65" s="260"/>
      <c r="L65" s="260"/>
      <c r="M65" s="261"/>
      <c r="N65" s="190">
        <f>SUM(N57:N64)</f>
        <v>53576</v>
      </c>
      <c r="O65" s="191">
        <f>O46+O54</f>
        <v>55895</v>
      </c>
      <c r="P65" s="191">
        <f>P46+P54</f>
        <v>47346</v>
      </c>
      <c r="Q65" s="137">
        <f t="shared" si="1"/>
        <v>84.705250916897754</v>
      </c>
    </row>
  </sheetData>
  <mergeCells count="56">
    <mergeCell ref="A8:E8"/>
    <mergeCell ref="J8:M8"/>
    <mergeCell ref="M1:O1"/>
    <mergeCell ref="B2:O2"/>
    <mergeCell ref="B3:O3"/>
    <mergeCell ref="A6:E6"/>
    <mergeCell ref="J6:M6"/>
    <mergeCell ref="C52:E52"/>
    <mergeCell ref="J22:M22"/>
    <mergeCell ref="B10:E10"/>
    <mergeCell ref="J10:M10"/>
    <mergeCell ref="J11:M11"/>
    <mergeCell ref="C12:E12"/>
    <mergeCell ref="J17:M17"/>
    <mergeCell ref="C18:E18"/>
    <mergeCell ref="C19:D19"/>
    <mergeCell ref="K19:M19"/>
    <mergeCell ref="K20:M20"/>
    <mergeCell ref="J46:M46"/>
    <mergeCell ref="B31:E31"/>
    <mergeCell ref="J31:M31"/>
    <mergeCell ref="K35:M35"/>
    <mergeCell ref="C50:E50"/>
    <mergeCell ref="C51:E51"/>
    <mergeCell ref="P1:Q1"/>
    <mergeCell ref="C64:D64"/>
    <mergeCell ref="A55:E55"/>
    <mergeCell ref="J55:M55"/>
    <mergeCell ref="B48:E48"/>
    <mergeCell ref="J48:M48"/>
    <mergeCell ref="B49:E49"/>
    <mergeCell ref="J49:M49"/>
    <mergeCell ref="J28:M28"/>
    <mergeCell ref="K30:M30"/>
    <mergeCell ref="A54:E54"/>
    <mergeCell ref="A36:E36"/>
    <mergeCell ref="A37:E37"/>
    <mergeCell ref="J37:M37"/>
    <mergeCell ref="C38:E38"/>
    <mergeCell ref="C44:E44"/>
    <mergeCell ref="B21:G21"/>
    <mergeCell ref="J21:O21"/>
    <mergeCell ref="J54:M54"/>
    <mergeCell ref="A65:E65"/>
    <mergeCell ref="J65:M65"/>
    <mergeCell ref="A56:E56"/>
    <mergeCell ref="J56:M56"/>
    <mergeCell ref="C57:E57"/>
    <mergeCell ref="C59:E59"/>
    <mergeCell ref="C60:E60"/>
    <mergeCell ref="C63:E63"/>
    <mergeCell ref="C45:D45"/>
    <mergeCell ref="C53:E53"/>
    <mergeCell ref="K53:M53"/>
    <mergeCell ref="C23:E23"/>
    <mergeCell ref="K26:M26"/>
  </mergeCells>
  <pageMargins left="0.70866141732283472" right="0.70866141732283472" top="0.74803149606299213" bottom="0.74803149606299213" header="0.31496062992125984" footer="0.31496062992125984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5mell_zárszám_2015</vt:lpstr>
      <vt:lpstr>5amell_zárszám_2015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2016-05-11T08:41:07Z</dcterms:modified>
</cp:coreProperties>
</file>