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584" activeTab="0"/>
  </bookViews>
  <sheets>
    <sheet name="címrend" sheetId="1" r:id="rId1"/>
    <sheet name="2.sz.Összevont mérleg" sheetId="2" r:id="rId2"/>
    <sheet name="3.működési bev kiad" sheetId="3" r:id="rId3"/>
    <sheet name="4. felh bev és kiad" sheetId="4" r:id="rId4"/>
    <sheet name="5.cofog" sheetId="5" r:id="rId5"/>
    <sheet name="6 beruházás" sheetId="6" r:id="rId6"/>
    <sheet name="6-A felújítás" sheetId="7" r:id="rId7"/>
    <sheet name="7 létszám" sheetId="8" r:id="rId8"/>
    <sheet name="kötelező feladazok" sheetId="9" r:id="rId9"/>
    <sheet name="gördülő tervezés" sheetId="10" r:id="rId10"/>
    <sheet name="költségvetési  hiány terv" sheetId="11" r:id="rId11"/>
  </sheets>
  <externalReferences>
    <externalReference r:id="rId14"/>
    <externalReference r:id="rId15"/>
  </externalReferences>
  <definedNames>
    <definedName name="beruh">'[1]4.1. táj.'!#REF!</definedName>
    <definedName name="intézmények">'[2]4.1. táj.'!#REF!</definedName>
    <definedName name="qewrqewr">'[1]4.1. táj.'!#REF!</definedName>
  </definedNames>
  <calcPr fullCalcOnLoad="1"/>
</workbook>
</file>

<file path=xl/sharedStrings.xml><?xml version="1.0" encoding="utf-8"?>
<sst xmlns="http://schemas.openxmlformats.org/spreadsheetml/2006/main" count="534" uniqueCount="308">
  <si>
    <t>ezer Ft-ban</t>
  </si>
  <si>
    <t>2015. évi eredeti előirányzat</t>
  </si>
  <si>
    <t xml:space="preserve">A. Költségvetési bevételek </t>
  </si>
  <si>
    <t>I. Működési költségvetési bevételek</t>
  </si>
  <si>
    <t>1.Működési célú támogatások államháztartáson belülről</t>
  </si>
  <si>
    <t>2. Közhatalmi bevételek</t>
  </si>
  <si>
    <t>3. Működési bevételek</t>
  </si>
  <si>
    <t>4. Működési célú átvett pénzeszközök</t>
  </si>
  <si>
    <t>II. Felhalmozási költségvetési bevételek</t>
  </si>
  <si>
    <t>1. Felhalmozási célú támogatások államháztartáson belülről</t>
  </si>
  <si>
    <t>2. Felhalmozási bevételek</t>
  </si>
  <si>
    <t>3. Felhalmozási célú átvett pénzeszközök</t>
  </si>
  <si>
    <t>B. Finanszírozási bevételek</t>
  </si>
  <si>
    <t>I.  Belföldi finanszírozás bevételei</t>
  </si>
  <si>
    <t xml:space="preserve">1. Előző év költségvetési maradványának igénybevétele (belső finanszírozás) </t>
  </si>
  <si>
    <t>1.1. Működési célú</t>
  </si>
  <si>
    <t>1.2. Felhalmozási célú</t>
  </si>
  <si>
    <t>2. Hitel, kölcsön felvétel (külső finanszírozás)</t>
  </si>
  <si>
    <t xml:space="preserve">2.1. Működési célú </t>
  </si>
  <si>
    <t xml:space="preserve">2.2. Felhalmozási célú </t>
  </si>
  <si>
    <t>II. Külföldi finanszírozás bevételei</t>
  </si>
  <si>
    <t>Bevételek összesen</t>
  </si>
  <si>
    <t xml:space="preserve">A. Költségvetési kiadások </t>
  </si>
  <si>
    <t xml:space="preserve">I. Működési költségvetési kiadások </t>
  </si>
  <si>
    <t>1. Személyi juttatások</t>
  </si>
  <si>
    <t>3. Dologi kiadások</t>
  </si>
  <si>
    <t>4. Ellátottak pénzbeli juttatásai</t>
  </si>
  <si>
    <t>5. Egyéb működési célú kiadások</t>
  </si>
  <si>
    <t xml:space="preserve">5.2. Elvonások és befizetések </t>
  </si>
  <si>
    <t>5.3. Általános tartalék</t>
  </si>
  <si>
    <t>5.4. Működési célú tartalék</t>
  </si>
  <si>
    <t xml:space="preserve">II. Felhalmozási költségvetési kiadások </t>
  </si>
  <si>
    <t>1. Beruházások</t>
  </si>
  <si>
    <t>2. Felújítások</t>
  </si>
  <si>
    <t>3. Egyéb felhalmozási célú kiadások</t>
  </si>
  <si>
    <t>3.1. Felhalmozási célú pénzeszközátadás</t>
  </si>
  <si>
    <t>3.2. Felhalmozási célú visszatérítendő támogatások, kölcsönök nyújtása áht-n kívülre</t>
  </si>
  <si>
    <t>3.3. Felhalmozási célú tartalék</t>
  </si>
  <si>
    <t>B. Finanszírozási kiadások</t>
  </si>
  <si>
    <t>I.  Belföldi finanszírozás kiadásai</t>
  </si>
  <si>
    <t>1. Hitel-, kölcsöntörlesztés</t>
  </si>
  <si>
    <t>II. Külföldi finanszírozás kiadásai</t>
  </si>
  <si>
    <t>Kiadások összesen</t>
  </si>
  <si>
    <t xml:space="preserve">                                                                                              </t>
  </si>
  <si>
    <t>Működési bevételek - kiadások</t>
  </si>
  <si>
    <t>A. Működési költségvetési bevételek</t>
  </si>
  <si>
    <t>I. Működési célú támogatások államháztartáson belülről</t>
  </si>
  <si>
    <t>1. Önkormányzatok működési támogatásai</t>
  </si>
  <si>
    <t>1.1. Helyi önkormányzatok működésének általános támogatása</t>
  </si>
  <si>
    <t>1.1.1. Hivatal működésének támogatása</t>
  </si>
  <si>
    <t>1.1.2. Településüzemeltetéshez kapcsolódó feladatellátás támogatása</t>
  </si>
  <si>
    <t>1.1.2.1. Zöldterület gazdálkodással kapcsolatos feladatok támogatása</t>
  </si>
  <si>
    <t>1.1.2.2. Közvilágítás fenntartásának támogatása</t>
  </si>
  <si>
    <t>1.1.2.3. Köztemető fenntartással kapcsolatos feladatok</t>
  </si>
  <si>
    <t>1.1.2.4. Közutak fenntartásának támogatása</t>
  </si>
  <si>
    <t>1.1.3. Egyéb önkormányzati feladatok támogatása</t>
  </si>
  <si>
    <t>1.1.4. Üdülőhelyi feladatok támogatása</t>
  </si>
  <si>
    <t>1.1.5. Lakott külterülettel kapcsolatos feladatok</t>
  </si>
  <si>
    <t>Beszámítás</t>
  </si>
  <si>
    <t xml:space="preserve">1.2. Települési önkormányzatok egyes köznevelési feladatainak támogatása </t>
  </si>
  <si>
    <t xml:space="preserve">1.3. Települési önkormányzatok szociális gyermekjóléti és gyermekétkeztetési  feladatainak támogatása </t>
  </si>
  <si>
    <t xml:space="preserve">1.4. Települési önkormányzatok kulturális feladatainak támogatása </t>
  </si>
  <si>
    <t>1.5. Működési célú költségvetési támogatások és kiegészítő támogatások</t>
  </si>
  <si>
    <t xml:space="preserve">2. Egyéb működési célú támogatások bevételei államháztartáson belülről </t>
  </si>
  <si>
    <t>2.1. OEP finanszírozás (védőnői szolgálat)</t>
  </si>
  <si>
    <t>2.4.  Közfoglalkoztatás támogatása SMJH Munkaügyi Kirendeltségtől</t>
  </si>
  <si>
    <t>II. Közhatalmi bevételek</t>
  </si>
  <si>
    <t>1. Vagyoni típusú adók</t>
  </si>
  <si>
    <t xml:space="preserve">1.1. Építményadó </t>
  </si>
  <si>
    <t>1.2. Kommunális adó</t>
  </si>
  <si>
    <t>1.3. Telekadó</t>
  </si>
  <si>
    <t>2. Értékesítési és forgalmi adók</t>
  </si>
  <si>
    <t>2.1 Iparűzési adó</t>
  </si>
  <si>
    <t>3. Gépjárműadó (40 %-a)</t>
  </si>
  <si>
    <t xml:space="preserve">4. Egyéb áruhasználati és szolgáltatási adók </t>
  </si>
  <si>
    <t xml:space="preserve">5. Egyéb közhatalmi bevételek </t>
  </si>
  <si>
    <t>5.1. Adópótlék, adóbírság</t>
  </si>
  <si>
    <t>5.2. Helyszíni bírság, közterület-felügyelet által kiszabott bírság</t>
  </si>
  <si>
    <t>5.3. Igazgatási szolgáltatási díjak</t>
  </si>
  <si>
    <t>III. Működési bevételek</t>
  </si>
  <si>
    <t>1. Készletértékesítés ellenértéke</t>
  </si>
  <si>
    <t xml:space="preserve">2. Szolgáltatások ellenértéke </t>
  </si>
  <si>
    <t xml:space="preserve">3. Közvetített szolgáltatások ellenértéke </t>
  </si>
  <si>
    <t>4. Tulajdonosi bevételek</t>
  </si>
  <si>
    <t>5. Ellátási díjak</t>
  </si>
  <si>
    <t>6. Kiszámlázott általános forgalmi adó</t>
  </si>
  <si>
    <t xml:space="preserve">7. Általános forgalmi adó visszatérítése </t>
  </si>
  <si>
    <t xml:space="preserve">8. Kamatbevételek </t>
  </si>
  <si>
    <t xml:space="preserve">9. Egyéb pénzügyi műveletek bevételei </t>
  </si>
  <si>
    <t xml:space="preserve">10. Egyéb működési bevételek </t>
  </si>
  <si>
    <t>IV. Működési célú átvett pénzeszközök</t>
  </si>
  <si>
    <t>1. Működési célú garancia- és kezességvállalásból származó megtérülések</t>
  </si>
  <si>
    <t xml:space="preserve">2. Működési célú visszatérítendő támogatások, kölcsönök visszatérülése </t>
  </si>
  <si>
    <t xml:space="preserve">3. Egyéb működési célú átvett pénzeszközök </t>
  </si>
  <si>
    <t>1. Előző év működési célú maradvány igénybevétele (belső finanszírozás)</t>
  </si>
  <si>
    <t>2. Működési célú hitelfelvétel (külső finanszírozás)</t>
  </si>
  <si>
    <t>Működési bevételek összesen</t>
  </si>
  <si>
    <t xml:space="preserve">A. Működési költségvetési kiadások </t>
  </si>
  <si>
    <t>I. Személyi juttatások</t>
  </si>
  <si>
    <t>III. Dologi kiadások</t>
  </si>
  <si>
    <t>IV. Ellátottak pénzbeli juttatásai</t>
  </si>
  <si>
    <t>V. Egyéb működési célú kiadások</t>
  </si>
  <si>
    <t xml:space="preserve">2. Elvonások és befizetések </t>
  </si>
  <si>
    <t>3. Általános tartalék</t>
  </si>
  <si>
    <t>4. Működési célú tartalék</t>
  </si>
  <si>
    <t>B.Finanszírozási kiadások</t>
  </si>
  <si>
    <t>I. Belföldi finanszírozás kiadásai</t>
  </si>
  <si>
    <t>1. Működési célú hitel-, kölcsöntörlesztés</t>
  </si>
  <si>
    <t>Működési kiadások összesen</t>
  </si>
  <si>
    <t>Működési költségvetés egyenlege</t>
  </si>
  <si>
    <t>Felhalmozási bevételek - kiadások</t>
  </si>
  <si>
    <t xml:space="preserve">A. Felhalmozási költségvetési bevételek </t>
  </si>
  <si>
    <t>I. Felhalmozási célú támogatások államháztartáson belülről</t>
  </si>
  <si>
    <t xml:space="preserve">1. Európai Uniós forrásból származó bevételek </t>
  </si>
  <si>
    <t>2. Hazai forrásból származó bevételek</t>
  </si>
  <si>
    <t xml:space="preserve">II. Felhalmozási bevételek </t>
  </si>
  <si>
    <t xml:space="preserve">1. Immateriális javak értékesítése </t>
  </si>
  <si>
    <t>2. Ingatlanok értékesítése (önkormányzati lakás értékesítés törlesztő részlete)</t>
  </si>
  <si>
    <t>3. Egyéb tárgyi eszközök értékesítése</t>
  </si>
  <si>
    <t>4. Részesedések értékesítése</t>
  </si>
  <si>
    <t xml:space="preserve">5. Részesedések megszűnéséhez kapcsolódó bevételek </t>
  </si>
  <si>
    <t>III. Felhalmozási célú átvett pénzeszközök</t>
  </si>
  <si>
    <t>1. Felhalmozási célú garancia- és kezességvállalásból származó megtérülések</t>
  </si>
  <si>
    <t xml:space="preserve">2. Felhalmozási célú visszatérítendő támogatások, kölcsönök visszatérülése </t>
  </si>
  <si>
    <t xml:space="preserve">3. Egyéb felhalmozási célú átvett pénzeszközök </t>
  </si>
  <si>
    <t>1. Előző év felhalmozási célú maradvány igénybevétele (belső finanszírozás)</t>
  </si>
  <si>
    <t>2. Felhalmozási célú hitelfelvétel (külső finanszírozás)</t>
  </si>
  <si>
    <t>Felhalmozási bevételek összesen</t>
  </si>
  <si>
    <t xml:space="preserve">A. Felhalmozási költségvetési kiadások </t>
  </si>
  <si>
    <t>I. Beruházások</t>
  </si>
  <si>
    <t>1. Önkormányzati beruházások</t>
  </si>
  <si>
    <t>1.1. Európai Uniós támogatásból megvalósuló beruházások</t>
  </si>
  <si>
    <t>1.2. Hazai támogatásból megvalósuló beruházások</t>
  </si>
  <si>
    <t>1.3. Saját forrásból megvalósítandó beruházások</t>
  </si>
  <si>
    <r>
      <t>2. Intézményi beruházások</t>
    </r>
    <r>
      <rPr>
        <sz val="10"/>
        <rFont val="Times New Roman"/>
        <family val="1"/>
      </rPr>
      <t xml:space="preserve"> (tárgyi eszközök beszerzése)</t>
    </r>
  </si>
  <si>
    <t>II. Felújítások</t>
  </si>
  <si>
    <t>1. Önkormányzati felújítások</t>
  </si>
  <si>
    <t>III. Egyéb felhalmozási célú kiadások</t>
  </si>
  <si>
    <t>1. Felhalmozási célú visszatérítendő támogatások, kölcsönök nyújtása áht-n kívülre</t>
  </si>
  <si>
    <t>2. Felhalmozási célú tartalék</t>
  </si>
  <si>
    <t>1. Felhalmozási  célú hitel-, kölcsöntörlesztés</t>
  </si>
  <si>
    <t>Felhalmozási kiadások összesen</t>
  </si>
  <si>
    <t>Beruházások</t>
  </si>
  <si>
    <t>Felújítások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</si>
  <si>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</si>
  <si>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</si>
  <si>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</si>
  <si>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</si>
  <si>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</si>
  <si>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</si>
  <si>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</si>
  <si>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</si>
  <si>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</si>
  <si>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</si>
  <si>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</si>
  <si>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</si>
  <si>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</si>
  <si>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</si>
  <si>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</si>
  <si>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</si>
  <si>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</si>
  <si>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</si>
  <si>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</si>
  <si>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</si>
  <si>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</si>
  <si>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</si>
  <si>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</si>
  <si>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</si>
  <si>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</si>
  <si>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Közvilágítás</t>
  </si>
  <si>
    <t>2.  Munkaadókat terhelő járulékok és szociális hozzájárulási adó</t>
  </si>
  <si>
    <t>II. Munkaadókat terhelő járulékok és szociális hozzájárulási adó</t>
  </si>
  <si>
    <t>5.1. Működési célú támogatások</t>
  </si>
  <si>
    <t xml:space="preserve">    1. Működési célú támogatások</t>
  </si>
  <si>
    <t>2.2. Helyi önkormányzatoktól (KÖH)</t>
  </si>
  <si>
    <t>2.3. Pénzeszközátvétel (Társulástól)</t>
  </si>
  <si>
    <t>4.1. Talajterhelési díj</t>
  </si>
  <si>
    <t>Közfoglalkoztatás</t>
  </si>
  <si>
    <t>Szennyvíz</t>
  </si>
  <si>
    <r>
      <t>2. Intézményi felújítás</t>
    </r>
    <r>
      <rPr>
        <sz val="10"/>
        <rFont val="Times New Roman"/>
        <family val="1"/>
      </rPr>
      <t xml:space="preserve"> </t>
    </r>
  </si>
  <si>
    <t>5.5 Céltartalék</t>
  </si>
  <si>
    <t>Ssz.</t>
  </si>
  <si>
    <t>A;</t>
  </si>
  <si>
    <t>kormányzati funkció</t>
  </si>
  <si>
    <t>Intézmény/kormányzati funkció</t>
  </si>
  <si>
    <t>Ebből</t>
  </si>
  <si>
    <t>Személyi juttatás</t>
  </si>
  <si>
    <t>Munkaadókat terhelő jár.</t>
  </si>
  <si>
    <t>Dologi jellegű kiadások</t>
  </si>
  <si>
    <t>Ellátottak pénzbeli jutt.</t>
  </si>
  <si>
    <t>Egyéb műk.célú tám.</t>
  </si>
  <si>
    <t>Tervezett előirányzatai</t>
  </si>
  <si>
    <t>Önkormányzati igazgatás</t>
  </si>
  <si>
    <t>Köztemető fennt.</t>
  </si>
  <si>
    <t>Önk. vagyon gazd.</t>
  </si>
  <si>
    <t>Tűz. és hat.</t>
  </si>
  <si>
    <t>Közutak</t>
  </si>
  <si>
    <t>Nem v. hull.</t>
  </si>
  <si>
    <t>Víztermelés</t>
  </si>
  <si>
    <t>Zöldterület</t>
  </si>
  <si>
    <t>Község városgazd(komm.csoport)</t>
  </si>
  <si>
    <t>Háziorvosi alapell.</t>
  </si>
  <si>
    <t>Fogorvosi alapell.</t>
  </si>
  <si>
    <t>Család és nővéd.</t>
  </si>
  <si>
    <t>Település eü.</t>
  </si>
  <si>
    <t>Sport műk.</t>
  </si>
  <si>
    <t>Könyvtár</t>
  </si>
  <si>
    <t>Közművelődés</t>
  </si>
  <si>
    <t>Gyermekétk., óvoda</t>
  </si>
  <si>
    <t>Idősek nepp.ell.</t>
  </si>
  <si>
    <t>Gyermekjóléti</t>
  </si>
  <si>
    <t>Szociális étk.</t>
  </si>
  <si>
    <t>Egyes szoc.ell.</t>
  </si>
  <si>
    <t>Működési kiadás összesen</t>
  </si>
  <si>
    <t>Szakfeladat</t>
  </si>
  <si>
    <t>Intézmény/szakfeladat</t>
  </si>
  <si>
    <t>Egyéb felhalmozási kiadás</t>
  </si>
  <si>
    <t>Lakásépítések</t>
  </si>
  <si>
    <t>Áht. kívülre irányuló fejl.ber.</t>
  </si>
  <si>
    <t>Község városgazd</t>
  </si>
  <si>
    <t>Gyermekétk.</t>
  </si>
  <si>
    <t>Felhalmozási kiadás</t>
  </si>
  <si>
    <t>Megnevezés</t>
  </si>
  <si>
    <t>1.6. Elszámolásból származó bevétel</t>
  </si>
  <si>
    <t>Beruházási cél megnevezés</t>
  </si>
  <si>
    <t>Összesen:</t>
  </si>
  <si>
    <t xml:space="preserve">ezer Ft-ban </t>
  </si>
  <si>
    <t>5.6 Vizi közmű fejl.</t>
  </si>
  <si>
    <t>2016. évi tervezett módosítás 2016.12.31.</t>
  </si>
  <si>
    <t>2016. évi várható teljesítés</t>
  </si>
  <si>
    <t>2017. évi tervezett eredeti előirányzat</t>
  </si>
  <si>
    <t>2017/2016.  évi módoított ei/ tervezett ei %-a</t>
  </si>
  <si>
    <t>6. Termőföld bérbeadás</t>
  </si>
  <si>
    <t>Önkormányzat</t>
  </si>
  <si>
    <t>Törvény sz.illetmény</t>
  </si>
  <si>
    <t>Béren kívülli juttatás</t>
  </si>
  <si>
    <t>Közlekedési költségtér.</t>
  </si>
  <si>
    <t>Jubileumi jutattás</t>
  </si>
  <si>
    <t>Foglal. egyéb sajátos jutt.</t>
  </si>
  <si>
    <t>Egyéb jogviszony, külső szem. jut.</t>
  </si>
  <si>
    <t>Választott tisztségvis.</t>
  </si>
  <si>
    <t>Készlet beszerzés</t>
  </si>
  <si>
    <t>Kommunális szolg.</t>
  </si>
  <si>
    <t>Szolgáltatás</t>
  </si>
  <si>
    <t>Különféle befizetések, egyéb dologi</t>
  </si>
  <si>
    <t>Normatív jutalom</t>
  </si>
  <si>
    <t>Böhönye Község Önkormányzatának összevont bevételei  és kiadásai</t>
  </si>
  <si>
    <t xml:space="preserve">2018. év eredeti előirányzata </t>
  </si>
  <si>
    <t xml:space="preserve">2019. év eredeti előirányzata </t>
  </si>
  <si>
    <t>2020. év eredeti előirányzata</t>
  </si>
  <si>
    <t>Az önkormányzat Címrendje</t>
  </si>
  <si>
    <t xml:space="preserve">A költségvetési hiány belső finanszírozására szolgáló </t>
  </si>
  <si>
    <t>előző évek költségvetési maradványa</t>
  </si>
  <si>
    <t>e Ft-ban</t>
  </si>
  <si>
    <t>Költségvetési hiány</t>
  </si>
  <si>
    <t>Előző évek költségvetési maradványa</t>
  </si>
  <si>
    <t>Nemeskisfalud Község Önkormányzata Képviselő-testületének</t>
  </si>
  <si>
    <t>1. Nemeskisfalud Község Önkormányzata</t>
  </si>
  <si>
    <t xml:space="preserve">Nemeskisfalud Község Önkormányzatának </t>
  </si>
  <si>
    <t>Nemeskisfalud Község Önkormányzatának összevont bevételei  és kiadásai</t>
  </si>
  <si>
    <t>Falugondnok</t>
  </si>
  <si>
    <t>Nemeskisfalud Község Önkormányzatának 2018-2019-2020  évek gördülő tervezése</t>
  </si>
  <si>
    <t>Nemeskisfalud Község Önkormányzatának Képviselő-testülete</t>
  </si>
  <si>
    <t>2017. évi eredeti előirányzat</t>
  </si>
  <si>
    <t>2017. évi várható teljesítés</t>
  </si>
  <si>
    <t>2018/2017.  évi  tervezett ei %-a</t>
  </si>
  <si>
    <t>az önkormányzat 2018. évi költségvetéséről</t>
  </si>
  <si>
    <t>Az önkormányzat 2018. évi  beruházási céljainak meghatározása</t>
  </si>
  <si>
    <t>Az önkormányzat 2018 . évi létszám adatainak meghatározása</t>
  </si>
  <si>
    <t>Nemeskisfalud Község Önkormányzatának 2018. évi kötelező és önként vállalt feladatatok megoszlása</t>
  </si>
  <si>
    <t>2018. évi kötelező feladat</t>
  </si>
  <si>
    <t>2018. évi önként vállalt feladatok</t>
  </si>
  <si>
    <t>2018/2017.  évi tervezett ei %-a</t>
  </si>
  <si>
    <t>2018. évi költségvetési rendelete</t>
  </si>
  <si>
    <t>2017. évi tervezett előirányzat</t>
  </si>
  <si>
    <t xml:space="preserve">2018. évi tervezett előirányzat </t>
  </si>
  <si>
    <t>1.melléklet a   1 /2018. (III.01. ) önkormányzati rendelethez</t>
  </si>
  <si>
    <t>2018. évi  eredeti előirányzat</t>
  </si>
  <si>
    <t>8. melléklet a    1/2018. (III.01.) önkormányzati rendelethez</t>
  </si>
  <si>
    <t>9. melléklet a   1 /2018. (III.01.  ) önkormányzati rendelethez</t>
  </si>
  <si>
    <t>10. melléklet a    1/2018. ( III.01.) önkormányzati rendelethez</t>
  </si>
  <si>
    <t>2. melléklet az 1/2018. (III.1.) önkormányzati rendelethez</t>
  </si>
  <si>
    <t>Nemeskifalud Község Önkormányzatának 2018. évi összevont bevételei és kiadásai</t>
  </si>
  <si>
    <t>2018. évi eredeti előirányzat</t>
  </si>
  <si>
    <t>2018. évi tervezett módosítás 2018.12.31.</t>
  </si>
  <si>
    <t>III. Államháztartáson belüli megelőlegezések visszafizetése</t>
  </si>
  <si>
    <t>3. melléklet a 1/2018. (III.01.) önkormányzati rendelethez</t>
  </si>
  <si>
    <t xml:space="preserve">Nemeskisfalud  Község Önkormányzatának </t>
  </si>
  <si>
    <t>2018. évi működési bevételei és kiadásai</t>
  </si>
  <si>
    <t>2.5. Fejezeti kezelésű előirányzatok</t>
  </si>
  <si>
    <t>Államháztartáson belüli megelőlegezés</t>
  </si>
  <si>
    <t>4. melléklet a 1/2018. (III.01.) önkormányzati rendelethez</t>
  </si>
  <si>
    <t>2018. évi felhalmozási bevételei és kiadásai</t>
  </si>
  <si>
    <t xml:space="preserve">5. melléklet a 1/2018. (III.01.) önkormányzati rendelethez </t>
  </si>
  <si>
    <t>Nemeskisfalud Község Önkormányzatának 2018. évi kiadásainak kormányzati funkció szeinti megbontása</t>
  </si>
  <si>
    <t>Összes kiadás</t>
  </si>
  <si>
    <t>Visszafiz.</t>
  </si>
  <si>
    <t>2018. évi eredeti ei</t>
  </si>
  <si>
    <t>2018. évi tervezett mód.ei.</t>
  </si>
  <si>
    <t>Gyermekvéd.</t>
  </si>
  <si>
    <t>Óvodai nevelés, ellátás</t>
  </si>
  <si>
    <t>6. melléklet az 1/2018 (III.1.) önkormányzati rendelethez</t>
  </si>
  <si>
    <t>Község város gazd.</t>
  </si>
  <si>
    <t>Immateriális javak(HÉSZ)</t>
  </si>
  <si>
    <t xml:space="preserve">6/A. melléklet az 1/2018. (III:01.) önkrományzati rendelethez </t>
  </si>
  <si>
    <t>Az önkormányzat 2018. évi  felújítás céljainak meghatározása</t>
  </si>
  <si>
    <t>Utak felújítása</t>
  </si>
  <si>
    <t>7. melléklet az 1/2018. (III.01.)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</si>
</sst>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yyyy\-mm\-dd"/>
    <numFmt numFmtId="166" formatCode="mmm\ d/"/>
    <numFmt numFmtId="167" formatCode="#,##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[$€-2]\ #\ ##,000_);[Red]\([$€-2]\ #\ ##,000\)"/>
  </numFmts>
  <fonts count="62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8"/>
      <name val="Arial CE"/>
      <family val="2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7"/>
      <color indexed="8"/>
      <name val="Arial"/>
      <family val="2"/>
    </font>
    <font>
      <b/>
      <sz val="8"/>
      <name val="Arial CE"/>
      <family val="0"/>
    </font>
    <font>
      <b/>
      <sz val="10"/>
      <name val="Arial CE"/>
      <family val="0"/>
    </font>
    <font>
      <b/>
      <i/>
      <sz val="10"/>
      <name val="Times New Roman"/>
      <family val="1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7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 CE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1" fillId="0" borderId="0" applyFill="0" applyBorder="0" applyAlignment="0" applyProtection="0"/>
  </cellStyleXfs>
  <cellXfs count="30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" fontId="5" fillId="0" borderId="10" xfId="63" applyNumberFormat="1" applyFont="1" applyBorder="1" applyAlignment="1">
      <alignment wrapText="1"/>
      <protection/>
    </xf>
    <xf numFmtId="0" fontId="5" fillId="0" borderId="10" xfId="0" applyFont="1" applyBorder="1" applyAlignment="1">
      <alignment/>
    </xf>
    <xf numFmtId="0" fontId="11" fillId="0" borderId="11" xfId="57" applyFont="1" applyBorder="1" applyAlignment="1">
      <alignment horizontal="center" vertical="center" wrapText="1"/>
      <protection/>
    </xf>
    <xf numFmtId="0" fontId="5" fillId="0" borderId="12" xfId="67" applyFont="1" applyFill="1" applyBorder="1" applyAlignment="1">
      <alignment horizontal="left" vertical="center" indent="1"/>
      <protection/>
    </xf>
    <xf numFmtId="49" fontId="7" fillId="0" borderId="12" xfId="67" applyNumberFormat="1" applyFont="1" applyFill="1" applyBorder="1" applyAlignment="1">
      <alignment horizontal="left" vertical="center" indent="2"/>
      <protection/>
    </xf>
    <xf numFmtId="0" fontId="5" fillId="0" borderId="12" xfId="67" applyFont="1" applyFill="1" applyBorder="1" applyAlignment="1">
      <alignment horizontal="left" vertical="center" indent="4"/>
      <protection/>
    </xf>
    <xf numFmtId="0" fontId="4" fillId="0" borderId="13" xfId="0" applyFont="1" applyBorder="1" applyAlignment="1">
      <alignment/>
    </xf>
    <xf numFmtId="0" fontId="5" fillId="0" borderId="10" xfId="67" applyFont="1" applyFill="1" applyBorder="1" applyAlignment="1">
      <alignment horizontal="left" vertical="center" indent="1"/>
      <protection/>
    </xf>
    <xf numFmtId="49" fontId="7" fillId="0" borderId="10" xfId="67" applyNumberFormat="1" applyFont="1" applyFill="1" applyBorder="1" applyAlignment="1">
      <alignment horizontal="left" vertical="center" indent="2"/>
      <protection/>
    </xf>
    <xf numFmtId="0" fontId="8" fillId="33" borderId="0" xfId="0" applyFont="1" applyFill="1" applyAlignment="1">
      <alignment/>
    </xf>
    <xf numFmtId="3" fontId="8" fillId="0" borderId="0" xfId="0" applyNumberFormat="1" applyFont="1" applyAlignment="1">
      <alignment horizontal="right"/>
    </xf>
    <xf numFmtId="0" fontId="18" fillId="0" borderId="13" xfId="57" applyFont="1" applyBorder="1" applyAlignment="1">
      <alignment horizontal="center" vertical="center" wrapText="1"/>
      <protection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/>
    </xf>
    <xf numFmtId="3" fontId="10" fillId="0" borderId="10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left" vertical="center" indent="1"/>
    </xf>
    <xf numFmtId="3" fontId="8" fillId="0" borderId="10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indent="2"/>
    </xf>
    <xf numFmtId="0" fontId="10" fillId="0" borderId="14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left" vertical="center" indent="1"/>
    </xf>
    <xf numFmtId="0" fontId="10" fillId="0" borderId="14" xfId="0" applyFont="1" applyFill="1" applyBorder="1" applyAlignment="1">
      <alignment horizontal="left" vertical="center" wrapText="1" indent="1"/>
    </xf>
    <xf numFmtId="0" fontId="8" fillId="0" borderId="14" xfId="0" applyFont="1" applyFill="1" applyBorder="1" applyAlignment="1">
      <alignment horizontal="left" vertical="center" wrapText="1" indent="2"/>
    </xf>
    <xf numFmtId="165" fontId="8" fillId="0" borderId="14" xfId="0" applyNumberFormat="1" applyFont="1" applyFill="1" applyBorder="1" applyAlignment="1">
      <alignment horizontal="left" vertical="center" wrapText="1" indent="2"/>
    </xf>
    <xf numFmtId="0" fontId="8" fillId="0" borderId="14" xfId="0" applyFont="1" applyFill="1" applyBorder="1" applyAlignment="1">
      <alignment horizontal="left" indent="1"/>
    </xf>
    <xf numFmtId="0" fontId="10" fillId="0" borderId="15" xfId="0" applyFont="1" applyFill="1" applyBorder="1" applyAlignment="1">
      <alignment horizontal="right" vertical="center" wrapText="1"/>
    </xf>
    <xf numFmtId="0" fontId="5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right" vertical="center" wrapText="1"/>
    </xf>
    <xf numFmtId="10" fontId="4" fillId="0" borderId="18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10" fillId="34" borderId="20" xfId="0" applyFont="1" applyFill="1" applyBorder="1" applyAlignment="1">
      <alignment horizontal="center" vertical="center" wrapText="1"/>
    </xf>
    <xf numFmtId="0" fontId="16" fillId="0" borderId="20" xfId="57" applyFont="1" applyBorder="1" applyAlignment="1">
      <alignment horizontal="center" vertical="center" wrapText="1"/>
      <protection/>
    </xf>
    <xf numFmtId="0" fontId="7" fillId="0" borderId="20" xfId="0" applyFont="1" applyBorder="1" applyAlignment="1">
      <alignment horizontal="center" wrapText="1"/>
    </xf>
    <xf numFmtId="3" fontId="10" fillId="0" borderId="16" xfId="0" applyNumberFormat="1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/>
    </xf>
    <xf numFmtId="3" fontId="8" fillId="0" borderId="22" xfId="0" applyNumberFormat="1" applyFont="1" applyBorder="1" applyAlignment="1">
      <alignment/>
    </xf>
    <xf numFmtId="1" fontId="8" fillId="0" borderId="16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1" fontId="10" fillId="0" borderId="16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1" fontId="10" fillId="0" borderId="24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13" xfId="57" applyFont="1" applyBorder="1" applyAlignment="1">
      <alignment horizontal="center" vertical="center" wrapText="1"/>
      <protection/>
    </xf>
    <xf numFmtId="3" fontId="10" fillId="0" borderId="13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21" fillId="0" borderId="20" xfId="57" applyFont="1" applyBorder="1" applyAlignment="1">
      <alignment horizontal="center" vertical="center" wrapText="1"/>
      <protection/>
    </xf>
    <xf numFmtId="10" fontId="8" fillId="0" borderId="18" xfId="0" applyNumberFormat="1" applyFont="1" applyBorder="1" applyAlignment="1">
      <alignment/>
    </xf>
    <xf numFmtId="10" fontId="8" fillId="0" borderId="13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7" fillId="0" borderId="25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3" fontId="10" fillId="0" borderId="0" xfId="0" applyNumberFormat="1" applyFont="1" applyFill="1" applyBorder="1" applyAlignment="1">
      <alignment horizontal="right" vertical="center"/>
    </xf>
    <xf numFmtId="0" fontId="10" fillId="0" borderId="26" xfId="0" applyFont="1" applyBorder="1" applyAlignment="1">
      <alignment horizontal="center" wrapText="1"/>
    </xf>
    <xf numFmtId="0" fontId="10" fillId="0" borderId="26" xfId="0" applyFont="1" applyBorder="1" applyAlignment="1">
      <alignment horizontal="center" vertical="top" wrapText="1"/>
    </xf>
    <xf numFmtId="0" fontId="8" fillId="0" borderId="26" xfId="0" applyFont="1" applyBorder="1" applyAlignment="1">
      <alignment vertical="top" wrapText="1"/>
    </xf>
    <xf numFmtId="0" fontId="8" fillId="0" borderId="26" xfId="0" applyFont="1" applyBorder="1" applyAlignment="1">
      <alignment horizontal="right" wrapText="1"/>
    </xf>
    <xf numFmtId="0" fontId="8" fillId="0" borderId="26" xfId="0" applyFont="1" applyBorder="1" applyAlignment="1">
      <alignment/>
    </xf>
    <xf numFmtId="3" fontId="10" fillId="0" borderId="26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/>
    </xf>
    <xf numFmtId="10" fontId="10" fillId="0" borderId="13" xfId="0" applyNumberFormat="1" applyFont="1" applyBorder="1" applyAlignment="1">
      <alignment/>
    </xf>
    <xf numFmtId="0" fontId="15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7" fillId="0" borderId="0" xfId="0" applyFont="1" applyFill="1" applyAlignment="1">
      <alignment horizontal="center"/>
    </xf>
    <xf numFmtId="0" fontId="10" fillId="0" borderId="26" xfId="0" applyFont="1" applyBorder="1" applyAlignment="1">
      <alignment horizontal="center" wrapText="1"/>
    </xf>
    <xf numFmtId="0" fontId="15" fillId="0" borderId="0" xfId="65" applyFont="1" applyFill="1" applyAlignment="1">
      <alignment horizontal="right"/>
      <protection/>
    </xf>
    <xf numFmtId="0" fontId="15" fillId="0" borderId="0" xfId="65" applyFont="1" applyFill="1">
      <alignment/>
      <protection/>
    </xf>
    <xf numFmtId="0" fontId="1" fillId="0" borderId="0" xfId="65" applyAlignment="1">
      <alignment horizontal="right"/>
      <protection/>
    </xf>
    <xf numFmtId="0" fontId="15" fillId="0" borderId="0" xfId="65" applyFont="1" applyFill="1" applyAlignment="1">
      <alignment horizontal="right"/>
      <protection/>
    </xf>
    <xf numFmtId="0" fontId="1" fillId="0" borderId="0" xfId="65" applyAlignment="1">
      <alignment horizontal="right"/>
      <protection/>
    </xf>
    <xf numFmtId="0" fontId="17" fillId="0" borderId="0" xfId="65" applyFont="1" applyFill="1" applyAlignment="1">
      <alignment horizontal="center"/>
      <protection/>
    </xf>
    <xf numFmtId="0" fontId="8" fillId="33" borderId="0" xfId="65" applyFont="1" applyFill="1">
      <alignment/>
      <protection/>
    </xf>
    <xf numFmtId="0" fontId="5" fillId="0" borderId="0" xfId="65" applyFont="1">
      <alignment/>
      <protection/>
    </xf>
    <xf numFmtId="0" fontId="10" fillId="34" borderId="13" xfId="65" applyFont="1" applyFill="1" applyBorder="1" applyAlignment="1">
      <alignment horizontal="center" vertical="center" wrapText="1"/>
      <protection/>
    </xf>
    <xf numFmtId="0" fontId="10" fillId="0" borderId="13" xfId="65" applyFont="1" applyFill="1" applyBorder="1" applyAlignment="1">
      <alignment horizontal="center" vertical="center" wrapText="1"/>
      <protection/>
    </xf>
    <xf numFmtId="3" fontId="10" fillId="0" borderId="13" xfId="65" applyNumberFormat="1" applyFont="1" applyFill="1" applyBorder="1" applyAlignment="1">
      <alignment horizontal="right" vertical="center" wrapText="1"/>
      <protection/>
    </xf>
    <xf numFmtId="0" fontId="10" fillId="0" borderId="13" xfId="65" applyFont="1" applyFill="1" applyBorder="1" applyAlignment="1">
      <alignment horizontal="left" vertical="center"/>
      <protection/>
    </xf>
    <xf numFmtId="3" fontId="10" fillId="0" borderId="13" xfId="65" applyNumberFormat="1" applyFont="1" applyFill="1" applyBorder="1" applyAlignment="1">
      <alignment horizontal="right" vertical="center"/>
      <protection/>
    </xf>
    <xf numFmtId="0" fontId="17" fillId="0" borderId="0" xfId="65" applyFont="1" applyFill="1">
      <alignment/>
      <protection/>
    </xf>
    <xf numFmtId="0" fontId="8" fillId="0" borderId="13" xfId="65" applyFont="1" applyFill="1" applyBorder="1" applyAlignment="1">
      <alignment horizontal="left" vertical="center" indent="1"/>
      <protection/>
    </xf>
    <xf numFmtId="3" fontId="8" fillId="0" borderId="13" xfId="65" applyNumberFormat="1" applyFont="1" applyFill="1" applyBorder="1" applyAlignment="1">
      <alignment horizontal="right" vertical="center"/>
      <protection/>
    </xf>
    <xf numFmtId="0" fontId="10" fillId="0" borderId="13" xfId="65" applyFont="1" applyFill="1" applyBorder="1" applyAlignment="1">
      <alignment horizontal="center" vertical="center"/>
      <protection/>
    </xf>
    <xf numFmtId="0" fontId="8" fillId="0" borderId="13" xfId="65" applyFont="1" applyFill="1" applyBorder="1" applyAlignment="1">
      <alignment horizontal="left" vertical="center" indent="2"/>
      <protection/>
    </xf>
    <xf numFmtId="0" fontId="7" fillId="0" borderId="10" xfId="65" applyFont="1" applyBorder="1">
      <alignment/>
      <protection/>
    </xf>
    <xf numFmtId="0" fontId="10" fillId="0" borderId="13" xfId="65" applyFont="1" applyFill="1" applyBorder="1" applyAlignment="1">
      <alignment horizontal="right" vertical="center" wrapText="1"/>
      <protection/>
    </xf>
    <xf numFmtId="0" fontId="10" fillId="0" borderId="13" xfId="65" applyFont="1" applyFill="1" applyBorder="1" applyAlignment="1">
      <alignment horizontal="left" vertical="center" indent="1"/>
      <protection/>
    </xf>
    <xf numFmtId="0" fontId="10" fillId="0" borderId="13" xfId="65" applyFont="1" applyFill="1" applyBorder="1" applyAlignment="1">
      <alignment horizontal="left" vertical="center" wrapText="1" indent="1"/>
      <protection/>
    </xf>
    <xf numFmtId="0" fontId="8" fillId="0" borderId="13" xfId="65" applyFont="1" applyFill="1" applyBorder="1" applyAlignment="1">
      <alignment horizontal="left" vertical="center" wrapText="1" indent="2"/>
      <protection/>
    </xf>
    <xf numFmtId="0" fontId="7" fillId="0" borderId="0" xfId="65" applyFont="1">
      <alignment/>
      <protection/>
    </xf>
    <xf numFmtId="165" fontId="8" fillId="0" borderId="13" xfId="65" applyNumberFormat="1" applyFont="1" applyFill="1" applyBorder="1" applyAlignment="1">
      <alignment horizontal="left" vertical="center" wrapText="1" indent="2"/>
      <protection/>
    </xf>
    <xf numFmtId="0" fontId="8" fillId="0" borderId="13" xfId="65" applyFont="1" applyFill="1" applyBorder="1" applyAlignment="1">
      <alignment horizontal="left" indent="1"/>
      <protection/>
    </xf>
    <xf numFmtId="0" fontId="40" fillId="0" borderId="10" xfId="65" applyFont="1" applyBorder="1" applyAlignment="1">
      <alignment horizontal="right"/>
      <protection/>
    </xf>
    <xf numFmtId="3" fontId="10" fillId="0" borderId="11" xfId="65" applyNumberFormat="1" applyFont="1" applyBorder="1" applyAlignment="1">
      <alignment horizontal="right"/>
      <protection/>
    </xf>
    <xf numFmtId="10" fontId="7" fillId="0" borderId="10" xfId="65" applyNumberFormat="1" applyFont="1" applyFill="1" applyBorder="1" applyAlignment="1">
      <alignment horizontal="right" vertical="center" wrapText="1"/>
      <protection/>
    </xf>
    <xf numFmtId="0" fontId="40" fillId="0" borderId="0" xfId="65" applyFont="1">
      <alignment/>
      <protection/>
    </xf>
    <xf numFmtId="0" fontId="15" fillId="0" borderId="0" xfId="65" applyFont="1" applyFill="1" applyAlignment="1">
      <alignment horizontal="center" wrapText="1"/>
      <protection/>
    </xf>
    <xf numFmtId="0" fontId="15" fillId="0" borderId="0" xfId="65" applyFont="1" applyFill="1" applyAlignment="1">
      <alignment wrapText="1"/>
      <protection/>
    </xf>
    <xf numFmtId="0" fontId="5" fillId="0" borderId="0" xfId="65" applyFont="1" applyFill="1" applyAlignment="1">
      <alignment horizontal="right"/>
      <protection/>
    </xf>
    <xf numFmtId="0" fontId="5" fillId="33" borderId="0" xfId="65" applyFont="1" applyFill="1">
      <alignment/>
      <protection/>
    </xf>
    <xf numFmtId="0" fontId="5" fillId="0" borderId="0" xfId="65" applyFont="1" applyAlignment="1">
      <alignment horizontal="right"/>
      <protection/>
    </xf>
    <xf numFmtId="0" fontId="41" fillId="33" borderId="0" xfId="65" applyFont="1" applyFill="1" applyBorder="1" applyAlignment="1">
      <alignment horizontal="center"/>
      <protection/>
    </xf>
    <xf numFmtId="0" fontId="5" fillId="0" borderId="27" xfId="65" applyFont="1" applyBorder="1" applyAlignment="1">
      <alignment horizontal="right"/>
      <protection/>
    </xf>
    <xf numFmtId="0" fontId="5" fillId="0" borderId="27" xfId="65" applyFont="1" applyBorder="1" applyAlignment="1">
      <alignment/>
      <protection/>
    </xf>
    <xf numFmtId="0" fontId="7" fillId="34" borderId="10" xfId="65" applyFont="1" applyFill="1" applyBorder="1" applyAlignment="1">
      <alignment horizontal="center" vertical="center" wrapText="1"/>
      <protection/>
    </xf>
    <xf numFmtId="0" fontId="42" fillId="0" borderId="11" xfId="57" applyFont="1" applyBorder="1" applyAlignment="1">
      <alignment horizontal="center" vertical="center" wrapText="1"/>
      <protection/>
    </xf>
    <xf numFmtId="0" fontId="7" fillId="0" borderId="10" xfId="65" applyFont="1" applyFill="1" applyBorder="1" applyAlignment="1">
      <alignment horizontal="center" vertical="center" wrapText="1"/>
      <protection/>
    </xf>
    <xf numFmtId="3" fontId="7" fillId="0" borderId="10" xfId="65" applyNumberFormat="1" applyFont="1" applyFill="1" applyBorder="1" applyAlignment="1">
      <alignment horizontal="right" vertical="center" wrapText="1"/>
      <protection/>
    </xf>
    <xf numFmtId="0" fontId="7" fillId="0" borderId="10" xfId="65" applyFont="1" applyFill="1" applyBorder="1" applyAlignment="1">
      <alignment vertical="center"/>
      <protection/>
    </xf>
    <xf numFmtId="0" fontId="14" fillId="0" borderId="10" xfId="65" applyFont="1" applyFill="1" applyBorder="1" applyAlignment="1">
      <alignment horizontal="left" vertical="center" indent="1"/>
      <protection/>
    </xf>
    <xf numFmtId="3" fontId="14" fillId="0" borderId="10" xfId="65" applyNumberFormat="1" applyFont="1" applyFill="1" applyBorder="1" applyAlignment="1">
      <alignment horizontal="right"/>
      <protection/>
    </xf>
    <xf numFmtId="0" fontId="14" fillId="0" borderId="0" xfId="65" applyFont="1">
      <alignment/>
      <protection/>
    </xf>
    <xf numFmtId="0" fontId="9" fillId="0" borderId="10" xfId="65" applyFont="1" applyFill="1" applyBorder="1" applyAlignment="1">
      <alignment horizontal="left" vertical="center" indent="2"/>
      <protection/>
    </xf>
    <xf numFmtId="3" fontId="9" fillId="0" borderId="10" xfId="65" applyNumberFormat="1" applyFont="1" applyFill="1" applyBorder="1" applyAlignment="1">
      <alignment horizontal="right"/>
      <protection/>
    </xf>
    <xf numFmtId="0" fontId="9" fillId="0" borderId="0" xfId="65" applyFont="1">
      <alignment/>
      <protection/>
    </xf>
    <xf numFmtId="0" fontId="5" fillId="0" borderId="10" xfId="65" applyFont="1" applyFill="1" applyBorder="1" applyAlignment="1">
      <alignment horizontal="left" vertical="center" indent="4"/>
      <protection/>
    </xf>
    <xf numFmtId="3" fontId="5" fillId="0" borderId="10" xfId="65" applyNumberFormat="1" applyFont="1" applyFill="1" applyBorder="1" applyAlignment="1">
      <alignment horizontal="right"/>
      <protection/>
    </xf>
    <xf numFmtId="0" fontId="5" fillId="0" borderId="10" xfId="65" applyFont="1" applyFill="1" applyBorder="1" applyAlignment="1">
      <alignment horizontal="left" vertical="center" indent="7"/>
      <protection/>
    </xf>
    <xf numFmtId="0" fontId="9" fillId="0" borderId="10" xfId="65" applyFont="1" applyFill="1" applyBorder="1" applyAlignment="1">
      <alignment horizontal="right" vertical="center"/>
      <protection/>
    </xf>
    <xf numFmtId="0" fontId="9" fillId="0" borderId="10" xfId="65" applyFont="1" applyFill="1" applyBorder="1" applyAlignment="1">
      <alignment horizontal="left" vertical="center" wrapText="1" indent="2"/>
      <protection/>
    </xf>
    <xf numFmtId="0" fontId="14" fillId="0" borderId="10" xfId="65" applyFont="1" applyFill="1" applyBorder="1" applyAlignment="1">
      <alignment horizontal="left" vertical="center" wrapText="1" indent="1"/>
      <protection/>
    </xf>
    <xf numFmtId="0" fontId="5" fillId="0" borderId="10" xfId="65" applyFont="1" applyFill="1" applyBorder="1" applyAlignment="1">
      <alignment horizontal="left" vertical="center" wrapText="1" indent="2"/>
      <protection/>
    </xf>
    <xf numFmtId="166" fontId="5" fillId="0" borderId="10" xfId="65" applyNumberFormat="1" applyFont="1" applyFill="1" applyBorder="1" applyAlignment="1">
      <alignment horizontal="left" vertical="center" wrapText="1" indent="2"/>
      <protection/>
    </xf>
    <xf numFmtId="0" fontId="7" fillId="0" borderId="10" xfId="65" applyFont="1" applyFill="1" applyBorder="1" applyAlignment="1">
      <alignment vertical="center" wrapText="1"/>
      <protection/>
    </xf>
    <xf numFmtId="3" fontId="7" fillId="0" borderId="10" xfId="65" applyNumberFormat="1" applyFont="1" applyFill="1" applyBorder="1" applyAlignment="1">
      <alignment horizontal="right"/>
      <protection/>
    </xf>
    <xf numFmtId="3" fontId="7" fillId="0" borderId="0" xfId="65" applyNumberFormat="1" applyFont="1" applyFill="1" applyBorder="1" applyAlignment="1">
      <alignment horizontal="right"/>
      <protection/>
    </xf>
    <xf numFmtId="0" fontId="5" fillId="0" borderId="10" xfId="65" applyFont="1" applyFill="1" applyBorder="1" applyAlignment="1">
      <alignment horizontal="left" vertical="center" indent="1"/>
      <protection/>
    </xf>
    <xf numFmtId="0" fontId="5" fillId="0" borderId="10" xfId="65" applyFont="1" applyFill="1" applyBorder="1" applyAlignment="1">
      <alignment horizontal="left" vertical="center" indent="2"/>
      <protection/>
    </xf>
    <xf numFmtId="3" fontId="5" fillId="0" borderId="0" xfId="65" applyNumberFormat="1" applyFont="1" applyFill="1" applyBorder="1" applyAlignment="1">
      <alignment horizontal="right"/>
      <protection/>
    </xf>
    <xf numFmtId="49" fontId="5" fillId="0" borderId="10" xfId="65" applyNumberFormat="1" applyFont="1" applyFill="1" applyBorder="1" applyAlignment="1">
      <alignment horizontal="left" vertical="center" indent="2"/>
      <protection/>
    </xf>
    <xf numFmtId="0" fontId="5" fillId="0" borderId="10" xfId="65" applyFont="1" applyFill="1" applyBorder="1" applyAlignment="1">
      <alignment horizontal="left" vertical="center" wrapText="1" indent="1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left" vertical="center"/>
      <protection/>
    </xf>
    <xf numFmtId="3" fontId="5" fillId="0" borderId="10" xfId="65" applyNumberFormat="1" applyFont="1" applyFill="1" applyBorder="1" applyAlignment="1">
      <alignment horizontal="right" vertical="center" wrapText="1"/>
      <protection/>
    </xf>
    <xf numFmtId="0" fontId="7" fillId="0" borderId="10" xfId="65" applyFont="1" applyFill="1" applyBorder="1" applyAlignment="1">
      <alignment horizontal="right" vertical="center" wrapText="1"/>
      <protection/>
    </xf>
    <xf numFmtId="0" fontId="5" fillId="0" borderId="10" xfId="65" applyFont="1" applyFill="1" applyBorder="1" applyAlignment="1">
      <alignment vertical="center" wrapText="1"/>
      <protection/>
    </xf>
    <xf numFmtId="0" fontId="5" fillId="0" borderId="10" xfId="65" applyFont="1" applyBorder="1">
      <alignment/>
      <protection/>
    </xf>
    <xf numFmtId="3" fontId="7" fillId="0" borderId="10" xfId="65" applyNumberFormat="1" applyFont="1" applyFill="1" applyBorder="1">
      <alignment/>
      <protection/>
    </xf>
    <xf numFmtId="0" fontId="5" fillId="0" borderId="10" xfId="65" applyFont="1" applyFill="1" applyBorder="1" applyAlignment="1">
      <alignment horizontal="left" indent="1"/>
      <protection/>
    </xf>
    <xf numFmtId="0" fontId="7" fillId="0" borderId="10" xfId="65" applyFont="1" applyBorder="1" applyAlignment="1">
      <alignment horizontal="right"/>
      <protection/>
    </xf>
    <xf numFmtId="3" fontId="7" fillId="0" borderId="11" xfId="65" applyNumberFormat="1" applyFont="1" applyBorder="1" applyAlignment="1">
      <alignment horizontal="right"/>
      <protection/>
    </xf>
    <xf numFmtId="3" fontId="5" fillId="0" borderId="0" xfId="65" applyNumberFormat="1" applyFont="1" applyAlignment="1">
      <alignment horizontal="right"/>
      <protection/>
    </xf>
    <xf numFmtId="0" fontId="5" fillId="0" borderId="0" xfId="65" applyFont="1" applyFill="1" applyBorder="1" applyAlignment="1">
      <alignment horizontal="left" vertical="center"/>
      <protection/>
    </xf>
    <xf numFmtId="3" fontId="7" fillId="0" borderId="0" xfId="65" applyNumberFormat="1" applyFont="1" applyFill="1" applyBorder="1" applyAlignment="1">
      <alignment horizontal="right" vertical="center"/>
      <protection/>
    </xf>
    <xf numFmtId="3" fontId="5" fillId="0" borderId="0" xfId="65" applyNumberFormat="1" applyFont="1" applyFill="1" applyBorder="1" applyAlignment="1">
      <alignment horizontal="right" vertical="center"/>
      <protection/>
    </xf>
    <xf numFmtId="0" fontId="6" fillId="33" borderId="0" xfId="65" applyFont="1" applyFill="1" applyBorder="1" applyAlignment="1">
      <alignment horizontal="center"/>
      <protection/>
    </xf>
    <xf numFmtId="0" fontId="1" fillId="0" borderId="0" xfId="65" applyAlignment="1">
      <alignment/>
      <protection/>
    </xf>
    <xf numFmtId="0" fontId="1" fillId="0" borderId="0" xfId="65">
      <alignment/>
      <protection/>
    </xf>
    <xf numFmtId="0" fontId="1" fillId="33" borderId="0" xfId="65" applyFill="1">
      <alignment/>
      <protection/>
    </xf>
    <xf numFmtId="0" fontId="4" fillId="0" borderId="0" xfId="65" applyFont="1">
      <alignment/>
      <protection/>
    </xf>
    <xf numFmtId="0" fontId="5" fillId="33" borderId="0" xfId="65" applyFont="1" applyFill="1" applyAlignment="1">
      <alignment horizontal="right"/>
      <protection/>
    </xf>
    <xf numFmtId="0" fontId="7" fillId="34" borderId="28" xfId="65" applyFont="1" applyFill="1" applyBorder="1" applyAlignment="1">
      <alignment horizontal="center" vertical="center"/>
      <protection/>
    </xf>
    <xf numFmtId="0" fontId="7" fillId="34" borderId="29" xfId="65" applyFont="1" applyFill="1" applyBorder="1" applyAlignment="1">
      <alignment horizontal="center" vertical="center"/>
      <protection/>
    </xf>
    <xf numFmtId="0" fontId="7" fillId="34" borderId="30" xfId="65" applyFont="1" applyFill="1" applyBorder="1" applyAlignment="1">
      <alignment horizontal="center" vertical="center" wrapText="1"/>
      <protection/>
    </xf>
    <xf numFmtId="3" fontId="7" fillId="0" borderId="10" xfId="65" applyNumberFormat="1" applyFont="1" applyFill="1" applyBorder="1" applyAlignment="1">
      <alignment horizontal="right" vertical="center"/>
      <protection/>
    </xf>
    <xf numFmtId="3" fontId="7" fillId="0" borderId="31" xfId="65" applyNumberFormat="1" applyFont="1" applyFill="1" applyBorder="1" applyAlignment="1">
      <alignment horizontal="right" vertical="center"/>
      <protection/>
    </xf>
    <xf numFmtId="0" fontId="7" fillId="0" borderId="32" xfId="65" applyFont="1" applyFill="1" applyBorder="1" applyAlignment="1">
      <alignment horizontal="center" vertical="center" wrapText="1"/>
      <protection/>
    </xf>
    <xf numFmtId="3" fontId="7" fillId="0" borderId="33" xfId="65" applyNumberFormat="1" applyFont="1" applyFill="1" applyBorder="1" applyAlignment="1">
      <alignment horizontal="right" vertical="center" wrapText="1"/>
      <protection/>
    </xf>
    <xf numFmtId="0" fontId="7" fillId="0" borderId="12" xfId="65" applyFont="1" applyFill="1" applyBorder="1" applyAlignment="1">
      <alignment horizontal="left" vertical="center"/>
      <protection/>
    </xf>
    <xf numFmtId="3" fontId="7" fillId="0" borderId="34" xfId="65" applyNumberFormat="1" applyFont="1" applyFill="1" applyBorder="1" applyAlignment="1">
      <alignment horizontal="right" vertical="center"/>
      <protection/>
    </xf>
    <xf numFmtId="0" fontId="5" fillId="0" borderId="12" xfId="65" applyFont="1" applyFill="1" applyBorder="1" applyAlignment="1">
      <alignment horizontal="left" vertical="center" indent="1"/>
      <protection/>
    </xf>
    <xf numFmtId="3" fontId="5" fillId="0" borderId="10" xfId="65" applyNumberFormat="1" applyFont="1" applyFill="1" applyBorder="1" applyAlignment="1">
      <alignment horizontal="right" vertical="center"/>
      <protection/>
    </xf>
    <xf numFmtId="3" fontId="5" fillId="0" borderId="31" xfId="65" applyNumberFormat="1" applyFont="1" applyFill="1" applyBorder="1" applyAlignment="1">
      <alignment horizontal="right" vertical="center"/>
      <protection/>
    </xf>
    <xf numFmtId="3" fontId="5" fillId="0" borderId="34" xfId="65" applyNumberFormat="1" applyFont="1" applyFill="1" applyBorder="1" applyAlignment="1">
      <alignment horizontal="right" vertical="center"/>
      <protection/>
    </xf>
    <xf numFmtId="0" fontId="7" fillId="0" borderId="10" xfId="65" applyFont="1" applyFill="1" applyBorder="1" applyAlignment="1">
      <alignment horizontal="left" vertical="center" wrapText="1"/>
      <protection/>
    </xf>
    <xf numFmtId="0" fontId="7" fillId="0" borderId="12" xfId="65" applyFont="1" applyFill="1" applyBorder="1" applyAlignment="1">
      <alignment horizontal="left" vertical="center" wrapText="1"/>
      <protection/>
    </xf>
    <xf numFmtId="0" fontId="5" fillId="0" borderId="12" xfId="65" applyFont="1" applyFill="1" applyBorder="1" applyAlignment="1">
      <alignment horizontal="left" vertical="center" wrapText="1" indent="1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right" vertical="center" wrapText="1"/>
      <protection/>
    </xf>
    <xf numFmtId="0" fontId="7" fillId="0" borderId="12" xfId="65" applyFont="1" applyFill="1" applyBorder="1" applyAlignment="1">
      <alignment horizontal="center" vertical="center" wrapText="1"/>
      <protection/>
    </xf>
    <xf numFmtId="0" fontId="7" fillId="0" borderId="10" xfId="65" applyFont="1" applyFill="1" applyBorder="1" applyAlignment="1">
      <alignment horizontal="left" vertical="center" indent="1"/>
      <protection/>
    </xf>
    <xf numFmtId="0" fontId="7" fillId="0" borderId="12" xfId="65" applyFont="1" applyFill="1" applyBorder="1" applyAlignment="1">
      <alignment horizontal="left" vertical="center" indent="1"/>
      <protection/>
    </xf>
    <xf numFmtId="0" fontId="7" fillId="0" borderId="10" xfId="65" applyFont="1" applyFill="1" applyBorder="1" applyAlignment="1">
      <alignment horizontal="left" vertical="center" indent="2"/>
      <protection/>
    </xf>
    <xf numFmtId="0" fontId="7" fillId="0" borderId="12" xfId="65" applyFont="1" applyFill="1" applyBorder="1" applyAlignment="1">
      <alignment horizontal="left" vertical="center" indent="2"/>
      <protection/>
    </xf>
    <xf numFmtId="3" fontId="1" fillId="0" borderId="0" xfId="65" applyNumberFormat="1">
      <alignment/>
      <protection/>
    </xf>
    <xf numFmtId="3" fontId="7" fillId="0" borderId="10" xfId="65" applyNumberFormat="1" applyFont="1" applyBorder="1" applyAlignment="1">
      <alignment horizontal="right" vertical="center"/>
      <protection/>
    </xf>
    <xf numFmtId="0" fontId="5" fillId="0" borderId="10" xfId="65" applyFont="1" applyBorder="1" applyAlignment="1">
      <alignment horizontal="left" indent="2"/>
      <protection/>
    </xf>
    <xf numFmtId="165" fontId="5" fillId="0" borderId="10" xfId="65" applyNumberFormat="1" applyFont="1" applyBorder="1" applyAlignment="1">
      <alignment horizontal="left" indent="2"/>
      <protection/>
    </xf>
    <xf numFmtId="3" fontId="7" fillId="0" borderId="10" xfId="65" applyNumberFormat="1" applyFont="1" applyFill="1" applyBorder="1" applyAlignment="1">
      <alignment vertical="center"/>
      <protection/>
    </xf>
    <xf numFmtId="3" fontId="5" fillId="0" borderId="10" xfId="65" applyNumberFormat="1" applyFont="1" applyFill="1" applyBorder="1" applyAlignment="1">
      <alignment vertical="center"/>
      <protection/>
    </xf>
    <xf numFmtId="3" fontId="5" fillId="0" borderId="31" xfId="65" applyNumberFormat="1" applyFont="1" applyFill="1" applyBorder="1" applyAlignment="1">
      <alignment vertical="center"/>
      <protection/>
    </xf>
    <xf numFmtId="3" fontId="7" fillId="0" borderId="31" xfId="65" applyNumberFormat="1" applyFont="1" applyFill="1" applyBorder="1" applyAlignment="1">
      <alignment vertical="center"/>
      <protection/>
    </xf>
    <xf numFmtId="0" fontId="5" fillId="0" borderId="35" xfId="65" applyFont="1" applyBorder="1">
      <alignment/>
      <protection/>
    </xf>
    <xf numFmtId="3" fontId="4" fillId="0" borderId="35" xfId="65" applyNumberFormat="1" applyFont="1" applyBorder="1">
      <alignment/>
      <protection/>
    </xf>
    <xf numFmtId="0" fontId="5" fillId="0" borderId="0" xfId="65" applyFont="1" applyFill="1" applyBorder="1" applyAlignment="1">
      <alignment horizontal="left" vertical="center"/>
      <protection/>
    </xf>
    <xf numFmtId="3" fontId="5" fillId="0" borderId="0" xfId="65" applyNumberFormat="1" applyFont="1" applyBorder="1">
      <alignment/>
      <protection/>
    </xf>
    <xf numFmtId="0" fontId="5" fillId="0" borderId="35" xfId="65" applyFont="1" applyFill="1" applyBorder="1" applyAlignment="1">
      <alignment horizontal="left" vertical="center" indent="3"/>
      <protection/>
    </xf>
    <xf numFmtId="3" fontId="5" fillId="0" borderId="36" xfId="65" applyNumberFormat="1" applyFont="1" applyFill="1" applyBorder="1" applyAlignment="1">
      <alignment horizontal="right" vertical="center"/>
      <protection/>
    </xf>
    <xf numFmtId="0" fontId="5" fillId="0" borderId="0" xfId="65" applyFont="1" applyBorder="1">
      <alignment/>
      <protection/>
    </xf>
    <xf numFmtId="0" fontId="5" fillId="0" borderId="0" xfId="65" applyFont="1" applyFill="1" applyBorder="1" applyAlignment="1">
      <alignment horizontal="left" vertical="center" indent="3"/>
      <protection/>
    </xf>
    <xf numFmtId="0" fontId="1" fillId="0" borderId="0" xfId="65" applyBorder="1">
      <alignment/>
      <protection/>
    </xf>
    <xf numFmtId="0" fontId="7" fillId="0" borderId="0" xfId="65" applyFont="1" applyFill="1" applyBorder="1" applyAlignment="1">
      <alignment horizontal="left" vertical="center"/>
      <protection/>
    </xf>
    <xf numFmtId="0" fontId="4" fillId="0" borderId="0" xfId="65" applyFont="1" applyBorder="1">
      <alignment/>
      <protection/>
    </xf>
    <xf numFmtId="0" fontId="7" fillId="0" borderId="0" xfId="65" applyFont="1" applyFill="1" applyBorder="1" applyAlignment="1">
      <alignment horizontal="left" vertical="center" indent="1"/>
      <protection/>
    </xf>
    <xf numFmtId="0" fontId="5" fillId="0" borderId="0" xfId="65" applyFont="1" applyFill="1" applyBorder="1" applyAlignment="1">
      <alignment horizontal="left" vertical="center" indent="2"/>
      <protection/>
    </xf>
    <xf numFmtId="0" fontId="1" fillId="0" borderId="0" xfId="65" applyFont="1" applyBorder="1">
      <alignment/>
      <protection/>
    </xf>
    <xf numFmtId="0" fontId="5" fillId="0" borderId="32" xfId="65" applyFont="1" applyFill="1" applyBorder="1" applyAlignment="1">
      <alignment horizontal="left" vertical="center" indent="2"/>
      <protection/>
    </xf>
    <xf numFmtId="3" fontId="5" fillId="0" borderId="33" xfId="65" applyNumberFormat="1" applyFont="1" applyFill="1" applyBorder="1" applyAlignment="1">
      <alignment horizontal="right" vertical="center"/>
      <protection/>
    </xf>
    <xf numFmtId="0" fontId="1" fillId="0" borderId="0" xfId="65" applyFont="1">
      <alignment/>
      <protection/>
    </xf>
    <xf numFmtId="3" fontId="5" fillId="0" borderId="34" xfId="65" applyNumberFormat="1" applyFont="1" applyBorder="1" applyAlignment="1">
      <alignment horizontal="right" vertical="center"/>
      <protection/>
    </xf>
    <xf numFmtId="3" fontId="7" fillId="0" borderId="34" xfId="65" applyNumberFormat="1" applyFont="1" applyBorder="1" applyAlignment="1">
      <alignment horizontal="right" vertical="center"/>
      <protection/>
    </xf>
    <xf numFmtId="0" fontId="5" fillId="0" borderId="37" xfId="65" applyFont="1" applyBorder="1" applyAlignment="1">
      <alignment horizontal="left" indent="2"/>
      <protection/>
    </xf>
    <xf numFmtId="3" fontId="5" fillId="0" borderId="38" xfId="65" applyNumberFormat="1" applyFont="1" applyFill="1" applyBorder="1" applyAlignment="1">
      <alignment horizontal="right" vertical="center"/>
      <protection/>
    </xf>
    <xf numFmtId="165" fontId="5" fillId="0" borderId="37" xfId="65" applyNumberFormat="1" applyFont="1" applyBorder="1" applyAlignment="1">
      <alignment horizontal="left" indent="2"/>
      <protection/>
    </xf>
    <xf numFmtId="0" fontId="7" fillId="0" borderId="37" xfId="65" applyFont="1" applyFill="1" applyBorder="1" applyAlignment="1">
      <alignment horizontal="center" vertical="center"/>
      <protection/>
    </xf>
    <xf numFmtId="3" fontId="7" fillId="0" borderId="38" xfId="65" applyNumberFormat="1" applyFont="1" applyFill="1" applyBorder="1" applyAlignment="1">
      <alignment vertical="center"/>
      <protection/>
    </xf>
    <xf numFmtId="3" fontId="5" fillId="0" borderId="34" xfId="65" applyNumberFormat="1" applyFont="1" applyFill="1" applyBorder="1" applyAlignment="1">
      <alignment vertical="center"/>
      <protection/>
    </xf>
    <xf numFmtId="0" fontId="5" fillId="0" borderId="12" xfId="65" applyFont="1" applyFill="1" applyBorder="1" applyAlignment="1">
      <alignment horizontal="left" indent="1"/>
      <protection/>
    </xf>
    <xf numFmtId="0" fontId="7" fillId="0" borderId="39" xfId="65" applyFont="1" applyFill="1" applyBorder="1" applyAlignment="1">
      <alignment horizontal="right" vertical="center" wrapText="1"/>
      <protection/>
    </xf>
    <xf numFmtId="3" fontId="7" fillId="0" borderId="40" xfId="65" applyNumberFormat="1" applyFont="1" applyFill="1" applyBorder="1" applyAlignment="1">
      <alignment vertical="center"/>
      <protection/>
    </xf>
    <xf numFmtId="3" fontId="4" fillId="0" borderId="0" xfId="65" applyNumberFormat="1" applyFont="1">
      <alignment/>
      <protection/>
    </xf>
    <xf numFmtId="3" fontId="5" fillId="0" borderId="0" xfId="65" applyNumberFormat="1" applyFont="1">
      <alignment/>
      <protection/>
    </xf>
    <xf numFmtId="0" fontId="5" fillId="0" borderId="0" xfId="65" applyFont="1">
      <alignment/>
      <protection/>
    </xf>
    <xf numFmtId="0" fontId="12" fillId="0" borderId="0" xfId="65" applyFont="1" applyAlignment="1">
      <alignment horizontal="center" wrapText="1"/>
      <protection/>
    </xf>
    <xf numFmtId="0" fontId="1" fillId="0" borderId="0" xfId="65" applyAlignment="1">
      <alignment horizontal="center" wrapText="1"/>
      <protection/>
    </xf>
    <xf numFmtId="0" fontId="1" fillId="0" borderId="41" xfId="65" applyBorder="1" applyAlignment="1">
      <alignment horizontal="center" wrapText="1"/>
      <protection/>
    </xf>
    <xf numFmtId="0" fontId="8" fillId="0" borderId="42" xfId="65" applyFont="1" applyBorder="1" applyAlignment="1">
      <alignment horizontal="center" vertical="center" wrapText="1"/>
      <protection/>
    </xf>
    <xf numFmtId="0" fontId="10" fillId="0" borderId="43" xfId="65" applyFont="1" applyBorder="1" applyAlignment="1">
      <alignment horizontal="center" vertical="center" wrapText="1"/>
      <protection/>
    </xf>
    <xf numFmtId="0" fontId="10" fillId="0" borderId="44" xfId="65" applyFont="1" applyBorder="1" applyAlignment="1">
      <alignment horizontal="center" vertical="center" wrapText="1"/>
      <protection/>
    </xf>
    <xf numFmtId="0" fontId="1" fillId="0" borderId="45" xfId="65" applyBorder="1" applyAlignment="1">
      <alignment horizontal="center" vertical="center" wrapText="1"/>
      <protection/>
    </xf>
    <xf numFmtId="0" fontId="10" fillId="0" borderId="45" xfId="65" applyFont="1" applyBorder="1" applyAlignment="1">
      <alignment horizontal="center" vertical="center" wrapText="1"/>
      <protection/>
    </xf>
    <xf numFmtId="0" fontId="8" fillId="0" borderId="46" xfId="65" applyFont="1" applyBorder="1" applyAlignment="1">
      <alignment horizontal="center" vertical="center" wrapText="1"/>
      <protection/>
    </xf>
    <xf numFmtId="0" fontId="10" fillId="0" borderId="47" xfId="65" applyFont="1" applyBorder="1" applyAlignment="1">
      <alignment horizontal="center" vertical="center" wrapText="1"/>
      <protection/>
    </xf>
    <xf numFmtId="0" fontId="4" fillId="0" borderId="47" xfId="65" applyFont="1" applyBorder="1" applyAlignment="1">
      <alignment vertical="center" wrapText="1"/>
      <protection/>
    </xf>
    <xf numFmtId="0" fontId="10" fillId="0" borderId="26" xfId="65" applyFont="1" applyBorder="1" applyAlignment="1">
      <alignment horizontal="center" vertical="center" wrapText="1"/>
      <protection/>
    </xf>
    <xf numFmtId="0" fontId="8" fillId="0" borderId="48" xfId="65" applyFont="1" applyBorder="1" applyAlignment="1">
      <alignment horizontal="center" vertical="center" wrapText="1"/>
      <protection/>
    </xf>
    <xf numFmtId="0" fontId="4" fillId="0" borderId="49" xfId="65" applyFont="1" applyBorder="1" applyAlignment="1">
      <alignment vertical="center" wrapText="1"/>
      <protection/>
    </xf>
    <xf numFmtId="0" fontId="4" fillId="0" borderId="41" xfId="65" applyFont="1" applyBorder="1" applyAlignment="1">
      <alignment vertical="center" wrapText="1"/>
      <protection/>
    </xf>
    <xf numFmtId="0" fontId="10" fillId="0" borderId="26" xfId="65" applyFont="1" applyBorder="1" applyAlignment="1">
      <alignment horizontal="center" vertical="center" wrapText="1"/>
      <protection/>
    </xf>
    <xf numFmtId="0" fontId="8" fillId="0" borderId="26" xfId="65" applyFont="1" applyBorder="1" applyAlignment="1">
      <alignment vertical="center" wrapText="1"/>
      <protection/>
    </xf>
    <xf numFmtId="1" fontId="10" fillId="0" borderId="26" xfId="65" applyNumberFormat="1" applyFont="1" applyBorder="1" applyAlignment="1">
      <alignment horizontal="right" vertical="center" wrapText="1"/>
      <protection/>
    </xf>
    <xf numFmtId="0" fontId="8" fillId="0" borderId="26" xfId="65" applyFont="1" applyBorder="1" applyAlignment="1">
      <alignment horizontal="right" vertical="center" wrapText="1"/>
      <protection/>
    </xf>
    <xf numFmtId="1" fontId="8" fillId="0" borderId="26" xfId="65" applyNumberFormat="1" applyFont="1" applyBorder="1" applyAlignment="1">
      <alignment horizontal="right" vertical="center" wrapText="1"/>
      <protection/>
    </xf>
    <xf numFmtId="0" fontId="8" fillId="0" borderId="48" xfId="65" applyFont="1" applyBorder="1" applyAlignment="1">
      <alignment vertical="center" wrapText="1"/>
      <protection/>
    </xf>
    <xf numFmtId="0" fontId="8" fillId="0" borderId="49" xfId="65" applyFont="1" applyBorder="1" applyAlignment="1">
      <alignment vertical="center" wrapText="1"/>
      <protection/>
    </xf>
    <xf numFmtId="0" fontId="8" fillId="0" borderId="49" xfId="65" applyFont="1" applyBorder="1" applyAlignment="1">
      <alignment horizontal="right" vertical="center" wrapText="1"/>
      <protection/>
    </xf>
    <xf numFmtId="1" fontId="8" fillId="0" borderId="49" xfId="65" applyNumberFormat="1" applyFont="1" applyBorder="1" applyAlignment="1">
      <alignment horizontal="right" vertical="center" wrapText="1"/>
      <protection/>
    </xf>
    <xf numFmtId="0" fontId="4" fillId="0" borderId="26" xfId="65" applyFont="1" applyBorder="1">
      <alignment/>
      <protection/>
    </xf>
    <xf numFmtId="0" fontId="10" fillId="0" borderId="49" xfId="65" applyFont="1" applyBorder="1" applyAlignment="1">
      <alignment vertical="center" wrapText="1"/>
      <protection/>
    </xf>
    <xf numFmtId="0" fontId="10" fillId="0" borderId="49" xfId="65" applyFont="1" applyBorder="1" applyAlignment="1">
      <alignment horizontal="right" vertical="center" wrapText="1"/>
      <protection/>
    </xf>
    <xf numFmtId="0" fontId="8" fillId="0" borderId="0" xfId="65" applyFont="1" applyAlignment="1">
      <alignment vertical="center"/>
      <protection/>
    </xf>
    <xf numFmtId="0" fontId="10" fillId="0" borderId="42" xfId="65" applyFont="1" applyBorder="1" applyAlignment="1">
      <alignment horizontal="center" vertical="center" wrapText="1"/>
      <protection/>
    </xf>
    <xf numFmtId="0" fontId="1" fillId="0" borderId="26" xfId="65" applyBorder="1" applyAlignment="1">
      <alignment horizontal="center" vertical="center" wrapText="1"/>
      <protection/>
    </xf>
    <xf numFmtId="0" fontId="10" fillId="0" borderId="46" xfId="65" applyFont="1" applyBorder="1" applyAlignment="1">
      <alignment horizontal="center" vertical="center" wrapText="1"/>
      <protection/>
    </xf>
    <xf numFmtId="0" fontId="10" fillId="0" borderId="48" xfId="65" applyFont="1" applyBorder="1" applyAlignment="1">
      <alignment horizontal="center" vertical="center" wrapText="1"/>
      <protection/>
    </xf>
    <xf numFmtId="0" fontId="4" fillId="0" borderId="26" xfId="65" applyFont="1" applyBorder="1" applyAlignment="1">
      <alignment vertical="center" wrapText="1"/>
      <protection/>
    </xf>
    <xf numFmtId="0" fontId="10" fillId="0" borderId="48" xfId="65" applyFont="1" applyBorder="1" applyAlignment="1">
      <alignment vertical="center" wrapText="1"/>
      <protection/>
    </xf>
    <xf numFmtId="0" fontId="8" fillId="0" borderId="0" xfId="65" applyFont="1" applyFill="1" applyAlignment="1">
      <alignment horizontal="right"/>
      <protection/>
    </xf>
    <xf numFmtId="0" fontId="8" fillId="0" borderId="0" xfId="65" applyFont="1" applyFill="1" applyAlignment="1">
      <alignment horizontal="right"/>
      <protection/>
    </xf>
    <xf numFmtId="0" fontId="7" fillId="0" borderId="0" xfId="65" applyFont="1" applyAlignment="1">
      <alignment horizontal="center" wrapText="1"/>
      <protection/>
    </xf>
    <xf numFmtId="0" fontId="5" fillId="0" borderId="0" xfId="65" applyFont="1" applyAlignment="1">
      <alignment horizontal="center" wrapText="1"/>
      <protection/>
    </xf>
    <xf numFmtId="0" fontId="5" fillId="0" borderId="0" xfId="65" applyFont="1" applyAlignment="1">
      <alignment/>
      <protection/>
    </xf>
    <xf numFmtId="0" fontId="5" fillId="0" borderId="0" xfId="65" applyFont="1" applyAlignment="1">
      <alignment horizontal="center" wrapText="1"/>
      <protection/>
    </xf>
    <xf numFmtId="0" fontId="7" fillId="0" borderId="0" xfId="65" applyFont="1" applyAlignment="1">
      <alignment horizontal="center" wrapText="1"/>
      <protection/>
    </xf>
    <xf numFmtId="0" fontId="5" fillId="0" borderId="13" xfId="65" applyFont="1" applyBorder="1" applyAlignment="1">
      <alignment horizontal="center"/>
      <protection/>
    </xf>
    <xf numFmtId="0" fontId="10" fillId="0" borderId="13" xfId="65" applyFont="1" applyBorder="1" applyAlignment="1">
      <alignment horizontal="center" wrapText="1"/>
      <protection/>
    </xf>
    <xf numFmtId="0" fontId="5" fillId="0" borderId="13" xfId="65" applyFont="1" applyBorder="1">
      <alignment/>
      <protection/>
    </xf>
    <xf numFmtId="0" fontId="7" fillId="0" borderId="13" xfId="65" applyFont="1" applyBorder="1" applyAlignment="1">
      <alignment wrapText="1"/>
      <protection/>
    </xf>
    <xf numFmtId="0" fontId="7" fillId="0" borderId="13" xfId="65" applyFont="1" applyBorder="1">
      <alignment/>
      <protection/>
    </xf>
    <xf numFmtId="0" fontId="13" fillId="0" borderId="0" xfId="65" applyFont="1">
      <alignment/>
      <protection/>
    </xf>
    <xf numFmtId="0" fontId="1" fillId="0" borderId="0" xfId="65" applyFont="1">
      <alignment/>
      <protection/>
    </xf>
    <xf numFmtId="0" fontId="17" fillId="0" borderId="0" xfId="63" applyFont="1" applyFill="1" applyAlignment="1">
      <alignment horizontal="right"/>
      <protection/>
    </xf>
    <xf numFmtId="0" fontId="1" fillId="0" borderId="0" xfId="63">
      <alignment/>
      <protection/>
    </xf>
    <xf numFmtId="0" fontId="8" fillId="0" borderId="0" xfId="63" applyFont="1" applyFill="1" applyAlignment="1">
      <alignment horizontal="right"/>
      <protection/>
    </xf>
    <xf numFmtId="0" fontId="5" fillId="0" borderId="0" xfId="63" applyFont="1">
      <alignment/>
      <protection/>
    </xf>
    <xf numFmtId="0" fontId="7" fillId="0" borderId="0" xfId="63" applyFont="1" applyAlignment="1">
      <alignment horizontal="center" wrapText="1"/>
      <protection/>
    </xf>
    <xf numFmtId="0" fontId="5" fillId="0" borderId="0" xfId="63" applyFont="1" applyAlignment="1">
      <alignment horizontal="center" wrapText="1"/>
      <protection/>
    </xf>
    <xf numFmtId="0" fontId="5" fillId="0" borderId="0" xfId="63" applyFont="1" applyAlignment="1">
      <alignment/>
      <protection/>
    </xf>
    <xf numFmtId="0" fontId="5" fillId="0" borderId="0" xfId="63" applyFont="1" applyAlignment="1">
      <alignment horizontal="center" wrapText="1"/>
      <protection/>
    </xf>
    <xf numFmtId="0" fontId="7" fillId="0" borderId="0" xfId="63" applyFont="1" applyAlignment="1">
      <alignment horizontal="center" wrapText="1"/>
      <protection/>
    </xf>
    <xf numFmtId="0" fontId="5" fillId="0" borderId="0" xfId="63" applyFont="1" applyBorder="1" applyAlignment="1">
      <alignment horizontal="center"/>
      <protection/>
    </xf>
    <xf numFmtId="0" fontId="10" fillId="0" borderId="0" xfId="63" applyFont="1" applyBorder="1" applyAlignment="1">
      <alignment horizontal="center" wrapText="1"/>
      <protection/>
    </xf>
    <xf numFmtId="0" fontId="18" fillId="0" borderId="0" xfId="57" applyFont="1" applyBorder="1" applyAlignment="1">
      <alignment horizontal="center" vertical="center" wrapText="1"/>
      <protection/>
    </xf>
    <xf numFmtId="0" fontId="1" fillId="0" borderId="0" xfId="63" applyFont="1">
      <alignment/>
      <protection/>
    </xf>
    <xf numFmtId="0" fontId="10" fillId="0" borderId="0" xfId="63" applyFont="1" applyFill="1" applyAlignment="1">
      <alignment horizontal="right"/>
      <protection/>
    </xf>
    <xf numFmtId="0" fontId="5" fillId="0" borderId="13" xfId="63" applyFont="1" applyBorder="1" applyAlignment="1">
      <alignment horizontal="center"/>
      <protection/>
    </xf>
    <xf numFmtId="0" fontId="10" fillId="0" borderId="13" xfId="63" applyFont="1" applyBorder="1" applyAlignment="1">
      <alignment horizontal="center" wrapText="1"/>
      <protection/>
    </xf>
    <xf numFmtId="0" fontId="5" fillId="0" borderId="13" xfId="63" applyFont="1" applyBorder="1">
      <alignment/>
      <protection/>
    </xf>
    <xf numFmtId="0" fontId="7" fillId="0" borderId="13" xfId="63" applyFont="1" applyBorder="1" applyAlignment="1">
      <alignment wrapText="1"/>
      <protection/>
    </xf>
    <xf numFmtId="0" fontId="7" fillId="0" borderId="13" xfId="63" applyFont="1" applyBorder="1">
      <alignment/>
      <protection/>
    </xf>
    <xf numFmtId="0" fontId="10" fillId="0" borderId="0" xfId="63" applyFont="1" applyFill="1" applyAlignment="1">
      <alignment horizontal="right"/>
      <protection/>
    </xf>
    <xf numFmtId="0" fontId="5" fillId="0" borderId="0" xfId="63" applyFont="1" applyAlignment="1">
      <alignment/>
      <protection/>
    </xf>
    <xf numFmtId="0" fontId="5" fillId="0" borderId="0" xfId="63" applyFont="1" applyAlignment="1">
      <alignment horizontal="right"/>
      <protection/>
    </xf>
    <xf numFmtId="0" fontId="5" fillId="0" borderId="13" xfId="63" applyFont="1" applyBorder="1" applyAlignment="1">
      <alignment wrapText="1"/>
      <protection/>
    </xf>
    <xf numFmtId="0" fontId="8" fillId="0" borderId="13" xfId="63" applyFont="1" applyBorder="1">
      <alignment/>
      <protection/>
    </xf>
    <xf numFmtId="0" fontId="10" fillId="0" borderId="13" xfId="63" applyFont="1" applyBorder="1">
      <alignment/>
      <protection/>
    </xf>
    <xf numFmtId="0" fontId="5" fillId="0" borderId="50" xfId="63" applyFont="1" applyBorder="1">
      <alignment/>
      <protection/>
    </xf>
    <xf numFmtId="0" fontId="5" fillId="0" borderId="0" xfId="63" applyFont="1" applyBorder="1">
      <alignment/>
      <protection/>
    </xf>
    <xf numFmtId="0" fontId="5" fillId="0" borderId="0" xfId="63" applyFont="1" applyBorder="1" applyAlignment="1">
      <alignment wrapText="1"/>
      <protection/>
    </xf>
    <xf numFmtId="0" fontId="13" fillId="0" borderId="0" xfId="63" applyFont="1" applyBorder="1">
      <alignment/>
      <protection/>
    </xf>
    <xf numFmtId="0" fontId="1" fillId="0" borderId="0" xfId="63" applyBorder="1">
      <alignment/>
      <protection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11" xfId="57"/>
    <cellStyle name="Normál 2" xfId="58"/>
    <cellStyle name="Normál 2 2" xfId="59"/>
    <cellStyle name="Normál 3" xfId="60"/>
    <cellStyle name="Normál 3 2" xfId="61"/>
    <cellStyle name="Normál 3 3" xfId="62"/>
    <cellStyle name="Normál 4" xfId="63"/>
    <cellStyle name="Normál 5" xfId="64"/>
    <cellStyle name="Normál 6" xfId="65"/>
    <cellStyle name="Normal_KARSZJ3" xfId="66"/>
    <cellStyle name="Normál_Munka1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Szita%20L&#225;szl&#243;\Documents\munka\zam&#225;rdi\2016\K&#246;lts&#233;gvet&#233;s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O1" sqref="O1"/>
    </sheetView>
  </sheetViews>
  <sheetFormatPr defaultColWidth="9.00390625" defaultRowHeight="12.75"/>
  <cols>
    <col min="1" max="1" width="70.875" style="0" customWidth="1"/>
    <col min="2" max="2" width="5.125" style="0" customWidth="1"/>
    <col min="3" max="6" width="9.125" style="0" hidden="1" customWidth="1"/>
    <col min="7" max="7" width="4.125" style="0" hidden="1" customWidth="1"/>
    <col min="8" max="8" width="9.125" style="0" hidden="1" customWidth="1"/>
    <col min="9" max="9" width="6.625" style="0" hidden="1" customWidth="1"/>
    <col min="10" max="14" width="9.125" style="0" hidden="1" customWidth="1"/>
  </cols>
  <sheetData>
    <row r="1" spans="1:14" ht="12.75">
      <c r="A1" s="73" t="s">
        <v>276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ht="15.75">
      <c r="A2" s="49"/>
    </row>
    <row r="3" ht="15.75">
      <c r="A3" s="49"/>
    </row>
    <row r="4" ht="15.75">
      <c r="A4" s="51" t="s">
        <v>256</v>
      </c>
    </row>
    <row r="5" ht="15.75">
      <c r="A5" s="51" t="s">
        <v>266</v>
      </c>
    </row>
    <row r="6" ht="15.75">
      <c r="A6" s="52"/>
    </row>
    <row r="7" ht="15.75">
      <c r="A7" s="51"/>
    </row>
    <row r="8" ht="15.75">
      <c r="A8" s="51" t="s">
        <v>250</v>
      </c>
    </row>
    <row r="9" ht="15.75">
      <c r="A9" s="50"/>
    </row>
    <row r="10" ht="15.75">
      <c r="A10" s="50"/>
    </row>
    <row r="11" ht="15.75">
      <c r="A11" s="50"/>
    </row>
    <row r="12" ht="15.75">
      <c r="A12" s="50"/>
    </row>
    <row r="13" ht="15.75">
      <c r="A13" s="50" t="s">
        <v>257</v>
      </c>
    </row>
    <row r="14" ht="15.75">
      <c r="A14" s="50"/>
    </row>
    <row r="15" ht="15.75">
      <c r="A15" s="50"/>
    </row>
    <row r="16" ht="15.75">
      <c r="A16" s="50"/>
    </row>
    <row r="17" ht="15.75">
      <c r="B17" s="50"/>
    </row>
    <row r="18" ht="15.75">
      <c r="A18" s="50"/>
    </row>
    <row r="19" ht="15.75">
      <c r="A19" s="50"/>
    </row>
    <row r="20" ht="15.75">
      <c r="A20" s="50"/>
    </row>
    <row r="21" ht="15.75">
      <c r="B21" s="50"/>
    </row>
    <row r="22" ht="15.75">
      <c r="A22" s="50"/>
    </row>
    <row r="23" ht="15.75">
      <c r="B23" s="50"/>
    </row>
    <row r="24" ht="15.75">
      <c r="A24" s="50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M1" sqref="M1"/>
    </sheetView>
  </sheetViews>
  <sheetFormatPr defaultColWidth="9.00390625" defaultRowHeight="12.75"/>
  <cols>
    <col min="1" max="1" width="59.625" style="0" customWidth="1"/>
    <col min="2" max="2" width="12.00390625" style="0" customWidth="1"/>
    <col min="9" max="9" width="5.00390625" style="0" customWidth="1"/>
    <col min="10" max="12" width="9.125" style="0" hidden="1" customWidth="1"/>
  </cols>
  <sheetData>
    <row r="1" spans="1:12" ht="12.75">
      <c r="A1" s="73" t="s">
        <v>279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2.75">
      <c r="A2" s="75" t="s">
        <v>261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3.5" thickBot="1">
      <c r="A3" s="12"/>
      <c r="B3" s="12"/>
      <c r="C3" s="12"/>
      <c r="D3" s="12"/>
      <c r="E3" s="13" t="s">
        <v>0</v>
      </c>
      <c r="F3" s="1"/>
      <c r="G3" s="1"/>
      <c r="H3" s="1"/>
      <c r="I3" s="1"/>
      <c r="J3" s="1"/>
      <c r="K3" s="1"/>
      <c r="L3" s="1"/>
    </row>
    <row r="4" spans="1:12" ht="52.5" thickBot="1" thickTop="1">
      <c r="A4" s="36" t="s">
        <v>246</v>
      </c>
      <c r="B4" s="57" t="s">
        <v>263</v>
      </c>
      <c r="C4" s="57" t="s">
        <v>264</v>
      </c>
      <c r="D4" s="57" t="s">
        <v>277</v>
      </c>
      <c r="E4" s="37" t="s">
        <v>265</v>
      </c>
      <c r="F4" s="38" t="s">
        <v>247</v>
      </c>
      <c r="G4" s="38" t="s">
        <v>248</v>
      </c>
      <c r="H4" s="38" t="s">
        <v>249</v>
      </c>
      <c r="I4" s="1"/>
      <c r="J4" s="1"/>
      <c r="K4" s="1"/>
      <c r="L4" s="1"/>
    </row>
    <row r="5" spans="1:12" ht="13.5" thickTop="1">
      <c r="A5" s="31" t="s">
        <v>2</v>
      </c>
      <c r="B5" s="32"/>
      <c r="C5" s="32"/>
      <c r="D5" s="32"/>
      <c r="E5" s="33"/>
      <c r="F5" s="34"/>
      <c r="G5" s="41"/>
      <c r="H5" s="35"/>
      <c r="I5" s="1"/>
      <c r="J5" s="1"/>
      <c r="K5" s="1"/>
      <c r="L5" s="1"/>
    </row>
    <row r="6" spans="1:12" ht="12.75">
      <c r="A6" s="16" t="s">
        <v>3</v>
      </c>
      <c r="B6" s="54">
        <f>SUM(B7:B10)</f>
        <v>26459</v>
      </c>
      <c r="C6" s="54">
        <f>SUM(C7:C10)</f>
        <v>26375</v>
      </c>
      <c r="D6" s="54">
        <f>SUM(D7:D10)</f>
        <v>18376</v>
      </c>
      <c r="E6" s="72">
        <f>D6/B6</f>
        <v>0.6945084848255793</v>
      </c>
      <c r="F6" s="44">
        <f>SUM(D6*1.03)</f>
        <v>18927.28</v>
      </c>
      <c r="G6" s="45">
        <f>SUM(F6*1.025)</f>
        <v>19400.461999999996</v>
      </c>
      <c r="H6" s="46">
        <f>SUM(G6*1.015)</f>
        <v>19691.468929999995</v>
      </c>
      <c r="I6" s="1"/>
      <c r="J6" s="1"/>
      <c r="K6" s="1"/>
      <c r="L6" s="1"/>
    </row>
    <row r="7" spans="1:12" ht="12.75">
      <c r="A7" s="18" t="s">
        <v>4</v>
      </c>
      <c r="B7" s="55">
        <v>25559</v>
      </c>
      <c r="C7" s="55">
        <v>25516</v>
      </c>
      <c r="D7" s="55">
        <v>17451</v>
      </c>
      <c r="E7" s="59">
        <f>D7/B7</f>
        <v>0.6827731914394147</v>
      </c>
      <c r="F7" s="44">
        <f aca="true" t="shared" si="0" ref="F7:F51">SUM(D7*1.03)</f>
        <v>17974.53</v>
      </c>
      <c r="G7" s="42">
        <f>SUM(F7*1.025)</f>
        <v>18423.893249999997</v>
      </c>
      <c r="H7" s="43">
        <f>SUM(G7*1.015)</f>
        <v>18700.251648749996</v>
      </c>
      <c r="I7" s="1"/>
      <c r="J7" s="1"/>
      <c r="K7" s="1"/>
      <c r="L7" s="1"/>
    </row>
    <row r="8" spans="1:12" ht="12.75">
      <c r="A8" s="18" t="s">
        <v>5</v>
      </c>
      <c r="B8" s="55">
        <v>525</v>
      </c>
      <c r="C8" s="55">
        <v>467</v>
      </c>
      <c r="D8" s="55">
        <v>525</v>
      </c>
      <c r="E8" s="59">
        <f>D8/B8</f>
        <v>1</v>
      </c>
      <c r="F8" s="44">
        <f t="shared" si="0"/>
        <v>540.75</v>
      </c>
      <c r="G8" s="42">
        <f aca="true" t="shared" si="1" ref="G8:G50">SUM(F8*1.025)</f>
        <v>554.26875</v>
      </c>
      <c r="H8" s="43">
        <f aca="true" t="shared" si="2" ref="H8:H51">SUM(G8*1.015)</f>
        <v>562.5827812499999</v>
      </c>
      <c r="I8" s="1"/>
      <c r="J8" s="1"/>
      <c r="K8" s="1"/>
      <c r="L8" s="1"/>
    </row>
    <row r="9" spans="1:12" ht="12.75">
      <c r="A9" s="18" t="s">
        <v>6</v>
      </c>
      <c r="B9" s="55">
        <v>375</v>
      </c>
      <c r="C9" s="55">
        <v>188</v>
      </c>
      <c r="D9" s="55">
        <v>200</v>
      </c>
      <c r="E9" s="59">
        <f>D9/B9</f>
        <v>0.5333333333333333</v>
      </c>
      <c r="F9" s="44">
        <f t="shared" si="0"/>
        <v>206</v>
      </c>
      <c r="G9" s="42">
        <f t="shared" si="1"/>
        <v>211.14999999999998</v>
      </c>
      <c r="H9" s="43">
        <f t="shared" si="2"/>
        <v>214.31724999999994</v>
      </c>
      <c r="I9" s="1"/>
      <c r="J9" s="1"/>
      <c r="K9" s="1"/>
      <c r="L9" s="1"/>
    </row>
    <row r="10" spans="1:12" ht="12.75">
      <c r="A10" s="18" t="s">
        <v>7</v>
      </c>
      <c r="B10" s="55"/>
      <c r="C10" s="55">
        <v>204</v>
      </c>
      <c r="D10" s="55">
        <v>200</v>
      </c>
      <c r="E10" s="59"/>
      <c r="F10" s="44">
        <f t="shared" si="0"/>
        <v>206</v>
      </c>
      <c r="G10" s="42">
        <f t="shared" si="1"/>
        <v>211.14999999999998</v>
      </c>
      <c r="H10" s="43">
        <f t="shared" si="2"/>
        <v>214.31724999999994</v>
      </c>
      <c r="I10" s="1"/>
      <c r="J10" s="1"/>
      <c r="K10" s="1"/>
      <c r="L10" s="1"/>
    </row>
    <row r="11" spans="1:12" ht="12.75">
      <c r="A11" s="16" t="s">
        <v>8</v>
      </c>
      <c r="B11" s="54">
        <v>2261</v>
      </c>
      <c r="C11" s="54">
        <v>2952</v>
      </c>
      <c r="D11" s="54">
        <v>5044</v>
      </c>
      <c r="E11" s="72">
        <f>D11/B11</f>
        <v>2.2308712958867756</v>
      </c>
      <c r="F11" s="44">
        <f t="shared" si="0"/>
        <v>5195.32</v>
      </c>
      <c r="G11" s="45">
        <f t="shared" si="1"/>
        <v>5325.2029999999995</v>
      </c>
      <c r="H11" s="46">
        <f t="shared" si="2"/>
        <v>5405.081044999999</v>
      </c>
      <c r="I11" s="1"/>
      <c r="J11" s="1"/>
      <c r="K11" s="1"/>
      <c r="L11" s="1"/>
    </row>
    <row r="12" spans="1:12" ht="12.75">
      <c r="A12" s="18" t="s">
        <v>9</v>
      </c>
      <c r="B12" s="55">
        <v>2261</v>
      </c>
      <c r="C12" s="55">
        <v>2952</v>
      </c>
      <c r="D12" s="55">
        <v>5044</v>
      </c>
      <c r="E12" s="59">
        <f>D12/B12</f>
        <v>2.2308712958867756</v>
      </c>
      <c r="F12" s="44">
        <f t="shared" si="0"/>
        <v>5195.32</v>
      </c>
      <c r="G12" s="42">
        <f t="shared" si="1"/>
        <v>5325.2029999999995</v>
      </c>
      <c r="H12" s="43">
        <f t="shared" si="2"/>
        <v>5405.081044999999</v>
      </c>
      <c r="I12" s="1"/>
      <c r="J12" s="1"/>
      <c r="K12" s="1"/>
      <c r="L12" s="1"/>
    </row>
    <row r="13" spans="1:12" ht="12.75">
      <c r="A13" s="18" t="s">
        <v>10</v>
      </c>
      <c r="B13" s="55"/>
      <c r="C13" s="55"/>
      <c r="D13" s="55"/>
      <c r="E13" s="59"/>
      <c r="F13" s="44">
        <f t="shared" si="0"/>
        <v>0</v>
      </c>
      <c r="G13" s="42">
        <f t="shared" si="1"/>
        <v>0</v>
      </c>
      <c r="H13" s="43">
        <f t="shared" si="2"/>
        <v>0</v>
      </c>
      <c r="I13" s="1"/>
      <c r="J13" s="1"/>
      <c r="K13" s="1"/>
      <c r="L13" s="1"/>
    </row>
    <row r="14" spans="1:12" ht="12.75">
      <c r="A14" s="18" t="s">
        <v>11</v>
      </c>
      <c r="B14" s="55"/>
      <c r="C14" s="55"/>
      <c r="D14" s="55"/>
      <c r="E14" s="59"/>
      <c r="F14" s="44">
        <f t="shared" si="0"/>
        <v>0</v>
      </c>
      <c r="G14" s="42">
        <f t="shared" si="1"/>
        <v>0</v>
      </c>
      <c r="H14" s="43">
        <f t="shared" si="2"/>
        <v>0</v>
      </c>
      <c r="I14" s="1"/>
      <c r="J14" s="1"/>
      <c r="K14" s="1"/>
      <c r="L14" s="1"/>
    </row>
    <row r="15" spans="1:12" ht="12.75">
      <c r="A15" s="20" t="s">
        <v>12</v>
      </c>
      <c r="B15" s="54">
        <v>1625</v>
      </c>
      <c r="C15" s="54">
        <v>1546</v>
      </c>
      <c r="D15" s="54">
        <v>6448</v>
      </c>
      <c r="E15" s="72">
        <f>D15/B15</f>
        <v>3.968</v>
      </c>
      <c r="F15" s="44">
        <f t="shared" si="0"/>
        <v>6641.4400000000005</v>
      </c>
      <c r="G15" s="45">
        <f t="shared" si="1"/>
        <v>6807.476</v>
      </c>
      <c r="H15" s="46">
        <f t="shared" si="2"/>
        <v>6909.588139999999</v>
      </c>
      <c r="I15" s="1"/>
      <c r="J15" s="1"/>
      <c r="K15" s="1"/>
      <c r="L15" s="1"/>
    </row>
    <row r="16" spans="1:12" ht="12.75">
      <c r="A16" s="16" t="s">
        <v>13</v>
      </c>
      <c r="B16" s="54">
        <v>1625</v>
      </c>
      <c r="C16" s="54">
        <v>1546</v>
      </c>
      <c r="D16" s="54">
        <v>6448</v>
      </c>
      <c r="E16" s="72">
        <f>D16/B16</f>
        <v>3.968</v>
      </c>
      <c r="F16" s="44">
        <f t="shared" si="0"/>
        <v>6641.4400000000005</v>
      </c>
      <c r="G16" s="45">
        <f t="shared" si="1"/>
        <v>6807.476</v>
      </c>
      <c r="H16" s="46">
        <f t="shared" si="2"/>
        <v>6909.588139999999</v>
      </c>
      <c r="I16" s="1"/>
      <c r="J16" s="1"/>
      <c r="K16" s="1"/>
      <c r="L16" s="1"/>
    </row>
    <row r="17" spans="1:12" ht="12.75">
      <c r="A17" s="18" t="s">
        <v>14</v>
      </c>
      <c r="B17" s="55">
        <v>1625</v>
      </c>
      <c r="C17" s="55">
        <v>1546</v>
      </c>
      <c r="D17" s="55">
        <v>6448</v>
      </c>
      <c r="E17" s="59">
        <f>D17/B17</f>
        <v>3.968</v>
      </c>
      <c r="F17" s="44">
        <f t="shared" si="0"/>
        <v>6641.4400000000005</v>
      </c>
      <c r="G17" s="42">
        <f t="shared" si="1"/>
        <v>6807.476</v>
      </c>
      <c r="H17" s="43">
        <f t="shared" si="2"/>
        <v>6909.588139999999</v>
      </c>
      <c r="I17" s="1"/>
      <c r="J17" s="1"/>
      <c r="K17" s="1"/>
      <c r="L17" s="1"/>
    </row>
    <row r="18" spans="1:12" ht="12.75">
      <c r="A18" s="21" t="s">
        <v>15</v>
      </c>
      <c r="B18" s="55">
        <v>1625</v>
      </c>
      <c r="C18" s="55">
        <v>1546</v>
      </c>
      <c r="D18" s="55">
        <v>6448</v>
      </c>
      <c r="E18" s="59">
        <f>D18/B18</f>
        <v>3.968</v>
      </c>
      <c r="F18" s="44">
        <f t="shared" si="0"/>
        <v>6641.4400000000005</v>
      </c>
      <c r="G18" s="42">
        <f t="shared" si="1"/>
        <v>6807.476</v>
      </c>
      <c r="H18" s="43">
        <f t="shared" si="2"/>
        <v>6909.588139999999</v>
      </c>
      <c r="I18" s="1"/>
      <c r="J18" s="1"/>
      <c r="K18" s="1"/>
      <c r="L18" s="1"/>
    </row>
    <row r="19" spans="1:12" ht="12.75">
      <c r="A19" s="21" t="s">
        <v>16</v>
      </c>
      <c r="B19" s="55"/>
      <c r="C19" s="55"/>
      <c r="D19" s="55"/>
      <c r="E19" s="59"/>
      <c r="F19" s="44">
        <f t="shared" si="0"/>
        <v>0</v>
      </c>
      <c r="G19" s="42">
        <f t="shared" si="1"/>
        <v>0</v>
      </c>
      <c r="H19" s="43">
        <f t="shared" si="2"/>
        <v>0</v>
      </c>
      <c r="I19" s="1"/>
      <c r="J19" s="1"/>
      <c r="K19" s="1"/>
      <c r="L19" s="1"/>
    </row>
    <row r="20" spans="1:12" ht="12.75">
      <c r="A20" s="18" t="s">
        <v>17</v>
      </c>
      <c r="B20" s="55"/>
      <c r="C20" s="55"/>
      <c r="D20" s="55"/>
      <c r="E20" s="59"/>
      <c r="F20" s="44">
        <f t="shared" si="0"/>
        <v>0</v>
      </c>
      <c r="G20" s="42">
        <f t="shared" si="1"/>
        <v>0</v>
      </c>
      <c r="H20" s="43">
        <f t="shared" si="2"/>
        <v>0</v>
      </c>
      <c r="I20" s="1"/>
      <c r="J20" s="1"/>
      <c r="K20" s="1"/>
      <c r="L20" s="1"/>
    </row>
    <row r="21" spans="1:12" ht="12.75">
      <c r="A21" s="21" t="s">
        <v>18</v>
      </c>
      <c r="B21" s="55"/>
      <c r="C21" s="55"/>
      <c r="D21" s="55"/>
      <c r="E21" s="59"/>
      <c r="F21" s="44">
        <f t="shared" si="0"/>
        <v>0</v>
      </c>
      <c r="G21" s="42">
        <f t="shared" si="1"/>
        <v>0</v>
      </c>
      <c r="H21" s="43">
        <f t="shared" si="2"/>
        <v>0</v>
      </c>
      <c r="I21" s="1"/>
      <c r="J21" s="1"/>
      <c r="K21" s="1"/>
      <c r="L21" s="1"/>
    </row>
    <row r="22" spans="1:12" ht="12.75">
      <c r="A22" s="21" t="s">
        <v>19</v>
      </c>
      <c r="B22" s="55"/>
      <c r="C22" s="55"/>
      <c r="D22" s="55"/>
      <c r="E22" s="59"/>
      <c r="F22" s="44">
        <f t="shared" si="0"/>
        <v>0</v>
      </c>
      <c r="G22" s="42">
        <f t="shared" si="1"/>
        <v>0</v>
      </c>
      <c r="H22" s="43">
        <f t="shared" si="2"/>
        <v>0</v>
      </c>
      <c r="I22" s="1"/>
      <c r="J22" s="1"/>
      <c r="K22" s="1"/>
      <c r="L22" s="1"/>
    </row>
    <row r="23" spans="1:12" ht="12.75">
      <c r="A23" s="16" t="s">
        <v>20</v>
      </c>
      <c r="B23" s="54">
        <v>0</v>
      </c>
      <c r="C23" s="54">
        <v>0</v>
      </c>
      <c r="D23" s="54">
        <v>0</v>
      </c>
      <c r="E23" s="59"/>
      <c r="F23" s="44">
        <f t="shared" si="0"/>
        <v>0</v>
      </c>
      <c r="G23" s="42">
        <f t="shared" si="1"/>
        <v>0</v>
      </c>
      <c r="H23" s="43">
        <f t="shared" si="2"/>
        <v>0</v>
      </c>
      <c r="I23" s="1"/>
      <c r="J23" s="1"/>
      <c r="K23" s="1"/>
      <c r="L23" s="1"/>
    </row>
    <row r="24" spans="1:12" ht="12.75">
      <c r="A24" s="22" t="s">
        <v>21</v>
      </c>
      <c r="B24" s="54">
        <f>B6+B11+B15</f>
        <v>30345</v>
      </c>
      <c r="C24" s="54">
        <f>C6+C11+C15</f>
        <v>30873</v>
      </c>
      <c r="D24" s="54">
        <f>D6+D11+D15</f>
        <v>29868</v>
      </c>
      <c r="E24" s="72">
        <f>D24/B24</f>
        <v>0.9842807711319822</v>
      </c>
      <c r="F24" s="44">
        <f t="shared" si="0"/>
        <v>30764.04</v>
      </c>
      <c r="G24" s="45">
        <f t="shared" si="1"/>
        <v>31533.141</v>
      </c>
      <c r="H24" s="46">
        <f t="shared" si="2"/>
        <v>32006.138114999998</v>
      </c>
      <c r="I24" s="1"/>
      <c r="J24" s="1"/>
      <c r="K24" s="1"/>
      <c r="L24" s="1"/>
    </row>
    <row r="25" spans="1:12" ht="12.75">
      <c r="A25" s="15" t="s">
        <v>22</v>
      </c>
      <c r="B25" s="54"/>
      <c r="C25" s="54"/>
      <c r="D25" s="54"/>
      <c r="E25" s="72"/>
      <c r="F25" s="44">
        <f t="shared" si="0"/>
        <v>0</v>
      </c>
      <c r="G25" s="42">
        <f t="shared" si="1"/>
        <v>0</v>
      </c>
      <c r="H25" s="43">
        <f t="shared" si="2"/>
        <v>0</v>
      </c>
      <c r="I25" s="1"/>
      <c r="J25" s="1"/>
      <c r="K25" s="1"/>
      <c r="L25" s="1"/>
    </row>
    <row r="26" spans="1:12" ht="12.75">
      <c r="A26" s="16" t="s">
        <v>23</v>
      </c>
      <c r="B26" s="54">
        <f>SUM(B27:B31)</f>
        <v>28084</v>
      </c>
      <c r="C26" s="54">
        <f>SUM(C27:C31)</f>
        <v>19966</v>
      </c>
      <c r="D26" s="54">
        <f>SUM(D27:D31)</f>
        <v>24062</v>
      </c>
      <c r="E26" s="72">
        <f>D26/B26</f>
        <v>0.856786782509614</v>
      </c>
      <c r="F26" s="44">
        <f t="shared" si="0"/>
        <v>24783.86</v>
      </c>
      <c r="G26" s="45">
        <f t="shared" si="1"/>
        <v>25403.456499999997</v>
      </c>
      <c r="H26" s="46">
        <f t="shared" si="2"/>
        <v>25784.508347499996</v>
      </c>
      <c r="I26" s="1"/>
      <c r="J26" s="1"/>
      <c r="K26" s="1"/>
      <c r="L26" s="1"/>
    </row>
    <row r="27" spans="1:12" ht="12.75">
      <c r="A27" s="23" t="s">
        <v>24</v>
      </c>
      <c r="B27" s="54">
        <v>17081</v>
      </c>
      <c r="C27" s="54">
        <v>12644</v>
      </c>
      <c r="D27" s="54">
        <v>12307</v>
      </c>
      <c r="E27" s="72">
        <f>D27/B27</f>
        <v>0.720508166969147</v>
      </c>
      <c r="F27" s="44">
        <f t="shared" si="0"/>
        <v>12676.210000000001</v>
      </c>
      <c r="G27" s="45">
        <f t="shared" si="1"/>
        <v>12993.11525</v>
      </c>
      <c r="H27" s="46">
        <f t="shared" si="2"/>
        <v>13188.011978749999</v>
      </c>
      <c r="I27" s="1"/>
      <c r="J27" s="1"/>
      <c r="K27" s="1"/>
      <c r="L27" s="1"/>
    </row>
    <row r="28" spans="1:12" ht="16.5" customHeight="1">
      <c r="A28" s="24" t="s">
        <v>170</v>
      </c>
      <c r="B28" s="54">
        <v>2718</v>
      </c>
      <c r="C28" s="54">
        <v>1566</v>
      </c>
      <c r="D28" s="54">
        <v>2338</v>
      </c>
      <c r="E28" s="72">
        <f>D28/B28</f>
        <v>0.8601913171449596</v>
      </c>
      <c r="F28" s="44">
        <f t="shared" si="0"/>
        <v>2408.14</v>
      </c>
      <c r="G28" s="45">
        <f t="shared" si="1"/>
        <v>2468.3434999999995</v>
      </c>
      <c r="H28" s="46">
        <f t="shared" si="2"/>
        <v>2505.3686524999994</v>
      </c>
      <c r="I28" s="1"/>
      <c r="J28" s="1"/>
      <c r="K28" s="1"/>
      <c r="L28" s="1"/>
    </row>
    <row r="29" spans="1:12" ht="18" customHeight="1">
      <c r="A29" s="24" t="s">
        <v>25</v>
      </c>
      <c r="B29" s="54">
        <v>6061</v>
      </c>
      <c r="C29" s="54">
        <v>5271</v>
      </c>
      <c r="D29" s="54">
        <v>6061</v>
      </c>
      <c r="E29" s="72">
        <f>D29/B29</f>
        <v>1</v>
      </c>
      <c r="F29" s="44">
        <f t="shared" si="0"/>
        <v>6242.83</v>
      </c>
      <c r="G29" s="45">
        <f t="shared" si="1"/>
        <v>6398.90075</v>
      </c>
      <c r="H29" s="46">
        <f t="shared" si="2"/>
        <v>6494.884261249999</v>
      </c>
      <c r="I29" s="1"/>
      <c r="J29" s="1"/>
      <c r="K29" s="1"/>
      <c r="L29" s="1"/>
    </row>
    <row r="30" spans="1:12" ht="14.25" customHeight="1">
      <c r="A30" s="24" t="s">
        <v>26</v>
      </c>
      <c r="B30" s="54">
        <v>2224</v>
      </c>
      <c r="C30" s="54">
        <v>342</v>
      </c>
      <c r="D30" s="54">
        <v>2119</v>
      </c>
      <c r="E30" s="72">
        <f>D30/B30</f>
        <v>0.9527877697841727</v>
      </c>
      <c r="F30" s="44">
        <f t="shared" si="0"/>
        <v>2182.57</v>
      </c>
      <c r="G30" s="45">
        <f t="shared" si="1"/>
        <v>2237.13425</v>
      </c>
      <c r="H30" s="46">
        <f t="shared" si="2"/>
        <v>2270.69126375</v>
      </c>
      <c r="I30" s="1"/>
      <c r="J30" s="1"/>
      <c r="K30" s="1"/>
      <c r="L30" s="1"/>
    </row>
    <row r="31" spans="1:12" ht="19.5" customHeight="1">
      <c r="A31" s="24" t="s">
        <v>27</v>
      </c>
      <c r="B31" s="54">
        <v>0</v>
      </c>
      <c r="C31" s="54">
        <v>143</v>
      </c>
      <c r="D31" s="54">
        <v>1237</v>
      </c>
      <c r="E31" s="59"/>
      <c r="F31" s="44">
        <f t="shared" si="0"/>
        <v>1274.1100000000001</v>
      </c>
      <c r="G31" s="45">
        <f t="shared" si="1"/>
        <v>1305.96275</v>
      </c>
      <c r="H31" s="46">
        <f t="shared" si="2"/>
        <v>1325.5521912499999</v>
      </c>
      <c r="I31" s="1"/>
      <c r="J31" s="1"/>
      <c r="K31" s="1"/>
      <c r="L31" s="1"/>
    </row>
    <row r="32" spans="1:12" ht="19.5" customHeight="1">
      <c r="A32" s="25" t="s">
        <v>172</v>
      </c>
      <c r="B32" s="55"/>
      <c r="C32" s="55"/>
      <c r="D32" s="55">
        <v>530</v>
      </c>
      <c r="E32" s="59"/>
      <c r="F32" s="44">
        <f t="shared" si="0"/>
        <v>545.9</v>
      </c>
      <c r="G32" s="42">
        <f t="shared" si="1"/>
        <v>559.5474999999999</v>
      </c>
      <c r="H32" s="43">
        <f t="shared" si="2"/>
        <v>567.9407124999998</v>
      </c>
      <c r="I32" s="1"/>
      <c r="J32" s="1"/>
      <c r="K32" s="1"/>
      <c r="L32" s="1"/>
    </row>
    <row r="33" spans="1:12" ht="18" customHeight="1">
      <c r="A33" s="25" t="s">
        <v>28</v>
      </c>
      <c r="B33" s="55">
        <v>0</v>
      </c>
      <c r="C33" s="55"/>
      <c r="D33" s="55">
        <v>707</v>
      </c>
      <c r="E33" s="59"/>
      <c r="F33" s="44">
        <f t="shared" si="0"/>
        <v>728.21</v>
      </c>
      <c r="G33" s="42">
        <f t="shared" si="1"/>
        <v>746.41525</v>
      </c>
      <c r="H33" s="43">
        <f t="shared" si="2"/>
        <v>757.61147875</v>
      </c>
      <c r="I33" s="1"/>
      <c r="J33" s="1"/>
      <c r="K33" s="1"/>
      <c r="L33" s="1"/>
    </row>
    <row r="34" spans="1:12" ht="15.75" customHeight="1">
      <c r="A34" s="25" t="s">
        <v>29</v>
      </c>
      <c r="B34" s="55"/>
      <c r="C34" s="55"/>
      <c r="D34" s="55"/>
      <c r="E34" s="59"/>
      <c r="F34" s="44">
        <f t="shared" si="0"/>
        <v>0</v>
      </c>
      <c r="G34" s="42">
        <f t="shared" si="1"/>
        <v>0</v>
      </c>
      <c r="H34" s="43">
        <f t="shared" si="2"/>
        <v>0</v>
      </c>
      <c r="I34" s="1"/>
      <c r="J34" s="1"/>
      <c r="K34" s="1"/>
      <c r="L34" s="1"/>
    </row>
    <row r="35" spans="1:12" ht="15" customHeight="1">
      <c r="A35" s="25" t="s">
        <v>30</v>
      </c>
      <c r="B35" s="55"/>
      <c r="C35" s="55"/>
      <c r="D35" s="55"/>
      <c r="E35" s="59"/>
      <c r="F35" s="44">
        <f t="shared" si="0"/>
        <v>0</v>
      </c>
      <c r="G35" s="42">
        <f t="shared" si="1"/>
        <v>0</v>
      </c>
      <c r="H35" s="43">
        <f t="shared" si="2"/>
        <v>0</v>
      </c>
      <c r="I35" s="1"/>
      <c r="J35" s="1"/>
      <c r="K35" s="1"/>
      <c r="L35" s="1"/>
    </row>
    <row r="36" spans="1:12" ht="14.25" customHeight="1">
      <c r="A36" s="25" t="s">
        <v>180</v>
      </c>
      <c r="B36" s="9"/>
      <c r="C36" s="55"/>
      <c r="D36" s="9"/>
      <c r="E36" s="59"/>
      <c r="F36" s="44">
        <f t="shared" si="0"/>
        <v>0</v>
      </c>
      <c r="G36" s="42">
        <f t="shared" si="1"/>
        <v>0</v>
      </c>
      <c r="H36" s="43">
        <f t="shared" si="2"/>
        <v>0</v>
      </c>
      <c r="I36" s="1"/>
      <c r="J36" s="1"/>
      <c r="K36" s="1"/>
      <c r="L36" s="1"/>
    </row>
    <row r="37" spans="1:12" ht="12.75" customHeight="1">
      <c r="A37" s="25" t="s">
        <v>227</v>
      </c>
      <c r="B37" s="55"/>
      <c r="C37" s="55"/>
      <c r="D37" s="55"/>
      <c r="E37" s="59"/>
      <c r="F37" s="44">
        <f t="shared" si="0"/>
        <v>0</v>
      </c>
      <c r="G37" s="42">
        <f t="shared" si="1"/>
        <v>0</v>
      </c>
      <c r="H37" s="43">
        <f t="shared" si="2"/>
        <v>0</v>
      </c>
      <c r="I37" s="1"/>
      <c r="J37" s="1"/>
      <c r="K37" s="1"/>
      <c r="L37" s="1"/>
    </row>
    <row r="38" spans="1:12" ht="12.75">
      <c r="A38" s="16" t="s">
        <v>31</v>
      </c>
      <c r="B38" s="54">
        <v>2261</v>
      </c>
      <c r="C38" s="54">
        <v>2952</v>
      </c>
      <c r="D38" s="54">
        <v>5806</v>
      </c>
      <c r="E38" s="72">
        <f>D38/B38</f>
        <v>2.567890314020345</v>
      </c>
      <c r="F38" s="44">
        <f t="shared" si="0"/>
        <v>5980.18</v>
      </c>
      <c r="G38" s="45">
        <f t="shared" si="1"/>
        <v>6129.684499999999</v>
      </c>
      <c r="H38" s="46">
        <f t="shared" si="2"/>
        <v>6221.629767499999</v>
      </c>
      <c r="I38" s="1"/>
      <c r="J38" s="1"/>
      <c r="K38" s="1"/>
      <c r="L38" s="1"/>
    </row>
    <row r="39" spans="1:12" ht="12.75">
      <c r="A39" s="18" t="s">
        <v>32</v>
      </c>
      <c r="B39" s="55">
        <v>2261</v>
      </c>
      <c r="C39" s="55">
        <v>2952</v>
      </c>
      <c r="D39" s="55">
        <v>5806</v>
      </c>
      <c r="E39" s="59">
        <f>D39/B39</f>
        <v>2.567890314020345</v>
      </c>
      <c r="F39" s="44">
        <f t="shared" si="0"/>
        <v>5980.18</v>
      </c>
      <c r="G39" s="42">
        <f t="shared" si="1"/>
        <v>6129.684499999999</v>
      </c>
      <c r="H39" s="43">
        <f t="shared" si="2"/>
        <v>6221.629767499999</v>
      </c>
      <c r="I39" s="1"/>
      <c r="J39" s="1"/>
      <c r="K39" s="1"/>
      <c r="L39" s="1"/>
    </row>
    <row r="40" spans="1:12" ht="12.75">
      <c r="A40" s="18" t="s">
        <v>33</v>
      </c>
      <c r="B40" s="55"/>
      <c r="C40" s="55"/>
      <c r="D40" s="55"/>
      <c r="E40" s="59"/>
      <c r="F40" s="44">
        <f t="shared" si="0"/>
        <v>0</v>
      </c>
      <c r="G40" s="42">
        <f t="shared" si="1"/>
        <v>0</v>
      </c>
      <c r="H40" s="43">
        <f t="shared" si="2"/>
        <v>0</v>
      </c>
      <c r="I40" s="1"/>
      <c r="J40" s="1"/>
      <c r="K40" s="1"/>
      <c r="L40" s="1"/>
    </row>
    <row r="41" spans="1:12" ht="12.75">
      <c r="A41" s="18" t="s">
        <v>34</v>
      </c>
      <c r="B41" s="55"/>
      <c r="C41" s="55"/>
      <c r="D41" s="55"/>
      <c r="E41" s="59"/>
      <c r="F41" s="44">
        <f t="shared" si="0"/>
        <v>0</v>
      </c>
      <c r="G41" s="42">
        <f t="shared" si="1"/>
        <v>0</v>
      </c>
      <c r="H41" s="43">
        <f t="shared" si="2"/>
        <v>0</v>
      </c>
      <c r="I41" s="1"/>
      <c r="J41" s="1"/>
      <c r="K41" s="1"/>
      <c r="L41" s="1"/>
    </row>
    <row r="42" spans="1:12" ht="19.5" customHeight="1">
      <c r="A42" s="25" t="s">
        <v>35</v>
      </c>
      <c r="B42" s="55"/>
      <c r="C42" s="55"/>
      <c r="D42" s="55"/>
      <c r="E42" s="59"/>
      <c r="F42" s="44">
        <f t="shared" si="0"/>
        <v>0</v>
      </c>
      <c r="G42" s="42">
        <f t="shared" si="1"/>
        <v>0</v>
      </c>
      <c r="H42" s="43">
        <f t="shared" si="2"/>
        <v>0</v>
      </c>
      <c r="I42" s="2"/>
      <c r="J42" s="2"/>
      <c r="K42" s="2"/>
      <c r="L42" s="2"/>
    </row>
    <row r="43" spans="1:12" ht="26.25" customHeight="1">
      <c r="A43" s="26" t="s">
        <v>36</v>
      </c>
      <c r="B43" s="55"/>
      <c r="C43" s="55"/>
      <c r="D43" s="55"/>
      <c r="E43" s="59"/>
      <c r="F43" s="44">
        <f t="shared" si="0"/>
        <v>0</v>
      </c>
      <c r="G43" s="42">
        <f t="shared" si="1"/>
        <v>0</v>
      </c>
      <c r="H43" s="43">
        <f t="shared" si="2"/>
        <v>0</v>
      </c>
      <c r="I43" s="1"/>
      <c r="J43" s="1"/>
      <c r="K43" s="1"/>
      <c r="L43" s="1"/>
    </row>
    <row r="44" spans="1:12" ht="15.75" customHeight="1">
      <c r="A44" s="25" t="s">
        <v>37</v>
      </c>
      <c r="B44" s="55"/>
      <c r="C44" s="55"/>
      <c r="D44" s="55"/>
      <c r="E44" s="59"/>
      <c r="F44" s="44">
        <f t="shared" si="0"/>
        <v>0</v>
      </c>
      <c r="G44" s="42">
        <f t="shared" si="1"/>
        <v>0</v>
      </c>
      <c r="H44" s="43">
        <f t="shared" si="2"/>
        <v>0</v>
      </c>
      <c r="I44" s="1"/>
      <c r="J44" s="1"/>
      <c r="K44" s="1"/>
      <c r="L44" s="1"/>
    </row>
    <row r="45" spans="1:12" ht="12.75">
      <c r="A45" s="20" t="s">
        <v>38</v>
      </c>
      <c r="B45" s="54"/>
      <c r="C45" s="54"/>
      <c r="D45" s="54"/>
      <c r="E45" s="59"/>
      <c r="F45" s="44">
        <f t="shared" si="0"/>
        <v>0</v>
      </c>
      <c r="G45" s="42">
        <f t="shared" si="1"/>
        <v>0</v>
      </c>
      <c r="H45" s="43">
        <f t="shared" si="2"/>
        <v>0</v>
      </c>
      <c r="I45" s="1"/>
      <c r="J45" s="1"/>
      <c r="K45" s="1"/>
      <c r="L45" s="1"/>
    </row>
    <row r="46" spans="1:12" ht="12.75">
      <c r="A46" s="16" t="s">
        <v>39</v>
      </c>
      <c r="B46" s="54"/>
      <c r="C46" s="54"/>
      <c r="D46" s="54"/>
      <c r="E46" s="59"/>
      <c r="F46" s="44">
        <f t="shared" si="0"/>
        <v>0</v>
      </c>
      <c r="G46" s="42">
        <f t="shared" si="1"/>
        <v>0</v>
      </c>
      <c r="H46" s="43">
        <f t="shared" si="2"/>
        <v>0</v>
      </c>
      <c r="I46" s="1"/>
      <c r="J46" s="1"/>
      <c r="K46" s="1"/>
      <c r="L46" s="1"/>
    </row>
    <row r="47" spans="1:12" ht="12.75">
      <c r="A47" s="27" t="s">
        <v>40</v>
      </c>
      <c r="B47" s="54"/>
      <c r="C47" s="54">
        <v>3500</v>
      </c>
      <c r="D47" s="54"/>
      <c r="E47" s="59"/>
      <c r="F47" s="44">
        <f t="shared" si="0"/>
        <v>0</v>
      </c>
      <c r="G47" s="42">
        <f t="shared" si="1"/>
        <v>0</v>
      </c>
      <c r="H47" s="43">
        <f t="shared" si="2"/>
        <v>0</v>
      </c>
      <c r="I47" s="1"/>
      <c r="J47" s="1"/>
      <c r="K47" s="1"/>
      <c r="L47" s="1"/>
    </row>
    <row r="48" spans="1:12" ht="12.75">
      <c r="A48" s="21" t="s">
        <v>15</v>
      </c>
      <c r="B48" s="54"/>
      <c r="C48" s="54">
        <v>3500</v>
      </c>
      <c r="D48" s="54"/>
      <c r="E48" s="59"/>
      <c r="F48" s="44">
        <f t="shared" si="0"/>
        <v>0</v>
      </c>
      <c r="G48" s="42">
        <f t="shared" si="1"/>
        <v>0</v>
      </c>
      <c r="H48" s="43">
        <f t="shared" si="2"/>
        <v>0</v>
      </c>
      <c r="I48" s="1"/>
      <c r="J48" s="1"/>
      <c r="K48" s="1"/>
      <c r="L48" s="1"/>
    </row>
    <row r="49" spans="1:12" ht="12.75">
      <c r="A49" s="21" t="s">
        <v>16</v>
      </c>
      <c r="B49" s="54"/>
      <c r="C49" s="54"/>
      <c r="D49" s="54"/>
      <c r="E49" s="59"/>
      <c r="F49" s="44">
        <f t="shared" si="0"/>
        <v>0</v>
      </c>
      <c r="G49" s="42">
        <f t="shared" si="1"/>
        <v>0</v>
      </c>
      <c r="H49" s="43">
        <f t="shared" si="2"/>
        <v>0</v>
      </c>
      <c r="I49" s="1"/>
      <c r="J49" s="1"/>
      <c r="K49" s="1"/>
      <c r="L49" s="1"/>
    </row>
    <row r="50" spans="1:12" ht="12.75">
      <c r="A50" s="16" t="s">
        <v>41</v>
      </c>
      <c r="B50" s="54"/>
      <c r="C50" s="54"/>
      <c r="D50" s="54"/>
      <c r="E50" s="59"/>
      <c r="F50" s="44">
        <f t="shared" si="0"/>
        <v>0</v>
      </c>
      <c r="G50" s="42">
        <f t="shared" si="1"/>
        <v>0</v>
      </c>
      <c r="H50" s="43">
        <f t="shared" si="2"/>
        <v>0</v>
      </c>
      <c r="I50" s="1"/>
      <c r="J50" s="1"/>
      <c r="K50" s="1"/>
      <c r="L50" s="1"/>
    </row>
    <row r="51" spans="1:12" ht="13.5" thickBot="1">
      <c r="A51" s="28" t="s">
        <v>42</v>
      </c>
      <c r="B51" s="54">
        <f>B27+B28+B29+B30+B31+B38</f>
        <v>30345</v>
      </c>
      <c r="C51" s="54">
        <f>C26+C38</f>
        <v>22918</v>
      </c>
      <c r="D51" s="54">
        <f>D27+D28+D29+D30+D31+D38</f>
        <v>29868</v>
      </c>
      <c r="E51" s="72">
        <f>D51/B51</f>
        <v>0.9842807711319822</v>
      </c>
      <c r="F51" s="44">
        <f t="shared" si="0"/>
        <v>30764.04</v>
      </c>
      <c r="G51" s="47">
        <f>SUM(F51*1.025)</f>
        <v>31533.141</v>
      </c>
      <c r="H51" s="48">
        <f t="shared" si="2"/>
        <v>32006.138114999998</v>
      </c>
      <c r="I51" s="1"/>
      <c r="J51" s="1"/>
      <c r="K51" s="1"/>
      <c r="L51" s="1"/>
    </row>
    <row r="52" ht="13.5" thickTop="1">
      <c r="E52" s="59"/>
    </row>
    <row r="53" ht="12.75">
      <c r="E53" s="59"/>
    </row>
  </sheetData>
  <sheetProtection/>
  <mergeCells count="2">
    <mergeCell ref="A1:L1"/>
    <mergeCell ref="A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P1" sqref="P1"/>
    </sheetView>
  </sheetViews>
  <sheetFormatPr defaultColWidth="9.00390625" defaultRowHeight="12.75"/>
  <cols>
    <col min="1" max="1" width="5.375" style="0" customWidth="1"/>
    <col min="2" max="2" width="57.875" style="0" customWidth="1"/>
    <col min="3" max="3" width="13.625" style="0" customWidth="1"/>
    <col min="4" max="4" width="14.125" style="0" customWidth="1"/>
    <col min="6" max="6" width="4.375" style="0" customWidth="1"/>
    <col min="7" max="15" width="9.125" style="0" hidden="1" customWidth="1"/>
  </cols>
  <sheetData>
    <row r="1" spans="1:15" ht="12.75">
      <c r="A1" s="56"/>
      <c r="B1" s="74" t="s">
        <v>280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2.75">
      <c r="A2" s="56"/>
      <c r="B2" s="62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2.75">
      <c r="A3" s="56"/>
      <c r="B3" s="62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ht="12.75">
      <c r="A4" s="56"/>
      <c r="B4" s="63" t="s">
        <v>262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ht="12.75">
      <c r="A5" s="56"/>
      <c r="B5" s="63" t="s">
        <v>273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ht="12.75">
      <c r="A6" s="56"/>
      <c r="B6" s="63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5" ht="12.75">
      <c r="A7" s="56"/>
      <c r="B7" s="63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ht="12.7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ht="12.7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5" ht="12.75">
      <c r="A10" s="56"/>
      <c r="B10" s="63" t="s">
        <v>251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5" ht="12.75">
      <c r="A11" s="56"/>
      <c r="B11" s="63" t="s">
        <v>252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</row>
    <row r="12" spans="1:15" ht="12.75">
      <c r="A12" s="56"/>
      <c r="B12" s="62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1:15" ht="12.75">
      <c r="A13" s="56"/>
      <c r="B13" s="62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5" ht="12.75">
      <c r="A14" s="56"/>
      <c r="B14" s="62" t="s">
        <v>253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</row>
    <row r="15" spans="1:15" ht="13.5" thickBo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</row>
    <row r="16" spans="1:15" ht="13.5" thickBot="1">
      <c r="A16" s="76" t="s">
        <v>181</v>
      </c>
      <c r="B16" s="65"/>
      <c r="C16" s="65"/>
      <c r="D16" s="6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</row>
    <row r="17" spans="1:15" ht="33" thickBot="1">
      <c r="A17" s="76"/>
      <c r="B17" s="65" t="s">
        <v>222</v>
      </c>
      <c r="C17" s="65" t="s">
        <v>274</v>
      </c>
      <c r="D17" s="65" t="s">
        <v>275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</row>
    <row r="18" spans="1:15" ht="13.5" thickBot="1">
      <c r="A18" s="67" t="s">
        <v>144</v>
      </c>
      <c r="B18" s="67" t="s">
        <v>254</v>
      </c>
      <c r="C18" s="68">
        <v>0</v>
      </c>
      <c r="D18" s="69">
        <v>0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</row>
    <row r="19" spans="1:15" ht="13.5" thickBot="1">
      <c r="A19" s="67" t="s">
        <v>145</v>
      </c>
      <c r="B19" s="67" t="s">
        <v>255</v>
      </c>
      <c r="C19" s="70">
        <v>1625</v>
      </c>
      <c r="D19" s="70">
        <v>6448</v>
      </c>
      <c r="E19" s="64"/>
      <c r="F19" s="56"/>
      <c r="G19" s="56"/>
      <c r="H19" s="56"/>
      <c r="I19" s="56"/>
      <c r="J19" s="56"/>
      <c r="K19" s="56"/>
      <c r="L19" s="56"/>
      <c r="M19" s="56"/>
      <c r="N19" s="56"/>
      <c r="O19" s="56"/>
    </row>
    <row r="20" spans="1:15" ht="12.7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</row>
    <row r="21" spans="1:15" ht="12.7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</row>
    <row r="22" spans="1:15" ht="12.7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</row>
    <row r="23" spans="1:15" ht="12.7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</row>
    <row r="24" spans="1:15" ht="12.7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</row>
    <row r="25" spans="1:15" ht="12.7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</row>
    <row r="26" spans="1:15" ht="12.7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</row>
    <row r="27" spans="1:15" ht="12.7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</row>
    <row r="28" spans="1:15" ht="12.7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</row>
    <row r="29" spans="1:15" ht="12.7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</row>
  </sheetData>
  <sheetProtection/>
  <mergeCells count="2">
    <mergeCell ref="A16:A17"/>
    <mergeCell ref="B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J1" sqref="J1"/>
    </sheetView>
  </sheetViews>
  <sheetFormatPr defaultColWidth="9.00390625" defaultRowHeight="12.75"/>
  <cols>
    <col min="1" max="1" width="46.00390625" style="108" customWidth="1"/>
    <col min="2" max="3" width="10.125" style="108" customWidth="1"/>
    <col min="4" max="4" width="0.2421875" style="108" hidden="1" customWidth="1"/>
    <col min="5" max="5" width="8.75390625" style="108" hidden="1" customWidth="1"/>
    <col min="6" max="6" width="7.625" style="108" hidden="1" customWidth="1"/>
    <col min="7" max="7" width="6.875" style="108" hidden="1" customWidth="1"/>
    <col min="8" max="9" width="9.125" style="78" hidden="1" customWidth="1"/>
    <col min="10" max="16384" width="9.125" style="78" customWidth="1"/>
  </cols>
  <sheetData>
    <row r="1" spans="1:9" ht="11.25">
      <c r="A1" s="77"/>
      <c r="B1" s="77"/>
      <c r="C1" s="77"/>
      <c r="D1" s="77"/>
      <c r="E1" s="77"/>
      <c r="F1" s="77"/>
      <c r="G1" s="77"/>
      <c r="H1" s="77"/>
      <c r="I1" s="77"/>
    </row>
    <row r="2" spans="1:9" ht="12.75">
      <c r="A2" s="77" t="s">
        <v>281</v>
      </c>
      <c r="B2" s="79"/>
      <c r="C2" s="79"/>
      <c r="D2" s="80"/>
      <c r="E2" s="80"/>
      <c r="F2" s="80"/>
      <c r="G2" s="80"/>
      <c r="H2" s="80"/>
      <c r="I2" s="80"/>
    </row>
    <row r="3" spans="1:9" ht="12.75">
      <c r="A3" s="80"/>
      <c r="B3" s="81"/>
      <c r="C3" s="81"/>
      <c r="D3" s="80"/>
      <c r="E3" s="80"/>
      <c r="F3" s="80"/>
      <c r="G3" s="80"/>
      <c r="H3" s="80"/>
      <c r="I3" s="80"/>
    </row>
    <row r="4" spans="1:9" ht="11.25">
      <c r="A4" s="82" t="s">
        <v>282</v>
      </c>
      <c r="B4" s="82"/>
      <c r="C4" s="82"/>
      <c r="D4" s="82"/>
      <c r="E4" s="82"/>
      <c r="F4" s="82"/>
      <c r="G4" s="82"/>
      <c r="H4" s="82"/>
      <c r="I4" s="82"/>
    </row>
    <row r="5" spans="1:9" ht="12.75">
      <c r="A5" s="83"/>
      <c r="B5" s="83"/>
      <c r="C5" s="83"/>
      <c r="D5" s="84"/>
      <c r="E5" s="84"/>
      <c r="F5" s="84"/>
      <c r="G5" s="84"/>
      <c r="H5" s="84"/>
      <c r="I5" s="84"/>
    </row>
    <row r="6" spans="1:9" ht="102" customHeight="1">
      <c r="A6" s="85" t="s">
        <v>259</v>
      </c>
      <c r="B6" s="53" t="s">
        <v>283</v>
      </c>
      <c r="C6" s="53" t="s">
        <v>284</v>
      </c>
      <c r="D6" s="84"/>
      <c r="E6" s="84"/>
      <c r="F6" s="84"/>
      <c r="G6" s="84"/>
      <c r="H6" s="84"/>
      <c r="I6" s="84"/>
    </row>
    <row r="7" spans="1:9" ht="12.75">
      <c r="A7" s="86" t="s">
        <v>2</v>
      </c>
      <c r="B7" s="87"/>
      <c r="C7" s="87"/>
      <c r="D7" s="84"/>
      <c r="E7" s="84"/>
      <c r="F7" s="84"/>
      <c r="G7" s="84"/>
      <c r="H7" s="84"/>
      <c r="I7" s="84"/>
    </row>
    <row r="8" spans="1:9" s="90" customFormat="1" ht="21" customHeight="1">
      <c r="A8" s="88" t="s">
        <v>3</v>
      </c>
      <c r="B8" s="89">
        <f>SUM(B9:B12)</f>
        <v>18376</v>
      </c>
      <c r="C8" s="89">
        <f>SUM(C9:C12)</f>
        <v>26377</v>
      </c>
      <c r="D8" s="84"/>
      <c r="E8" s="84"/>
      <c r="F8" s="84"/>
      <c r="G8" s="84"/>
      <c r="H8" s="84"/>
      <c r="I8" s="84"/>
    </row>
    <row r="9" spans="1:9" s="90" customFormat="1" ht="27" customHeight="1">
      <c r="A9" s="91" t="s">
        <v>4</v>
      </c>
      <c r="B9" s="92">
        <v>17451</v>
      </c>
      <c r="C9" s="92">
        <v>24924</v>
      </c>
      <c r="D9" s="84"/>
      <c r="E9" s="84"/>
      <c r="F9" s="84"/>
      <c r="G9" s="84"/>
      <c r="H9" s="84"/>
      <c r="I9" s="84"/>
    </row>
    <row r="10" spans="1:9" ht="12.75">
      <c r="A10" s="91" t="s">
        <v>5</v>
      </c>
      <c r="B10" s="92">
        <v>525</v>
      </c>
      <c r="C10" s="92">
        <v>599</v>
      </c>
      <c r="D10" s="84"/>
      <c r="E10" s="84"/>
      <c r="F10" s="84"/>
      <c r="G10" s="84"/>
      <c r="H10" s="84"/>
      <c r="I10" s="84"/>
    </row>
    <row r="11" spans="1:9" ht="12.75">
      <c r="A11" s="91" t="s">
        <v>6</v>
      </c>
      <c r="B11" s="92">
        <v>200</v>
      </c>
      <c r="C11" s="92">
        <v>654</v>
      </c>
      <c r="D11" s="84"/>
      <c r="E11" s="84"/>
      <c r="F11" s="84"/>
      <c r="G11" s="84"/>
      <c r="H11" s="84"/>
      <c r="I11" s="84"/>
    </row>
    <row r="12" spans="1:9" ht="12.75">
      <c r="A12" s="91" t="s">
        <v>7</v>
      </c>
      <c r="B12" s="92">
        <v>200</v>
      </c>
      <c r="C12" s="92">
        <v>200</v>
      </c>
      <c r="D12" s="84"/>
      <c r="E12" s="84"/>
      <c r="F12" s="84"/>
      <c r="G12" s="84"/>
      <c r="H12" s="84"/>
      <c r="I12" s="84"/>
    </row>
    <row r="13" spans="1:9" ht="12.75">
      <c r="A13" s="88" t="s">
        <v>8</v>
      </c>
      <c r="B13" s="89">
        <v>5044</v>
      </c>
      <c r="C13" s="89">
        <v>9634</v>
      </c>
      <c r="D13" s="84"/>
      <c r="E13" s="84"/>
      <c r="F13" s="84"/>
      <c r="G13" s="84"/>
      <c r="H13" s="84"/>
      <c r="I13" s="84"/>
    </row>
    <row r="14" spans="1:9" ht="12.75">
      <c r="A14" s="91" t="s">
        <v>9</v>
      </c>
      <c r="B14" s="92">
        <v>5044</v>
      </c>
      <c r="C14" s="92">
        <v>9634</v>
      </c>
      <c r="D14" s="84"/>
      <c r="E14" s="84"/>
      <c r="F14" s="84"/>
      <c r="G14" s="84"/>
      <c r="H14" s="84"/>
      <c r="I14" s="84"/>
    </row>
    <row r="15" spans="1:9" ht="12.75">
      <c r="A15" s="91" t="s">
        <v>10</v>
      </c>
      <c r="B15" s="92">
        <v>0</v>
      </c>
      <c r="C15" s="92"/>
      <c r="D15" s="84"/>
      <c r="E15" s="84"/>
      <c r="F15" s="84"/>
      <c r="G15" s="84"/>
      <c r="H15" s="84"/>
      <c r="I15" s="84"/>
    </row>
    <row r="16" spans="1:9" ht="12.75">
      <c r="A16" s="91" t="s">
        <v>11</v>
      </c>
      <c r="B16" s="92"/>
      <c r="C16" s="92"/>
      <c r="D16" s="84"/>
      <c r="E16" s="84"/>
      <c r="F16" s="84"/>
      <c r="G16" s="84"/>
      <c r="H16" s="84"/>
      <c r="I16" s="84"/>
    </row>
    <row r="17" spans="1:9" ht="12.75">
      <c r="A17" s="93" t="s">
        <v>12</v>
      </c>
      <c r="B17" s="89">
        <v>6448</v>
      </c>
      <c r="C17" s="89">
        <v>6990</v>
      </c>
      <c r="D17" s="84"/>
      <c r="E17" s="84"/>
      <c r="F17" s="84"/>
      <c r="G17" s="84"/>
      <c r="H17" s="84"/>
      <c r="I17" s="84"/>
    </row>
    <row r="18" spans="1:9" ht="12.75">
      <c r="A18" s="88" t="s">
        <v>13</v>
      </c>
      <c r="B18" s="89">
        <v>6448</v>
      </c>
      <c r="C18" s="89">
        <v>6990</v>
      </c>
      <c r="D18" s="84"/>
      <c r="E18" s="84"/>
      <c r="F18" s="84"/>
      <c r="G18" s="84"/>
      <c r="H18" s="84"/>
      <c r="I18" s="84"/>
    </row>
    <row r="19" spans="1:9" ht="12.75">
      <c r="A19" s="91" t="s">
        <v>14</v>
      </c>
      <c r="B19" s="92">
        <v>6448</v>
      </c>
      <c r="C19" s="89">
        <v>6990</v>
      </c>
      <c r="D19" s="84"/>
      <c r="E19" s="84"/>
      <c r="F19" s="84"/>
      <c r="G19" s="84"/>
      <c r="H19" s="84"/>
      <c r="I19" s="84"/>
    </row>
    <row r="20" spans="1:9" ht="12.75">
      <c r="A20" s="94" t="s">
        <v>15</v>
      </c>
      <c r="B20" s="92">
        <v>6448</v>
      </c>
      <c r="C20" s="92">
        <v>6990</v>
      </c>
      <c r="D20" s="84"/>
      <c r="E20" s="84"/>
      <c r="F20" s="84"/>
      <c r="G20" s="84"/>
      <c r="H20" s="84"/>
      <c r="I20" s="84"/>
    </row>
    <row r="21" spans="1:9" ht="12.75">
      <c r="A21" s="94" t="s">
        <v>16</v>
      </c>
      <c r="B21" s="92"/>
      <c r="C21" s="92"/>
      <c r="D21" s="84"/>
      <c r="E21" s="84"/>
      <c r="F21" s="84"/>
      <c r="G21" s="84"/>
      <c r="H21" s="84"/>
      <c r="I21" s="84"/>
    </row>
    <row r="22" spans="1:9" ht="12.75">
      <c r="A22" s="91" t="s">
        <v>17</v>
      </c>
      <c r="B22" s="92"/>
      <c r="C22" s="89"/>
      <c r="D22" s="84"/>
      <c r="E22" s="84"/>
      <c r="F22" s="84"/>
      <c r="G22" s="84"/>
      <c r="H22" s="84"/>
      <c r="I22" s="84"/>
    </row>
    <row r="23" spans="1:9" ht="12.75">
      <c r="A23" s="94" t="s">
        <v>18</v>
      </c>
      <c r="B23" s="92"/>
      <c r="C23" s="92"/>
      <c r="D23" s="84"/>
      <c r="E23" s="84"/>
      <c r="F23" s="84"/>
      <c r="G23" s="84"/>
      <c r="H23" s="84"/>
      <c r="I23" s="84"/>
    </row>
    <row r="24" spans="1:9" ht="12.75">
      <c r="A24" s="94" t="s">
        <v>19</v>
      </c>
      <c r="B24" s="92"/>
      <c r="C24" s="92"/>
      <c r="D24" s="84"/>
      <c r="E24" s="84"/>
      <c r="F24" s="84"/>
      <c r="G24" s="84"/>
      <c r="H24" s="84"/>
      <c r="I24" s="84"/>
    </row>
    <row r="25" spans="1:9" ht="12.75">
      <c r="A25" s="88" t="s">
        <v>20</v>
      </c>
      <c r="B25" s="89"/>
      <c r="C25" s="89"/>
      <c r="D25" s="84"/>
      <c r="E25" s="84"/>
      <c r="F25" s="84"/>
      <c r="G25" s="84"/>
      <c r="H25" s="84"/>
      <c r="I25" s="84"/>
    </row>
    <row r="26" spans="1:9" ht="12.75">
      <c r="A26" s="95" t="s">
        <v>285</v>
      </c>
      <c r="B26" s="89"/>
      <c r="C26" s="89">
        <v>0</v>
      </c>
      <c r="D26" s="84"/>
      <c r="E26" s="84"/>
      <c r="F26" s="84"/>
      <c r="G26" s="84"/>
      <c r="H26" s="84"/>
      <c r="I26" s="84"/>
    </row>
    <row r="27" spans="1:9" ht="12.75">
      <c r="A27" s="96" t="s">
        <v>21</v>
      </c>
      <c r="B27" s="89">
        <f>SUM(B8+B13+B17)</f>
        <v>29868</v>
      </c>
      <c r="C27" s="89">
        <f>SUM(C8+C13+C17)</f>
        <v>43001</v>
      </c>
      <c r="D27" s="84"/>
      <c r="E27" s="84"/>
      <c r="F27" s="84"/>
      <c r="G27" s="84"/>
      <c r="H27" s="84"/>
      <c r="I27" s="84"/>
    </row>
    <row r="28" spans="1:9" ht="12.75">
      <c r="A28" s="86" t="s">
        <v>22</v>
      </c>
      <c r="B28" s="89"/>
      <c r="C28" s="89"/>
      <c r="D28" s="84"/>
      <c r="E28" s="84"/>
      <c r="F28" s="84"/>
      <c r="G28" s="84"/>
      <c r="H28" s="84"/>
      <c r="I28" s="84"/>
    </row>
    <row r="29" spans="1:9" ht="12.75">
      <c r="A29" s="88" t="s">
        <v>23</v>
      </c>
      <c r="B29" s="89">
        <f>SUM(B30:B34)</f>
        <v>24062</v>
      </c>
      <c r="C29" s="89">
        <f>SUM(C30:C34)</f>
        <v>35610</v>
      </c>
      <c r="D29" s="84"/>
      <c r="E29" s="84"/>
      <c r="F29" s="84"/>
      <c r="G29" s="84"/>
      <c r="H29" s="84"/>
      <c r="I29" s="84"/>
    </row>
    <row r="30" spans="1:9" ht="12.75">
      <c r="A30" s="97" t="s">
        <v>24</v>
      </c>
      <c r="B30" s="89">
        <v>12307</v>
      </c>
      <c r="C30" s="89">
        <v>16304</v>
      </c>
      <c r="D30" s="84"/>
      <c r="E30" s="84"/>
      <c r="F30" s="84"/>
      <c r="G30" s="84"/>
      <c r="H30" s="84"/>
      <c r="I30" s="84"/>
    </row>
    <row r="31" spans="1:9" ht="21">
      <c r="A31" s="98" t="s">
        <v>170</v>
      </c>
      <c r="B31" s="89">
        <v>2338</v>
      </c>
      <c r="C31" s="89">
        <v>2338</v>
      </c>
      <c r="D31" s="84"/>
      <c r="E31" s="84"/>
      <c r="F31" s="84"/>
      <c r="G31" s="84"/>
      <c r="H31" s="84"/>
      <c r="I31" s="84"/>
    </row>
    <row r="32" spans="1:9" ht="12.75">
      <c r="A32" s="98" t="s">
        <v>25</v>
      </c>
      <c r="B32" s="89">
        <v>6061</v>
      </c>
      <c r="C32" s="89">
        <v>9992</v>
      </c>
      <c r="D32" s="84"/>
      <c r="E32" s="84"/>
      <c r="F32" s="84"/>
      <c r="G32" s="84"/>
      <c r="H32" s="84"/>
      <c r="I32" s="84"/>
    </row>
    <row r="33" spans="1:9" ht="12.75">
      <c r="A33" s="98" t="s">
        <v>26</v>
      </c>
      <c r="B33" s="89">
        <v>2119</v>
      </c>
      <c r="C33" s="89">
        <v>3816</v>
      </c>
      <c r="D33" s="84"/>
      <c r="E33" s="84"/>
      <c r="F33" s="84"/>
      <c r="G33" s="84"/>
      <c r="H33" s="84"/>
      <c r="I33" s="84"/>
    </row>
    <row r="34" spans="1:9" ht="12" customHeight="1">
      <c r="A34" s="98" t="s">
        <v>27</v>
      </c>
      <c r="B34" s="89">
        <v>1237</v>
      </c>
      <c r="C34" s="89">
        <v>3160</v>
      </c>
      <c r="D34" s="84"/>
      <c r="E34" s="84"/>
      <c r="F34" s="84"/>
      <c r="G34" s="84"/>
      <c r="H34" s="84"/>
      <c r="I34" s="84"/>
    </row>
    <row r="35" spans="1:9" ht="12.75">
      <c r="A35" s="88" t="s">
        <v>31</v>
      </c>
      <c r="B35" s="89">
        <f>SUM(B36:B37)</f>
        <v>5806</v>
      </c>
      <c r="C35" s="89">
        <f>SUM(C36:C37)</f>
        <v>6739</v>
      </c>
      <c r="D35" s="84"/>
      <c r="E35" s="84"/>
      <c r="F35" s="84"/>
      <c r="G35" s="84"/>
      <c r="H35" s="84"/>
      <c r="I35" s="84"/>
    </row>
    <row r="36" spans="1:9" s="90" customFormat="1" ht="24.75" customHeight="1">
      <c r="A36" s="91" t="s">
        <v>32</v>
      </c>
      <c r="B36" s="92">
        <v>0</v>
      </c>
      <c r="C36" s="92">
        <v>660</v>
      </c>
      <c r="D36" s="84"/>
      <c r="E36" s="84"/>
      <c r="F36" s="84"/>
      <c r="G36" s="84"/>
      <c r="H36" s="84"/>
      <c r="I36" s="84"/>
    </row>
    <row r="37" spans="1:9" s="90" customFormat="1" ht="27" customHeight="1">
      <c r="A37" s="91" t="s">
        <v>33</v>
      </c>
      <c r="B37" s="92">
        <v>5806</v>
      </c>
      <c r="C37" s="92">
        <v>6079</v>
      </c>
      <c r="D37" s="84"/>
      <c r="E37" s="84"/>
      <c r="F37" s="84"/>
      <c r="G37" s="84"/>
      <c r="H37" s="84"/>
      <c r="I37" s="84"/>
    </row>
    <row r="38" spans="1:9" ht="12.75">
      <c r="A38" s="91" t="s">
        <v>34</v>
      </c>
      <c r="B38" s="92"/>
      <c r="C38" s="92"/>
      <c r="D38" s="84"/>
      <c r="E38" s="84"/>
      <c r="F38" s="84"/>
      <c r="G38" s="84"/>
      <c r="H38" s="84"/>
      <c r="I38" s="84"/>
    </row>
    <row r="39" spans="1:9" ht="12.75">
      <c r="A39" s="99" t="s">
        <v>35</v>
      </c>
      <c r="B39" s="92"/>
      <c r="C39" s="92"/>
      <c r="D39" s="84"/>
      <c r="E39" s="100"/>
      <c r="F39" s="100"/>
      <c r="G39" s="100"/>
      <c r="H39" s="100"/>
      <c r="I39" s="100"/>
    </row>
    <row r="40" spans="1:9" ht="22.5">
      <c r="A40" s="101" t="s">
        <v>36</v>
      </c>
      <c r="B40" s="92"/>
      <c r="C40" s="92"/>
      <c r="D40" s="84"/>
      <c r="E40" s="84"/>
      <c r="F40" s="84"/>
      <c r="G40" s="84"/>
      <c r="H40" s="84"/>
      <c r="I40" s="84"/>
    </row>
    <row r="41" spans="1:9" ht="12.75">
      <c r="A41" s="99" t="s">
        <v>37</v>
      </c>
      <c r="B41" s="92"/>
      <c r="C41" s="92"/>
      <c r="D41" s="84"/>
      <c r="E41" s="84"/>
      <c r="F41" s="84"/>
      <c r="G41" s="84"/>
      <c r="H41" s="84"/>
      <c r="I41" s="84"/>
    </row>
    <row r="42" spans="1:9" ht="12.75">
      <c r="A42" s="93" t="s">
        <v>38</v>
      </c>
      <c r="B42" s="89"/>
      <c r="C42" s="89"/>
      <c r="D42" s="84"/>
      <c r="E42" s="84"/>
      <c r="F42" s="84"/>
      <c r="G42" s="84"/>
      <c r="H42" s="84"/>
      <c r="I42" s="84"/>
    </row>
    <row r="43" spans="1:9" ht="12.75">
      <c r="A43" s="88" t="s">
        <v>39</v>
      </c>
      <c r="B43" s="89"/>
      <c r="C43" s="89"/>
      <c r="D43" s="84"/>
      <c r="E43" s="84"/>
      <c r="F43" s="84"/>
      <c r="G43" s="84"/>
      <c r="H43" s="84"/>
      <c r="I43" s="84"/>
    </row>
    <row r="44" spans="1:9" ht="12.75">
      <c r="A44" s="102" t="s">
        <v>40</v>
      </c>
      <c r="B44" s="89"/>
      <c r="C44" s="89"/>
      <c r="D44" s="84"/>
      <c r="E44" s="84"/>
      <c r="F44" s="84"/>
      <c r="G44" s="84"/>
      <c r="H44" s="84"/>
      <c r="I44" s="84"/>
    </row>
    <row r="45" spans="1:9" ht="12.75">
      <c r="A45" s="94" t="s">
        <v>15</v>
      </c>
      <c r="B45" s="89"/>
      <c r="C45" s="89"/>
      <c r="D45" s="84"/>
      <c r="E45" s="84"/>
      <c r="F45" s="84"/>
      <c r="G45" s="84"/>
      <c r="H45" s="84"/>
      <c r="I45" s="84"/>
    </row>
    <row r="46" spans="1:9" ht="12.75">
      <c r="A46" s="94" t="s">
        <v>16</v>
      </c>
      <c r="B46" s="89"/>
      <c r="C46" s="89"/>
      <c r="D46" s="84"/>
      <c r="E46" s="84"/>
      <c r="F46" s="84"/>
      <c r="G46" s="84"/>
      <c r="H46" s="84"/>
      <c r="I46" s="84"/>
    </row>
    <row r="47" spans="1:9" ht="12.75">
      <c r="A47" s="88" t="s">
        <v>41</v>
      </c>
      <c r="B47" s="89"/>
      <c r="C47" s="89"/>
      <c r="D47" s="84"/>
      <c r="E47" s="84"/>
      <c r="F47" s="84"/>
      <c r="G47" s="84"/>
      <c r="H47" s="84"/>
      <c r="I47" s="84"/>
    </row>
    <row r="48" spans="1:4" s="106" customFormat="1" ht="20.25" customHeight="1">
      <c r="A48" s="95" t="s">
        <v>285</v>
      </c>
      <c r="B48" s="103"/>
      <c r="C48" s="104">
        <v>652</v>
      </c>
      <c r="D48" s="105" t="e">
        <f>#REF!/#REF!</f>
        <v>#REF!</v>
      </c>
    </row>
    <row r="49" spans="1:9" ht="19.5" customHeight="1">
      <c r="A49" s="96" t="s">
        <v>42</v>
      </c>
      <c r="B49" s="89">
        <f>SUM(B29+B35)</f>
        <v>29868</v>
      </c>
      <c r="C49" s="89">
        <f>SUM(C29+C35+C48)</f>
        <v>43001</v>
      </c>
      <c r="D49" s="84"/>
      <c r="E49" s="84"/>
      <c r="F49" s="84"/>
      <c r="G49" s="84"/>
      <c r="H49" s="84"/>
      <c r="I49" s="84"/>
    </row>
    <row r="50" ht="11.25">
      <c r="A50" s="107"/>
    </row>
    <row r="51" ht="11.25">
      <c r="A51" s="107"/>
    </row>
    <row r="52" ht="11.25">
      <c r="A52" s="107"/>
    </row>
    <row r="53" ht="11.25">
      <c r="A53" s="107"/>
    </row>
    <row r="54" ht="11.25">
      <c r="A54" s="107"/>
    </row>
    <row r="55" ht="11.25">
      <c r="A55" s="107"/>
    </row>
    <row r="56" ht="11.25">
      <c r="A56" s="107"/>
    </row>
    <row r="57" ht="11.25">
      <c r="A57" s="107"/>
    </row>
    <row r="58" ht="11.25">
      <c r="A58" s="107"/>
    </row>
  </sheetData>
  <sheetProtection/>
  <mergeCells count="3">
    <mergeCell ref="A1:I1"/>
    <mergeCell ref="A2:C2"/>
    <mergeCell ref="A4:I4"/>
  </mergeCells>
  <printOptions/>
  <pageMargins left="1" right="1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1"/>
  <sheetViews>
    <sheetView zoomScalePageLayoutView="0" workbookViewId="0" topLeftCell="A1">
      <selection activeCell="J1" sqref="J1"/>
    </sheetView>
  </sheetViews>
  <sheetFormatPr defaultColWidth="9.00390625" defaultRowHeight="12.75"/>
  <cols>
    <col min="1" max="1" width="79.625" style="84" customWidth="1"/>
    <col min="2" max="2" width="0" style="111" hidden="1" customWidth="1"/>
    <col min="3" max="3" width="13.125" style="84" customWidth="1"/>
    <col min="4" max="4" width="9.625" style="84" customWidth="1"/>
    <col min="5" max="9" width="9.125" style="84" hidden="1" customWidth="1"/>
    <col min="10" max="16384" width="9.125" style="84" customWidth="1"/>
  </cols>
  <sheetData>
    <row r="1" spans="1:9" ht="12.75">
      <c r="A1" s="109"/>
      <c r="B1" s="109"/>
      <c r="C1" s="109"/>
      <c r="D1" s="109"/>
      <c r="E1" s="109"/>
      <c r="F1" s="109"/>
      <c r="G1" s="109"/>
      <c r="H1" s="109"/>
      <c r="I1" s="109"/>
    </row>
    <row r="2" spans="1:9" ht="12.75">
      <c r="A2" s="109" t="s">
        <v>286</v>
      </c>
      <c r="B2" s="109"/>
      <c r="C2" s="109"/>
      <c r="D2" s="109"/>
      <c r="E2" s="109"/>
      <c r="F2" s="109"/>
      <c r="G2" s="109"/>
      <c r="H2" s="109"/>
      <c r="I2" s="109"/>
    </row>
    <row r="3" ht="6" customHeight="1" hidden="1">
      <c r="A3" s="110" t="s">
        <v>43</v>
      </c>
    </row>
    <row r="4" spans="1:3" ht="16.5" customHeight="1">
      <c r="A4" s="112" t="s">
        <v>287</v>
      </c>
      <c r="B4" s="112"/>
      <c r="C4" s="112"/>
    </row>
    <row r="5" spans="1:3" ht="12" customHeight="1">
      <c r="A5" s="112" t="s">
        <v>288</v>
      </c>
      <c r="B5" s="112"/>
      <c r="C5" s="112"/>
    </row>
    <row r="6" spans="1:4" ht="1.5" customHeight="1" hidden="1">
      <c r="A6" s="110"/>
      <c r="C6" s="113" t="s">
        <v>0</v>
      </c>
      <c r="D6" s="114"/>
    </row>
    <row r="7" spans="1:4" ht="54.75" customHeight="1">
      <c r="A7" s="115" t="s">
        <v>44</v>
      </c>
      <c r="B7" s="115" t="s">
        <v>1</v>
      </c>
      <c r="C7" s="116" t="s">
        <v>283</v>
      </c>
      <c r="D7" s="116" t="s">
        <v>284</v>
      </c>
    </row>
    <row r="8" spans="1:4" ht="13.5" customHeight="1">
      <c r="A8" s="117" t="s">
        <v>45</v>
      </c>
      <c r="B8" s="118" t="e">
        <f>B9+B33+B48+B59</f>
        <v>#REF!</v>
      </c>
      <c r="C8" s="118"/>
      <c r="D8" s="118"/>
    </row>
    <row r="9" spans="1:4" ht="13.5" customHeight="1">
      <c r="A9" s="119" t="s">
        <v>46</v>
      </c>
      <c r="B9" s="118" t="e">
        <f>B10+B27</f>
        <v>#REF!</v>
      </c>
      <c r="C9" s="118">
        <f>C10+C27</f>
        <v>17451</v>
      </c>
      <c r="D9" s="118">
        <f>SUM(D27+D10)</f>
        <v>24924</v>
      </c>
    </row>
    <row r="10" spans="1:4" s="122" customFormat="1" ht="13.5" customHeight="1">
      <c r="A10" s="120" t="s">
        <v>47</v>
      </c>
      <c r="B10" s="121" t="e">
        <f>B11+B22+B23+B24+B25+#REF!</f>
        <v>#REF!</v>
      </c>
      <c r="C10" s="121">
        <f>SUM(C11:C26)</f>
        <v>16298</v>
      </c>
      <c r="D10" s="121">
        <f>SUM(D11:D26)</f>
        <v>18805</v>
      </c>
    </row>
    <row r="11" spans="1:4" s="125" customFormat="1" ht="13.5" customHeight="1">
      <c r="A11" s="123" t="s">
        <v>48</v>
      </c>
      <c r="B11" s="124">
        <f>B12+B13+B18+B19+B20+B21</f>
        <v>290009</v>
      </c>
      <c r="C11" s="124">
        <v>8858</v>
      </c>
      <c r="D11" s="124">
        <v>8857</v>
      </c>
    </row>
    <row r="12" spans="1:4" ht="13.5" customHeight="1">
      <c r="A12" s="126" t="s">
        <v>49</v>
      </c>
      <c r="B12" s="127">
        <v>62425</v>
      </c>
      <c r="C12" s="127"/>
      <c r="D12" s="127"/>
    </row>
    <row r="13" spans="1:4" ht="13.5" customHeight="1">
      <c r="A13" s="126" t="s">
        <v>50</v>
      </c>
      <c r="B13" s="127">
        <f>SUM(B14:B17)</f>
        <v>68541</v>
      </c>
      <c r="C13" s="127"/>
      <c r="D13" s="127"/>
    </row>
    <row r="14" spans="1:4" ht="13.5" customHeight="1">
      <c r="A14" s="128" t="s">
        <v>51</v>
      </c>
      <c r="B14" s="127">
        <v>14937</v>
      </c>
      <c r="C14" s="127"/>
      <c r="D14" s="127"/>
    </row>
    <row r="15" spans="1:4" ht="13.5" customHeight="1">
      <c r="A15" s="128" t="s">
        <v>52</v>
      </c>
      <c r="B15" s="127">
        <v>35072</v>
      </c>
      <c r="C15" s="127"/>
      <c r="D15" s="127"/>
    </row>
    <row r="16" spans="1:4" ht="13.5" customHeight="1">
      <c r="A16" s="128" t="s">
        <v>53</v>
      </c>
      <c r="B16" s="127">
        <v>100</v>
      </c>
      <c r="C16" s="127"/>
      <c r="D16" s="127"/>
    </row>
    <row r="17" spans="1:4" ht="13.5" customHeight="1">
      <c r="A17" s="128" t="s">
        <v>54</v>
      </c>
      <c r="B17" s="127">
        <v>18432</v>
      </c>
      <c r="C17" s="127"/>
      <c r="D17" s="127"/>
    </row>
    <row r="18" spans="1:4" ht="13.5" customHeight="1">
      <c r="A18" s="126" t="s">
        <v>55</v>
      </c>
      <c r="B18" s="127">
        <v>7223</v>
      </c>
      <c r="C18" s="127"/>
      <c r="D18" s="127"/>
    </row>
    <row r="19" spans="1:4" ht="13.5" customHeight="1">
      <c r="A19" s="126" t="s">
        <v>56</v>
      </c>
      <c r="B19" s="3">
        <v>173076</v>
      </c>
      <c r="C19" s="3"/>
      <c r="D19" s="3"/>
    </row>
    <row r="20" spans="1:4" ht="13.5" customHeight="1">
      <c r="A20" s="126" t="s">
        <v>57</v>
      </c>
      <c r="B20" s="127">
        <v>161</v>
      </c>
      <c r="C20" s="127"/>
      <c r="D20" s="127"/>
    </row>
    <row r="21" spans="1:4" ht="13.5" customHeight="1">
      <c r="A21" s="129" t="s">
        <v>58</v>
      </c>
      <c r="B21" s="124">
        <v>-21417</v>
      </c>
      <c r="C21" s="124"/>
      <c r="D21" s="124"/>
    </row>
    <row r="22" spans="1:4" s="125" customFormat="1" ht="13.5" customHeight="1">
      <c r="A22" s="130" t="s">
        <v>59</v>
      </c>
      <c r="B22" s="124">
        <v>45148</v>
      </c>
      <c r="C22" s="124"/>
      <c r="D22" s="124"/>
    </row>
    <row r="23" spans="1:4" s="125" customFormat="1" ht="25.5" customHeight="1">
      <c r="A23" s="130" t="s">
        <v>60</v>
      </c>
      <c r="B23" s="124">
        <v>22868</v>
      </c>
      <c r="C23" s="124">
        <v>5640</v>
      </c>
      <c r="D23" s="124">
        <v>5788</v>
      </c>
    </row>
    <row r="24" spans="1:4" s="125" customFormat="1" ht="13.5" customHeight="1">
      <c r="A24" s="130" t="s">
        <v>61</v>
      </c>
      <c r="B24" s="124">
        <v>3049</v>
      </c>
      <c r="C24" s="124">
        <v>1800</v>
      </c>
      <c r="D24" s="124">
        <v>1800</v>
      </c>
    </row>
    <row r="25" spans="1:4" s="125" customFormat="1" ht="13.5" customHeight="1">
      <c r="A25" s="130" t="s">
        <v>62</v>
      </c>
      <c r="B25" s="124"/>
      <c r="C25" s="124"/>
      <c r="D25" s="124">
        <v>2269</v>
      </c>
    </row>
    <row r="26" spans="1:4" s="125" customFormat="1" ht="13.5" customHeight="1">
      <c r="A26" s="130" t="s">
        <v>223</v>
      </c>
      <c r="B26" s="124"/>
      <c r="C26" s="124"/>
      <c r="D26" s="124">
        <v>91</v>
      </c>
    </row>
    <row r="27" spans="1:4" s="122" customFormat="1" ht="13.5" customHeight="1">
      <c r="A27" s="131" t="s">
        <v>63</v>
      </c>
      <c r="B27" s="121">
        <f>SUM(B28:B31)</f>
        <v>12326</v>
      </c>
      <c r="C27" s="121">
        <f>SUM(C28:C32)</f>
        <v>1153</v>
      </c>
      <c r="D27" s="121">
        <v>6119</v>
      </c>
    </row>
    <row r="28" spans="1:4" ht="13.5" customHeight="1">
      <c r="A28" s="132" t="s">
        <v>64</v>
      </c>
      <c r="B28" s="127">
        <v>6600</v>
      </c>
      <c r="C28" s="127"/>
      <c r="D28" s="127"/>
    </row>
    <row r="29" spans="1:4" ht="13.5" customHeight="1">
      <c r="A29" s="132" t="s">
        <v>174</v>
      </c>
      <c r="B29" s="127"/>
      <c r="C29" s="127"/>
      <c r="D29" s="127"/>
    </row>
    <row r="30" spans="1:4" ht="13.5" customHeight="1">
      <c r="A30" s="132" t="s">
        <v>175</v>
      </c>
      <c r="B30" s="127">
        <v>2000</v>
      </c>
      <c r="C30" s="127"/>
      <c r="D30" s="127"/>
    </row>
    <row r="31" spans="1:4" ht="13.5" customHeight="1">
      <c r="A31" s="133" t="s">
        <v>65</v>
      </c>
      <c r="B31" s="127">
        <v>3726</v>
      </c>
      <c r="C31" s="127">
        <v>1153</v>
      </c>
      <c r="D31" s="127">
        <v>6119</v>
      </c>
    </row>
    <row r="32" spans="1:4" ht="13.5" customHeight="1">
      <c r="A32" s="133" t="s">
        <v>289</v>
      </c>
      <c r="B32" s="127"/>
      <c r="C32" s="127"/>
      <c r="D32" s="127"/>
    </row>
    <row r="33" spans="1:7" ht="13.5" customHeight="1">
      <c r="A33" s="134" t="s">
        <v>66</v>
      </c>
      <c r="B33" s="135">
        <f>B34+B38+B40+B41+B43</f>
        <v>407350</v>
      </c>
      <c r="C33" s="135">
        <f>SUM(C34+C40+C41+C43)</f>
        <v>525</v>
      </c>
      <c r="D33" s="135">
        <f>SUM(D34+D40+D41+D43)</f>
        <v>599</v>
      </c>
      <c r="E33" s="136"/>
      <c r="F33" s="136"/>
      <c r="G33" s="136"/>
    </row>
    <row r="34" spans="1:4" ht="13.5" customHeight="1">
      <c r="A34" s="137" t="s">
        <v>67</v>
      </c>
      <c r="B34" s="127">
        <f>SUM(B35:B37)</f>
        <v>228800</v>
      </c>
      <c r="C34" s="127">
        <v>405</v>
      </c>
      <c r="D34" s="127">
        <v>479</v>
      </c>
    </row>
    <row r="35" spans="1:4" ht="13.5" customHeight="1">
      <c r="A35" s="138" t="s">
        <v>68</v>
      </c>
      <c r="B35" s="127">
        <v>225000</v>
      </c>
      <c r="D35" s="127"/>
    </row>
    <row r="36" spans="1:4" ht="13.5" customHeight="1">
      <c r="A36" s="138" t="s">
        <v>69</v>
      </c>
      <c r="B36" s="127">
        <v>1300</v>
      </c>
      <c r="C36" s="127">
        <v>405</v>
      </c>
      <c r="D36" s="127">
        <v>479</v>
      </c>
    </row>
    <row r="37" spans="1:4" ht="13.5" customHeight="1">
      <c r="A37" s="138" t="s">
        <v>70</v>
      </c>
      <c r="B37" s="127">
        <v>2500</v>
      </c>
      <c r="C37" s="127">
        <v>0</v>
      </c>
      <c r="D37" s="127">
        <v>0</v>
      </c>
    </row>
    <row r="38" spans="1:4" ht="13.5" customHeight="1">
      <c r="A38" s="137" t="s">
        <v>71</v>
      </c>
      <c r="B38" s="127">
        <v>65000</v>
      </c>
      <c r="C38" s="127"/>
      <c r="D38" s="127"/>
    </row>
    <row r="39" spans="1:4" ht="13.5" customHeight="1">
      <c r="A39" s="138" t="s">
        <v>72</v>
      </c>
      <c r="B39" s="127">
        <v>65000</v>
      </c>
      <c r="C39" s="127"/>
      <c r="D39" s="127"/>
    </row>
    <row r="40" spans="1:4" ht="13.5" customHeight="1">
      <c r="A40" s="137" t="s">
        <v>73</v>
      </c>
      <c r="B40" s="127">
        <v>11200</v>
      </c>
      <c r="C40" s="127">
        <v>100</v>
      </c>
      <c r="D40" s="127">
        <v>100</v>
      </c>
    </row>
    <row r="41" spans="1:4" ht="13.5" customHeight="1">
      <c r="A41" s="137" t="s">
        <v>74</v>
      </c>
      <c r="B41" s="127">
        <v>100000</v>
      </c>
      <c r="C41" s="127"/>
      <c r="D41" s="127"/>
    </row>
    <row r="42" spans="1:4" ht="13.5" customHeight="1">
      <c r="A42" s="138" t="s">
        <v>176</v>
      </c>
      <c r="B42" s="127">
        <v>100000</v>
      </c>
      <c r="C42" s="127"/>
      <c r="D42" s="127"/>
    </row>
    <row r="43" spans="1:7" ht="13.5" customHeight="1">
      <c r="A43" s="137" t="s">
        <v>75</v>
      </c>
      <c r="B43" s="127">
        <f>SUM(B44:B46)</f>
        <v>2350</v>
      </c>
      <c r="C43" s="127">
        <v>20</v>
      </c>
      <c r="D43" s="127">
        <v>20</v>
      </c>
      <c r="E43" s="139"/>
      <c r="F43" s="139"/>
      <c r="G43" s="139"/>
    </row>
    <row r="44" spans="1:4" ht="13.5" customHeight="1">
      <c r="A44" s="140" t="s">
        <v>76</v>
      </c>
      <c r="B44" s="127">
        <v>2000</v>
      </c>
      <c r="C44" s="127"/>
      <c r="D44" s="127"/>
    </row>
    <row r="45" spans="1:4" ht="13.5" customHeight="1">
      <c r="A45" s="140" t="s">
        <v>77</v>
      </c>
      <c r="B45" s="127">
        <v>200</v>
      </c>
      <c r="C45" s="127"/>
      <c r="D45" s="127"/>
    </row>
    <row r="46" spans="1:4" ht="13.5" customHeight="1">
      <c r="A46" s="140" t="s">
        <v>78</v>
      </c>
      <c r="B46" s="127">
        <v>150</v>
      </c>
      <c r="C46" s="127"/>
      <c r="D46" s="127"/>
    </row>
    <row r="47" spans="1:4" ht="13.5" customHeight="1">
      <c r="A47" s="140" t="s">
        <v>232</v>
      </c>
      <c r="B47" s="127"/>
      <c r="C47" s="127"/>
      <c r="D47" s="127"/>
    </row>
    <row r="48" spans="1:8" ht="15.75" customHeight="1">
      <c r="A48" s="119" t="s">
        <v>79</v>
      </c>
      <c r="B48" s="135">
        <f>SUM(B49:B58)</f>
        <v>87792</v>
      </c>
      <c r="C48" s="135">
        <v>200</v>
      </c>
      <c r="D48" s="135">
        <v>654</v>
      </c>
      <c r="E48" s="136"/>
      <c r="F48" s="136"/>
      <c r="G48" s="136"/>
      <c r="H48" s="136"/>
    </row>
    <row r="49" spans="1:4" ht="14.25" customHeight="1" hidden="1">
      <c r="A49" s="141" t="s">
        <v>80</v>
      </c>
      <c r="B49" s="127">
        <v>760</v>
      </c>
      <c r="C49" s="127"/>
      <c r="D49" s="127"/>
    </row>
    <row r="50" spans="1:4" ht="7.5" customHeight="1" hidden="1">
      <c r="A50" s="141" t="s">
        <v>81</v>
      </c>
      <c r="B50" s="127">
        <v>61999</v>
      </c>
      <c r="C50" s="127"/>
      <c r="D50" s="127"/>
    </row>
    <row r="51" spans="1:9" s="100" customFormat="1" ht="7.5" customHeight="1" hidden="1">
      <c r="A51" s="141" t="s">
        <v>82</v>
      </c>
      <c r="B51" s="127"/>
      <c r="C51" s="127"/>
      <c r="D51" s="127"/>
      <c r="I51" s="84"/>
    </row>
    <row r="52" spans="1:4" ht="7.5" customHeight="1" hidden="1">
      <c r="A52" s="141" t="s">
        <v>83</v>
      </c>
      <c r="B52" s="127"/>
      <c r="C52" s="127"/>
      <c r="D52" s="127"/>
    </row>
    <row r="53" spans="1:4" ht="7.5" customHeight="1" hidden="1">
      <c r="A53" s="141" t="s">
        <v>84</v>
      </c>
      <c r="B53" s="127">
        <v>18754</v>
      </c>
      <c r="C53" s="127"/>
      <c r="D53" s="127"/>
    </row>
    <row r="54" spans="1:4" ht="15.75" customHeight="1" hidden="1">
      <c r="A54" s="141" t="s">
        <v>85</v>
      </c>
      <c r="B54" s="127">
        <v>5739</v>
      </c>
      <c r="C54" s="127"/>
      <c r="D54" s="127"/>
    </row>
    <row r="55" spans="1:4" ht="7.5" customHeight="1" hidden="1">
      <c r="A55" s="141" t="s">
        <v>86</v>
      </c>
      <c r="B55" s="127"/>
      <c r="C55" s="127"/>
      <c r="D55" s="127"/>
    </row>
    <row r="56" spans="1:4" ht="7.5" customHeight="1" hidden="1">
      <c r="A56" s="141" t="s">
        <v>87</v>
      </c>
      <c r="B56" s="127"/>
      <c r="C56" s="127"/>
      <c r="D56" s="127"/>
    </row>
    <row r="57" spans="1:4" ht="7.5" customHeight="1" hidden="1">
      <c r="A57" s="141" t="s">
        <v>88</v>
      </c>
      <c r="B57" s="127"/>
      <c r="C57" s="127"/>
      <c r="D57" s="127"/>
    </row>
    <row r="58" spans="1:4" ht="7.5" customHeight="1" hidden="1">
      <c r="A58" s="141" t="s">
        <v>89</v>
      </c>
      <c r="B58" s="127">
        <v>540</v>
      </c>
      <c r="C58" s="127"/>
      <c r="D58" s="127"/>
    </row>
    <row r="59" spans="1:4" ht="13.5" customHeight="1">
      <c r="A59" s="119" t="s">
        <v>90</v>
      </c>
      <c r="B59" s="135">
        <f>SUM(B60:B62)</f>
        <v>737</v>
      </c>
      <c r="C59" s="135">
        <v>200</v>
      </c>
      <c r="D59" s="135">
        <v>200</v>
      </c>
    </row>
    <row r="60" spans="1:4" ht="13.5" customHeight="1">
      <c r="A60" s="141" t="s">
        <v>91</v>
      </c>
      <c r="B60" s="127"/>
      <c r="C60" s="127"/>
      <c r="D60" s="127"/>
    </row>
    <row r="61" spans="1:4" ht="13.5" customHeight="1">
      <c r="A61" s="141" t="s">
        <v>92</v>
      </c>
      <c r="B61" s="127"/>
      <c r="C61" s="127"/>
      <c r="D61" s="127"/>
    </row>
    <row r="62" spans="1:4" ht="13.5" customHeight="1">
      <c r="A62" s="141" t="s">
        <v>93</v>
      </c>
      <c r="B62" s="127">
        <v>737</v>
      </c>
      <c r="C62" s="127"/>
      <c r="D62" s="127"/>
    </row>
    <row r="63" spans="1:4" ht="13.5" customHeight="1">
      <c r="A63" s="132"/>
      <c r="B63" s="127"/>
      <c r="C63" s="127"/>
      <c r="D63" s="127"/>
    </row>
    <row r="64" spans="1:4" ht="18.75" customHeight="1">
      <c r="A64" s="142" t="s">
        <v>12</v>
      </c>
      <c r="B64" s="118">
        <f>B65+B68</f>
        <v>317118</v>
      </c>
      <c r="C64" s="118">
        <v>6448</v>
      </c>
      <c r="D64" s="118">
        <v>6990</v>
      </c>
    </row>
    <row r="65" spans="1:4" ht="18.75" customHeight="1">
      <c r="A65" s="143" t="s">
        <v>13</v>
      </c>
      <c r="B65" s="118">
        <f>SUM(B66:B66)</f>
        <v>317118</v>
      </c>
      <c r="C65" s="118">
        <v>6448</v>
      </c>
      <c r="D65" s="118">
        <v>6990</v>
      </c>
    </row>
    <row r="66" spans="1:4" ht="13.5" customHeight="1">
      <c r="A66" s="137" t="s">
        <v>94</v>
      </c>
      <c r="B66" s="144">
        <v>317118</v>
      </c>
      <c r="C66" s="144">
        <v>6448</v>
      </c>
      <c r="D66" s="144">
        <v>6990</v>
      </c>
    </row>
    <row r="67" spans="1:4" ht="13.5" customHeight="1">
      <c r="A67" s="141" t="s">
        <v>95</v>
      </c>
      <c r="B67" s="144"/>
      <c r="C67" s="144"/>
      <c r="D67" s="144"/>
    </row>
    <row r="68" spans="1:4" ht="18.75" customHeight="1">
      <c r="A68" s="143" t="s">
        <v>20</v>
      </c>
      <c r="B68" s="118">
        <v>0</v>
      </c>
      <c r="C68" s="118"/>
      <c r="D68" s="118">
        <v>0</v>
      </c>
    </row>
    <row r="69" spans="1:4" ht="18.75" customHeight="1">
      <c r="A69" s="143" t="s">
        <v>290</v>
      </c>
      <c r="B69" s="118"/>
      <c r="C69" s="118"/>
      <c r="D69" s="118">
        <v>0</v>
      </c>
    </row>
    <row r="70" spans="1:4" ht="13.5" customHeight="1">
      <c r="A70" s="145" t="s">
        <v>96</v>
      </c>
      <c r="B70" s="118" t="e">
        <f>B8+B64</f>
        <v>#REF!</v>
      </c>
      <c r="C70" s="118">
        <f>SUM(C9+C33+C48+C59+C64+C69)</f>
        <v>24824</v>
      </c>
      <c r="D70" s="118">
        <f>SUM(D9+D33+D48+D59+D64+D69)</f>
        <v>33367</v>
      </c>
    </row>
    <row r="71" spans="1:4" ht="16.5" customHeight="1">
      <c r="A71" s="117" t="s">
        <v>97</v>
      </c>
      <c r="B71" s="118">
        <f>B72+B81+B82+B87+B88</f>
        <v>766639</v>
      </c>
      <c r="C71" s="118"/>
      <c r="D71" s="118"/>
    </row>
    <row r="72" spans="1:4" ht="16.5" customHeight="1">
      <c r="A72" s="134" t="s">
        <v>98</v>
      </c>
      <c r="B72" s="127">
        <v>301856</v>
      </c>
      <c r="C72" s="135">
        <f>SUM(C73:C80)</f>
        <v>12307</v>
      </c>
      <c r="D72" s="135">
        <f>SUM(D73:D80)</f>
        <v>16305</v>
      </c>
    </row>
    <row r="73" spans="1:4" ht="16.5" customHeight="1">
      <c r="A73" s="146" t="s">
        <v>234</v>
      </c>
      <c r="B73" s="127"/>
      <c r="C73" s="127">
        <v>3446</v>
      </c>
      <c r="D73" s="147">
        <v>7115</v>
      </c>
    </row>
    <row r="74" spans="1:4" ht="16.5" customHeight="1">
      <c r="A74" s="146" t="s">
        <v>245</v>
      </c>
      <c r="B74" s="127"/>
      <c r="C74" s="127">
        <v>0</v>
      </c>
      <c r="D74" s="147">
        <v>0</v>
      </c>
    </row>
    <row r="75" spans="1:4" ht="16.5" customHeight="1">
      <c r="A75" s="146" t="s">
        <v>235</v>
      </c>
      <c r="B75" s="127"/>
      <c r="C75" s="127">
        <v>96</v>
      </c>
      <c r="D75" s="147">
        <v>89</v>
      </c>
    </row>
    <row r="76" spans="1:4" ht="16.5" customHeight="1">
      <c r="A76" s="146" t="s">
        <v>236</v>
      </c>
      <c r="B76" s="127"/>
      <c r="C76" s="127">
        <v>0</v>
      </c>
      <c r="D76" s="147">
        <v>0</v>
      </c>
    </row>
    <row r="77" spans="1:4" ht="16.5" customHeight="1">
      <c r="A77" s="146" t="s">
        <v>237</v>
      </c>
      <c r="B77" s="127"/>
      <c r="C77" s="127">
        <v>0</v>
      </c>
      <c r="D77" s="147">
        <v>0</v>
      </c>
    </row>
    <row r="78" spans="1:4" ht="16.5" customHeight="1">
      <c r="A78" s="146" t="s">
        <v>238</v>
      </c>
      <c r="B78" s="127"/>
      <c r="C78" s="127">
        <v>100</v>
      </c>
      <c r="D78" s="147">
        <v>112</v>
      </c>
    </row>
    <row r="79" spans="1:4" ht="16.5" customHeight="1">
      <c r="A79" s="146" t="s">
        <v>240</v>
      </c>
      <c r="B79" s="127"/>
      <c r="C79" s="127">
        <v>8665</v>
      </c>
      <c r="D79" s="147">
        <v>8665</v>
      </c>
    </row>
    <row r="80" spans="1:4" ht="16.5" customHeight="1">
      <c r="A80" s="146" t="s">
        <v>239</v>
      </c>
      <c r="B80" s="127"/>
      <c r="C80" s="127">
        <v>0</v>
      </c>
      <c r="D80" s="147">
        <v>324</v>
      </c>
    </row>
    <row r="81" spans="1:4" ht="13.5" customHeight="1">
      <c r="A81" s="134" t="s">
        <v>171</v>
      </c>
      <c r="B81" s="127">
        <v>80868</v>
      </c>
      <c r="C81" s="135">
        <v>2338</v>
      </c>
      <c r="D81" s="135">
        <v>2338</v>
      </c>
    </row>
    <row r="82" spans="1:4" ht="14.25" customHeight="1">
      <c r="A82" s="134" t="s">
        <v>99</v>
      </c>
      <c r="B82" s="127">
        <v>339134</v>
      </c>
      <c r="C82" s="135">
        <v>6061</v>
      </c>
      <c r="D82" s="135">
        <f>SUM(D83:D86)</f>
        <v>9992</v>
      </c>
    </row>
    <row r="83" spans="1:4" ht="14.25" customHeight="1">
      <c r="A83" s="146" t="s">
        <v>241</v>
      </c>
      <c r="B83" s="127"/>
      <c r="C83" s="127">
        <v>3098</v>
      </c>
      <c r="D83" s="127">
        <v>6209</v>
      </c>
    </row>
    <row r="84" spans="1:4" ht="14.25" customHeight="1">
      <c r="A84" s="146" t="s">
        <v>242</v>
      </c>
      <c r="B84" s="127"/>
      <c r="C84" s="127">
        <v>277</v>
      </c>
      <c r="D84" s="127">
        <v>292</v>
      </c>
    </row>
    <row r="85" spans="1:4" ht="14.25" customHeight="1">
      <c r="A85" s="146" t="s">
        <v>243</v>
      </c>
      <c r="B85" s="127"/>
      <c r="C85" s="127">
        <v>1394</v>
      </c>
      <c r="D85" s="127">
        <v>2170</v>
      </c>
    </row>
    <row r="86" spans="1:4" ht="14.25" customHeight="1">
      <c r="A86" s="146" t="s">
        <v>244</v>
      </c>
      <c r="B86" s="127"/>
      <c r="C86" s="127">
        <v>1292</v>
      </c>
      <c r="D86" s="127">
        <v>1321</v>
      </c>
    </row>
    <row r="87" spans="1:4" ht="15" customHeight="1">
      <c r="A87" s="134" t="s">
        <v>100</v>
      </c>
      <c r="B87" s="127">
        <v>10683</v>
      </c>
      <c r="C87" s="135">
        <v>2119</v>
      </c>
      <c r="D87" s="135">
        <v>3816</v>
      </c>
    </row>
    <row r="88" spans="1:4" ht="14.25" customHeight="1">
      <c r="A88" s="134" t="s">
        <v>101</v>
      </c>
      <c r="B88" s="127">
        <f>SUM(B89:B92)</f>
        <v>34098</v>
      </c>
      <c r="C88" s="135">
        <v>1237</v>
      </c>
      <c r="D88" s="135">
        <v>3160</v>
      </c>
    </row>
    <row r="89" spans="1:4" ht="13.5" customHeight="1">
      <c r="A89" s="147" t="s">
        <v>173</v>
      </c>
      <c r="B89" s="127">
        <v>14643</v>
      </c>
      <c r="C89" s="127"/>
      <c r="D89" s="127"/>
    </row>
    <row r="90" spans="1:4" ht="13.5" customHeight="1">
      <c r="A90" s="141" t="s">
        <v>102</v>
      </c>
      <c r="B90" s="127">
        <v>4455</v>
      </c>
      <c r="C90" s="127"/>
      <c r="D90" s="127"/>
    </row>
    <row r="91" spans="1:4" ht="13.5" customHeight="1">
      <c r="A91" s="141" t="s">
        <v>103</v>
      </c>
      <c r="B91" s="127">
        <v>15000</v>
      </c>
      <c r="C91" s="127"/>
      <c r="D91" s="127"/>
    </row>
    <row r="92" spans="1:4" ht="13.5" customHeight="1">
      <c r="A92" s="141" t="s">
        <v>104</v>
      </c>
      <c r="B92" s="127"/>
      <c r="C92" s="127"/>
      <c r="D92" s="127"/>
    </row>
    <row r="93" spans="1:4" ht="16.5" customHeight="1">
      <c r="A93" s="142" t="s">
        <v>105</v>
      </c>
      <c r="B93" s="148">
        <f>SUM(B94:B96)</f>
        <v>0</v>
      </c>
      <c r="C93" s="148"/>
      <c r="D93" s="148">
        <f>SUM(D94:D96)</f>
        <v>0</v>
      </c>
    </row>
    <row r="94" spans="1:4" ht="16.5" customHeight="1">
      <c r="A94" s="143" t="s">
        <v>106</v>
      </c>
      <c r="B94" s="148">
        <v>0</v>
      </c>
      <c r="C94" s="148"/>
      <c r="D94" s="148">
        <v>0</v>
      </c>
    </row>
    <row r="95" spans="1:4" ht="14.25" customHeight="1">
      <c r="A95" s="149" t="s">
        <v>107</v>
      </c>
      <c r="B95" s="148"/>
      <c r="C95" s="148"/>
      <c r="D95" s="148"/>
    </row>
    <row r="96" spans="1:4" ht="16.5" customHeight="1">
      <c r="A96" s="143" t="s">
        <v>41</v>
      </c>
      <c r="B96" s="148">
        <v>0</v>
      </c>
      <c r="C96" s="148"/>
      <c r="D96" s="148">
        <v>0</v>
      </c>
    </row>
    <row r="97" spans="1:4" s="100" customFormat="1" ht="20.25" customHeight="1">
      <c r="A97" s="95" t="s">
        <v>285</v>
      </c>
      <c r="B97" s="150"/>
      <c r="C97" s="95"/>
      <c r="D97" s="151">
        <v>651</v>
      </c>
    </row>
    <row r="98" spans="1:9" ht="18.75" customHeight="1">
      <c r="A98" s="145" t="s">
        <v>108</v>
      </c>
      <c r="B98" s="118">
        <f>B71+B93</f>
        <v>766639</v>
      </c>
      <c r="C98" s="118">
        <f>C72+C81+C82+C87+C88</f>
        <v>24062</v>
      </c>
      <c r="D98" s="118">
        <f>D72+D81+D82+D87+D88+D97</f>
        <v>36262</v>
      </c>
      <c r="E98" s="118">
        <f>E72+E81+E82+E87+E88</f>
        <v>0</v>
      </c>
      <c r="F98" s="118">
        <f>F72+F81+F82+F87+F88</f>
        <v>0</v>
      </c>
      <c r="G98" s="118">
        <f>G72+G81+G82+G87+G88</f>
        <v>0</v>
      </c>
      <c r="H98" s="118">
        <f>H72+H81+H82+H87+H88</f>
        <v>0</v>
      </c>
      <c r="I98" s="118">
        <f>I72+I81+I82+I87+I88</f>
        <v>0</v>
      </c>
    </row>
    <row r="99" ht="13.5" customHeight="1">
      <c r="B99" s="152"/>
    </row>
    <row r="100" spans="1:3" ht="13.5" customHeight="1">
      <c r="A100" s="153" t="s">
        <v>109</v>
      </c>
      <c r="B100" s="154" t="e">
        <f>B8-B98</f>
        <v>#REF!</v>
      </c>
      <c r="C100" s="155" t="e">
        <f>#REF!-#REF!</f>
        <v>#REF!</v>
      </c>
    </row>
    <row r="101" ht="13.5" customHeight="1">
      <c r="B101" s="152"/>
    </row>
    <row r="102" ht="13.5" customHeight="1">
      <c r="B102" s="152"/>
    </row>
    <row r="103" ht="13.5" customHeight="1">
      <c r="B103" s="152"/>
    </row>
    <row r="104" ht="13.5" customHeight="1">
      <c r="B104" s="152"/>
    </row>
    <row r="105" ht="13.5" customHeight="1">
      <c r="B105" s="152"/>
    </row>
    <row r="106" ht="13.5" customHeight="1">
      <c r="B106" s="152"/>
    </row>
    <row r="107" ht="13.5" customHeight="1">
      <c r="B107" s="152"/>
    </row>
    <row r="108" ht="12.75">
      <c r="B108" s="152"/>
    </row>
    <row r="109" ht="12.75">
      <c r="B109" s="152"/>
    </row>
    <row r="110" ht="12.75">
      <c r="B110" s="152"/>
    </row>
    <row r="111" ht="12.75">
      <c r="B111" s="152"/>
    </row>
  </sheetData>
  <sheetProtection/>
  <mergeCells count="5">
    <mergeCell ref="A1:I1"/>
    <mergeCell ref="A2:I2"/>
    <mergeCell ref="A4:C4"/>
    <mergeCell ref="A5:C5"/>
    <mergeCell ref="C6:D6"/>
  </mergeCells>
  <printOptions/>
  <pageMargins left="1.0236220472440944" right="0.2362204724409449" top="0.35433070866141736" bottom="0.35433070866141736" header="0.31496062992125984" footer="0.3149606299212598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63.125" style="158" customWidth="1"/>
    <col min="2" max="3" width="9.25390625" style="160" customWidth="1"/>
    <col min="4" max="4" width="0.2421875" style="158" customWidth="1"/>
    <col min="5" max="10" width="9.125" style="158" hidden="1" customWidth="1"/>
    <col min="11" max="16384" width="9.125" style="158" customWidth="1"/>
  </cols>
  <sheetData>
    <row r="1" spans="1:10" s="81" customFormat="1" ht="12.75">
      <c r="A1" s="77" t="s">
        <v>291</v>
      </c>
      <c r="B1" s="77"/>
      <c r="C1" s="77"/>
      <c r="D1" s="77"/>
      <c r="E1" s="77"/>
      <c r="F1" s="77"/>
      <c r="G1" s="77"/>
      <c r="H1" s="77"/>
      <c r="I1" s="77"/>
      <c r="J1" s="77"/>
    </row>
    <row r="2" spans="1:3" ht="24.75" customHeight="1">
      <c r="A2" s="156" t="s">
        <v>258</v>
      </c>
      <c r="B2" s="156"/>
      <c r="C2" s="157"/>
    </row>
    <row r="3" spans="1:3" ht="44.25" customHeight="1">
      <c r="A3" s="156" t="s">
        <v>292</v>
      </c>
      <c r="B3" s="156"/>
      <c r="C3" s="157"/>
    </row>
    <row r="4" spans="1:3" ht="12.75">
      <c r="A4" s="159"/>
      <c r="C4" s="161"/>
    </row>
    <row r="5" spans="1:5" ht="52.5" customHeight="1">
      <c r="A5" s="162" t="s">
        <v>110</v>
      </c>
      <c r="B5" s="5" t="s">
        <v>283</v>
      </c>
      <c r="C5" s="5" t="s">
        <v>284</v>
      </c>
      <c r="D5" s="163"/>
      <c r="E5" s="164"/>
    </row>
    <row r="6" spans="1:5" ht="16.5" customHeight="1">
      <c r="A6" s="117" t="s">
        <v>111</v>
      </c>
      <c r="B6" s="165">
        <v>5044</v>
      </c>
      <c r="C6" s="166">
        <v>9634</v>
      </c>
      <c r="D6" s="167"/>
      <c r="E6" s="168"/>
    </row>
    <row r="7" spans="1:5" ht="16.5" customHeight="1">
      <c r="A7" s="143" t="s">
        <v>112</v>
      </c>
      <c r="B7" s="165">
        <v>5044</v>
      </c>
      <c r="C7" s="166">
        <v>9634</v>
      </c>
      <c r="D7" s="169"/>
      <c r="E7" s="170"/>
    </row>
    <row r="8" spans="1:5" ht="13.5" customHeight="1">
      <c r="A8" s="137" t="s">
        <v>113</v>
      </c>
      <c r="B8" s="165"/>
      <c r="C8" s="166"/>
      <c r="D8" s="171"/>
      <c r="E8" s="170"/>
    </row>
    <row r="9" spans="1:5" ht="13.5" customHeight="1">
      <c r="A9" s="10" t="s">
        <v>114</v>
      </c>
      <c r="B9" s="172">
        <v>5044</v>
      </c>
      <c r="C9" s="173">
        <v>9634</v>
      </c>
      <c r="D9" s="6">
        <v>1636</v>
      </c>
      <c r="E9" s="174"/>
    </row>
    <row r="10" spans="1:5" ht="16.5" customHeight="1">
      <c r="A10" s="175" t="s">
        <v>115</v>
      </c>
      <c r="B10" s="165"/>
      <c r="C10" s="166"/>
      <c r="D10" s="176"/>
      <c r="E10" s="170"/>
    </row>
    <row r="11" spans="1:5" ht="13.5" customHeight="1">
      <c r="A11" s="141" t="s">
        <v>116</v>
      </c>
      <c r="B11" s="165"/>
      <c r="C11" s="166"/>
      <c r="D11" s="177"/>
      <c r="E11" s="170"/>
    </row>
    <row r="12" spans="1:5" ht="13.5" customHeight="1">
      <c r="A12" s="141" t="s">
        <v>117</v>
      </c>
      <c r="B12" s="172"/>
      <c r="C12" s="173"/>
      <c r="D12" s="177"/>
      <c r="E12" s="174"/>
    </row>
    <row r="13" spans="1:5" ht="13.5" customHeight="1">
      <c r="A13" s="141" t="s">
        <v>118</v>
      </c>
      <c r="B13" s="172"/>
      <c r="C13" s="173"/>
      <c r="D13" s="177"/>
      <c r="E13" s="174"/>
    </row>
    <row r="14" spans="1:5" ht="13.5" customHeight="1">
      <c r="A14" s="141" t="s">
        <v>119</v>
      </c>
      <c r="B14" s="172"/>
      <c r="C14" s="173"/>
      <c r="D14" s="177"/>
      <c r="E14" s="174"/>
    </row>
    <row r="15" spans="1:5" ht="13.5" customHeight="1">
      <c r="A15" s="141" t="s">
        <v>120</v>
      </c>
      <c r="B15" s="172"/>
      <c r="C15" s="173"/>
      <c r="D15" s="177"/>
      <c r="E15" s="174"/>
    </row>
    <row r="16" spans="1:5" ht="16.5" customHeight="1">
      <c r="A16" s="175" t="s">
        <v>121</v>
      </c>
      <c r="B16" s="165"/>
      <c r="C16" s="166"/>
      <c r="D16" s="176"/>
      <c r="E16" s="170"/>
    </row>
    <row r="17" spans="1:5" ht="13.5" customHeight="1">
      <c r="A17" s="141" t="s">
        <v>122</v>
      </c>
      <c r="B17" s="172"/>
      <c r="C17" s="173"/>
      <c r="D17" s="177"/>
      <c r="E17" s="174"/>
    </row>
    <row r="18" spans="1:5" ht="13.5" customHeight="1">
      <c r="A18" s="141" t="s">
        <v>123</v>
      </c>
      <c r="B18" s="172"/>
      <c r="C18" s="173"/>
      <c r="D18" s="177"/>
      <c r="E18" s="174"/>
    </row>
    <row r="19" spans="1:5" ht="14.25" customHeight="1">
      <c r="A19" s="141" t="s">
        <v>124</v>
      </c>
      <c r="B19" s="172"/>
      <c r="C19" s="173"/>
      <c r="D19" s="177"/>
      <c r="E19" s="174"/>
    </row>
    <row r="20" spans="1:5" ht="16.5" customHeight="1">
      <c r="A20" s="142" t="s">
        <v>12</v>
      </c>
      <c r="B20" s="165"/>
      <c r="C20" s="166"/>
      <c r="D20" s="178"/>
      <c r="E20" s="170"/>
    </row>
    <row r="21" spans="1:5" ht="16.5" customHeight="1">
      <c r="A21" s="143" t="s">
        <v>13</v>
      </c>
      <c r="B21" s="165"/>
      <c r="C21" s="166"/>
      <c r="D21" s="169"/>
      <c r="E21" s="170"/>
    </row>
    <row r="22" spans="1:5" ht="16.5" customHeight="1">
      <c r="A22" s="137" t="s">
        <v>125</v>
      </c>
      <c r="B22" s="165"/>
      <c r="C22" s="166"/>
      <c r="D22" s="171"/>
      <c r="E22" s="170"/>
    </row>
    <row r="23" spans="1:5" ht="16.5" customHeight="1">
      <c r="A23" s="141" t="s">
        <v>126</v>
      </c>
      <c r="B23" s="165"/>
      <c r="C23" s="166"/>
      <c r="D23" s="177"/>
      <c r="E23" s="170"/>
    </row>
    <row r="24" spans="1:5" ht="16.5" customHeight="1">
      <c r="A24" s="143" t="s">
        <v>20</v>
      </c>
      <c r="B24" s="165"/>
      <c r="C24" s="166"/>
      <c r="D24" s="169"/>
      <c r="E24" s="170"/>
    </row>
    <row r="25" spans="1:5" ht="16.5" customHeight="1">
      <c r="A25" s="145" t="s">
        <v>127</v>
      </c>
      <c r="B25" s="165">
        <v>5044</v>
      </c>
      <c r="C25" s="166">
        <v>9634</v>
      </c>
      <c r="D25" s="179"/>
      <c r="E25" s="170"/>
    </row>
    <row r="26" spans="1:5" ht="16.5" customHeight="1">
      <c r="A26" s="117" t="s">
        <v>128</v>
      </c>
      <c r="B26" s="165"/>
      <c r="C26" s="166"/>
      <c r="D26" s="180"/>
      <c r="E26" s="170"/>
    </row>
    <row r="27" spans="1:5" ht="16.5" customHeight="1">
      <c r="A27" s="143" t="s">
        <v>129</v>
      </c>
      <c r="B27" s="165">
        <v>0</v>
      </c>
      <c r="C27" s="166">
        <v>660</v>
      </c>
      <c r="D27" s="169"/>
      <c r="E27" s="170"/>
    </row>
    <row r="28" spans="1:5" ht="16.5" customHeight="1">
      <c r="A28" s="181" t="s">
        <v>130</v>
      </c>
      <c r="B28" s="165"/>
      <c r="C28" s="166"/>
      <c r="D28" s="182"/>
      <c r="E28" s="170"/>
    </row>
    <row r="29" spans="1:5" ht="13.5" customHeight="1">
      <c r="A29" s="183" t="s">
        <v>131</v>
      </c>
      <c r="B29" s="165"/>
      <c r="C29" s="166"/>
      <c r="D29" s="184"/>
      <c r="E29" s="170"/>
    </row>
    <row r="30" spans="1:5" ht="13.5" customHeight="1">
      <c r="A30" s="11" t="s">
        <v>132</v>
      </c>
      <c r="B30" s="165"/>
      <c r="C30" s="166"/>
      <c r="D30" s="7"/>
      <c r="E30" s="170"/>
    </row>
    <row r="31" spans="1:8" ht="13.5" customHeight="1">
      <c r="A31" s="183" t="s">
        <v>133</v>
      </c>
      <c r="B31" s="165"/>
      <c r="C31" s="166"/>
      <c r="D31" s="184"/>
      <c r="E31" s="170"/>
      <c r="G31" s="185"/>
      <c r="H31" s="185"/>
    </row>
    <row r="32" spans="1:3" ht="13.5" customHeight="1">
      <c r="A32" s="181" t="s">
        <v>134</v>
      </c>
      <c r="B32" s="165"/>
      <c r="C32" s="166"/>
    </row>
    <row r="33" spans="1:3" ht="13.5" customHeight="1">
      <c r="A33" s="143" t="s">
        <v>135</v>
      </c>
      <c r="B33" s="165">
        <v>5806</v>
      </c>
      <c r="C33" s="166">
        <v>6079</v>
      </c>
    </row>
    <row r="34" spans="1:3" ht="13.5" customHeight="1">
      <c r="A34" s="181" t="s">
        <v>136</v>
      </c>
      <c r="B34" s="165"/>
      <c r="C34" s="166"/>
    </row>
    <row r="35" spans="1:3" ht="13.5" customHeight="1">
      <c r="A35" s="181" t="s">
        <v>179</v>
      </c>
      <c r="B35" s="186"/>
      <c r="C35" s="186"/>
    </row>
    <row r="36" spans="1:3" ht="13.5" customHeight="1">
      <c r="A36" s="143" t="s">
        <v>137</v>
      </c>
      <c r="B36" s="165"/>
      <c r="C36" s="186"/>
    </row>
    <row r="37" spans="1:3" ht="13.5" customHeight="1">
      <c r="A37" s="181" t="s">
        <v>138</v>
      </c>
      <c r="B37" s="172"/>
      <c r="C37" s="186"/>
    </row>
    <row r="38" spans="1:3" ht="13.5" customHeight="1">
      <c r="A38" s="181" t="s">
        <v>139</v>
      </c>
      <c r="B38" s="165"/>
      <c r="C38" s="186"/>
    </row>
    <row r="39" spans="1:3" ht="13.5" customHeight="1">
      <c r="A39" s="187"/>
      <c r="B39" s="172"/>
      <c r="C39" s="173"/>
    </row>
    <row r="40" spans="1:3" ht="13.5" customHeight="1">
      <c r="A40" s="187"/>
      <c r="B40" s="172"/>
      <c r="C40" s="173"/>
    </row>
    <row r="41" spans="1:3" ht="13.5" customHeight="1">
      <c r="A41" s="188"/>
      <c r="B41" s="172"/>
      <c r="C41" s="173"/>
    </row>
    <row r="42" spans="1:3" ht="13.5" customHeight="1">
      <c r="A42" s="142" t="s">
        <v>38</v>
      </c>
      <c r="B42" s="189"/>
      <c r="C42" s="186"/>
    </row>
    <row r="43" spans="1:3" ht="13.5" customHeight="1">
      <c r="A43" s="143" t="s">
        <v>106</v>
      </c>
      <c r="B43" s="190"/>
      <c r="C43" s="186"/>
    </row>
    <row r="44" spans="1:3" ht="13.5" customHeight="1">
      <c r="A44" s="149" t="s">
        <v>140</v>
      </c>
      <c r="B44" s="190"/>
      <c r="C44" s="191"/>
    </row>
    <row r="45" spans="1:3" ht="13.5" customHeight="1">
      <c r="A45" s="143" t="s">
        <v>41</v>
      </c>
      <c r="B45" s="190"/>
      <c r="C45" s="186"/>
    </row>
    <row r="46" spans="1:3" ht="13.5" customHeight="1">
      <c r="A46" s="145" t="s">
        <v>141</v>
      </c>
      <c r="B46" s="189">
        <v>2261</v>
      </c>
      <c r="C46" s="192">
        <f>C27+C33</f>
        <v>6739</v>
      </c>
    </row>
    <row r="47" spans="1:5" ht="13.5" customHeight="1">
      <c r="A47" s="193"/>
      <c r="B47" s="194"/>
      <c r="C47" s="193"/>
      <c r="D47" s="182"/>
      <c r="E47" s="170"/>
    </row>
    <row r="48" spans="1:5" ht="13.5" customHeight="1">
      <c r="A48" s="195"/>
      <c r="B48" s="196"/>
      <c r="C48" s="195"/>
      <c r="D48" s="197"/>
      <c r="E48" s="198"/>
    </row>
    <row r="49" spans="1:5" s="201" customFormat="1" ht="13.5" customHeight="1">
      <c r="A49" s="199"/>
      <c r="B49" s="196"/>
      <c r="C49" s="199"/>
      <c r="D49" s="200"/>
      <c r="E49" s="155"/>
    </row>
    <row r="50" spans="1:5" s="201" customFormat="1" ht="13.5" customHeight="1">
      <c r="A50" s="199"/>
      <c r="B50" s="196"/>
      <c r="C50" s="199"/>
      <c r="D50" s="200"/>
      <c r="E50" s="155"/>
    </row>
    <row r="51" spans="1:5" s="201" customFormat="1" ht="16.5" customHeight="1">
      <c r="A51" s="199"/>
      <c r="B51" s="196"/>
      <c r="C51" s="199"/>
      <c r="D51" s="202"/>
      <c r="E51" s="154"/>
    </row>
    <row r="52" spans="2:5" s="201" customFormat="1" ht="16.5" customHeight="1">
      <c r="B52" s="203"/>
      <c r="C52" s="203"/>
      <c r="D52" s="204"/>
      <c r="E52" s="154"/>
    </row>
    <row r="53" spans="1:5" s="206" customFormat="1" ht="13.5" customHeight="1">
      <c r="A53" s="201"/>
      <c r="B53" s="203"/>
      <c r="C53" s="203"/>
      <c r="D53" s="205"/>
      <c r="E53" s="155"/>
    </row>
    <row r="54" spans="1:8" s="209" customFormat="1" ht="13.5" customHeight="1">
      <c r="A54" s="158"/>
      <c r="B54" s="160"/>
      <c r="C54" s="160"/>
      <c r="D54" s="207"/>
      <c r="E54" s="208"/>
      <c r="H54" s="206"/>
    </row>
    <row r="55" spans="1:7" s="209" customFormat="1" ht="13.5" customHeight="1">
      <c r="A55" s="158"/>
      <c r="B55" s="160"/>
      <c r="C55" s="160"/>
      <c r="D55" s="8"/>
      <c r="E55" s="210"/>
      <c r="G55" s="206"/>
    </row>
    <row r="56" spans="1:7" s="209" customFormat="1" ht="13.5" customHeight="1">
      <c r="A56" s="158"/>
      <c r="B56" s="160"/>
      <c r="C56" s="160"/>
      <c r="D56" s="8"/>
      <c r="E56" s="210"/>
      <c r="G56" s="206"/>
    </row>
    <row r="57" spans="1:7" s="209" customFormat="1" ht="13.5" customHeight="1">
      <c r="A57" s="158"/>
      <c r="B57" s="160"/>
      <c r="C57" s="160"/>
      <c r="D57" s="182"/>
      <c r="E57" s="211"/>
      <c r="G57" s="206"/>
    </row>
    <row r="58" spans="1:5" s="209" customFormat="1" ht="13.5" customHeight="1">
      <c r="A58" s="158"/>
      <c r="B58" s="160"/>
      <c r="C58" s="160"/>
      <c r="D58" s="169"/>
      <c r="E58" s="170"/>
    </row>
    <row r="59" spans="1:5" s="209" customFormat="1" ht="13.5" customHeight="1">
      <c r="A59" s="158"/>
      <c r="B59" s="160"/>
      <c r="C59" s="160"/>
      <c r="D59" s="182"/>
      <c r="E59" s="174"/>
    </row>
    <row r="60" spans="1:5" s="209" customFormat="1" ht="13.5" customHeight="1">
      <c r="A60" s="158"/>
      <c r="B60" s="160"/>
      <c r="C60" s="160"/>
      <c r="D60" s="182"/>
      <c r="E60" s="170"/>
    </row>
    <row r="61" spans="4:5" ht="13.5" customHeight="1">
      <c r="D61" s="212"/>
      <c r="E61" s="213"/>
    </row>
    <row r="62" spans="4:5" ht="13.5" customHeight="1">
      <c r="D62" s="212"/>
      <c r="E62" s="213"/>
    </row>
    <row r="63" spans="4:5" ht="13.5" customHeight="1">
      <c r="D63" s="214"/>
      <c r="E63" s="213"/>
    </row>
    <row r="64" spans="4:5" ht="16.5" customHeight="1">
      <c r="D64" s="215"/>
      <c r="E64" s="216"/>
    </row>
    <row r="65" spans="4:5" ht="13.5" customHeight="1">
      <c r="D65" s="169"/>
      <c r="E65" s="217"/>
    </row>
    <row r="66" spans="4:5" ht="13.5" customHeight="1">
      <c r="D66" s="218"/>
      <c r="E66" s="217"/>
    </row>
    <row r="67" spans="4:5" ht="13.5" customHeight="1">
      <c r="D67" s="169"/>
      <c r="E67" s="217"/>
    </row>
    <row r="68" spans="4:5" ht="18" customHeight="1">
      <c r="D68" s="219"/>
      <c r="E68" s="220"/>
    </row>
    <row r="69" spans="4:5" ht="12.75">
      <c r="D69" s="84"/>
      <c r="E69" s="221"/>
    </row>
    <row r="70" spans="4:5" ht="12.75">
      <c r="D70" s="195"/>
      <c r="E70" s="222"/>
    </row>
    <row r="71" spans="4:5" ht="12.75">
      <c r="D71" s="223"/>
      <c r="E71" s="222"/>
    </row>
    <row r="72" spans="4:5" ht="12.75">
      <c r="D72" s="223"/>
      <c r="E72" s="222"/>
    </row>
    <row r="73" spans="4:5" ht="12.75">
      <c r="D73" s="223"/>
      <c r="E73" s="222"/>
    </row>
  </sheetData>
  <sheetProtection/>
  <mergeCells count="3">
    <mergeCell ref="A1:J1"/>
    <mergeCell ref="A2:C2"/>
    <mergeCell ref="A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1">
      <selection activeCell="R1" sqref="R1"/>
    </sheetView>
  </sheetViews>
  <sheetFormatPr defaultColWidth="9.00390625" defaultRowHeight="12.75"/>
  <cols>
    <col min="1" max="1" width="2.625" style="160" customWidth="1"/>
    <col min="2" max="2" width="6.00390625" style="160" customWidth="1"/>
    <col min="3" max="3" width="13.75390625" style="160" customWidth="1"/>
    <col min="4" max="4" width="8.25390625" style="160" customWidth="1"/>
    <col min="5" max="5" width="9.375" style="160" customWidth="1"/>
    <col min="6" max="6" width="8.125" style="160" customWidth="1"/>
    <col min="7" max="7" width="9.25390625" style="160" customWidth="1"/>
    <col min="8" max="8" width="7.625" style="160" customWidth="1"/>
    <col min="9" max="9" width="9.00390625" style="160" customWidth="1"/>
    <col min="10" max="10" width="7.875" style="160" customWidth="1"/>
    <col min="11" max="11" width="9.25390625" style="160" customWidth="1"/>
    <col min="12" max="12" width="7.00390625" style="160" customWidth="1"/>
    <col min="13" max="13" width="7.125" style="160" customWidth="1"/>
    <col min="14" max="15" width="8.00390625" style="160" customWidth="1"/>
    <col min="16" max="16" width="6.25390625" style="160" customWidth="1"/>
    <col min="17" max="17" width="6.75390625" style="160" customWidth="1"/>
    <col min="18" max="16384" width="9.125" style="160" customWidth="1"/>
  </cols>
  <sheetData>
    <row r="1" spans="1:8" ht="11.25">
      <c r="A1" s="77" t="s">
        <v>293</v>
      </c>
      <c r="B1" s="77"/>
      <c r="C1" s="77"/>
      <c r="D1" s="77"/>
      <c r="E1" s="77"/>
      <c r="F1" s="77"/>
      <c r="G1" s="77"/>
      <c r="H1" s="77"/>
    </row>
    <row r="2" spans="1:17" ht="11.25">
      <c r="A2" s="224" t="s">
        <v>294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Q2" s="160" t="s">
        <v>0</v>
      </c>
    </row>
    <row r="3" spans="1:13" ht="12" thickBo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</row>
    <row r="4" spans="1:17" ht="13.5" thickBot="1">
      <c r="A4" s="227" t="s">
        <v>181</v>
      </c>
      <c r="B4" s="228"/>
      <c r="C4" s="228"/>
      <c r="D4" s="229"/>
      <c r="E4" s="230"/>
      <c r="F4" s="229" t="s">
        <v>185</v>
      </c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</row>
    <row r="5" spans="1:17" ht="24" customHeight="1" thickBot="1">
      <c r="A5" s="232"/>
      <c r="B5" s="233" t="s">
        <v>182</v>
      </c>
      <c r="C5" s="233" t="s">
        <v>184</v>
      </c>
      <c r="D5" s="229" t="s">
        <v>295</v>
      </c>
      <c r="E5" s="230"/>
      <c r="F5" s="229" t="s">
        <v>186</v>
      </c>
      <c r="G5" s="230"/>
      <c r="H5" s="229" t="s">
        <v>187</v>
      </c>
      <c r="I5" s="230"/>
      <c r="J5" s="229" t="s">
        <v>188</v>
      </c>
      <c r="K5" s="230"/>
      <c r="L5" s="229" t="s">
        <v>189</v>
      </c>
      <c r="M5" s="231"/>
      <c r="N5" s="229" t="s">
        <v>190</v>
      </c>
      <c r="O5" s="231"/>
      <c r="P5" s="229" t="s">
        <v>296</v>
      </c>
      <c r="Q5" s="230"/>
    </row>
    <row r="6" spans="1:17" ht="57.75" customHeight="1" thickBot="1">
      <c r="A6" s="232"/>
      <c r="B6" s="233" t="s">
        <v>183</v>
      </c>
      <c r="C6" s="234"/>
      <c r="D6" s="233" t="s">
        <v>297</v>
      </c>
      <c r="E6" s="233" t="s">
        <v>298</v>
      </c>
      <c r="F6" s="235" t="s">
        <v>297</v>
      </c>
      <c r="G6" s="235" t="s">
        <v>298</v>
      </c>
      <c r="H6" s="235" t="s">
        <v>297</v>
      </c>
      <c r="I6" s="235" t="s">
        <v>298</v>
      </c>
      <c r="J6" s="235" t="s">
        <v>297</v>
      </c>
      <c r="K6" s="235" t="s">
        <v>298</v>
      </c>
      <c r="L6" s="235" t="s">
        <v>297</v>
      </c>
      <c r="M6" s="235" t="s">
        <v>298</v>
      </c>
      <c r="N6" s="235" t="s">
        <v>297</v>
      </c>
      <c r="O6" s="235" t="s">
        <v>298</v>
      </c>
      <c r="P6" s="235" t="s">
        <v>297</v>
      </c>
      <c r="Q6" s="235" t="s">
        <v>298</v>
      </c>
    </row>
    <row r="7" spans="1:17" ht="12" customHeight="1" hidden="1">
      <c r="A7" s="236"/>
      <c r="B7" s="237"/>
      <c r="C7" s="237"/>
      <c r="D7" s="237"/>
      <c r="E7" s="238"/>
      <c r="F7" s="239" t="s">
        <v>191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</row>
    <row r="8" spans="1:17" ht="24" customHeight="1" thickBot="1">
      <c r="A8" s="240" t="s">
        <v>144</v>
      </c>
      <c r="B8" s="240">
        <v>11130</v>
      </c>
      <c r="C8" s="240" t="s">
        <v>192</v>
      </c>
      <c r="D8" s="241">
        <f aca="true" t="shared" si="0" ref="D8:E34">SUM(F8+H8+J8+L8+N8+P8)</f>
        <v>12400</v>
      </c>
      <c r="E8" s="241">
        <f t="shared" si="0"/>
        <v>14234</v>
      </c>
      <c r="F8" s="242">
        <v>8747</v>
      </c>
      <c r="G8" s="242">
        <v>8747</v>
      </c>
      <c r="H8" s="242">
        <v>1790</v>
      </c>
      <c r="I8" s="242">
        <v>1327</v>
      </c>
      <c r="J8" s="243">
        <v>626</v>
      </c>
      <c r="K8" s="243">
        <v>1000</v>
      </c>
      <c r="L8" s="242"/>
      <c r="M8" s="242"/>
      <c r="N8" s="242">
        <v>1237</v>
      </c>
      <c r="O8" s="242">
        <v>3160</v>
      </c>
      <c r="P8" s="242"/>
      <c r="Q8" s="242"/>
    </row>
    <row r="9" spans="1:17" ht="24" customHeight="1" thickBot="1">
      <c r="A9" s="244" t="s">
        <v>145</v>
      </c>
      <c r="B9" s="245">
        <v>13320</v>
      </c>
      <c r="C9" s="245" t="s">
        <v>193</v>
      </c>
      <c r="D9" s="241">
        <f t="shared" si="0"/>
        <v>57</v>
      </c>
      <c r="E9" s="241">
        <f t="shared" si="0"/>
        <v>57</v>
      </c>
      <c r="F9" s="246"/>
      <c r="G9" s="246"/>
      <c r="H9" s="246"/>
      <c r="I9" s="246"/>
      <c r="J9" s="246">
        <v>57</v>
      </c>
      <c r="K9" s="246">
        <v>57</v>
      </c>
      <c r="L9" s="246"/>
      <c r="M9" s="246"/>
      <c r="N9" s="246"/>
      <c r="O9" s="246"/>
      <c r="P9" s="246"/>
      <c r="Q9" s="246"/>
    </row>
    <row r="10" spans="1:17" ht="24" customHeight="1" thickBot="1">
      <c r="A10" s="244" t="s">
        <v>146</v>
      </c>
      <c r="B10" s="245">
        <v>11350</v>
      </c>
      <c r="C10" s="245" t="s">
        <v>194</v>
      </c>
      <c r="D10" s="241">
        <f t="shared" si="0"/>
        <v>0</v>
      </c>
      <c r="E10" s="241">
        <f t="shared" si="0"/>
        <v>0</v>
      </c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</row>
    <row r="11" spans="1:17" ht="24" customHeight="1" thickBot="1">
      <c r="A11" s="244" t="s">
        <v>147</v>
      </c>
      <c r="B11" s="245">
        <v>32020</v>
      </c>
      <c r="C11" s="245" t="s">
        <v>195</v>
      </c>
      <c r="D11" s="241">
        <f t="shared" si="0"/>
        <v>0</v>
      </c>
      <c r="E11" s="241">
        <f t="shared" si="0"/>
        <v>0</v>
      </c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</row>
    <row r="12" spans="1:17" ht="24" customHeight="1" thickBot="1">
      <c r="A12" s="244" t="s">
        <v>148</v>
      </c>
      <c r="B12" s="245">
        <v>41231</v>
      </c>
      <c r="C12" s="245" t="s">
        <v>177</v>
      </c>
      <c r="D12" s="241">
        <f t="shared" si="0"/>
        <v>3705</v>
      </c>
      <c r="E12" s="241">
        <f t="shared" si="0"/>
        <v>9794</v>
      </c>
      <c r="F12" s="246">
        <v>1316</v>
      </c>
      <c r="G12" s="246">
        <v>4571</v>
      </c>
      <c r="H12" s="246">
        <v>145</v>
      </c>
      <c r="I12" s="246">
        <v>359</v>
      </c>
      <c r="J12" s="247">
        <v>2244</v>
      </c>
      <c r="K12" s="247">
        <v>4864</v>
      </c>
      <c r="L12" s="246"/>
      <c r="M12" s="246"/>
      <c r="N12" s="246"/>
      <c r="O12" s="246"/>
      <c r="P12" s="246"/>
      <c r="Q12" s="246"/>
    </row>
    <row r="13" spans="1:17" ht="24" customHeight="1" thickBot="1">
      <c r="A13" s="244" t="s">
        <v>149</v>
      </c>
      <c r="B13" s="245">
        <v>45160</v>
      </c>
      <c r="C13" s="245" t="s">
        <v>196</v>
      </c>
      <c r="D13" s="241">
        <f t="shared" si="0"/>
        <v>0</v>
      </c>
      <c r="E13" s="241">
        <f t="shared" si="0"/>
        <v>0</v>
      </c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</row>
    <row r="14" spans="1:17" ht="24" customHeight="1" thickBot="1">
      <c r="A14" s="244" t="s">
        <v>150</v>
      </c>
      <c r="B14" s="245">
        <v>51040</v>
      </c>
      <c r="C14" s="245" t="s">
        <v>197</v>
      </c>
      <c r="D14" s="241">
        <f t="shared" si="0"/>
        <v>0</v>
      </c>
      <c r="E14" s="241">
        <f t="shared" si="0"/>
        <v>0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</row>
    <row r="15" spans="1:17" ht="24" customHeight="1" thickBot="1">
      <c r="A15" s="244" t="s">
        <v>151</v>
      </c>
      <c r="B15" s="245">
        <v>52020</v>
      </c>
      <c r="C15" s="245" t="s">
        <v>178</v>
      </c>
      <c r="D15" s="241">
        <f t="shared" si="0"/>
        <v>0</v>
      </c>
      <c r="E15" s="241">
        <f t="shared" si="0"/>
        <v>0</v>
      </c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</row>
    <row r="16" spans="1:17" ht="24" customHeight="1" thickBot="1">
      <c r="A16" s="244" t="s">
        <v>152</v>
      </c>
      <c r="B16" s="245">
        <v>63020</v>
      </c>
      <c r="C16" s="245" t="s">
        <v>198</v>
      </c>
      <c r="D16" s="241">
        <f t="shared" si="0"/>
        <v>127</v>
      </c>
      <c r="E16" s="241">
        <f t="shared" si="0"/>
        <v>127</v>
      </c>
      <c r="F16" s="246"/>
      <c r="G16" s="246"/>
      <c r="H16" s="246"/>
      <c r="I16" s="246"/>
      <c r="J16" s="246">
        <v>127</v>
      </c>
      <c r="K16" s="246">
        <v>127</v>
      </c>
      <c r="L16" s="246"/>
      <c r="M16" s="246"/>
      <c r="N16" s="246"/>
      <c r="O16" s="246"/>
      <c r="P16" s="246"/>
      <c r="Q16" s="246"/>
    </row>
    <row r="17" spans="1:17" ht="24" customHeight="1" thickBot="1">
      <c r="A17" s="244" t="s">
        <v>153</v>
      </c>
      <c r="B17" s="245">
        <v>64010</v>
      </c>
      <c r="C17" s="245" t="s">
        <v>169</v>
      </c>
      <c r="D17" s="241">
        <f t="shared" si="0"/>
        <v>572</v>
      </c>
      <c r="E17" s="241">
        <f t="shared" si="0"/>
        <v>572</v>
      </c>
      <c r="F17" s="246"/>
      <c r="G17" s="246"/>
      <c r="H17" s="246"/>
      <c r="I17" s="246"/>
      <c r="J17" s="246">
        <v>572</v>
      </c>
      <c r="K17" s="246">
        <v>572</v>
      </c>
      <c r="L17" s="246"/>
      <c r="M17" s="246"/>
      <c r="N17" s="246"/>
      <c r="O17" s="246"/>
      <c r="P17" s="246"/>
      <c r="Q17" s="246"/>
    </row>
    <row r="18" spans="1:17" ht="24" customHeight="1" thickBot="1">
      <c r="A18" s="244" t="s">
        <v>154</v>
      </c>
      <c r="B18" s="245">
        <v>66010</v>
      </c>
      <c r="C18" s="245" t="s">
        <v>199</v>
      </c>
      <c r="D18" s="241">
        <f t="shared" si="0"/>
        <v>127</v>
      </c>
      <c r="E18" s="241">
        <f t="shared" si="0"/>
        <v>127</v>
      </c>
      <c r="F18" s="246"/>
      <c r="G18" s="246"/>
      <c r="H18" s="246"/>
      <c r="I18" s="246"/>
      <c r="J18" s="246">
        <v>127</v>
      </c>
      <c r="K18" s="246">
        <v>127</v>
      </c>
      <c r="L18" s="246"/>
      <c r="M18" s="246"/>
      <c r="N18" s="246"/>
      <c r="O18" s="246"/>
      <c r="P18" s="246"/>
      <c r="Q18" s="246"/>
    </row>
    <row r="19" spans="1:17" ht="41.25" customHeight="1" thickBot="1">
      <c r="A19" s="244" t="s">
        <v>155</v>
      </c>
      <c r="B19" s="245">
        <v>66020</v>
      </c>
      <c r="C19" s="245" t="s">
        <v>200</v>
      </c>
      <c r="D19" s="241">
        <f t="shared" si="0"/>
        <v>185</v>
      </c>
      <c r="E19" s="241">
        <f t="shared" si="0"/>
        <v>185</v>
      </c>
      <c r="F19" s="246"/>
      <c r="G19" s="246"/>
      <c r="H19" s="246"/>
      <c r="I19" s="246"/>
      <c r="J19" s="246">
        <v>185</v>
      </c>
      <c r="K19" s="246">
        <v>185</v>
      </c>
      <c r="L19" s="246"/>
      <c r="M19" s="246"/>
      <c r="N19" s="246"/>
      <c r="O19" s="246"/>
      <c r="P19" s="246"/>
      <c r="Q19" s="246"/>
    </row>
    <row r="20" spans="1:17" ht="24" customHeight="1" thickBot="1">
      <c r="A20" s="244" t="s">
        <v>156</v>
      </c>
      <c r="B20" s="245">
        <v>72111</v>
      </c>
      <c r="C20" s="245" t="s">
        <v>201</v>
      </c>
      <c r="D20" s="241">
        <f t="shared" si="0"/>
        <v>0</v>
      </c>
      <c r="E20" s="241">
        <f t="shared" si="0"/>
        <v>0</v>
      </c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</row>
    <row r="21" spans="1:17" ht="24" customHeight="1" thickBot="1">
      <c r="A21" s="244">
        <v>374</v>
      </c>
      <c r="B21" s="245">
        <v>72311</v>
      </c>
      <c r="C21" s="245" t="s">
        <v>202</v>
      </c>
      <c r="D21" s="241">
        <f t="shared" si="0"/>
        <v>0</v>
      </c>
      <c r="E21" s="241">
        <f t="shared" si="0"/>
        <v>0</v>
      </c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</row>
    <row r="22" spans="1:17" ht="24" customHeight="1" thickBot="1">
      <c r="A22" s="244" t="s">
        <v>158</v>
      </c>
      <c r="B22" s="245">
        <v>74031</v>
      </c>
      <c r="C22" s="245" t="s">
        <v>203</v>
      </c>
      <c r="D22" s="241">
        <f t="shared" si="0"/>
        <v>0</v>
      </c>
      <c r="E22" s="241">
        <f t="shared" si="0"/>
        <v>0</v>
      </c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</row>
    <row r="23" spans="1:17" ht="24" customHeight="1" thickBot="1">
      <c r="A23" s="244" t="s">
        <v>159</v>
      </c>
      <c r="B23" s="245">
        <v>104051</v>
      </c>
      <c r="C23" s="245" t="s">
        <v>299</v>
      </c>
      <c r="D23" s="241">
        <f t="shared" si="0"/>
        <v>0</v>
      </c>
      <c r="E23" s="241">
        <f t="shared" si="0"/>
        <v>52</v>
      </c>
      <c r="F23" s="246"/>
      <c r="G23" s="246"/>
      <c r="H23" s="246"/>
      <c r="I23" s="246"/>
      <c r="J23" s="246"/>
      <c r="K23" s="246"/>
      <c r="L23" s="246"/>
      <c r="M23" s="246">
        <v>52</v>
      </c>
      <c r="N23" s="246"/>
      <c r="O23" s="246"/>
      <c r="P23" s="246"/>
      <c r="Q23" s="246"/>
    </row>
    <row r="24" spans="1:17" ht="24" customHeight="1" thickBot="1">
      <c r="A24" s="244" t="s">
        <v>160</v>
      </c>
      <c r="B24" s="245">
        <v>81030</v>
      </c>
      <c r="C24" s="245" t="s">
        <v>205</v>
      </c>
      <c r="D24" s="241">
        <f t="shared" si="0"/>
        <v>0</v>
      </c>
      <c r="E24" s="241">
        <f t="shared" si="0"/>
        <v>0</v>
      </c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</row>
    <row r="25" spans="1:17" ht="24" customHeight="1" thickBot="1">
      <c r="A25" s="244" t="s">
        <v>161</v>
      </c>
      <c r="B25" s="245">
        <v>82042</v>
      </c>
      <c r="C25" s="245" t="s">
        <v>206</v>
      </c>
      <c r="D25" s="241">
        <f t="shared" si="0"/>
        <v>508</v>
      </c>
      <c r="E25" s="241">
        <f t="shared" si="0"/>
        <v>1439</v>
      </c>
      <c r="F25" s="246"/>
      <c r="G25" s="248">
        <v>682</v>
      </c>
      <c r="H25" s="246"/>
      <c r="I25" s="246">
        <v>249</v>
      </c>
      <c r="J25" s="246">
        <v>508</v>
      </c>
      <c r="K25" s="246">
        <v>508</v>
      </c>
      <c r="L25" s="246"/>
      <c r="M25" s="246"/>
      <c r="N25" s="246"/>
      <c r="O25" s="246"/>
      <c r="P25" s="246"/>
      <c r="Q25" s="246"/>
    </row>
    <row r="26" spans="1:17" ht="21.75" customHeight="1" thickBot="1">
      <c r="A26" s="244" t="s">
        <v>162</v>
      </c>
      <c r="B26" s="245">
        <v>82092</v>
      </c>
      <c r="C26" s="245" t="s">
        <v>207</v>
      </c>
      <c r="D26" s="241">
        <f t="shared" si="0"/>
        <v>280</v>
      </c>
      <c r="E26" s="241">
        <f t="shared" si="0"/>
        <v>280</v>
      </c>
      <c r="F26" s="246"/>
      <c r="G26" s="248"/>
      <c r="H26" s="246"/>
      <c r="I26" s="246"/>
      <c r="J26" s="246">
        <v>280</v>
      </c>
      <c r="K26" s="246">
        <v>280</v>
      </c>
      <c r="L26" s="246"/>
      <c r="M26" s="246"/>
      <c r="N26" s="246"/>
      <c r="O26" s="246"/>
      <c r="P26" s="246"/>
      <c r="Q26" s="246"/>
    </row>
    <row r="27" spans="1:17" ht="21.75" customHeight="1" thickBot="1">
      <c r="A27" s="244" t="s">
        <v>163</v>
      </c>
      <c r="B27" s="245">
        <v>91110</v>
      </c>
      <c r="C27" s="245" t="s">
        <v>300</v>
      </c>
      <c r="D27" s="241">
        <f t="shared" si="0"/>
        <v>0</v>
      </c>
      <c r="E27" s="241">
        <f t="shared" si="0"/>
        <v>0</v>
      </c>
      <c r="F27" s="246"/>
      <c r="G27" s="248"/>
      <c r="H27" s="246"/>
      <c r="I27" s="246"/>
      <c r="J27" s="246"/>
      <c r="K27" s="246"/>
      <c r="L27" s="246"/>
      <c r="M27" s="246"/>
      <c r="N27" s="246"/>
      <c r="O27" s="246"/>
      <c r="P27" s="246"/>
      <c r="Q27" s="246"/>
    </row>
    <row r="28" spans="1:17" ht="24" customHeight="1" thickBot="1">
      <c r="A28" s="244" t="s">
        <v>164</v>
      </c>
      <c r="B28" s="245">
        <v>96015</v>
      </c>
      <c r="C28" s="245" t="s">
        <v>208</v>
      </c>
      <c r="D28" s="241">
        <f t="shared" si="0"/>
        <v>272</v>
      </c>
      <c r="E28" s="241">
        <f t="shared" si="0"/>
        <v>272</v>
      </c>
      <c r="F28" s="246"/>
      <c r="G28" s="242"/>
      <c r="H28" s="246"/>
      <c r="I28" s="246"/>
      <c r="J28" s="246">
        <v>272</v>
      </c>
      <c r="K28" s="246">
        <v>272</v>
      </c>
      <c r="L28" s="246"/>
      <c r="M28" s="246"/>
      <c r="N28" s="246"/>
      <c r="O28" s="246"/>
      <c r="P28" s="246"/>
      <c r="Q28" s="246"/>
    </row>
    <row r="29" spans="1:17" ht="24" customHeight="1" thickBot="1">
      <c r="A29" s="244" t="s">
        <v>165</v>
      </c>
      <c r="B29" s="245">
        <v>102030</v>
      </c>
      <c r="C29" s="245" t="s">
        <v>209</v>
      </c>
      <c r="D29" s="241">
        <f t="shared" si="0"/>
        <v>0</v>
      </c>
      <c r="E29" s="241">
        <f t="shared" si="0"/>
        <v>0</v>
      </c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</row>
    <row r="30" spans="1:17" ht="24" customHeight="1" thickBot="1">
      <c r="A30" s="244" t="s">
        <v>166</v>
      </c>
      <c r="B30" s="245">
        <v>104042</v>
      </c>
      <c r="C30" s="245" t="s">
        <v>210</v>
      </c>
      <c r="D30" s="241">
        <f t="shared" si="0"/>
        <v>0</v>
      </c>
      <c r="E30" s="241">
        <f t="shared" si="0"/>
        <v>0</v>
      </c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</row>
    <row r="31" spans="1:17" ht="24" customHeight="1" thickBot="1">
      <c r="A31" s="244" t="s">
        <v>167</v>
      </c>
      <c r="B31" s="245">
        <v>104051</v>
      </c>
      <c r="C31" s="245" t="s">
        <v>211</v>
      </c>
      <c r="D31" s="241">
        <f t="shared" si="0"/>
        <v>229</v>
      </c>
      <c r="E31" s="241">
        <f t="shared" si="0"/>
        <v>500</v>
      </c>
      <c r="F31" s="246"/>
      <c r="G31" s="246"/>
      <c r="H31" s="246"/>
      <c r="I31" s="246"/>
      <c r="J31" s="246">
        <v>229</v>
      </c>
      <c r="K31" s="246">
        <v>500</v>
      </c>
      <c r="L31" s="246"/>
      <c r="M31" s="246"/>
      <c r="N31" s="246"/>
      <c r="O31" s="246"/>
      <c r="P31" s="246"/>
      <c r="Q31" s="246"/>
    </row>
    <row r="32" spans="1:17" ht="24" customHeight="1" thickBot="1">
      <c r="A32" s="244">
        <v>25</v>
      </c>
      <c r="B32" s="245">
        <v>107755</v>
      </c>
      <c r="C32" s="245" t="s">
        <v>260</v>
      </c>
      <c r="D32" s="241">
        <f t="shared" si="0"/>
        <v>3481</v>
      </c>
      <c r="E32" s="241">
        <f t="shared" si="0"/>
        <v>4207</v>
      </c>
      <c r="F32" s="246">
        <v>2244</v>
      </c>
      <c r="G32" s="246">
        <v>2304</v>
      </c>
      <c r="H32" s="246">
        <v>403</v>
      </c>
      <c r="I32" s="246">
        <v>403</v>
      </c>
      <c r="J32" s="246">
        <v>834</v>
      </c>
      <c r="K32" s="246">
        <v>1500</v>
      </c>
      <c r="L32" s="246"/>
      <c r="M32" s="246"/>
      <c r="N32" s="246"/>
      <c r="O32" s="246"/>
      <c r="P32" s="246"/>
      <c r="Q32" s="246"/>
    </row>
    <row r="33" spans="1:17" ht="24" customHeight="1" thickBot="1">
      <c r="A33" s="244">
        <v>26</v>
      </c>
      <c r="B33" s="245">
        <v>107060</v>
      </c>
      <c r="C33" s="245" t="s">
        <v>212</v>
      </c>
      <c r="D33" s="241">
        <f t="shared" si="0"/>
        <v>2119</v>
      </c>
      <c r="E33" s="241">
        <f t="shared" si="0"/>
        <v>3764</v>
      </c>
      <c r="F33" s="246"/>
      <c r="G33" s="246"/>
      <c r="H33" s="246"/>
      <c r="I33" s="246"/>
      <c r="J33" s="246"/>
      <c r="K33" s="246"/>
      <c r="L33" s="246">
        <v>2119</v>
      </c>
      <c r="M33" s="246">
        <v>3764</v>
      </c>
      <c r="N33" s="246"/>
      <c r="O33" s="246"/>
      <c r="P33" s="246"/>
      <c r="Q33" s="246"/>
    </row>
    <row r="34" spans="1:17" ht="24" customHeight="1" thickBot="1">
      <c r="A34" s="244">
        <v>27</v>
      </c>
      <c r="B34" s="249"/>
      <c r="C34" s="249" t="s">
        <v>213</v>
      </c>
      <c r="D34" s="241">
        <f t="shared" si="0"/>
        <v>24062</v>
      </c>
      <c r="E34" s="241">
        <f t="shared" si="0"/>
        <v>35610</v>
      </c>
      <c r="F34" s="250">
        <f aca="true" t="shared" si="1" ref="F34:Q34">SUM(F8:F33)</f>
        <v>12307</v>
      </c>
      <c r="G34" s="250">
        <f t="shared" si="1"/>
        <v>16304</v>
      </c>
      <c r="H34" s="250">
        <f t="shared" si="1"/>
        <v>2338</v>
      </c>
      <c r="I34" s="250">
        <f t="shared" si="1"/>
        <v>2338</v>
      </c>
      <c r="J34" s="250">
        <f t="shared" si="1"/>
        <v>6061</v>
      </c>
      <c r="K34" s="250">
        <f t="shared" si="1"/>
        <v>9992</v>
      </c>
      <c r="L34" s="250">
        <f t="shared" si="1"/>
        <v>2119</v>
      </c>
      <c r="M34" s="250">
        <f t="shared" si="1"/>
        <v>3816</v>
      </c>
      <c r="N34" s="250">
        <f t="shared" si="1"/>
        <v>1237</v>
      </c>
      <c r="O34" s="250">
        <f t="shared" si="1"/>
        <v>3160</v>
      </c>
      <c r="P34" s="250">
        <f t="shared" si="1"/>
        <v>0</v>
      </c>
      <c r="Q34" s="250">
        <f t="shared" si="1"/>
        <v>0</v>
      </c>
    </row>
    <row r="35" ht="12" thickBot="1">
      <c r="A35" s="251"/>
    </row>
    <row r="36" spans="1:17" ht="12" thickBot="1">
      <c r="A36" s="252" t="s">
        <v>181</v>
      </c>
      <c r="B36" s="228"/>
      <c r="C36" s="228"/>
      <c r="D36" s="239" t="s">
        <v>295</v>
      </c>
      <c r="E36" s="253"/>
      <c r="F36" s="231" t="s">
        <v>185</v>
      </c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</row>
    <row r="37" spans="1:17" ht="21.75" thickBot="1">
      <c r="A37" s="254"/>
      <c r="B37" s="233" t="s">
        <v>214</v>
      </c>
      <c r="C37" s="233" t="s">
        <v>215</v>
      </c>
      <c r="D37" s="253"/>
      <c r="E37" s="253"/>
      <c r="F37" s="239" t="s">
        <v>142</v>
      </c>
      <c r="G37" s="253"/>
      <c r="H37" s="229" t="s">
        <v>143</v>
      </c>
      <c r="I37" s="230"/>
      <c r="J37" s="239" t="s">
        <v>216</v>
      </c>
      <c r="K37" s="253"/>
      <c r="L37" s="239" t="s">
        <v>217</v>
      </c>
      <c r="M37" s="253"/>
      <c r="N37" s="239" t="s">
        <v>218</v>
      </c>
      <c r="O37" s="253"/>
      <c r="P37" s="235"/>
      <c r="Q37" s="235"/>
    </row>
    <row r="38" spans="1:17" ht="53.25" thickBot="1">
      <c r="A38" s="254"/>
      <c r="B38" s="234"/>
      <c r="C38" s="234"/>
      <c r="D38" s="233" t="s">
        <v>297</v>
      </c>
      <c r="E38" s="233" t="s">
        <v>298</v>
      </c>
      <c r="F38" s="235" t="s">
        <v>297</v>
      </c>
      <c r="G38" s="235" t="s">
        <v>298</v>
      </c>
      <c r="H38" s="235" t="s">
        <v>297</v>
      </c>
      <c r="I38" s="235" t="s">
        <v>298</v>
      </c>
      <c r="J38" s="235" t="s">
        <v>297</v>
      </c>
      <c r="K38" s="235" t="s">
        <v>298</v>
      </c>
      <c r="L38" s="235" t="s">
        <v>297</v>
      </c>
      <c r="M38" s="235" t="s">
        <v>298</v>
      </c>
      <c r="N38" s="235" t="s">
        <v>297</v>
      </c>
      <c r="O38" s="235" t="s">
        <v>298</v>
      </c>
      <c r="P38" s="235"/>
      <c r="Q38" s="235"/>
    </row>
    <row r="39" spans="1:17" ht="12" thickBot="1">
      <c r="A39" s="255"/>
      <c r="B39" s="237"/>
      <c r="C39" s="237"/>
      <c r="D39" s="256"/>
      <c r="E39" s="256"/>
      <c r="F39" s="231" t="s">
        <v>191</v>
      </c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</row>
    <row r="40" spans="1:17" ht="27.75" customHeight="1" thickBot="1">
      <c r="A40" s="244" t="s">
        <v>144</v>
      </c>
      <c r="B40" s="245">
        <v>11130</v>
      </c>
      <c r="C40" s="245" t="s">
        <v>192</v>
      </c>
      <c r="D40" s="250">
        <f aca="true" t="shared" si="2" ref="D40:E64">SUM(F40+H40)</f>
        <v>0</v>
      </c>
      <c r="E40" s="250">
        <f t="shared" si="2"/>
        <v>0</v>
      </c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</row>
    <row r="41" spans="1:17" ht="21" customHeight="1" thickBot="1">
      <c r="A41" s="244" t="s">
        <v>145</v>
      </c>
      <c r="B41" s="245">
        <v>13320</v>
      </c>
      <c r="C41" s="245" t="s">
        <v>193</v>
      </c>
      <c r="D41" s="250">
        <f t="shared" si="2"/>
        <v>0</v>
      </c>
      <c r="E41" s="250">
        <f t="shared" si="2"/>
        <v>0</v>
      </c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</row>
    <row r="42" spans="1:17" ht="21" customHeight="1" thickBot="1">
      <c r="A42" s="244" t="s">
        <v>146</v>
      </c>
      <c r="B42" s="245">
        <v>11350</v>
      </c>
      <c r="C42" s="245" t="s">
        <v>194</v>
      </c>
      <c r="D42" s="250">
        <f t="shared" si="2"/>
        <v>0</v>
      </c>
      <c r="E42" s="250">
        <f t="shared" si="2"/>
        <v>0</v>
      </c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</row>
    <row r="43" spans="1:17" ht="21" customHeight="1" thickBot="1">
      <c r="A43" s="244" t="s">
        <v>147</v>
      </c>
      <c r="B43" s="245">
        <v>32020</v>
      </c>
      <c r="C43" s="245" t="s">
        <v>195</v>
      </c>
      <c r="D43" s="250">
        <f t="shared" si="2"/>
        <v>0</v>
      </c>
      <c r="E43" s="250">
        <f t="shared" si="2"/>
        <v>0</v>
      </c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</row>
    <row r="44" spans="1:17" ht="21" customHeight="1" thickBot="1">
      <c r="A44" s="244" t="s">
        <v>148</v>
      </c>
      <c r="B44" s="245">
        <v>413231</v>
      </c>
      <c r="C44" s="245" t="s">
        <v>177</v>
      </c>
      <c r="D44" s="250">
        <f t="shared" si="2"/>
        <v>0</v>
      </c>
      <c r="E44" s="250">
        <f t="shared" si="2"/>
        <v>0</v>
      </c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</row>
    <row r="45" spans="1:17" ht="21" customHeight="1" thickBot="1">
      <c r="A45" s="244" t="s">
        <v>149</v>
      </c>
      <c r="B45" s="245">
        <v>45160</v>
      </c>
      <c r="C45" s="245" t="s">
        <v>196</v>
      </c>
      <c r="D45" s="250">
        <f t="shared" si="2"/>
        <v>0</v>
      </c>
      <c r="E45" s="250">
        <f t="shared" si="2"/>
        <v>0</v>
      </c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</row>
    <row r="46" spans="1:17" ht="21" customHeight="1" thickBot="1">
      <c r="A46" s="244" t="s">
        <v>150</v>
      </c>
      <c r="B46" s="245">
        <v>51040</v>
      </c>
      <c r="C46" s="245" t="s">
        <v>197</v>
      </c>
      <c r="D46" s="250">
        <f t="shared" si="2"/>
        <v>0</v>
      </c>
      <c r="E46" s="250">
        <f t="shared" si="2"/>
        <v>0</v>
      </c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</row>
    <row r="47" spans="1:17" ht="21" customHeight="1" thickBot="1">
      <c r="A47" s="244" t="s">
        <v>151</v>
      </c>
      <c r="B47" s="245">
        <v>52020</v>
      </c>
      <c r="C47" s="245" t="s">
        <v>178</v>
      </c>
      <c r="D47" s="250">
        <f t="shared" si="2"/>
        <v>0</v>
      </c>
      <c r="E47" s="250">
        <f t="shared" si="2"/>
        <v>0</v>
      </c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</row>
    <row r="48" spans="1:17" ht="21" customHeight="1" thickBot="1">
      <c r="A48" s="244" t="s">
        <v>152</v>
      </c>
      <c r="B48" s="245">
        <v>63020</v>
      </c>
      <c r="C48" s="245" t="s">
        <v>198</v>
      </c>
      <c r="D48" s="250">
        <f t="shared" si="2"/>
        <v>0</v>
      </c>
      <c r="E48" s="250">
        <f t="shared" si="2"/>
        <v>0</v>
      </c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</row>
    <row r="49" spans="1:17" ht="21" customHeight="1" thickBot="1">
      <c r="A49" s="244" t="s">
        <v>153</v>
      </c>
      <c r="B49" s="245">
        <v>64010</v>
      </c>
      <c r="C49" s="245" t="s">
        <v>169</v>
      </c>
      <c r="D49" s="250">
        <f t="shared" si="2"/>
        <v>0</v>
      </c>
      <c r="E49" s="250">
        <f t="shared" si="2"/>
        <v>0</v>
      </c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</row>
    <row r="50" spans="1:17" ht="21" customHeight="1" thickBot="1">
      <c r="A50" s="244" t="s">
        <v>154</v>
      </c>
      <c r="B50" s="245">
        <v>66010</v>
      </c>
      <c r="C50" s="245" t="s">
        <v>199</v>
      </c>
      <c r="D50" s="250">
        <f t="shared" si="2"/>
        <v>0</v>
      </c>
      <c r="E50" s="250">
        <f t="shared" si="2"/>
        <v>0</v>
      </c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</row>
    <row r="51" spans="1:17" ht="21" customHeight="1" thickBot="1">
      <c r="A51" s="244" t="s">
        <v>155</v>
      </c>
      <c r="B51" s="245">
        <v>66020</v>
      </c>
      <c r="C51" s="245" t="s">
        <v>219</v>
      </c>
      <c r="D51" s="250">
        <f t="shared" si="2"/>
        <v>5806</v>
      </c>
      <c r="E51" s="250">
        <f t="shared" si="2"/>
        <v>6079</v>
      </c>
      <c r="F51" s="246">
        <v>5806</v>
      </c>
      <c r="G51" s="246">
        <v>6079</v>
      </c>
      <c r="H51" s="246"/>
      <c r="I51" s="246"/>
      <c r="J51" s="246"/>
      <c r="K51" s="246"/>
      <c r="L51" s="246"/>
      <c r="M51" s="246"/>
      <c r="N51" s="246"/>
      <c r="O51" s="246"/>
      <c r="P51" s="246"/>
      <c r="Q51" s="246"/>
    </row>
    <row r="52" spans="1:17" ht="21" customHeight="1" thickBot="1">
      <c r="A52" s="244" t="s">
        <v>156</v>
      </c>
      <c r="B52" s="245">
        <v>72111</v>
      </c>
      <c r="C52" s="245" t="s">
        <v>201</v>
      </c>
      <c r="D52" s="250">
        <f t="shared" si="2"/>
        <v>0</v>
      </c>
      <c r="E52" s="250">
        <f t="shared" si="2"/>
        <v>0</v>
      </c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</row>
    <row r="53" spans="1:17" ht="21" customHeight="1" thickBot="1">
      <c r="A53" s="244" t="s">
        <v>157</v>
      </c>
      <c r="B53" s="245">
        <v>72311</v>
      </c>
      <c r="C53" s="245" t="s">
        <v>202</v>
      </c>
      <c r="D53" s="250">
        <f t="shared" si="2"/>
        <v>0</v>
      </c>
      <c r="E53" s="250">
        <f t="shared" si="2"/>
        <v>0</v>
      </c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</row>
    <row r="54" spans="1:17" ht="21" customHeight="1" thickBot="1">
      <c r="A54" s="244" t="s">
        <v>158</v>
      </c>
      <c r="B54" s="245">
        <v>74031</v>
      </c>
      <c r="C54" s="245" t="s">
        <v>203</v>
      </c>
      <c r="D54" s="250">
        <f t="shared" si="2"/>
        <v>0</v>
      </c>
      <c r="E54" s="250">
        <f t="shared" si="2"/>
        <v>0</v>
      </c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</row>
    <row r="55" spans="1:17" ht="21" customHeight="1" thickBot="1">
      <c r="A55" s="244" t="s">
        <v>159</v>
      </c>
      <c r="B55" s="245">
        <v>76062</v>
      </c>
      <c r="C55" s="245" t="s">
        <v>204</v>
      </c>
      <c r="D55" s="250">
        <f t="shared" si="2"/>
        <v>0</v>
      </c>
      <c r="E55" s="250">
        <f t="shared" si="2"/>
        <v>0</v>
      </c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</row>
    <row r="56" spans="1:17" ht="21" customHeight="1" thickBot="1">
      <c r="A56" s="244" t="s">
        <v>160</v>
      </c>
      <c r="B56" s="245">
        <v>81030</v>
      </c>
      <c r="C56" s="245" t="s">
        <v>205</v>
      </c>
      <c r="D56" s="250">
        <f t="shared" si="2"/>
        <v>0</v>
      </c>
      <c r="E56" s="250">
        <f t="shared" si="2"/>
        <v>0</v>
      </c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</row>
    <row r="57" spans="1:17" ht="21" customHeight="1" thickBot="1">
      <c r="A57" s="244" t="s">
        <v>161</v>
      </c>
      <c r="B57" s="245">
        <v>82042</v>
      </c>
      <c r="C57" s="245" t="s">
        <v>206</v>
      </c>
      <c r="D57" s="250">
        <f t="shared" si="2"/>
        <v>0</v>
      </c>
      <c r="E57" s="250">
        <f t="shared" si="2"/>
        <v>660</v>
      </c>
      <c r="F57" s="250"/>
      <c r="G57" s="250">
        <v>660</v>
      </c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1:17" ht="21" customHeight="1" thickBot="1">
      <c r="A58" s="244" t="s">
        <v>162</v>
      </c>
      <c r="B58" s="245">
        <v>82092</v>
      </c>
      <c r="C58" s="245" t="s">
        <v>207</v>
      </c>
      <c r="D58" s="250">
        <f t="shared" si="2"/>
        <v>0</v>
      </c>
      <c r="E58" s="250">
        <f t="shared" si="2"/>
        <v>0</v>
      </c>
      <c r="F58" s="250"/>
      <c r="G58" s="246"/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1:17" ht="21" customHeight="1" thickBot="1">
      <c r="A59" s="244" t="s">
        <v>163</v>
      </c>
      <c r="B59" s="245">
        <v>96015</v>
      </c>
      <c r="C59" s="245" t="s">
        <v>220</v>
      </c>
      <c r="D59" s="250">
        <f t="shared" si="2"/>
        <v>0</v>
      </c>
      <c r="E59" s="250">
        <f t="shared" si="2"/>
        <v>0</v>
      </c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1:17" ht="21" customHeight="1" thickBot="1">
      <c r="A60" s="244" t="s">
        <v>164</v>
      </c>
      <c r="B60" s="245">
        <v>102030</v>
      </c>
      <c r="C60" s="245" t="s">
        <v>209</v>
      </c>
      <c r="D60" s="250">
        <f t="shared" si="2"/>
        <v>0</v>
      </c>
      <c r="E60" s="250">
        <f t="shared" si="2"/>
        <v>0</v>
      </c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1:17" ht="21" customHeight="1" thickBot="1">
      <c r="A61" s="244" t="s">
        <v>165</v>
      </c>
      <c r="B61" s="245">
        <v>104042</v>
      </c>
      <c r="C61" s="245" t="s">
        <v>210</v>
      </c>
      <c r="D61" s="250">
        <f t="shared" si="2"/>
        <v>0</v>
      </c>
      <c r="E61" s="250">
        <f t="shared" si="2"/>
        <v>0</v>
      </c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1:17" ht="21" customHeight="1" thickBot="1">
      <c r="A62" s="244" t="s">
        <v>166</v>
      </c>
      <c r="B62" s="245">
        <v>104051</v>
      </c>
      <c r="C62" s="245" t="s">
        <v>211</v>
      </c>
      <c r="D62" s="250">
        <f t="shared" si="2"/>
        <v>0</v>
      </c>
      <c r="E62" s="250">
        <f t="shared" si="2"/>
        <v>0</v>
      </c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1:17" ht="21" customHeight="1" thickBot="1">
      <c r="A63" s="244" t="s">
        <v>167</v>
      </c>
      <c r="B63" s="245">
        <v>107060</v>
      </c>
      <c r="C63" s="245" t="s">
        <v>212</v>
      </c>
      <c r="D63" s="250">
        <f t="shared" si="2"/>
        <v>0</v>
      </c>
      <c r="E63" s="250">
        <f t="shared" si="2"/>
        <v>0</v>
      </c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1:17" ht="21" customHeight="1" thickBot="1">
      <c r="A64" s="257" t="s">
        <v>168</v>
      </c>
      <c r="B64" s="245"/>
      <c r="C64" s="249" t="s">
        <v>221</v>
      </c>
      <c r="D64" s="250">
        <f t="shared" si="2"/>
        <v>5806</v>
      </c>
      <c r="E64" s="250">
        <f t="shared" si="2"/>
        <v>6739</v>
      </c>
      <c r="F64" s="250">
        <f>SUM(F40:F63)</f>
        <v>5806</v>
      </c>
      <c r="G64" s="250">
        <f>SUM(G40:G63)</f>
        <v>6739</v>
      </c>
      <c r="H64" s="250">
        <f>SUM(H40:H63)</f>
        <v>0</v>
      </c>
      <c r="I64" s="250">
        <f>SUM(I40:I63)</f>
        <v>0</v>
      </c>
      <c r="J64" s="250"/>
      <c r="K64" s="250"/>
      <c r="L64" s="250"/>
      <c r="M64" s="250"/>
      <c r="N64" s="250"/>
      <c r="O64" s="250"/>
      <c r="P64" s="250"/>
      <c r="Q64" s="250"/>
    </row>
    <row r="65" ht="11.25">
      <c r="A65" s="251"/>
    </row>
  </sheetData>
  <sheetProtection/>
  <mergeCells count="22">
    <mergeCell ref="L37:M37"/>
    <mergeCell ref="N37:O37"/>
    <mergeCell ref="F39:Q39"/>
    <mergeCell ref="L5:M5"/>
    <mergeCell ref="N5:O5"/>
    <mergeCell ref="P5:Q5"/>
    <mergeCell ref="F7:Q7"/>
    <mergeCell ref="A36:A39"/>
    <mergeCell ref="D36:E37"/>
    <mergeCell ref="F36:Q36"/>
    <mergeCell ref="F37:G37"/>
    <mergeCell ref="H37:I37"/>
    <mergeCell ref="J37:K37"/>
    <mergeCell ref="A1:H1"/>
    <mergeCell ref="A2:M3"/>
    <mergeCell ref="A4:A7"/>
    <mergeCell ref="D4:E4"/>
    <mergeCell ref="F4:Q4"/>
    <mergeCell ref="D5:E5"/>
    <mergeCell ref="F5:G5"/>
    <mergeCell ref="H5:I5"/>
    <mergeCell ref="J5:K5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L1" sqref="L1"/>
    </sheetView>
  </sheetViews>
  <sheetFormatPr defaultColWidth="9.00390625" defaultRowHeight="12.75"/>
  <cols>
    <col min="1" max="1" width="3.875" style="271" customWidth="1"/>
    <col min="2" max="2" width="29.75390625" style="158" customWidth="1"/>
    <col min="3" max="3" width="8.375" style="158" customWidth="1"/>
    <col min="4" max="4" width="9.125" style="158" customWidth="1"/>
    <col min="5" max="11" width="9.125" style="158" hidden="1" customWidth="1"/>
    <col min="12" max="16384" width="9.125" style="158" customWidth="1"/>
  </cols>
  <sheetData>
    <row r="1" spans="1:11" ht="15" customHeight="1">
      <c r="A1" s="258" t="s">
        <v>301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5" customHeight="1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60" t="s">
        <v>258</v>
      </c>
      <c r="B3" s="261"/>
      <c r="C3" s="261"/>
      <c r="D3" s="261"/>
      <c r="E3" s="262"/>
      <c r="F3" s="262"/>
      <c r="G3" s="262"/>
      <c r="H3" s="262"/>
      <c r="I3" s="262"/>
      <c r="J3" s="262"/>
      <c r="K3" s="262"/>
    </row>
    <row r="4" spans="1:11" ht="12.75">
      <c r="A4" s="263"/>
      <c r="B4" s="264"/>
      <c r="C4" s="264"/>
      <c r="D4" s="264"/>
      <c r="E4" s="264"/>
      <c r="F4" s="264"/>
      <c r="G4" s="264"/>
      <c r="H4" s="264"/>
      <c r="I4" s="84"/>
      <c r="J4" s="84"/>
      <c r="K4" s="84"/>
    </row>
    <row r="5" spans="1:11" ht="12.75">
      <c r="A5" s="260" t="s">
        <v>267</v>
      </c>
      <c r="B5" s="261"/>
      <c r="C5" s="261"/>
      <c r="D5" s="261"/>
      <c r="E5" s="262"/>
      <c r="F5" s="262"/>
      <c r="G5" s="262"/>
      <c r="H5" s="262"/>
      <c r="I5" s="262"/>
      <c r="J5" s="262"/>
      <c r="K5" s="262"/>
    </row>
    <row r="6" spans="1:11" ht="31.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42">
      <c r="A7" s="265" t="s">
        <v>181</v>
      </c>
      <c r="B7" s="266" t="s">
        <v>224</v>
      </c>
      <c r="C7" s="266" t="s">
        <v>297</v>
      </c>
      <c r="D7" s="14" t="s">
        <v>284</v>
      </c>
      <c r="E7" s="14" t="s">
        <v>229</v>
      </c>
      <c r="F7" s="14" t="s">
        <v>230</v>
      </c>
      <c r="G7" s="14" t="s">
        <v>231</v>
      </c>
      <c r="H7" s="14" t="s">
        <v>228</v>
      </c>
      <c r="I7" s="14" t="s">
        <v>229</v>
      </c>
      <c r="J7" s="14" t="s">
        <v>230</v>
      </c>
      <c r="K7" s="14" t="s">
        <v>231</v>
      </c>
    </row>
    <row r="8" spans="1:11" s="270" customFormat="1" ht="12.75">
      <c r="A8" s="267" t="s">
        <v>144</v>
      </c>
      <c r="B8" s="268" t="s">
        <v>177</v>
      </c>
      <c r="C8" s="269"/>
      <c r="D8" s="269"/>
      <c r="E8" s="269"/>
      <c r="F8" s="269"/>
      <c r="G8" s="269"/>
      <c r="H8" s="269"/>
      <c r="I8" s="269"/>
      <c r="J8" s="269"/>
      <c r="K8" s="269"/>
    </row>
    <row r="9" spans="1:11" s="270" customFormat="1" ht="12.75">
      <c r="A9" s="267" t="s">
        <v>145</v>
      </c>
      <c r="B9" s="269" t="s">
        <v>206</v>
      </c>
      <c r="C9" s="269"/>
      <c r="D9" s="269">
        <v>660</v>
      </c>
      <c r="E9" s="269"/>
      <c r="F9" s="269"/>
      <c r="G9" s="269"/>
      <c r="H9" s="269"/>
      <c r="I9" s="269"/>
      <c r="J9" s="269"/>
      <c r="K9" s="269"/>
    </row>
    <row r="10" spans="1:11" s="270" customFormat="1" ht="12.75">
      <c r="A10" s="267" t="s">
        <v>146</v>
      </c>
      <c r="B10" s="269" t="s">
        <v>302</v>
      </c>
      <c r="C10" s="269"/>
      <c r="D10" s="269"/>
      <c r="E10" s="269"/>
      <c r="F10" s="269"/>
      <c r="G10" s="269"/>
      <c r="H10" s="269"/>
      <c r="I10" s="269"/>
      <c r="J10" s="269"/>
      <c r="K10" s="269"/>
    </row>
    <row r="11" spans="1:11" s="270" customFormat="1" ht="12.75">
      <c r="A11" s="267" t="s">
        <v>147</v>
      </c>
      <c r="B11" s="269" t="s">
        <v>303</v>
      </c>
      <c r="C11" s="269"/>
      <c r="D11" s="269"/>
      <c r="E11" s="269"/>
      <c r="F11" s="269"/>
      <c r="G11" s="269"/>
      <c r="H11" s="269"/>
      <c r="I11" s="269"/>
      <c r="J11" s="269"/>
      <c r="K11" s="269"/>
    </row>
    <row r="12" spans="1:11" ht="28.5" customHeight="1">
      <c r="A12" s="267" t="s">
        <v>148</v>
      </c>
      <c r="B12" s="269" t="s">
        <v>225</v>
      </c>
      <c r="C12" s="269">
        <v>0</v>
      </c>
      <c r="D12" s="269">
        <v>660</v>
      </c>
      <c r="E12" s="269"/>
      <c r="F12" s="269"/>
      <c r="G12" s="269"/>
      <c r="H12" s="269"/>
      <c r="I12" s="267"/>
      <c r="J12" s="267"/>
      <c r="K12" s="267"/>
    </row>
    <row r="13" spans="1:11" ht="12.7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</row>
  </sheetData>
  <sheetProtection/>
  <mergeCells count="3">
    <mergeCell ref="A1:K1"/>
    <mergeCell ref="A3:K3"/>
    <mergeCell ref="A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9.125" style="273" customWidth="1"/>
    <col min="2" max="2" width="22.25390625" style="273" customWidth="1"/>
    <col min="3" max="5" width="9.125" style="273" customWidth="1"/>
    <col min="6" max="6" width="3.375" style="273" customWidth="1"/>
    <col min="7" max="7" width="4.125" style="273" hidden="1" customWidth="1"/>
    <col min="8" max="10" width="9.125" style="273" hidden="1" customWidth="1"/>
    <col min="11" max="16384" width="9.125" style="273" customWidth="1"/>
  </cols>
  <sheetData>
    <row r="1" spans="1:10" ht="4.5" customHeight="1">
      <c r="A1" s="272"/>
      <c r="B1" s="272"/>
      <c r="C1" s="272"/>
      <c r="D1" s="272"/>
      <c r="E1" s="272"/>
      <c r="F1" s="272"/>
      <c r="G1" s="272"/>
      <c r="H1" s="272"/>
      <c r="I1" s="272"/>
      <c r="J1" s="272"/>
    </row>
    <row r="2" spans="1:10" ht="12.75" hidden="1">
      <c r="A2" s="274"/>
      <c r="B2" s="274"/>
      <c r="C2" s="274"/>
      <c r="D2" s="274"/>
      <c r="E2" s="274"/>
      <c r="F2" s="274"/>
      <c r="G2" s="274"/>
      <c r="H2" s="274"/>
      <c r="I2" s="275"/>
      <c r="J2" s="275"/>
    </row>
    <row r="3" spans="1:10" ht="12.75" hidden="1">
      <c r="A3" s="276"/>
      <c r="B3" s="277"/>
      <c r="C3" s="277"/>
      <c r="D3" s="277"/>
      <c r="E3" s="278"/>
      <c r="F3" s="278"/>
      <c r="G3" s="278"/>
      <c r="H3" s="278"/>
      <c r="I3" s="278"/>
      <c r="J3" s="278"/>
    </row>
    <row r="4" spans="1:10" ht="12.75" hidden="1">
      <c r="A4" s="279"/>
      <c r="B4" s="280"/>
      <c r="C4" s="280"/>
      <c r="D4" s="280"/>
      <c r="E4" s="280"/>
      <c r="F4" s="275"/>
      <c r="G4" s="275"/>
      <c r="H4" s="275"/>
      <c r="I4" s="275"/>
      <c r="J4" s="275"/>
    </row>
    <row r="5" spans="1:10" ht="12.75" hidden="1">
      <c r="A5" s="276"/>
      <c r="B5" s="277"/>
      <c r="C5" s="277"/>
      <c r="D5" s="277"/>
      <c r="E5" s="278"/>
      <c r="F5" s="278"/>
      <c r="G5" s="278"/>
      <c r="H5" s="278"/>
      <c r="I5" s="278"/>
      <c r="J5" s="278"/>
    </row>
    <row r="6" spans="1:10" ht="12.75" hidden="1">
      <c r="A6" s="275"/>
      <c r="B6" s="275"/>
      <c r="C6" s="275"/>
      <c r="D6" s="275"/>
      <c r="E6" s="275"/>
      <c r="F6" s="275"/>
      <c r="G6" s="275"/>
      <c r="H6" s="275"/>
      <c r="I6" s="275"/>
      <c r="J6" s="275"/>
    </row>
    <row r="7" spans="1:10" ht="24.75" customHeight="1" hidden="1">
      <c r="A7" s="281"/>
      <c r="B7" s="282"/>
      <c r="C7" s="282"/>
      <c r="D7" s="283"/>
      <c r="E7" s="283"/>
      <c r="F7" s="283"/>
      <c r="G7" s="283"/>
      <c r="H7" s="283"/>
      <c r="I7" s="283"/>
      <c r="J7" s="283"/>
    </row>
    <row r="8" spans="1:10" s="284" customFormat="1" ht="12.75">
      <c r="A8" s="274" t="s">
        <v>304</v>
      </c>
      <c r="B8" s="274"/>
      <c r="C8" s="274"/>
      <c r="D8" s="274"/>
      <c r="E8" s="274"/>
      <c r="F8" s="274"/>
      <c r="G8" s="274"/>
      <c r="H8" s="274"/>
      <c r="I8" s="275"/>
      <c r="J8" s="275"/>
    </row>
    <row r="9" spans="1:10" ht="12.75">
      <c r="A9" s="285"/>
      <c r="B9" s="285"/>
      <c r="C9" s="285"/>
      <c r="D9" s="285"/>
      <c r="E9" s="285"/>
      <c r="F9" s="285"/>
      <c r="G9" s="285"/>
      <c r="H9" s="285"/>
      <c r="I9" s="275"/>
      <c r="J9" s="275"/>
    </row>
    <row r="10" spans="1:10" ht="12.75">
      <c r="A10" s="285"/>
      <c r="B10" s="285"/>
      <c r="C10" s="285"/>
      <c r="D10" s="285"/>
      <c r="E10" s="285"/>
      <c r="F10" s="285"/>
      <c r="G10" s="285"/>
      <c r="H10" s="285"/>
      <c r="I10" s="275"/>
      <c r="J10" s="275"/>
    </row>
    <row r="11" spans="1:10" ht="12.75">
      <c r="A11" s="285"/>
      <c r="B11" s="285"/>
      <c r="C11" s="285"/>
      <c r="D11" s="285"/>
      <c r="E11" s="285"/>
      <c r="F11" s="285"/>
      <c r="G11" s="285"/>
      <c r="H11" s="285"/>
      <c r="I11" s="275"/>
      <c r="J11" s="275"/>
    </row>
    <row r="12" spans="1:10" ht="12.75">
      <c r="A12" s="276" t="s">
        <v>258</v>
      </c>
      <c r="B12" s="277"/>
      <c r="C12" s="277"/>
      <c r="D12" s="277"/>
      <c r="E12" s="278"/>
      <c r="F12" s="278"/>
      <c r="G12" s="278"/>
      <c r="H12" s="278"/>
      <c r="I12" s="278"/>
      <c r="J12" s="278"/>
    </row>
    <row r="13" spans="1:10" ht="12.75">
      <c r="A13" s="279"/>
      <c r="B13" s="280"/>
      <c r="C13" s="280"/>
      <c r="D13" s="280"/>
      <c r="E13" s="280"/>
      <c r="F13" s="275"/>
      <c r="G13" s="275"/>
      <c r="H13" s="275"/>
      <c r="I13" s="275"/>
      <c r="J13" s="275"/>
    </row>
    <row r="14" spans="1:10" ht="12.75">
      <c r="A14" s="276" t="s">
        <v>305</v>
      </c>
      <c r="B14" s="277"/>
      <c r="C14" s="277"/>
      <c r="D14" s="277"/>
      <c r="E14" s="278"/>
      <c r="F14" s="278"/>
      <c r="G14" s="278"/>
      <c r="H14" s="278"/>
      <c r="I14" s="278"/>
      <c r="J14" s="278"/>
    </row>
    <row r="15" spans="1:10" ht="12.75">
      <c r="A15" s="275"/>
      <c r="B15" s="275"/>
      <c r="C15" s="275"/>
      <c r="D15" s="275"/>
      <c r="E15" s="275"/>
      <c r="F15" s="275"/>
      <c r="G15" s="275"/>
      <c r="H15" s="275"/>
      <c r="I15" s="275"/>
      <c r="J15" s="275" t="s">
        <v>0</v>
      </c>
    </row>
    <row r="16" spans="1:4" ht="42">
      <c r="A16" s="286" t="s">
        <v>181</v>
      </c>
      <c r="B16" s="287" t="s">
        <v>224</v>
      </c>
      <c r="C16" s="287" t="s">
        <v>297</v>
      </c>
      <c r="D16" s="14" t="s">
        <v>284</v>
      </c>
    </row>
    <row r="17" spans="1:4" ht="12.75">
      <c r="A17" s="288" t="s">
        <v>144</v>
      </c>
      <c r="B17" s="289" t="s">
        <v>306</v>
      </c>
      <c r="C17" s="290">
        <v>5806</v>
      </c>
      <c r="D17" s="290">
        <v>6079</v>
      </c>
    </row>
    <row r="18" spans="1:4" ht="12.75">
      <c r="A18" s="288" t="s">
        <v>145</v>
      </c>
      <c r="B18" s="290" t="s">
        <v>225</v>
      </c>
      <c r="C18" s="290">
        <v>5806</v>
      </c>
      <c r="D18" s="290">
        <v>6079</v>
      </c>
    </row>
    <row r="19" spans="1:10" ht="12.75">
      <c r="A19" s="275"/>
      <c r="B19" s="275"/>
      <c r="C19" s="275"/>
      <c r="D19" s="275"/>
      <c r="E19" s="275"/>
      <c r="F19" s="275"/>
      <c r="G19" s="275"/>
      <c r="H19" s="275"/>
      <c r="I19" s="275"/>
      <c r="J19" s="275"/>
    </row>
    <row r="20" ht="12.75">
      <c r="A20" s="284"/>
    </row>
    <row r="21" ht="12.75">
      <c r="A21" s="284"/>
    </row>
  </sheetData>
  <sheetProtection/>
  <mergeCells count="7">
    <mergeCell ref="A12:J12"/>
    <mergeCell ref="A14:J14"/>
    <mergeCell ref="A1:J1"/>
    <mergeCell ref="A2:H2"/>
    <mergeCell ref="A3:J3"/>
    <mergeCell ref="A5:J5"/>
    <mergeCell ref="A8:H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L1" sqref="L1"/>
    </sheetView>
  </sheetViews>
  <sheetFormatPr defaultColWidth="9.00390625" defaultRowHeight="12.75"/>
  <cols>
    <col min="1" max="1" width="3.75390625" style="273" customWidth="1"/>
    <col min="2" max="2" width="29.75390625" style="273" customWidth="1"/>
    <col min="3" max="3" width="8.375" style="273" customWidth="1"/>
    <col min="4" max="4" width="9.125" style="273" customWidth="1"/>
    <col min="5" max="11" width="9.125" style="273" hidden="1" customWidth="1"/>
    <col min="12" max="16384" width="9.125" style="273" customWidth="1"/>
  </cols>
  <sheetData>
    <row r="1" spans="1:11" ht="12.75">
      <c r="A1" s="275"/>
      <c r="B1" s="291" t="s">
        <v>307</v>
      </c>
      <c r="C1" s="291"/>
      <c r="D1" s="291"/>
      <c r="E1" s="291"/>
      <c r="F1" s="291"/>
      <c r="G1" s="291"/>
      <c r="H1" s="291"/>
      <c r="I1" s="291"/>
      <c r="J1" s="291"/>
      <c r="K1" s="291"/>
    </row>
    <row r="2" spans="1:11" ht="12.75">
      <c r="A2" s="275"/>
      <c r="B2" s="276" t="s">
        <v>258</v>
      </c>
      <c r="C2" s="276"/>
      <c r="D2" s="276"/>
      <c r="E2" s="276"/>
      <c r="F2" s="276"/>
      <c r="G2" s="276"/>
      <c r="H2" s="276"/>
      <c r="I2" s="276"/>
      <c r="J2" s="278"/>
      <c r="K2" s="278"/>
    </row>
    <row r="3" spans="1:11" ht="12.75">
      <c r="A3" s="275"/>
      <c r="B3" s="276"/>
      <c r="C3" s="276"/>
      <c r="D3" s="276"/>
      <c r="E3" s="276"/>
      <c r="F3" s="276"/>
      <c r="G3" s="276"/>
      <c r="H3" s="276"/>
      <c r="I3" s="276"/>
      <c r="J3" s="278"/>
      <c r="K3" s="278"/>
    </row>
    <row r="4" spans="1:11" ht="12.75">
      <c r="A4" s="275"/>
      <c r="B4" s="276" t="s">
        <v>268</v>
      </c>
      <c r="C4" s="276"/>
      <c r="D4" s="276"/>
      <c r="E4" s="276"/>
      <c r="F4" s="276"/>
      <c r="G4" s="276"/>
      <c r="H4" s="276"/>
      <c r="I4" s="276"/>
      <c r="J4" s="278"/>
      <c r="K4" s="278"/>
    </row>
    <row r="5" spans="1:11" ht="12.75">
      <c r="A5" s="275"/>
      <c r="B5" s="280"/>
      <c r="C5" s="280"/>
      <c r="D5" s="280"/>
      <c r="E5" s="280"/>
      <c r="F5" s="280"/>
      <c r="G5" s="280"/>
      <c r="H5" s="280"/>
      <c r="I5" s="280"/>
      <c r="J5" s="292"/>
      <c r="K5" s="292"/>
    </row>
    <row r="6" spans="1:11" ht="12.75">
      <c r="A6" s="275"/>
      <c r="B6" s="280"/>
      <c r="C6" s="280"/>
      <c r="D6" s="280"/>
      <c r="E6" s="280"/>
      <c r="F6" s="280"/>
      <c r="G6" s="280"/>
      <c r="H6" s="280"/>
      <c r="I6" s="280"/>
      <c r="J6" s="292"/>
      <c r="K6" s="292"/>
    </row>
    <row r="7" spans="1:11" ht="12.75">
      <c r="A7" s="275"/>
      <c r="B7" s="280"/>
      <c r="C7" s="280"/>
      <c r="D7" s="280"/>
      <c r="E7" s="280"/>
      <c r="F7" s="280"/>
      <c r="G7" s="280"/>
      <c r="H7" s="280"/>
      <c r="I7" s="280"/>
      <c r="J7" s="292"/>
      <c r="K7" s="292"/>
    </row>
    <row r="8" spans="1:11" ht="12.75">
      <c r="A8" s="275"/>
      <c r="B8" s="275"/>
      <c r="C8" s="275"/>
      <c r="D8" s="275"/>
      <c r="E8" s="275"/>
      <c r="F8" s="275"/>
      <c r="G8" s="275"/>
      <c r="H8" s="275"/>
      <c r="I8" s="293" t="s">
        <v>226</v>
      </c>
      <c r="J8" s="275"/>
      <c r="K8" s="275"/>
    </row>
    <row r="9" spans="1:11" ht="42">
      <c r="A9" s="288" t="s">
        <v>181</v>
      </c>
      <c r="B9" s="287" t="s">
        <v>222</v>
      </c>
      <c r="C9" s="287" t="s">
        <v>297</v>
      </c>
      <c r="D9" s="14" t="s">
        <v>284</v>
      </c>
      <c r="E9" s="14" t="s">
        <v>229</v>
      </c>
      <c r="F9" s="14" t="s">
        <v>230</v>
      </c>
      <c r="G9" s="14" t="s">
        <v>231</v>
      </c>
      <c r="H9" s="14" t="s">
        <v>228</v>
      </c>
      <c r="I9" s="14" t="s">
        <v>229</v>
      </c>
      <c r="J9" s="14" t="s">
        <v>230</v>
      </c>
      <c r="K9" s="14" t="s">
        <v>231</v>
      </c>
    </row>
    <row r="10" spans="1:11" ht="12.75">
      <c r="A10" s="288">
        <v>1</v>
      </c>
      <c r="B10" s="294" t="s">
        <v>177</v>
      </c>
      <c r="C10" s="295">
        <v>1</v>
      </c>
      <c r="D10" s="295">
        <v>4</v>
      </c>
      <c r="E10" s="295"/>
      <c r="F10" s="295"/>
      <c r="G10" s="295"/>
      <c r="H10" s="295"/>
      <c r="I10" s="295"/>
      <c r="J10" s="295"/>
      <c r="K10" s="295"/>
    </row>
    <row r="11" spans="1:11" ht="12.75">
      <c r="A11" s="288">
        <v>2</v>
      </c>
      <c r="B11" s="288" t="s">
        <v>233</v>
      </c>
      <c r="C11" s="295">
        <v>1</v>
      </c>
      <c r="D11" s="295">
        <v>1</v>
      </c>
      <c r="E11" s="295"/>
      <c r="F11" s="295"/>
      <c r="G11" s="295"/>
      <c r="H11" s="295"/>
      <c r="I11" s="295"/>
      <c r="J11" s="295"/>
      <c r="K11" s="295"/>
    </row>
    <row r="12" spans="1:11" ht="12.75">
      <c r="A12" s="288">
        <v>3</v>
      </c>
      <c r="B12" s="288" t="s">
        <v>260</v>
      </c>
      <c r="C12" s="295">
        <v>1</v>
      </c>
      <c r="D12" s="295">
        <v>1</v>
      </c>
      <c r="E12" s="295"/>
      <c r="F12" s="295"/>
      <c r="G12" s="295"/>
      <c r="H12" s="295"/>
      <c r="I12" s="295"/>
      <c r="J12" s="295"/>
      <c r="K12" s="295"/>
    </row>
    <row r="13" spans="1:11" ht="12.75">
      <c r="A13" s="288">
        <v>4</v>
      </c>
      <c r="B13" s="290" t="s">
        <v>225</v>
      </c>
      <c r="C13" s="296">
        <v>3</v>
      </c>
      <c r="D13" s="296">
        <v>6</v>
      </c>
      <c r="E13" s="296">
        <f aca="true" t="shared" si="0" ref="E13:K13">SUM(E10:E11)</f>
        <v>0</v>
      </c>
      <c r="F13" s="296">
        <f t="shared" si="0"/>
        <v>0</v>
      </c>
      <c r="G13" s="296">
        <f t="shared" si="0"/>
        <v>0</v>
      </c>
      <c r="H13" s="296">
        <f t="shared" si="0"/>
        <v>0</v>
      </c>
      <c r="I13" s="296">
        <f t="shared" si="0"/>
        <v>0</v>
      </c>
      <c r="J13" s="296">
        <f t="shared" si="0"/>
        <v>0</v>
      </c>
      <c r="K13" s="296">
        <f t="shared" si="0"/>
        <v>0</v>
      </c>
    </row>
    <row r="14" spans="1:11" ht="12.75">
      <c r="A14" s="275"/>
      <c r="B14" s="297"/>
      <c r="C14" s="297"/>
      <c r="D14" s="297"/>
      <c r="E14" s="297"/>
      <c r="F14" s="297"/>
      <c r="G14" s="297"/>
      <c r="H14" s="297"/>
      <c r="I14" s="297"/>
      <c r="J14" s="297"/>
      <c r="K14" s="297"/>
    </row>
    <row r="15" spans="1:11" ht="12.75">
      <c r="A15" s="275"/>
      <c r="B15" s="298"/>
      <c r="C15" s="298"/>
      <c r="D15" s="298"/>
      <c r="E15" s="298"/>
      <c r="F15" s="298"/>
      <c r="G15" s="298"/>
      <c r="H15" s="298"/>
      <c r="I15" s="298"/>
      <c r="J15" s="298"/>
      <c r="K15" s="298"/>
    </row>
    <row r="16" spans="1:11" ht="12.75">
      <c r="A16" s="275"/>
      <c r="B16" s="298"/>
      <c r="C16" s="298"/>
      <c r="D16" s="298"/>
      <c r="E16" s="298"/>
      <c r="F16" s="298"/>
      <c r="G16" s="298"/>
      <c r="H16" s="298"/>
      <c r="I16" s="298"/>
      <c r="J16" s="298"/>
      <c r="K16" s="298"/>
    </row>
    <row r="17" spans="1:11" ht="12.75">
      <c r="A17" s="275"/>
      <c r="B17" s="299"/>
      <c r="C17" s="298"/>
      <c r="D17" s="298"/>
      <c r="E17" s="298"/>
      <c r="F17" s="298"/>
      <c r="G17" s="298"/>
      <c r="H17" s="298"/>
      <c r="I17" s="298"/>
      <c r="J17" s="298"/>
      <c r="K17" s="298"/>
    </row>
    <row r="18" spans="1:11" ht="12.75">
      <c r="A18" s="275"/>
      <c r="B18" s="299"/>
      <c r="C18" s="298"/>
      <c r="D18" s="298"/>
      <c r="E18" s="298"/>
      <c r="F18" s="298"/>
      <c r="G18" s="298"/>
      <c r="H18" s="298"/>
      <c r="I18" s="298"/>
      <c r="J18" s="298"/>
      <c r="K18" s="298"/>
    </row>
    <row r="19" spans="1:11" ht="12.75">
      <c r="A19" s="275"/>
      <c r="B19" s="299"/>
      <c r="C19" s="298"/>
      <c r="D19" s="298"/>
      <c r="E19" s="298"/>
      <c r="F19" s="298"/>
      <c r="G19" s="298"/>
      <c r="H19" s="298"/>
      <c r="I19" s="298"/>
      <c r="J19" s="298"/>
      <c r="K19" s="298"/>
    </row>
    <row r="20" spans="2:11" ht="12.75">
      <c r="B20" s="300"/>
      <c r="C20" s="300"/>
      <c r="D20" s="300"/>
      <c r="E20" s="300"/>
      <c r="F20" s="300"/>
      <c r="G20" s="300"/>
      <c r="H20" s="300"/>
      <c r="I20" s="300"/>
      <c r="J20" s="300"/>
      <c r="K20" s="300"/>
    </row>
    <row r="21" spans="2:11" ht="12.75">
      <c r="B21" s="301"/>
      <c r="C21" s="301"/>
      <c r="D21" s="301"/>
      <c r="E21" s="301"/>
      <c r="F21" s="301"/>
      <c r="G21" s="301"/>
      <c r="H21" s="301"/>
      <c r="I21" s="301"/>
      <c r="J21" s="301"/>
      <c r="K21" s="301"/>
    </row>
    <row r="22" spans="2:11" ht="12.75">
      <c r="B22" s="301"/>
      <c r="C22" s="301"/>
      <c r="D22" s="301"/>
      <c r="E22" s="301"/>
      <c r="F22" s="301"/>
      <c r="G22" s="301"/>
      <c r="H22" s="301"/>
      <c r="I22" s="301"/>
      <c r="J22" s="301"/>
      <c r="K22" s="301"/>
    </row>
    <row r="23" spans="2:11" ht="12.75">
      <c r="B23" s="301"/>
      <c r="C23" s="301"/>
      <c r="D23" s="301"/>
      <c r="E23" s="301"/>
      <c r="F23" s="301"/>
      <c r="G23" s="301"/>
      <c r="H23" s="301"/>
      <c r="I23" s="301"/>
      <c r="J23" s="301"/>
      <c r="K23" s="301"/>
    </row>
    <row r="24" spans="2:11" ht="12.75">
      <c r="B24" s="301"/>
      <c r="C24" s="301"/>
      <c r="D24" s="301"/>
      <c r="E24" s="301"/>
      <c r="F24" s="301"/>
      <c r="G24" s="301"/>
      <c r="H24" s="301"/>
      <c r="I24" s="301"/>
      <c r="J24" s="301"/>
      <c r="K24" s="301"/>
    </row>
    <row r="25" spans="2:11" ht="12.75">
      <c r="B25" s="300"/>
      <c r="C25" s="300"/>
      <c r="D25" s="300"/>
      <c r="E25" s="300"/>
      <c r="F25" s="300"/>
      <c r="G25" s="300"/>
      <c r="H25" s="300"/>
      <c r="I25" s="300"/>
      <c r="J25" s="300"/>
      <c r="K25" s="300"/>
    </row>
    <row r="26" spans="2:11" ht="12.75">
      <c r="B26" s="301"/>
      <c r="C26" s="301"/>
      <c r="D26" s="301"/>
      <c r="E26" s="301"/>
      <c r="F26" s="301"/>
      <c r="G26" s="301"/>
      <c r="H26" s="301"/>
      <c r="I26" s="301"/>
      <c r="J26" s="301"/>
      <c r="K26" s="301"/>
    </row>
    <row r="27" spans="2:11" ht="12.75">
      <c r="B27" s="301"/>
      <c r="C27" s="301"/>
      <c r="D27" s="301"/>
      <c r="E27" s="301"/>
      <c r="F27" s="301"/>
      <c r="G27" s="301"/>
      <c r="H27" s="301"/>
      <c r="I27" s="301"/>
      <c r="J27" s="301"/>
      <c r="K27" s="301"/>
    </row>
    <row r="28" spans="2:11" ht="12.75">
      <c r="B28" s="301"/>
      <c r="C28" s="301"/>
      <c r="D28" s="301"/>
      <c r="E28" s="301"/>
      <c r="F28" s="301"/>
      <c r="G28" s="301"/>
      <c r="H28" s="301"/>
      <c r="I28" s="301"/>
      <c r="J28" s="301"/>
      <c r="K28" s="301"/>
    </row>
    <row r="29" spans="2:11" ht="12.75">
      <c r="B29" s="301"/>
      <c r="C29" s="301"/>
      <c r="D29" s="301"/>
      <c r="E29" s="301"/>
      <c r="F29" s="301"/>
      <c r="G29" s="301"/>
      <c r="H29" s="301"/>
      <c r="I29" s="301"/>
      <c r="J29" s="301"/>
      <c r="K29" s="301"/>
    </row>
    <row r="30" spans="2:11" ht="12.75">
      <c r="B30" s="301"/>
      <c r="C30" s="301"/>
      <c r="D30" s="301"/>
      <c r="E30" s="301"/>
      <c r="F30" s="301"/>
      <c r="G30" s="301"/>
      <c r="H30" s="301"/>
      <c r="I30" s="301"/>
      <c r="J30" s="301"/>
      <c r="K30" s="301"/>
    </row>
    <row r="31" spans="2:11" ht="12.75">
      <c r="B31" s="301"/>
      <c r="C31" s="301"/>
      <c r="D31" s="301"/>
      <c r="E31" s="301"/>
      <c r="F31" s="301"/>
      <c r="G31" s="301"/>
      <c r="H31" s="301"/>
      <c r="I31" s="301"/>
      <c r="J31" s="301"/>
      <c r="K31" s="301"/>
    </row>
    <row r="32" spans="2:11" ht="12.75">
      <c r="B32" s="301"/>
      <c r="C32" s="301"/>
      <c r="D32" s="301"/>
      <c r="E32" s="301"/>
      <c r="F32" s="301"/>
      <c r="G32" s="301"/>
      <c r="H32" s="301"/>
      <c r="I32" s="301"/>
      <c r="J32" s="301"/>
      <c r="K32" s="301"/>
    </row>
    <row r="33" spans="2:11" ht="12.75">
      <c r="B33" s="301"/>
      <c r="C33" s="301"/>
      <c r="D33" s="301"/>
      <c r="E33" s="301"/>
      <c r="F33" s="301"/>
      <c r="G33" s="301"/>
      <c r="H33" s="301"/>
      <c r="I33" s="301"/>
      <c r="J33" s="301"/>
      <c r="K33" s="301"/>
    </row>
    <row r="34" spans="2:11" ht="12.75">
      <c r="B34" s="301"/>
      <c r="C34" s="301"/>
      <c r="D34" s="301"/>
      <c r="E34" s="301"/>
      <c r="F34" s="301"/>
      <c r="G34" s="301"/>
      <c r="H34" s="301"/>
      <c r="I34" s="301"/>
      <c r="J34" s="301"/>
      <c r="K34" s="301"/>
    </row>
    <row r="35" spans="2:11" ht="12.75">
      <c r="B35" s="301"/>
      <c r="C35" s="301"/>
      <c r="D35" s="301"/>
      <c r="E35" s="301"/>
      <c r="F35" s="301"/>
      <c r="G35" s="301"/>
      <c r="H35" s="301"/>
      <c r="I35" s="301"/>
      <c r="J35" s="301"/>
      <c r="K35" s="301"/>
    </row>
    <row r="36" spans="2:11" ht="12.75">
      <c r="B36" s="301"/>
      <c r="C36" s="301"/>
      <c r="D36" s="301"/>
      <c r="E36" s="301"/>
      <c r="F36" s="301"/>
      <c r="G36" s="301"/>
      <c r="H36" s="301"/>
      <c r="I36" s="301"/>
      <c r="J36" s="301"/>
      <c r="K36" s="301"/>
    </row>
    <row r="37" spans="2:11" ht="12.75">
      <c r="B37" s="301"/>
      <c r="C37" s="301"/>
      <c r="D37" s="301"/>
      <c r="E37" s="301"/>
      <c r="F37" s="301"/>
      <c r="G37" s="301"/>
      <c r="H37" s="301"/>
      <c r="I37" s="301"/>
      <c r="J37" s="301"/>
      <c r="K37" s="301"/>
    </row>
    <row r="38" spans="2:11" ht="12.75">
      <c r="B38" s="301"/>
      <c r="C38" s="301"/>
      <c r="D38" s="301"/>
      <c r="E38" s="301"/>
      <c r="F38" s="301"/>
      <c r="G38" s="301"/>
      <c r="H38" s="301"/>
      <c r="I38" s="301"/>
      <c r="J38" s="301"/>
      <c r="K38" s="301"/>
    </row>
    <row r="39" spans="2:11" ht="12.75">
      <c r="B39" s="301"/>
      <c r="C39" s="301"/>
      <c r="D39" s="301"/>
      <c r="E39" s="301"/>
      <c r="F39" s="301"/>
      <c r="G39" s="301"/>
      <c r="H39" s="301"/>
      <c r="I39" s="301"/>
      <c r="J39" s="301"/>
      <c r="K39" s="301"/>
    </row>
    <row r="40" spans="2:11" ht="12.75">
      <c r="B40" s="301"/>
      <c r="C40" s="301"/>
      <c r="D40" s="301"/>
      <c r="E40" s="301"/>
      <c r="F40" s="301"/>
      <c r="G40" s="301"/>
      <c r="H40" s="301"/>
      <c r="I40" s="301"/>
      <c r="J40" s="301"/>
      <c r="K40" s="301"/>
    </row>
    <row r="41" spans="2:11" ht="12.75">
      <c r="B41" s="301"/>
      <c r="C41" s="301"/>
      <c r="D41" s="301"/>
      <c r="E41" s="301"/>
      <c r="F41" s="301"/>
      <c r="G41" s="301"/>
      <c r="H41" s="301"/>
      <c r="I41" s="301"/>
      <c r="J41" s="301"/>
      <c r="K41" s="301"/>
    </row>
    <row r="42" spans="2:11" ht="12.75">
      <c r="B42" s="301"/>
      <c r="C42" s="301"/>
      <c r="D42" s="301"/>
      <c r="E42" s="301"/>
      <c r="F42" s="301"/>
      <c r="G42" s="301"/>
      <c r="H42" s="301"/>
      <c r="I42" s="301"/>
      <c r="J42" s="301"/>
      <c r="K42" s="301"/>
    </row>
    <row r="43" spans="2:11" ht="12.75">
      <c r="B43" s="301"/>
      <c r="C43" s="301"/>
      <c r="D43" s="301"/>
      <c r="E43" s="301"/>
      <c r="F43" s="301"/>
      <c r="G43" s="301"/>
      <c r="H43" s="301"/>
      <c r="I43" s="301"/>
      <c r="J43" s="301"/>
      <c r="K43" s="301"/>
    </row>
    <row r="44" spans="2:11" ht="12.75">
      <c r="B44" s="301"/>
      <c r="C44" s="301"/>
      <c r="D44" s="301"/>
      <c r="E44" s="301"/>
      <c r="F44" s="301"/>
      <c r="G44" s="301"/>
      <c r="H44" s="301"/>
      <c r="I44" s="301"/>
      <c r="J44" s="301"/>
      <c r="K44" s="301"/>
    </row>
    <row r="45" spans="2:11" ht="12.75">
      <c r="B45" s="300"/>
      <c r="C45" s="300"/>
      <c r="D45" s="300"/>
      <c r="E45" s="300"/>
      <c r="F45" s="300"/>
      <c r="G45" s="300"/>
      <c r="H45" s="300"/>
      <c r="I45" s="301"/>
      <c r="J45" s="301"/>
      <c r="K45" s="301"/>
    </row>
  </sheetData>
  <sheetProtection/>
  <mergeCells count="3">
    <mergeCell ref="B1:K1"/>
    <mergeCell ref="B2:K3"/>
    <mergeCell ref="B4:K4"/>
  </mergeCells>
  <printOptions/>
  <pageMargins left="1" right="1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L1" sqref="L1"/>
    </sheetView>
  </sheetViews>
  <sheetFormatPr defaultColWidth="9.00390625" defaultRowHeight="12.75"/>
  <cols>
    <col min="1" max="1" width="59.625" style="1" customWidth="1"/>
    <col min="2" max="2" width="12.00390625" style="1" customWidth="1"/>
    <col min="3" max="7" width="9.125" style="1" customWidth="1"/>
    <col min="8" max="8" width="5.375" style="0" customWidth="1"/>
    <col min="9" max="11" width="9.125" style="0" hidden="1" customWidth="1"/>
  </cols>
  <sheetData>
    <row r="1" spans="1:11" ht="12.75">
      <c r="A1" s="73" t="s">
        <v>278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2.75">
      <c r="A2" s="75" t="s">
        <v>269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3.5" thickBot="1">
      <c r="A3" s="12"/>
      <c r="B3" s="12"/>
      <c r="C3" s="12"/>
      <c r="D3" s="12"/>
      <c r="E3" s="13" t="s">
        <v>0</v>
      </c>
      <c r="H3" s="1"/>
      <c r="I3" s="1"/>
      <c r="J3" s="1"/>
      <c r="K3" s="1"/>
    </row>
    <row r="4" spans="1:11" ht="52.5" thickBot="1" thickTop="1">
      <c r="A4" s="36" t="s">
        <v>259</v>
      </c>
      <c r="B4" s="57" t="s">
        <v>263</v>
      </c>
      <c r="C4" s="57" t="s">
        <v>264</v>
      </c>
      <c r="D4" s="57" t="s">
        <v>277</v>
      </c>
      <c r="E4" s="57" t="s">
        <v>272</v>
      </c>
      <c r="F4" s="38" t="s">
        <v>270</v>
      </c>
      <c r="G4" s="38" t="s">
        <v>271</v>
      </c>
      <c r="H4" s="1"/>
      <c r="I4" s="1"/>
      <c r="J4" s="1"/>
      <c r="K4" s="1"/>
    </row>
    <row r="5" spans="1:11" ht="13.5" thickTop="1">
      <c r="A5" s="31" t="s">
        <v>2</v>
      </c>
      <c r="B5" s="32"/>
      <c r="C5" s="32"/>
      <c r="D5" s="32"/>
      <c r="E5" s="58"/>
      <c r="F5" s="34"/>
      <c r="G5" s="35"/>
      <c r="H5" s="1"/>
      <c r="I5" s="1"/>
      <c r="J5" s="1"/>
      <c r="K5" s="1"/>
    </row>
    <row r="6" spans="1:11" ht="12.75">
      <c r="A6" s="16" t="s">
        <v>3</v>
      </c>
      <c r="B6" s="54">
        <f>SUM(B7:B10)</f>
        <v>26459</v>
      </c>
      <c r="C6" s="54">
        <f>SUM(C7:C10)</f>
        <v>26375</v>
      </c>
      <c r="D6" s="54">
        <f>SUM(D7:D10)</f>
        <v>18376</v>
      </c>
      <c r="E6" s="59">
        <f>D6/B6</f>
        <v>0.6945084848255793</v>
      </c>
      <c r="F6" s="17">
        <f>SUM(F15+F7)</f>
        <v>23899</v>
      </c>
      <c r="G6" s="39">
        <f>SUM(G7:G11)</f>
        <v>5969</v>
      </c>
      <c r="H6" s="1"/>
      <c r="I6" s="1"/>
      <c r="J6" s="1"/>
      <c r="K6" s="1"/>
    </row>
    <row r="7" spans="1:11" ht="12.75">
      <c r="A7" s="18" t="s">
        <v>4</v>
      </c>
      <c r="B7" s="55">
        <v>25559</v>
      </c>
      <c r="C7" s="55">
        <v>25516</v>
      </c>
      <c r="D7" s="55">
        <v>17451</v>
      </c>
      <c r="E7" s="59">
        <f>D7/B7</f>
        <v>0.6827731914394147</v>
      </c>
      <c r="F7" s="4">
        <v>17451</v>
      </c>
      <c r="G7" s="29"/>
      <c r="H7" s="1"/>
      <c r="I7" s="1"/>
      <c r="J7" s="1"/>
      <c r="K7" s="1"/>
    </row>
    <row r="8" spans="1:11" ht="12.75">
      <c r="A8" s="18" t="s">
        <v>5</v>
      </c>
      <c r="B8" s="55">
        <v>525</v>
      </c>
      <c r="C8" s="55">
        <v>467</v>
      </c>
      <c r="D8" s="55">
        <v>525</v>
      </c>
      <c r="E8" s="59">
        <f>D8/B8</f>
        <v>1</v>
      </c>
      <c r="F8" s="4"/>
      <c r="G8" s="29">
        <v>525</v>
      </c>
      <c r="H8" s="1"/>
      <c r="I8" s="1"/>
      <c r="J8" s="1"/>
      <c r="K8" s="1"/>
    </row>
    <row r="9" spans="1:11" ht="12.75">
      <c r="A9" s="18" t="s">
        <v>6</v>
      </c>
      <c r="B9" s="55">
        <v>375</v>
      </c>
      <c r="C9" s="55">
        <v>188</v>
      </c>
      <c r="D9" s="55">
        <v>200</v>
      </c>
      <c r="E9" s="59">
        <f>D9/B9</f>
        <v>0.5333333333333333</v>
      </c>
      <c r="F9" s="4">
        <v>0</v>
      </c>
      <c r="G9" s="29">
        <v>200</v>
      </c>
      <c r="H9" s="1"/>
      <c r="I9" s="1"/>
      <c r="J9" s="1"/>
      <c r="K9" s="1"/>
    </row>
    <row r="10" spans="1:11" ht="12.75">
      <c r="A10" s="18" t="s">
        <v>7</v>
      </c>
      <c r="B10" s="55"/>
      <c r="C10" s="55">
        <v>204</v>
      </c>
      <c r="D10" s="55">
        <v>200</v>
      </c>
      <c r="E10" s="59"/>
      <c r="F10" s="4"/>
      <c r="G10" s="29">
        <v>200</v>
      </c>
      <c r="H10" s="1"/>
      <c r="I10" s="1"/>
      <c r="J10" s="1"/>
      <c r="K10" s="1"/>
    </row>
    <row r="11" spans="1:11" ht="12.75">
      <c r="A11" s="16" t="s">
        <v>8</v>
      </c>
      <c r="B11" s="54">
        <v>2261</v>
      </c>
      <c r="C11" s="54">
        <v>2952</v>
      </c>
      <c r="D11" s="54">
        <v>5044</v>
      </c>
      <c r="E11" s="59">
        <f>D11/B11</f>
        <v>2.2308712958867756</v>
      </c>
      <c r="F11" s="4"/>
      <c r="G11" s="29">
        <v>5044</v>
      </c>
      <c r="H11" s="1"/>
      <c r="I11" s="1"/>
      <c r="J11" s="1"/>
      <c r="K11" s="1"/>
    </row>
    <row r="12" spans="1:11" ht="12.75">
      <c r="A12" s="18" t="s">
        <v>9</v>
      </c>
      <c r="B12" s="55">
        <v>2261</v>
      </c>
      <c r="C12" s="55">
        <v>2952</v>
      </c>
      <c r="D12" s="55">
        <v>5044</v>
      </c>
      <c r="E12" s="59">
        <f>D12/B12</f>
        <v>2.2308712958867756</v>
      </c>
      <c r="F12" s="4"/>
      <c r="G12" s="29">
        <v>5044</v>
      </c>
      <c r="H12" s="1"/>
      <c r="I12" s="1"/>
      <c r="J12" s="1"/>
      <c r="K12" s="1"/>
    </row>
    <row r="13" spans="1:11" ht="12.75">
      <c r="A13" s="18" t="s">
        <v>10</v>
      </c>
      <c r="B13" s="55"/>
      <c r="C13" s="55"/>
      <c r="D13" s="55"/>
      <c r="E13" s="59"/>
      <c r="F13" s="4"/>
      <c r="G13" s="29"/>
      <c r="H13" s="1"/>
      <c r="I13" s="1"/>
      <c r="J13" s="1"/>
      <c r="K13" s="1"/>
    </row>
    <row r="14" spans="1:11" ht="12.75">
      <c r="A14" s="18" t="s">
        <v>11</v>
      </c>
      <c r="B14" s="55"/>
      <c r="C14" s="55"/>
      <c r="D14" s="55"/>
      <c r="E14" s="59"/>
      <c r="F14" s="4"/>
      <c r="G14" s="29">
        <v>0</v>
      </c>
      <c r="H14" s="1"/>
      <c r="I14" s="1"/>
      <c r="J14" s="1"/>
      <c r="K14" s="1"/>
    </row>
    <row r="15" spans="1:11" ht="12.75">
      <c r="A15" s="20" t="s">
        <v>12</v>
      </c>
      <c r="B15" s="54">
        <v>1625</v>
      </c>
      <c r="C15" s="54">
        <v>1546</v>
      </c>
      <c r="D15" s="54">
        <v>6448</v>
      </c>
      <c r="E15" s="59">
        <f>D15/B15</f>
        <v>3.968</v>
      </c>
      <c r="F15" s="4">
        <v>6448</v>
      </c>
      <c r="G15" s="29"/>
      <c r="H15" s="1"/>
      <c r="I15" s="1"/>
      <c r="J15" s="1"/>
      <c r="K15" s="1"/>
    </row>
    <row r="16" spans="1:11" ht="12.75">
      <c r="A16" s="16" t="s">
        <v>13</v>
      </c>
      <c r="B16" s="54">
        <v>1625</v>
      </c>
      <c r="C16" s="54">
        <v>1546</v>
      </c>
      <c r="D16" s="54">
        <v>6448</v>
      </c>
      <c r="E16" s="59">
        <f>D16/B16</f>
        <v>3.968</v>
      </c>
      <c r="F16" s="4">
        <v>6448</v>
      </c>
      <c r="G16" s="29"/>
      <c r="H16" s="1"/>
      <c r="I16" s="1"/>
      <c r="J16" s="1"/>
      <c r="K16" s="1"/>
    </row>
    <row r="17" spans="1:11" ht="12.75">
      <c r="A17" s="18" t="s">
        <v>14</v>
      </c>
      <c r="B17" s="55">
        <v>1625</v>
      </c>
      <c r="C17" s="55">
        <v>1546</v>
      </c>
      <c r="D17" s="55">
        <v>6448</v>
      </c>
      <c r="E17" s="59">
        <f>D17/B17</f>
        <v>3.968</v>
      </c>
      <c r="F17" s="4">
        <v>6448</v>
      </c>
      <c r="G17" s="29"/>
      <c r="H17" s="1"/>
      <c r="I17" s="1"/>
      <c r="J17" s="1"/>
      <c r="K17" s="1"/>
    </row>
    <row r="18" spans="1:11" ht="12.75">
      <c r="A18" s="21" t="s">
        <v>15</v>
      </c>
      <c r="B18" s="55">
        <v>1625</v>
      </c>
      <c r="C18" s="55">
        <v>1546</v>
      </c>
      <c r="D18" s="55">
        <v>6448</v>
      </c>
      <c r="E18" s="59">
        <f>D18/B18</f>
        <v>3.968</v>
      </c>
      <c r="F18" s="4">
        <v>6448</v>
      </c>
      <c r="G18" s="29"/>
      <c r="H18" s="1"/>
      <c r="I18" s="1"/>
      <c r="J18" s="1"/>
      <c r="K18" s="1"/>
    </row>
    <row r="19" spans="1:11" ht="12.75">
      <c r="A19" s="21" t="s">
        <v>16</v>
      </c>
      <c r="B19" s="55"/>
      <c r="C19" s="55"/>
      <c r="D19" s="55"/>
      <c r="E19" s="59"/>
      <c r="F19" s="4"/>
      <c r="G19" s="29"/>
      <c r="H19" s="1"/>
      <c r="I19" s="1"/>
      <c r="J19" s="1"/>
      <c r="K19" s="1"/>
    </row>
    <row r="20" spans="1:11" ht="12.75">
      <c r="A20" s="18" t="s">
        <v>17</v>
      </c>
      <c r="B20" s="55"/>
      <c r="C20" s="55"/>
      <c r="D20" s="55"/>
      <c r="E20" s="59"/>
      <c r="F20" s="4"/>
      <c r="G20" s="29"/>
      <c r="H20" s="1"/>
      <c r="I20" s="1"/>
      <c r="J20" s="1"/>
      <c r="K20" s="1"/>
    </row>
    <row r="21" spans="1:11" ht="12.75">
      <c r="A21" s="21" t="s">
        <v>18</v>
      </c>
      <c r="B21" s="55"/>
      <c r="C21" s="55"/>
      <c r="D21" s="55"/>
      <c r="E21" s="59"/>
      <c r="F21" s="4"/>
      <c r="G21" s="29"/>
      <c r="H21" s="1"/>
      <c r="I21" s="1"/>
      <c r="J21" s="1"/>
      <c r="K21" s="1"/>
    </row>
    <row r="22" spans="1:11" ht="12.75">
      <c r="A22" s="21" t="s">
        <v>19</v>
      </c>
      <c r="B22" s="55"/>
      <c r="C22" s="55"/>
      <c r="D22" s="55"/>
      <c r="E22" s="59"/>
      <c r="F22" s="4"/>
      <c r="G22" s="29"/>
      <c r="H22" s="1"/>
      <c r="I22" s="1"/>
      <c r="J22" s="1"/>
      <c r="K22" s="1"/>
    </row>
    <row r="23" spans="1:11" ht="12.75">
      <c r="A23" s="16" t="s">
        <v>20</v>
      </c>
      <c r="B23" s="54">
        <v>0</v>
      </c>
      <c r="C23" s="54">
        <v>0</v>
      </c>
      <c r="D23" s="54">
        <v>0</v>
      </c>
      <c r="E23" s="59"/>
      <c r="F23" s="4">
        <v>0</v>
      </c>
      <c r="G23" s="29">
        <v>0</v>
      </c>
      <c r="H23" s="1"/>
      <c r="I23" s="1"/>
      <c r="J23" s="1"/>
      <c r="K23" s="1"/>
    </row>
    <row r="24" spans="1:11" ht="12.75">
      <c r="A24" s="22" t="s">
        <v>21</v>
      </c>
      <c r="B24" s="54">
        <f>B6+B11+B15</f>
        <v>30345</v>
      </c>
      <c r="C24" s="54">
        <f>C6+C11+C15</f>
        <v>30873</v>
      </c>
      <c r="D24" s="54">
        <f>D6+D11+D15</f>
        <v>29868</v>
      </c>
      <c r="E24" s="59">
        <f>D24/B24</f>
        <v>0.9842807711319822</v>
      </c>
      <c r="F24" s="17">
        <v>23899</v>
      </c>
      <c r="G24" s="39">
        <f>G6+H11+G15</f>
        <v>5969</v>
      </c>
      <c r="H24" s="1"/>
      <c r="I24" s="1"/>
      <c r="J24" s="1"/>
      <c r="K24" s="1"/>
    </row>
    <row r="25" spans="1:11" ht="12.75">
      <c r="A25" s="15" t="s">
        <v>22</v>
      </c>
      <c r="B25" s="54"/>
      <c r="C25" s="54"/>
      <c r="D25" s="54"/>
      <c r="E25" s="59"/>
      <c r="F25" s="4"/>
      <c r="G25" s="29"/>
      <c r="H25" s="1"/>
      <c r="I25" s="1"/>
      <c r="J25" s="1"/>
      <c r="K25" s="1"/>
    </row>
    <row r="26" spans="1:11" ht="12.75">
      <c r="A26" s="16" t="s">
        <v>23</v>
      </c>
      <c r="B26" s="54">
        <f>SUM(B27:B31)</f>
        <v>28084</v>
      </c>
      <c r="C26" s="54">
        <f>SUM(C27:C31)</f>
        <v>19966</v>
      </c>
      <c r="D26" s="54">
        <f>SUM(D27:D31)</f>
        <v>24062</v>
      </c>
      <c r="E26" s="59">
        <f>D26/B26</f>
        <v>0.856786782509614</v>
      </c>
      <c r="F26" s="54">
        <f>SUM(F27:F31)</f>
        <v>24062</v>
      </c>
      <c r="G26" s="39">
        <f>SUM(G27:G31)</f>
        <v>0</v>
      </c>
      <c r="H26" s="1"/>
      <c r="I26" s="1"/>
      <c r="J26" s="1"/>
      <c r="K26" s="1"/>
    </row>
    <row r="27" spans="1:11" ht="12.75">
      <c r="A27" s="23" t="s">
        <v>24</v>
      </c>
      <c r="B27" s="54">
        <v>17081</v>
      </c>
      <c r="C27" s="54">
        <v>12644</v>
      </c>
      <c r="D27" s="54">
        <v>12307</v>
      </c>
      <c r="E27" s="59">
        <f>D27/B27</f>
        <v>0.720508166969147</v>
      </c>
      <c r="F27" s="54">
        <v>12307</v>
      </c>
      <c r="G27" s="29"/>
      <c r="H27" s="1"/>
      <c r="I27" s="1"/>
      <c r="J27" s="1"/>
      <c r="K27" s="1"/>
    </row>
    <row r="28" spans="1:11" ht="16.5" customHeight="1">
      <c r="A28" s="24" t="s">
        <v>170</v>
      </c>
      <c r="B28" s="54">
        <v>2718</v>
      </c>
      <c r="C28" s="54">
        <v>1566</v>
      </c>
      <c r="D28" s="54">
        <v>2338</v>
      </c>
      <c r="E28" s="59">
        <f>D28/B28</f>
        <v>0.8601913171449596</v>
      </c>
      <c r="F28" s="54">
        <v>2338</v>
      </c>
      <c r="G28" s="29"/>
      <c r="H28" s="1"/>
      <c r="I28" s="1"/>
      <c r="J28" s="1"/>
      <c r="K28" s="1"/>
    </row>
    <row r="29" spans="1:11" ht="18" customHeight="1">
      <c r="A29" s="24" t="s">
        <v>25</v>
      </c>
      <c r="B29" s="54">
        <v>6061</v>
      </c>
      <c r="C29" s="54">
        <v>5271</v>
      </c>
      <c r="D29" s="54">
        <v>6061</v>
      </c>
      <c r="E29" s="59">
        <f>D29/B29</f>
        <v>1</v>
      </c>
      <c r="F29" s="54">
        <v>6061</v>
      </c>
      <c r="G29" s="29"/>
      <c r="H29" s="1"/>
      <c r="I29" s="1"/>
      <c r="J29" s="1"/>
      <c r="K29" s="1"/>
    </row>
    <row r="30" spans="1:11" ht="14.25" customHeight="1">
      <c r="A30" s="24" t="s">
        <v>26</v>
      </c>
      <c r="B30" s="54">
        <v>2224</v>
      </c>
      <c r="C30" s="54">
        <v>342</v>
      </c>
      <c r="D30" s="54">
        <v>2119</v>
      </c>
      <c r="E30" s="59">
        <f>D30/B30</f>
        <v>0.9527877697841727</v>
      </c>
      <c r="F30" s="54">
        <v>2119</v>
      </c>
      <c r="G30" s="29"/>
      <c r="H30" s="1"/>
      <c r="I30" s="1"/>
      <c r="J30" s="1"/>
      <c r="K30" s="1"/>
    </row>
    <row r="31" spans="1:11" ht="19.5" customHeight="1">
      <c r="A31" s="24" t="s">
        <v>27</v>
      </c>
      <c r="B31" s="54">
        <v>0</v>
      </c>
      <c r="C31" s="54">
        <v>143</v>
      </c>
      <c r="D31" s="54">
        <v>1237</v>
      </c>
      <c r="E31" s="59"/>
      <c r="F31" s="54">
        <v>1237</v>
      </c>
      <c r="G31" s="29"/>
      <c r="H31" s="1"/>
      <c r="I31" s="1"/>
      <c r="J31" s="1"/>
      <c r="K31" s="1"/>
    </row>
    <row r="32" spans="1:11" ht="19.5" customHeight="1">
      <c r="A32" s="25" t="s">
        <v>172</v>
      </c>
      <c r="B32" s="55"/>
      <c r="C32" s="55"/>
      <c r="D32" s="55">
        <v>530</v>
      </c>
      <c r="E32" s="59"/>
      <c r="F32" s="55">
        <v>530</v>
      </c>
      <c r="G32" s="29"/>
      <c r="H32" s="1"/>
      <c r="I32" s="1"/>
      <c r="J32" s="1"/>
      <c r="K32" s="1"/>
    </row>
    <row r="33" spans="1:11" ht="18" customHeight="1">
      <c r="A33" s="25" t="s">
        <v>28</v>
      </c>
      <c r="B33" s="55">
        <v>0</v>
      </c>
      <c r="C33" s="55"/>
      <c r="D33" s="55">
        <v>707</v>
      </c>
      <c r="E33" s="59"/>
      <c r="F33" s="55">
        <v>707</v>
      </c>
      <c r="G33" s="29"/>
      <c r="H33" s="1"/>
      <c r="I33" s="1"/>
      <c r="J33" s="1"/>
      <c r="K33" s="1"/>
    </row>
    <row r="34" spans="1:11" ht="15.75" customHeight="1">
      <c r="A34" s="25" t="s">
        <v>29</v>
      </c>
      <c r="B34" s="55"/>
      <c r="C34" s="55"/>
      <c r="D34" s="55"/>
      <c r="E34" s="59"/>
      <c r="F34" s="19"/>
      <c r="G34" s="29"/>
      <c r="H34" s="1"/>
      <c r="I34" s="1"/>
      <c r="J34" s="1"/>
      <c r="K34" s="1"/>
    </row>
    <row r="35" spans="1:11" ht="15" customHeight="1">
      <c r="A35" s="25" t="s">
        <v>30</v>
      </c>
      <c r="B35" s="55"/>
      <c r="C35" s="55"/>
      <c r="D35" s="55"/>
      <c r="E35" s="59"/>
      <c r="F35" s="19"/>
      <c r="G35" s="29"/>
      <c r="H35" s="1"/>
      <c r="I35" s="1"/>
      <c r="J35" s="1"/>
      <c r="K35" s="1"/>
    </row>
    <row r="36" spans="1:11" ht="14.25" customHeight="1">
      <c r="A36" s="25" t="s">
        <v>180</v>
      </c>
      <c r="B36" s="9"/>
      <c r="C36" s="55"/>
      <c r="D36" s="9"/>
      <c r="E36" s="59"/>
      <c r="F36" s="60"/>
      <c r="G36" s="29"/>
      <c r="H36" s="1"/>
      <c r="I36" s="1"/>
      <c r="J36" s="1"/>
      <c r="K36" s="1"/>
    </row>
    <row r="37" spans="1:11" ht="12.75" customHeight="1">
      <c r="A37" s="25" t="s">
        <v>227</v>
      </c>
      <c r="B37" s="55"/>
      <c r="C37" s="55"/>
      <c r="D37" s="55"/>
      <c r="E37" s="59"/>
      <c r="F37" s="19"/>
      <c r="G37" s="29"/>
      <c r="H37" s="1"/>
      <c r="I37" s="1"/>
      <c r="J37" s="1"/>
      <c r="K37" s="1"/>
    </row>
    <row r="38" spans="1:11" ht="12.75">
      <c r="A38" s="16" t="s">
        <v>31</v>
      </c>
      <c r="B38" s="54">
        <v>2261</v>
      </c>
      <c r="C38" s="54">
        <v>2952</v>
      </c>
      <c r="D38" s="54">
        <v>5806</v>
      </c>
      <c r="E38" s="59">
        <f>D38/B38</f>
        <v>2.567890314020345</v>
      </c>
      <c r="F38" s="71">
        <v>5806</v>
      </c>
      <c r="G38" s="39"/>
      <c r="H38" s="1"/>
      <c r="I38" s="1"/>
      <c r="J38" s="1"/>
      <c r="K38" s="1"/>
    </row>
    <row r="39" spans="1:11" ht="12.75">
      <c r="A39" s="18" t="s">
        <v>32</v>
      </c>
      <c r="B39" s="55">
        <v>2261</v>
      </c>
      <c r="C39" s="55">
        <v>2952</v>
      </c>
      <c r="D39" s="55">
        <v>5806</v>
      </c>
      <c r="E39" s="59">
        <f>D39/B39</f>
        <v>2.567890314020345</v>
      </c>
      <c r="F39" s="4">
        <v>5806</v>
      </c>
      <c r="G39" s="40"/>
      <c r="H39" s="1"/>
      <c r="I39" s="1"/>
      <c r="J39" s="1"/>
      <c r="K39" s="1"/>
    </row>
    <row r="40" spans="1:11" ht="12.75">
      <c r="A40" s="18" t="s">
        <v>33</v>
      </c>
      <c r="B40" s="55"/>
      <c r="C40" s="55"/>
      <c r="D40" s="55"/>
      <c r="E40" s="59"/>
      <c r="F40" s="4"/>
      <c r="G40" s="40"/>
      <c r="H40" s="1"/>
      <c r="I40" s="1"/>
      <c r="J40" s="1"/>
      <c r="K40" s="1"/>
    </row>
    <row r="41" spans="1:11" ht="12.75">
      <c r="A41" s="18" t="s">
        <v>34</v>
      </c>
      <c r="B41" s="55"/>
      <c r="C41" s="55"/>
      <c r="D41" s="55"/>
      <c r="E41" s="59"/>
      <c r="F41" s="4"/>
      <c r="G41" s="29"/>
      <c r="H41" s="1"/>
      <c r="I41" s="1"/>
      <c r="J41" s="1"/>
      <c r="K41" s="1"/>
    </row>
    <row r="42" spans="1:11" ht="19.5" customHeight="1">
      <c r="A42" s="25" t="s">
        <v>35</v>
      </c>
      <c r="B42" s="55"/>
      <c r="C42" s="55"/>
      <c r="D42" s="55"/>
      <c r="E42" s="59"/>
      <c r="F42" s="4"/>
      <c r="G42" s="30"/>
      <c r="H42" s="2"/>
      <c r="I42" s="2"/>
      <c r="J42" s="2"/>
      <c r="K42" s="2"/>
    </row>
    <row r="43" spans="1:11" ht="26.25" customHeight="1">
      <c r="A43" s="26" t="s">
        <v>36</v>
      </c>
      <c r="B43" s="55"/>
      <c r="C43" s="55"/>
      <c r="D43" s="55"/>
      <c r="E43" s="59"/>
      <c r="F43" s="4"/>
      <c r="G43" s="29"/>
      <c r="H43" s="1"/>
      <c r="I43" s="1"/>
      <c r="J43" s="1"/>
      <c r="K43" s="1"/>
    </row>
    <row r="44" spans="1:11" ht="15.75" customHeight="1">
      <c r="A44" s="25" t="s">
        <v>37</v>
      </c>
      <c r="B44" s="55"/>
      <c r="C44" s="55"/>
      <c r="D44" s="55"/>
      <c r="E44" s="59"/>
      <c r="F44" s="4"/>
      <c r="G44" s="29"/>
      <c r="H44" s="1"/>
      <c r="I44" s="1"/>
      <c r="J44" s="1"/>
      <c r="K44" s="1"/>
    </row>
    <row r="45" spans="1:11" ht="12.75">
      <c r="A45" s="20" t="s">
        <v>38</v>
      </c>
      <c r="B45" s="54"/>
      <c r="C45" s="54"/>
      <c r="D45" s="54"/>
      <c r="E45" s="59"/>
      <c r="F45" s="4"/>
      <c r="G45" s="29"/>
      <c r="H45" s="1"/>
      <c r="I45" s="1"/>
      <c r="J45" s="1"/>
      <c r="K45" s="1"/>
    </row>
    <row r="46" spans="1:11" ht="12.75">
      <c r="A46" s="16" t="s">
        <v>39</v>
      </c>
      <c r="B46" s="54"/>
      <c r="C46" s="54"/>
      <c r="D46" s="54"/>
      <c r="E46" s="59"/>
      <c r="F46" s="4"/>
      <c r="G46" s="29"/>
      <c r="H46" s="1"/>
      <c r="I46" s="1"/>
      <c r="J46" s="1"/>
      <c r="K46" s="1"/>
    </row>
    <row r="47" spans="1:11" ht="12.75">
      <c r="A47" s="27" t="s">
        <v>40</v>
      </c>
      <c r="B47" s="54"/>
      <c r="C47" s="54">
        <v>3500</v>
      </c>
      <c r="D47" s="54"/>
      <c r="E47" s="59"/>
      <c r="F47" s="4"/>
      <c r="G47" s="29"/>
      <c r="H47" s="1"/>
      <c r="I47" s="1"/>
      <c r="J47" s="1"/>
      <c r="K47" s="1"/>
    </row>
    <row r="48" spans="1:11" ht="12.75">
      <c r="A48" s="21" t="s">
        <v>15</v>
      </c>
      <c r="B48" s="54"/>
      <c r="C48" s="54">
        <v>3500</v>
      </c>
      <c r="D48" s="54"/>
      <c r="E48" s="59"/>
      <c r="F48" s="4"/>
      <c r="G48" s="29"/>
      <c r="H48" s="1"/>
      <c r="I48" s="1"/>
      <c r="J48" s="1"/>
      <c r="K48" s="1"/>
    </row>
    <row r="49" spans="1:11" ht="12.75">
      <c r="A49" s="21" t="s">
        <v>16</v>
      </c>
      <c r="B49" s="54"/>
      <c r="C49" s="54"/>
      <c r="D49" s="54"/>
      <c r="E49" s="59"/>
      <c r="F49" s="4"/>
      <c r="G49" s="29"/>
      <c r="H49" s="1"/>
      <c r="I49" s="1"/>
      <c r="J49" s="1"/>
      <c r="K49" s="1"/>
    </row>
    <row r="50" spans="1:11" ht="12.75">
      <c r="A50" s="16" t="s">
        <v>41</v>
      </c>
      <c r="B50" s="54"/>
      <c r="C50" s="54"/>
      <c r="D50" s="54"/>
      <c r="E50" s="59"/>
      <c r="F50" s="4"/>
      <c r="G50" s="29"/>
      <c r="H50" s="1"/>
      <c r="I50" s="1"/>
      <c r="J50" s="1"/>
      <c r="K50" s="1"/>
    </row>
    <row r="51" spans="1:11" ht="13.5" thickBot="1">
      <c r="A51" s="28" t="s">
        <v>42</v>
      </c>
      <c r="B51" s="54">
        <f>B27+B28+B29+B30+B31+B38</f>
        <v>30345</v>
      </c>
      <c r="C51" s="54">
        <f>C26+C38</f>
        <v>22918</v>
      </c>
      <c r="D51" s="54">
        <f>D27+D28+D29+D30+D31+D38</f>
        <v>29868</v>
      </c>
      <c r="E51" s="72">
        <f>D51/B51</f>
        <v>0.9842807711319822</v>
      </c>
      <c r="F51" s="61">
        <v>29868</v>
      </c>
      <c r="G51" s="61">
        <v>0</v>
      </c>
      <c r="H51" s="1"/>
      <c r="I51" s="1"/>
      <c r="J51" s="1"/>
      <c r="K51" s="1"/>
    </row>
    <row r="52" ht="13.5" thickTop="1"/>
  </sheetData>
  <sheetProtection/>
  <mergeCells count="2">
    <mergeCell ref="A1:K1"/>
    <mergeCell ref="A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Szita László</dc:creator>
  <cp:keywords/>
  <dc:description/>
  <cp:lastModifiedBy>Iroda-8596</cp:lastModifiedBy>
  <cp:lastPrinted>2018-03-01T13:51:17Z</cp:lastPrinted>
  <dcterms:created xsi:type="dcterms:W3CDTF">2016-03-07T14:14:28Z</dcterms:created>
  <dcterms:modified xsi:type="dcterms:W3CDTF">2019-05-31T09:39:03Z</dcterms:modified>
  <cp:category/>
  <cp:version/>
  <cp:contentType/>
  <cp:contentStatus/>
</cp:coreProperties>
</file>