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0" i="1"/>
  <c r="D30" i="1" s="1"/>
  <c r="D19" i="1"/>
  <c r="G18" i="1"/>
  <c r="G30" i="1" s="1"/>
  <c r="D18" i="1"/>
  <c r="G8" i="1"/>
  <c r="D8" i="1"/>
  <c r="G7" i="1"/>
  <c r="D7" i="1"/>
  <c r="G6" i="1"/>
  <c r="G17" i="1" s="1"/>
  <c r="G31" i="1" s="1"/>
  <c r="D6" i="1"/>
  <c r="D17" i="1" s="1"/>
  <c r="G33" i="1" l="1"/>
  <c r="G32" i="1"/>
  <c r="D33" i="1"/>
  <c r="D32" i="1"/>
  <c r="D31" i="1"/>
</calcChain>
</file>

<file path=xl/sharedStrings.xml><?xml version="1.0" encoding="utf-8"?>
<sst xmlns="http://schemas.openxmlformats.org/spreadsheetml/2006/main" count="72" uniqueCount="69">
  <si>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</si>
  <si>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</si>
  <si>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</si>
  <si>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</si>
  <si>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</si>
  <si>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</si>
  <si>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</si>
  <si>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</si>
  <si>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</si>
  <si>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</si>
  <si>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</si>
  <si>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</si>
  <si>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</si>
  <si>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</si>
  <si>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</si>
  <si>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</si>
  <si>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</si>
  <si>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</si>
  <si>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</si>
  <si>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</si>
  <si>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</si>
  <si>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</si>
  <si>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</si>
  <si>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</si>
  <si>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</si>
  <si>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</si>
  <si>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</si>
  <si>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</si>
  <si>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</si>
  <si>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</si>
  <si>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</si>
  <si>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</si>
  <si>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</si>
  <si>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</si>
  <si>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</si>
  <si>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</si>
  <si>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</si>
  <si>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</si>
  <si>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</si>
  <si>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</si>
  <si>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</si>
  <si>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</si>
  <si>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</si>
  <si>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</si>
  <si>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</si>
  <si>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</si>
  <si>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</si>
  <si>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</si>
  <si>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</si>
  <si>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</si>
  <si>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</si>
  <si>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</si>
  <si>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</si>
  <si>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</si>
  <si>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</si>
  <si>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</si>
  <si>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</si>
  <si>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</si>
  <si>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</si>
  <si>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</si>
  <si>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</si>
  <si>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</si>
  <si>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</si>
  <si>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</si>
  <si>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</si>
  <si>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</si>
  <si>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</si>
  <si>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</si>
  <si>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3/2019. (II.28.)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</si>
</sst>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9" xfId="0" applyNumberFormat="1" applyFont="1" applyBorder="1" applyAlignment="1">
      <alignment horizontal="right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/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3" fontId="0" fillId="0" borderId="17" xfId="0" applyNumberFormat="1" applyFont="1" applyBorder="1" applyAlignment="1">
      <alignment horizontal="right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left" vertical="center" wrapText="1" indent="2"/>
    </xf>
    <xf numFmtId="3" fontId="0" fillId="0" borderId="21" xfId="0" applyNumberFormat="1" applyFont="1" applyBorder="1"/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0" fontId="0" fillId="0" borderId="8" xfId="0" applyFont="1" applyBorder="1" applyAlignment="1">
      <alignment horizontal="left" indent="2"/>
    </xf>
    <xf numFmtId="164" fontId="11" fillId="0" borderId="8" xfId="0" applyNumberFormat="1" applyFont="1" applyFill="1" applyBorder="1" applyAlignment="1" applyProtection="1">
      <alignment horizontal="left" vertical="center" wrapText="1" indent="3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lef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kv.%20t&#225;bl&#225;k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>
        <row r="41">
          <cell r="F41">
            <v>0</v>
          </cell>
        </row>
        <row r="44">
          <cell r="F44">
            <v>0</v>
          </cell>
        </row>
        <row r="55">
          <cell r="F55">
            <v>30000000</v>
          </cell>
        </row>
        <row r="78">
          <cell r="F78">
            <v>109527000</v>
          </cell>
        </row>
        <row r="79">
          <cell r="F79">
            <v>8606000</v>
          </cell>
        </row>
        <row r="80">
          <cell r="F80">
            <v>1500000</v>
          </cell>
        </row>
        <row r="88">
          <cell r="F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abSelected="1" view="pageBreakPreview" zoomScale="115" zoomScaleNormal="100" zoomScaleSheetLayoutView="115" workbookViewId="0">
      <selection activeCell="C11" sqref="C11"/>
    </sheetView>
  </sheetViews>
  <sheetFormatPr defaultRowHeight="12.75" x14ac:dyDescent="0.2"/>
  <cols>
    <col min="1" max="2" width="6.83203125" style="1" customWidth="1"/>
    <col min="3" max="3" width="55.1640625" style="5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8" width="4.83203125" style="1" customWidth="1"/>
    <col min="9" max="10" width="9.33203125" style="1"/>
    <col min="11" max="11" width="14" style="1" customWidth="1"/>
    <col min="12" max="16384" width="9.33203125" style="1"/>
  </cols>
  <sheetData>
    <row r="1" spans="1:8" ht="31.5" x14ac:dyDescent="0.2">
      <c r="C1" s="2" t="s">
        <v>0</v>
      </c>
      <c r="D1" s="3"/>
      <c r="E1" s="3"/>
      <c r="F1" s="3"/>
      <c r="G1" s="3"/>
      <c r="H1" s="4" t="s">
        <v>68</v>
      </c>
    </row>
    <row r="2" spans="1:8" ht="14.25" thickBot="1" x14ac:dyDescent="0.25">
      <c r="G2" s="6" t="s">
        <v>1</v>
      </c>
      <c r="H2" s="4"/>
    </row>
    <row r="3" spans="1:8" ht="18" customHeight="1" x14ac:dyDescent="0.2">
      <c r="A3" s="7" t="s">
        <v>2</v>
      </c>
      <c r="B3" s="8"/>
      <c r="C3" s="9" t="s">
        <v>3</v>
      </c>
      <c r="D3" s="10"/>
      <c r="E3" s="11"/>
      <c r="F3" s="12" t="s">
        <v>4</v>
      </c>
      <c r="G3" s="13"/>
      <c r="H3" s="4"/>
    </row>
    <row r="4" spans="1:8" s="19" customFormat="1" ht="24" x14ac:dyDescent="0.2">
      <c r="A4" s="14"/>
      <c r="B4" s="15"/>
      <c r="C4" s="16" t="s">
        <v>5</v>
      </c>
      <c r="D4" s="17" t="s">
        <v>6</v>
      </c>
      <c r="E4" s="18"/>
      <c r="F4" s="16" t="s">
        <v>5</v>
      </c>
      <c r="G4" s="17" t="s">
        <v>6</v>
      </c>
      <c r="H4" s="4"/>
    </row>
    <row r="5" spans="1:8" s="19" customFormat="1" x14ac:dyDescent="0.2">
      <c r="A5" s="20"/>
      <c r="B5" s="21"/>
      <c r="C5" s="21" t="s">
        <v>7</v>
      </c>
      <c r="D5" s="22" t="s">
        <v>8</v>
      </c>
      <c r="E5" s="23"/>
      <c r="F5" s="21" t="s">
        <v>9</v>
      </c>
      <c r="G5" s="22" t="s">
        <v>10</v>
      </c>
      <c r="H5" s="4"/>
    </row>
    <row r="6" spans="1:8" ht="12.95" customHeight="1" x14ac:dyDescent="0.2">
      <c r="A6" s="24" t="s">
        <v>11</v>
      </c>
      <c r="B6" s="25" t="s">
        <v>12</v>
      </c>
      <c r="C6" s="26" t="s">
        <v>13</v>
      </c>
      <c r="D6" s="27">
        <f>+'[1]1.sz.mell.'!F41</f>
        <v>0</v>
      </c>
      <c r="E6" s="28" t="s">
        <v>14</v>
      </c>
      <c r="F6" s="26" t="s">
        <v>15</v>
      </c>
      <c r="G6" s="29">
        <f>+'[1]1.sz.mell.'!F78</f>
        <v>109527000</v>
      </c>
      <c r="H6" s="4"/>
    </row>
    <row r="7" spans="1:8" x14ac:dyDescent="0.2">
      <c r="A7" s="24" t="s">
        <v>16</v>
      </c>
      <c r="B7" s="25" t="s">
        <v>17</v>
      </c>
      <c r="C7" s="26" t="s">
        <v>18</v>
      </c>
      <c r="D7" s="27">
        <f>+'[1]1.sz.mell.'!F44</f>
        <v>0</v>
      </c>
      <c r="E7" s="28" t="s">
        <v>19</v>
      </c>
      <c r="F7" s="26" t="s">
        <v>20</v>
      </c>
      <c r="G7" s="29">
        <f>+'[1]1.sz.mell.'!F79</f>
        <v>8606000</v>
      </c>
      <c r="H7" s="4"/>
    </row>
    <row r="8" spans="1:8" ht="12.95" customHeight="1" x14ac:dyDescent="0.2">
      <c r="A8" s="24" t="s">
        <v>21</v>
      </c>
      <c r="B8" s="25" t="s">
        <v>22</v>
      </c>
      <c r="C8" s="26" t="s">
        <v>23</v>
      </c>
      <c r="D8" s="27">
        <f>+'[1]1.sz.mell.'!F49</f>
        <v>0</v>
      </c>
      <c r="E8" s="28" t="s">
        <v>24</v>
      </c>
      <c r="F8" s="26" t="s">
        <v>25</v>
      </c>
      <c r="G8" s="29">
        <f>+'[1]1.sz.mell.'!F80</f>
        <v>1500000</v>
      </c>
      <c r="H8" s="4"/>
    </row>
    <row r="9" spans="1:8" ht="12.95" customHeight="1" x14ac:dyDescent="0.2">
      <c r="A9" s="24" t="s">
        <v>26</v>
      </c>
      <c r="B9" s="25"/>
      <c r="C9" s="26"/>
      <c r="D9" s="30"/>
      <c r="E9" s="28"/>
      <c r="F9" s="26"/>
      <c r="G9" s="31"/>
      <c r="H9" s="4"/>
    </row>
    <row r="10" spans="1:8" ht="12.75" customHeight="1" x14ac:dyDescent="0.2">
      <c r="A10" s="24" t="s">
        <v>27</v>
      </c>
      <c r="B10" s="25"/>
      <c r="C10" s="26"/>
      <c r="D10" s="30"/>
      <c r="E10" s="28"/>
      <c r="F10" s="26"/>
      <c r="G10" s="31"/>
      <c r="H10" s="4"/>
    </row>
    <row r="11" spans="1:8" ht="12.95" customHeight="1" x14ac:dyDescent="0.2">
      <c r="A11" s="24" t="s">
        <v>28</v>
      </c>
      <c r="B11" s="25"/>
      <c r="C11" s="26"/>
      <c r="D11" s="30"/>
      <c r="E11" s="28"/>
      <c r="F11" s="26"/>
      <c r="G11" s="29"/>
      <c r="H11" s="4"/>
    </row>
    <row r="12" spans="1:8" ht="12.95" customHeight="1" x14ac:dyDescent="0.2">
      <c r="A12" s="24" t="s">
        <v>29</v>
      </c>
      <c r="B12" s="25"/>
      <c r="C12" s="26"/>
      <c r="D12" s="30"/>
      <c r="E12" s="28"/>
      <c r="F12" s="32"/>
      <c r="G12" s="31"/>
      <c r="H12" s="4"/>
    </row>
    <row r="13" spans="1:8" ht="12.95" customHeight="1" x14ac:dyDescent="0.2">
      <c r="A13" s="24" t="s">
        <v>30</v>
      </c>
      <c r="B13" s="25"/>
      <c r="C13" s="26"/>
      <c r="D13" s="30"/>
      <c r="E13" s="28"/>
      <c r="F13" s="32"/>
      <c r="G13" s="31"/>
      <c r="H13" s="4"/>
    </row>
    <row r="14" spans="1:8" ht="12.95" customHeight="1" x14ac:dyDescent="0.2">
      <c r="A14" s="24" t="s">
        <v>31</v>
      </c>
      <c r="B14" s="25"/>
      <c r="C14" s="32"/>
      <c r="D14" s="29"/>
      <c r="E14" s="28"/>
      <c r="F14" s="32"/>
      <c r="G14" s="31"/>
      <c r="H14" s="4"/>
    </row>
    <row r="15" spans="1:8" x14ac:dyDescent="0.2">
      <c r="A15" s="24" t="s">
        <v>32</v>
      </c>
      <c r="B15" s="25"/>
      <c r="C15" s="32"/>
      <c r="D15" s="29"/>
      <c r="E15" s="28"/>
      <c r="F15" s="32"/>
      <c r="G15" s="31"/>
      <c r="H15" s="4"/>
    </row>
    <row r="16" spans="1:8" ht="12.95" customHeight="1" thickBot="1" x14ac:dyDescent="0.25">
      <c r="A16" s="33" t="s">
        <v>33</v>
      </c>
      <c r="B16" s="34"/>
      <c r="C16" s="35"/>
      <c r="D16" s="36"/>
      <c r="E16" s="37"/>
      <c r="F16" s="38"/>
      <c r="G16" s="39"/>
      <c r="H16" s="4"/>
    </row>
    <row r="17" spans="1:8" ht="15.95" customHeight="1" thickBot="1" x14ac:dyDescent="0.25">
      <c r="A17" s="40" t="s">
        <v>34</v>
      </c>
      <c r="B17" s="41"/>
      <c r="C17" s="42" t="s">
        <v>35</v>
      </c>
      <c r="D17" s="43">
        <f>+D6+D7+D8+D10</f>
        <v>0</v>
      </c>
      <c r="E17" s="44"/>
      <c r="F17" s="42" t="s">
        <v>36</v>
      </c>
      <c r="G17" s="45">
        <f>+G6+G7+G10+G11+G12+G13+G14+G15+G8</f>
        <v>119633000</v>
      </c>
      <c r="H17" s="4"/>
    </row>
    <row r="18" spans="1:8" ht="12.95" customHeight="1" x14ac:dyDescent="0.2">
      <c r="A18" s="46" t="s">
        <v>37</v>
      </c>
      <c r="B18" s="47" t="s">
        <v>38</v>
      </c>
      <c r="C18" s="48" t="s">
        <v>39</v>
      </c>
      <c r="D18" s="49">
        <f>+D19</f>
        <v>359633000</v>
      </c>
      <c r="E18" s="50" t="s">
        <v>40</v>
      </c>
      <c r="F18" s="51" t="s">
        <v>41</v>
      </c>
      <c r="G18" s="52">
        <f>+'[1]1.sz.mell.'!F88</f>
        <v>0</v>
      </c>
      <c r="H18" s="4"/>
    </row>
    <row r="19" spans="1:8" ht="12.95" customHeight="1" x14ac:dyDescent="0.2">
      <c r="A19" s="24" t="s">
        <v>42</v>
      </c>
      <c r="B19" s="53"/>
      <c r="C19" s="54" t="s">
        <v>43</v>
      </c>
      <c r="D19" s="29">
        <f>73466523-13833523+300000000</f>
        <v>359633000</v>
      </c>
      <c r="E19" s="55"/>
      <c r="F19" s="56" t="s">
        <v>44</v>
      </c>
      <c r="G19" s="30"/>
      <c r="H19" s="4"/>
    </row>
    <row r="20" spans="1:8" ht="12.95" customHeight="1" x14ac:dyDescent="0.2">
      <c r="A20" s="24" t="s">
        <v>45</v>
      </c>
      <c r="B20" s="53" t="s">
        <v>38</v>
      </c>
      <c r="C20" s="54" t="s">
        <v>46</v>
      </c>
      <c r="D20" s="29">
        <f>+'[1]1.sz.mell.'!F55</f>
        <v>30000000</v>
      </c>
      <c r="E20" s="55"/>
      <c r="F20" s="57"/>
      <c r="G20" s="58"/>
      <c r="H20" s="4"/>
    </row>
    <row r="21" spans="1:8" ht="12.95" customHeight="1" x14ac:dyDescent="0.2">
      <c r="A21" s="24" t="s">
        <v>47</v>
      </c>
      <c r="B21" s="25"/>
      <c r="C21" s="59"/>
      <c r="D21" s="58"/>
      <c r="E21" s="55"/>
      <c r="F21" s="57"/>
      <c r="G21" s="58"/>
      <c r="H21" s="4"/>
    </row>
    <row r="22" spans="1:8" ht="12.95" customHeight="1" x14ac:dyDescent="0.2">
      <c r="A22" s="24" t="s">
        <v>48</v>
      </c>
      <c r="B22" s="25"/>
      <c r="C22" s="59"/>
      <c r="D22" s="58"/>
      <c r="E22" s="55"/>
      <c r="F22" s="54"/>
      <c r="G22" s="58"/>
      <c r="H22" s="4"/>
    </row>
    <row r="23" spans="1:8" ht="12.95" customHeight="1" x14ac:dyDescent="0.2">
      <c r="A23" s="24" t="s">
        <v>49</v>
      </c>
      <c r="B23" s="25"/>
      <c r="C23" s="59"/>
      <c r="D23" s="58"/>
      <c r="E23" s="55"/>
      <c r="F23" s="54"/>
      <c r="G23" s="58"/>
      <c r="H23" s="4"/>
    </row>
    <row r="24" spans="1:8" ht="12.95" customHeight="1" x14ac:dyDescent="0.2">
      <c r="A24" s="24" t="s">
        <v>50</v>
      </c>
      <c r="B24" s="25"/>
      <c r="C24" s="60"/>
      <c r="D24" s="61">
        <f>+D25+D26+D27+D28+D29</f>
        <v>0</v>
      </c>
      <c r="E24" s="62"/>
      <c r="F24" s="54"/>
      <c r="G24" s="58"/>
      <c r="H24" s="4"/>
    </row>
    <row r="25" spans="1:8" ht="12.95" customHeight="1" x14ac:dyDescent="0.2">
      <c r="A25" s="24" t="s">
        <v>51</v>
      </c>
      <c r="B25" s="25"/>
      <c r="C25" s="59"/>
      <c r="D25" s="58"/>
      <c r="E25" s="55"/>
      <c r="F25" s="54"/>
      <c r="G25" s="58"/>
      <c r="H25" s="4"/>
    </row>
    <row r="26" spans="1:8" ht="12.95" customHeight="1" x14ac:dyDescent="0.2">
      <c r="A26" s="24" t="s">
        <v>52</v>
      </c>
      <c r="B26" s="25"/>
      <c r="C26" s="59"/>
      <c r="D26" s="58"/>
      <c r="E26" s="55"/>
      <c r="F26" s="63"/>
      <c r="G26" s="58"/>
      <c r="H26" s="4"/>
    </row>
    <row r="27" spans="1:8" ht="12.95" customHeight="1" x14ac:dyDescent="0.2">
      <c r="A27" s="24" t="s">
        <v>53</v>
      </c>
      <c r="B27" s="25"/>
      <c r="C27" s="59"/>
      <c r="D27" s="58"/>
      <c r="E27" s="55"/>
      <c r="F27" s="32"/>
      <c r="G27" s="58"/>
      <c r="H27" s="4"/>
    </row>
    <row r="28" spans="1:8" ht="12.95" customHeight="1" x14ac:dyDescent="0.2">
      <c r="A28" s="24" t="s">
        <v>54</v>
      </c>
      <c r="B28" s="25"/>
      <c r="C28" s="64"/>
      <c r="D28" s="58"/>
      <c r="E28" s="55"/>
      <c r="F28" s="32"/>
      <c r="G28" s="58"/>
      <c r="H28" s="4"/>
    </row>
    <row r="29" spans="1:8" ht="12.95" customHeight="1" x14ac:dyDescent="0.2">
      <c r="A29" s="24" t="s">
        <v>55</v>
      </c>
      <c r="B29" s="25"/>
      <c r="C29" s="64"/>
      <c r="D29" s="58"/>
      <c r="E29" s="55"/>
      <c r="F29" s="32"/>
      <c r="G29" s="58"/>
      <c r="H29" s="4"/>
    </row>
    <row r="30" spans="1:8" ht="21.75" customHeight="1" thickBot="1" x14ac:dyDescent="0.25">
      <c r="A30" s="65" t="s">
        <v>56</v>
      </c>
      <c r="B30" s="66"/>
      <c r="C30" s="67" t="s">
        <v>57</v>
      </c>
      <c r="D30" s="68">
        <f>+D20+D18</f>
        <v>389633000</v>
      </c>
      <c r="E30" s="69"/>
      <c r="F30" s="67" t="s">
        <v>58</v>
      </c>
      <c r="G30" s="68">
        <f>SUM(G18:G29)</f>
        <v>0</v>
      </c>
      <c r="H30" s="4"/>
    </row>
    <row r="31" spans="1:8" ht="13.5" thickBot="1" x14ac:dyDescent="0.25">
      <c r="A31" s="70" t="s">
        <v>59</v>
      </c>
      <c r="B31" s="71"/>
      <c r="C31" s="71" t="s">
        <v>60</v>
      </c>
      <c r="D31" s="72">
        <f>+D17+D30</f>
        <v>389633000</v>
      </c>
      <c r="E31" s="73"/>
      <c r="F31" s="71" t="s">
        <v>61</v>
      </c>
      <c r="G31" s="72">
        <f>+G17+G30</f>
        <v>119633000</v>
      </c>
      <c r="H31" s="4"/>
    </row>
    <row r="32" spans="1:8" ht="13.5" thickBot="1" x14ac:dyDescent="0.25">
      <c r="A32" s="74" t="s">
        <v>62</v>
      </c>
      <c r="B32" s="75"/>
      <c r="C32" s="75" t="s">
        <v>63</v>
      </c>
      <c r="D32" s="76">
        <f>IF(D17-G17&lt;0,G17-D17,"-")</f>
        <v>119633000</v>
      </c>
      <c r="E32" s="77"/>
      <c r="F32" s="75" t="s">
        <v>64</v>
      </c>
      <c r="G32" s="78" t="str">
        <f>IF(D17-G17&gt;0,D17-G17,"-")</f>
        <v>-</v>
      </c>
      <c r="H32" s="4"/>
    </row>
    <row r="33" spans="1:8" ht="13.5" thickBot="1" x14ac:dyDescent="0.25">
      <c r="A33" s="40" t="s">
        <v>65</v>
      </c>
      <c r="B33" s="41"/>
      <c r="C33" s="41" t="s">
        <v>66</v>
      </c>
      <c r="D33" s="79" t="str">
        <f>IF(D17+D30-G31&lt;0,G31-(D17+D30),"-")</f>
        <v>-</v>
      </c>
      <c r="E33" s="80"/>
      <c r="F33" s="41" t="s">
        <v>67</v>
      </c>
      <c r="G33" s="45" t="str">
        <f>IF(D17-G31&gt;0,D17+#REF!-G31,"-")</f>
        <v>-</v>
      </c>
      <c r="H33" s="4"/>
    </row>
  </sheetData>
  <mergeCells count="3">
    <mergeCell ref="H1:H33"/>
    <mergeCell ref="A3:A4"/>
    <mergeCell ref="C3:D3"/>
  </mergeCells>
  <printOptions horizontalCentered="1"/>
  <pageMargins left="0.78740157480314965" right="0.78740157480314965" top="0.49" bottom="0.79" header="0.49" footer="0.78740157480314965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2019-02-28T14:49:37Z</dcterms:created>
  <dcterms:modified xsi:type="dcterms:W3CDTF">2019-02-28T14:50:14Z</dcterms:modified>
</cp:coreProperties>
</file>