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I46" i="1"/>
  <c r="J46" i="1" s="1"/>
  <c r="C46" i="1"/>
  <c r="B46" i="1"/>
  <c r="I45" i="1"/>
  <c r="J45" i="1" s="1"/>
  <c r="C45" i="1"/>
  <c r="B45" i="1"/>
  <c r="J40" i="1"/>
  <c r="J39" i="1"/>
  <c r="I38" i="1"/>
  <c r="J38" i="1" s="1"/>
  <c r="C38" i="1"/>
  <c r="J36" i="1"/>
  <c r="J35" i="1"/>
  <c r="J34" i="1"/>
  <c r="J33" i="1"/>
  <c r="I32" i="1"/>
  <c r="J32" i="1" s="1"/>
  <c r="C32" i="1"/>
  <c r="B32" i="1"/>
  <c r="J30" i="1"/>
  <c r="J29" i="1"/>
  <c r="I28" i="1"/>
  <c r="J28" i="1" s="1"/>
  <c r="C28" i="1"/>
  <c r="B28" i="1"/>
  <c r="J26" i="1"/>
  <c r="J25" i="1"/>
  <c r="C24" i="1"/>
  <c r="J24" i="1" s="1"/>
  <c r="B24" i="1"/>
  <c r="C23" i="1"/>
  <c r="J23" i="1" s="1"/>
  <c r="B23" i="1"/>
  <c r="J22" i="1"/>
  <c r="L21" i="1"/>
  <c r="J21" i="1"/>
  <c r="J20" i="1"/>
  <c r="D20" i="1"/>
  <c r="L19" i="1"/>
  <c r="J19" i="1"/>
  <c r="D19" i="1"/>
  <c r="I18" i="1"/>
  <c r="J18" i="1" s="1"/>
  <c r="C18" i="1"/>
  <c r="B18" i="1"/>
  <c r="J16" i="1"/>
  <c r="J15" i="1"/>
  <c r="J14" i="1"/>
  <c r="J13" i="1"/>
  <c r="I12" i="1"/>
  <c r="L12" i="1" s="1"/>
  <c r="C12" i="1"/>
  <c r="B12" i="1"/>
  <c r="I10" i="1"/>
  <c r="J10" i="1" s="1"/>
  <c r="C10" i="1"/>
  <c r="B10" i="1"/>
  <c r="L8" i="1"/>
  <c r="I6" i="1"/>
  <c r="J6" i="1" s="1"/>
  <c r="E6" i="1"/>
  <c r="C6" i="1"/>
  <c r="F6" i="1" s="1"/>
  <c r="B6" i="1"/>
  <c r="M8" i="1" l="1"/>
  <c r="J12" i="1"/>
</calcChain>
</file>

<file path=xl/sharedStrings.xml><?xml version="1.0" encoding="utf-8"?>
<sst xmlns="http://schemas.openxmlformats.org/spreadsheetml/2006/main" count="42" uniqueCount="38">
  <si>
    <t>2019. évi  működési célú pénzeszközátadás, egyéb támogatás, ellátottak pénzbeni juttatásai (adatok Ft-ban)</t>
  </si>
  <si>
    <t>Előirányzat</t>
  </si>
  <si>
    <t>Eredeti</t>
  </si>
  <si>
    <t>Módosított</t>
  </si>
  <si>
    <t>Teljesítés</t>
  </si>
  <si>
    <t>Telj.%-a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</si>
  <si>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</si>
  <si>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</si>
  <si>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</si>
  <si>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</si>
  <si>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</si>
  <si>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</si>
  <si>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</si>
  <si>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</si>
  <si>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</si>
  <si>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</si>
  <si>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</si>
  <si>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</si>
  <si>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</si>
  <si>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</si>
  <si>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</si>
  <si>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 </t>
  </si>
  <si>
    <t xml:space="preserve">   - Úszásoktatás támogatása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</si>
  <si>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</si>
  <si>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</si>
  <si>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</si>
  <si>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</si>
  <si>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</si>
  <si>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</si>
  <si>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</si>
  <si>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</si>
  <si>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Egyéb átadott pénzeszközök</t>
  </si>
  <si>
    <t xml:space="preserve">   - Előző évi elszámolások kiadásai</t>
  </si>
  <si>
    <t xml:space="preserve">   - Vállalkozások munkahelyteremtő támogatása</t>
  </si>
  <si>
    <t>Önként vállalt önkormányzati feladatok</t>
  </si>
  <si>
    <t xml:space="preserve">   - Bursa ösztöndíj</t>
  </si>
  <si>
    <t xml:space="preserve">   - lakásvásárlás támogatása</t>
  </si>
  <si>
    <t>4.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</si>
</sst>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b/>
      <u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51">
    <xf numFmtId="0" fontId="0" fillId="0" borderId="0" xfId="0"/>
    <xf numFmtId="0" fontId="3" fillId="0" borderId="0" xfId="2"/>
    <xf numFmtId="0" fontId="3" fillId="0" borderId="0" xfId="2" applyFont="1"/>
    <xf numFmtId="3" fontId="4" fillId="0" borderId="0" xfId="2" applyNumberFormat="1" applyFont="1"/>
    <xf numFmtId="0" fontId="0" fillId="0" borderId="0" xfId="0" applyAlignment="1">
      <alignment horizontal="right"/>
    </xf>
    <xf numFmtId="0" fontId="5" fillId="0" borderId="0" xfId="2" applyFont="1"/>
    <xf numFmtId="0" fontId="6" fillId="0" borderId="0" xfId="0" applyFont="1" applyBorder="1" applyAlignment="1"/>
    <xf numFmtId="0" fontId="5" fillId="0" borderId="1" xfId="2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/>
    <xf numFmtId="0" fontId="8" fillId="2" borderId="2" xfId="2" applyFont="1" applyFill="1" applyBorder="1"/>
    <xf numFmtId="3" fontId="8" fillId="2" borderId="3" xfId="2" applyNumberFormat="1" applyFont="1" applyFill="1" applyBorder="1"/>
    <xf numFmtId="3" fontId="8" fillId="3" borderId="2" xfId="2" applyNumberFormat="1" applyFont="1" applyFill="1" applyBorder="1"/>
    <xf numFmtId="3" fontId="9" fillId="0" borderId="2" xfId="2" applyNumberFormat="1" applyFont="1" applyFill="1" applyBorder="1"/>
    <xf numFmtId="3" fontId="3" fillId="0" borderId="2" xfId="2" applyNumberFormat="1" applyFont="1" applyBorder="1"/>
    <xf numFmtId="0" fontId="3" fillId="0" borderId="2" xfId="2" applyFont="1" applyBorder="1"/>
    <xf numFmtId="3" fontId="10" fillId="4" borderId="2" xfId="2" applyNumberFormat="1" applyFont="1" applyFill="1" applyBorder="1"/>
    <xf numFmtId="4" fontId="10" fillId="4" borderId="2" xfId="2" applyNumberFormat="1" applyFont="1" applyFill="1" applyBorder="1"/>
    <xf numFmtId="165" fontId="1" fillId="0" borderId="0" xfId="1" applyNumberFormat="1"/>
    <xf numFmtId="0" fontId="8" fillId="0" borderId="0" xfId="2" applyFont="1" applyFill="1" applyBorder="1"/>
    <xf numFmtId="3" fontId="8" fillId="0" borderId="0" xfId="2" applyNumberFormat="1" applyFont="1" applyFill="1" applyBorder="1"/>
    <xf numFmtId="4" fontId="3" fillId="0" borderId="0" xfId="2" applyNumberFormat="1" applyFont="1"/>
    <xf numFmtId="3" fontId="3" fillId="0" borderId="0" xfId="2" applyNumberFormat="1" applyFont="1"/>
    <xf numFmtId="0" fontId="11" fillId="0" borderId="0" xfId="2" applyFont="1"/>
    <xf numFmtId="3" fontId="11" fillId="0" borderId="0" xfId="2" applyNumberFormat="1" applyFont="1" applyFill="1" applyBorder="1"/>
    <xf numFmtId="3" fontId="9" fillId="0" borderId="0" xfId="2" applyNumberFormat="1" applyFont="1"/>
    <xf numFmtId="4" fontId="9" fillId="0" borderId="0" xfId="2" applyNumberFormat="1" applyFont="1"/>
    <xf numFmtId="4" fontId="4" fillId="0" borderId="0" xfId="2" applyNumberFormat="1" applyFont="1"/>
    <xf numFmtId="0" fontId="11" fillId="0" borderId="0" xfId="2" applyFont="1" applyBorder="1"/>
    <xf numFmtId="0" fontId="6" fillId="0" borderId="0" xfId="2" applyFont="1" applyBorder="1" applyAlignment="1">
      <alignment wrapText="1"/>
    </xf>
    <xf numFmtId="3" fontId="6" fillId="0" borderId="0" xfId="2" applyNumberFormat="1" applyFont="1"/>
    <xf numFmtId="0" fontId="4" fillId="0" borderId="0" xfId="2" applyFont="1" applyBorder="1" applyAlignment="1">
      <alignment wrapText="1"/>
    </xf>
    <xf numFmtId="0" fontId="11" fillId="0" borderId="0" xfId="2" applyFont="1" applyBorder="1" applyAlignment="1">
      <alignment wrapText="1"/>
    </xf>
    <xf numFmtId="3" fontId="11" fillId="0" borderId="0" xfId="2" applyNumberFormat="1" applyFont="1"/>
    <xf numFmtId="0" fontId="4" fillId="0" borderId="0" xfId="2" applyFont="1" applyBorder="1" applyAlignment="1">
      <alignment horizontal="left" wrapText="1"/>
    </xf>
    <xf numFmtId="0" fontId="3" fillId="0" borderId="0" xfId="2" applyFont="1" applyAlignment="1">
      <alignment wrapText="1"/>
    </xf>
    <xf numFmtId="165" fontId="1" fillId="0" borderId="0" xfId="1" applyNumberFormat="1" applyFont="1"/>
    <xf numFmtId="165" fontId="3" fillId="0" borderId="0" xfId="2" applyNumberFormat="1" applyFont="1"/>
    <xf numFmtId="0" fontId="4" fillId="0" borderId="0" xfId="2" applyFont="1" applyBorder="1"/>
    <xf numFmtId="2" fontId="6" fillId="0" borderId="0" xfId="2" applyNumberFormat="1" applyFont="1" applyBorder="1"/>
    <xf numFmtId="0" fontId="9" fillId="0" borderId="0" xfId="2" applyFont="1" applyBorder="1" applyAlignment="1">
      <alignment wrapText="1"/>
    </xf>
    <xf numFmtId="0" fontId="8" fillId="0" borderId="0" xfId="2" applyFont="1" applyFill="1" applyBorder="1" applyAlignment="1">
      <alignment horizontal="center"/>
    </xf>
    <xf numFmtId="3" fontId="7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8" fillId="0" borderId="0" xfId="2" applyNumberFormat="1" applyFont="1"/>
    <xf numFmtId="0" fontId="2" fillId="0" borderId="0" xfId="0" applyFont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1" fillId="0" borderId="0" xfId="2" applyFont="1" applyFill="1" applyBorder="1" applyAlignment="1">
      <alignment horizont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14"/>
  <sheetViews>
    <sheetView tabSelected="1" workbookViewId="0">
      <selection activeCell="A2" sqref="A2"/>
    </sheetView>
  </sheetViews>
  <sheetFormatPr defaultRowHeight="12.75" x14ac:dyDescent="0.2"/>
  <cols>
    <col min="1" max="1" width="47.140625" style="2" customWidth="1"/>
    <col min="2" max="2" width="10.42578125" style="2" customWidth="1"/>
    <col min="3" max="3" width="10" style="3" customWidth="1"/>
    <col min="4" max="4" width="15" style="3" hidden="1" customWidth="1"/>
    <col min="5" max="5" width="13.85546875" style="1" hidden="1" customWidth="1"/>
    <col min="6" max="6" width="18.7109375" style="1" hidden="1" customWidth="1"/>
    <col min="7" max="7" width="12.7109375" style="1" hidden="1" customWidth="1"/>
    <col min="8" max="8" width="15.140625" style="1" hidden="1" customWidth="1"/>
    <col min="9" max="9" width="9.42578125" style="1" customWidth="1"/>
    <col min="10" max="10" width="7.42578125" style="1" customWidth="1"/>
    <col min="11" max="11" width="9.140625" style="1" hidden="1" customWidth="1"/>
    <col min="12" max="12" width="23.28515625" style="1" hidden="1" customWidth="1"/>
    <col min="13" max="15" width="9.140625" style="1" hidden="1" customWidth="1"/>
    <col min="16" max="22" width="9.140625" style="1" customWidth="1"/>
    <col min="23" max="23" width="10.140625" style="1" customWidth="1"/>
    <col min="24" max="24" width="9.7109375" style="1" customWidth="1"/>
    <col min="25" max="215" width="9.140625" style="1" customWidth="1"/>
  </cols>
  <sheetData>
    <row r="1" spans="1:215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</row>
    <row r="2" spans="1:215" x14ac:dyDescent="0.2">
      <c r="E2" s="2"/>
      <c r="F2" s="2"/>
      <c r="G2" s="2"/>
      <c r="H2" s="2"/>
      <c r="I2" s="4"/>
      <c r="J2" s="4"/>
    </row>
    <row r="3" spans="1:215" ht="25.5" customHeight="1" x14ac:dyDescent="0.2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</row>
    <row r="4" spans="1:215" x14ac:dyDescent="0.2">
      <c r="A4" s="5"/>
      <c r="B4" s="49" t="s">
        <v>1</v>
      </c>
      <c r="C4" s="49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</row>
    <row r="5" spans="1:215" ht="13.5" thickBot="1" x14ac:dyDescent="0.25">
      <c r="A5" s="7"/>
      <c r="B5" s="8" t="s">
        <v>2</v>
      </c>
      <c r="C5" s="9" t="s">
        <v>3</v>
      </c>
      <c r="D5" s="9" t="s">
        <v>4</v>
      </c>
      <c r="E5" s="9" t="s">
        <v>5</v>
      </c>
      <c r="F5" s="10"/>
      <c r="G5" s="10"/>
      <c r="H5" s="10"/>
      <c r="I5" s="9" t="s">
        <v>4</v>
      </c>
      <c r="J5" s="9" t="s">
        <v>5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</row>
    <row r="6" spans="1:215" ht="13.5" thickBot="1" x14ac:dyDescent="0.25">
      <c r="A6" s="11" t="s">
        <v>6</v>
      </c>
      <c r="B6" s="12">
        <f>B10+B45</f>
        <v>91286816</v>
      </c>
      <c r="C6" s="13">
        <f>C10+C45</f>
        <v>68285207</v>
      </c>
      <c r="D6" s="14"/>
      <c r="E6" s="15" t="e">
        <f>C13+C14+C15+C16+C19+C20+C22+C23+C24+C29+C30+C33+C34+C35+C36+C47+C48+#REF!</f>
        <v>#REF!</v>
      </c>
      <c r="F6" s="15" t="e">
        <f>C6-E6</f>
        <v>#REF!</v>
      </c>
      <c r="G6" s="16"/>
      <c r="H6" s="16"/>
      <c r="I6" s="17">
        <f>I10+I45</f>
        <v>66678411</v>
      </c>
      <c r="J6" s="18">
        <f>I6/C6*100</f>
        <v>97.646933983812929</v>
      </c>
      <c r="K6" s="2"/>
      <c r="L6" s="19">
        <v>4692329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15" x14ac:dyDescent="0.2">
      <c r="A7" s="20"/>
      <c r="B7" s="21"/>
      <c r="C7" s="21"/>
      <c r="D7" s="21"/>
      <c r="E7" s="2"/>
      <c r="F7" s="2"/>
      <c r="G7" s="2"/>
      <c r="H7" s="2"/>
      <c r="I7" s="3"/>
      <c r="J7" s="22"/>
      <c r="K7" s="2"/>
      <c r="L7" s="19">
        <v>38889971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15" x14ac:dyDescent="0.2">
      <c r="A8" s="50" t="s">
        <v>7</v>
      </c>
      <c r="B8" s="50"/>
      <c r="C8" s="50"/>
      <c r="D8" s="50"/>
      <c r="E8" s="50"/>
      <c r="F8" s="50"/>
      <c r="G8" s="50"/>
      <c r="H8" s="50"/>
      <c r="I8" s="50"/>
      <c r="J8" s="50"/>
      <c r="K8" s="2"/>
      <c r="L8" s="19">
        <f>SUM(L6:L7)</f>
        <v>43582300</v>
      </c>
      <c r="M8" s="23">
        <f>I6-L8</f>
        <v>23096111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15" x14ac:dyDescent="0.2">
      <c r="A9" s="20"/>
      <c r="B9" s="21"/>
      <c r="C9" s="21"/>
      <c r="D9" s="21"/>
      <c r="E9" s="2"/>
      <c r="F9" s="2"/>
      <c r="G9" s="2"/>
      <c r="H9" s="2"/>
      <c r="I9" s="3"/>
      <c r="J9" s="2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15" x14ac:dyDescent="0.2">
      <c r="A10" s="24" t="s">
        <v>8</v>
      </c>
      <c r="B10" s="25">
        <f>B12+B18+B32+B28</f>
        <v>88716816</v>
      </c>
      <c r="C10" s="25">
        <f>C12+C18+C32+C28+C38</f>
        <v>64715207</v>
      </c>
      <c r="D10" s="25"/>
      <c r="E10" s="2"/>
      <c r="F10" s="2"/>
      <c r="G10" s="2"/>
      <c r="H10" s="2"/>
      <c r="I10" s="26">
        <f>I12+I18+I28+I32+I38</f>
        <v>63163411</v>
      </c>
      <c r="J10" s="27">
        <f>I10/C10*100</f>
        <v>97.602115372975632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15" x14ac:dyDescent="0.2">
      <c r="A11" s="24"/>
      <c r="B11" s="25"/>
      <c r="C11" s="25"/>
      <c r="D11" s="25"/>
      <c r="E11" s="2"/>
      <c r="F11" s="2"/>
      <c r="G11" s="2"/>
      <c r="H11" s="2"/>
      <c r="I11" s="3"/>
      <c r="J11" s="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15" x14ac:dyDescent="0.2">
      <c r="A12" s="29" t="s">
        <v>9</v>
      </c>
      <c r="B12" s="26">
        <f>B13+B15+B14+B16</f>
        <v>6300000</v>
      </c>
      <c r="C12" s="26">
        <f>C13+C15+C14+C16</f>
        <v>9980997</v>
      </c>
      <c r="D12" s="26"/>
      <c r="E12" s="2"/>
      <c r="F12" s="2"/>
      <c r="G12" s="2"/>
      <c r="H12" s="2"/>
      <c r="I12" s="26">
        <f>SUM(I13:I16)</f>
        <v>9881767</v>
      </c>
      <c r="J12" s="27">
        <f t="shared" ref="J12:J48" si="0">I12/C12*100</f>
        <v>99.005810742153315</v>
      </c>
      <c r="K12" s="2"/>
      <c r="L12" s="23">
        <f>I12+I25</f>
        <v>9911767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15" x14ac:dyDescent="0.2">
      <c r="A13" s="30" t="s">
        <v>10</v>
      </c>
      <c r="B13" s="31">
        <v>800000</v>
      </c>
      <c r="C13" s="31">
        <v>800000</v>
      </c>
      <c r="D13" s="31"/>
      <c r="E13" s="2"/>
      <c r="F13" s="2"/>
      <c r="G13" s="2"/>
      <c r="H13" s="2"/>
      <c r="I13" s="3">
        <v>720000</v>
      </c>
      <c r="J13" s="28">
        <f t="shared" si="0"/>
        <v>90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15" x14ac:dyDescent="0.2">
      <c r="A14" s="30" t="s">
        <v>11</v>
      </c>
      <c r="B14" s="31">
        <v>300000</v>
      </c>
      <c r="C14" s="31">
        <v>300000</v>
      </c>
      <c r="D14" s="31"/>
      <c r="E14" s="2"/>
      <c r="F14" s="2"/>
      <c r="G14" s="2"/>
      <c r="H14" s="2"/>
      <c r="I14" s="3">
        <v>280770</v>
      </c>
      <c r="J14" s="28">
        <f t="shared" si="0"/>
        <v>93.589999999999989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15" x14ac:dyDescent="0.2">
      <c r="A15" s="32" t="s">
        <v>12</v>
      </c>
      <c r="B15" s="31">
        <v>4800000</v>
      </c>
      <c r="C15" s="31">
        <v>8480997</v>
      </c>
      <c r="E15" s="2"/>
      <c r="F15" s="2"/>
      <c r="G15" s="2"/>
      <c r="H15" s="2"/>
      <c r="I15" s="3">
        <v>8480997</v>
      </c>
      <c r="J15" s="28">
        <f t="shared" si="0"/>
        <v>100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15" x14ac:dyDescent="0.2">
      <c r="A16" s="32" t="s">
        <v>13</v>
      </c>
      <c r="B16" s="31">
        <v>400000</v>
      </c>
      <c r="C16" s="31">
        <v>400000</v>
      </c>
      <c r="E16" s="2"/>
      <c r="F16" s="2"/>
      <c r="G16" s="2"/>
      <c r="H16" s="2"/>
      <c r="I16" s="3">
        <v>400000</v>
      </c>
      <c r="J16" s="28">
        <f t="shared" si="0"/>
        <v>100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">
      <c r="A17" s="32"/>
      <c r="B17" s="3"/>
      <c r="E17" s="2"/>
      <c r="F17" s="2"/>
      <c r="G17" s="2"/>
      <c r="H17" s="2"/>
      <c r="I17" s="3"/>
      <c r="J17" s="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">
      <c r="A18" s="33" t="s">
        <v>14</v>
      </c>
      <c r="B18" s="34">
        <f>SUM(B19:B25)</f>
        <v>70766816</v>
      </c>
      <c r="C18" s="34">
        <f>SUM(C19:C26)</f>
        <v>42580801</v>
      </c>
      <c r="D18" s="34"/>
      <c r="E18" s="2"/>
      <c r="F18" s="2"/>
      <c r="G18" s="2"/>
      <c r="H18" s="2"/>
      <c r="I18" s="26">
        <f>SUM(I19:I26)</f>
        <v>42539401</v>
      </c>
      <c r="J18" s="27">
        <f t="shared" si="0"/>
        <v>99.902773083108514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2">
      <c r="A19" s="35" t="s">
        <v>15</v>
      </c>
      <c r="B19" s="3">
        <v>775476</v>
      </c>
      <c r="C19" s="3">
        <v>775474</v>
      </c>
      <c r="D19" s="3">
        <f>12*66755</f>
        <v>801060</v>
      </c>
      <c r="E19" s="2"/>
      <c r="F19" s="23"/>
      <c r="G19" s="2"/>
      <c r="H19" s="2"/>
      <c r="I19" s="3">
        <v>775476</v>
      </c>
      <c r="J19" s="28">
        <f t="shared" si="0"/>
        <v>100.00025790677702</v>
      </c>
      <c r="K19" s="2"/>
      <c r="L19" s="23">
        <f>I19+I20+I21+I22+I40</f>
        <v>4665416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2.5" x14ac:dyDescent="0.2">
      <c r="A20" s="35" t="s">
        <v>16</v>
      </c>
      <c r="B20" s="3">
        <v>2982600</v>
      </c>
      <c r="C20" s="3">
        <v>2982600</v>
      </c>
      <c r="D20" s="3">
        <f>12*220805</f>
        <v>2649660</v>
      </c>
      <c r="E20" s="2"/>
      <c r="F20" s="23"/>
      <c r="G20" s="2"/>
      <c r="H20" s="2"/>
      <c r="I20" s="3">
        <v>2982600</v>
      </c>
      <c r="J20" s="28">
        <f t="shared" si="0"/>
        <v>100</v>
      </c>
      <c r="K20" s="2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">
      <c r="A21" s="32" t="s">
        <v>17</v>
      </c>
      <c r="B21" s="3">
        <v>346380</v>
      </c>
      <c r="C21" s="3">
        <v>346380</v>
      </c>
      <c r="E21" s="2"/>
      <c r="F21" s="23"/>
      <c r="G21" s="2"/>
      <c r="H21" s="2"/>
      <c r="I21" s="3">
        <v>304980</v>
      </c>
      <c r="J21" s="28">
        <f t="shared" si="0"/>
        <v>88.047808764940243</v>
      </c>
      <c r="K21" s="2"/>
      <c r="L21" s="23">
        <f>I19+I20</f>
        <v>3758076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2.5" x14ac:dyDescent="0.2">
      <c r="A22" s="32" t="s">
        <v>18</v>
      </c>
      <c r="B22" s="3">
        <v>102360</v>
      </c>
      <c r="C22" s="3">
        <v>102360</v>
      </c>
      <c r="E22" s="2"/>
      <c r="F22" s="23"/>
      <c r="G22" s="2"/>
      <c r="H22" s="2"/>
      <c r="I22" s="3">
        <v>102360</v>
      </c>
      <c r="J22" s="28">
        <f t="shared" si="0"/>
        <v>100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2.5" x14ac:dyDescent="0.2">
      <c r="A23" s="32" t="s">
        <v>19</v>
      </c>
      <c r="B23" s="3">
        <f>34000000+1530000</f>
        <v>35530000</v>
      </c>
      <c r="C23" s="3">
        <f>34000000+1530000-27833333+500000-1000000</f>
        <v>7196667</v>
      </c>
      <c r="E23" s="2"/>
      <c r="F23" s="2"/>
      <c r="G23" s="2"/>
      <c r="H23" s="2"/>
      <c r="I23" s="3">
        <v>7196665</v>
      </c>
      <c r="J23" s="28">
        <f t="shared" si="0"/>
        <v>99.999972209357466</v>
      </c>
      <c r="K23" s="2"/>
      <c r="L23" s="2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2.5" x14ac:dyDescent="0.2">
      <c r="A24" s="32" t="s">
        <v>20</v>
      </c>
      <c r="B24" s="3">
        <f>25000000+6000000</f>
        <v>31000000</v>
      </c>
      <c r="C24" s="3">
        <f>25000000+6000000</f>
        <v>31000000</v>
      </c>
      <c r="E24" s="2"/>
      <c r="F24" s="2"/>
      <c r="G24" s="2"/>
      <c r="H24" s="2"/>
      <c r="I24" s="3">
        <v>31000000</v>
      </c>
      <c r="J24" s="28">
        <f t="shared" si="0"/>
        <v>100</v>
      </c>
      <c r="K24" s="2"/>
      <c r="L24" s="2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32" t="s">
        <v>21</v>
      </c>
      <c r="B25" s="3">
        <v>30000</v>
      </c>
      <c r="C25" s="3">
        <v>30000</v>
      </c>
      <c r="E25" s="2"/>
      <c r="F25" s="2"/>
      <c r="G25" s="2"/>
      <c r="H25" s="2"/>
      <c r="I25" s="3">
        <v>30000</v>
      </c>
      <c r="J25" s="28">
        <f t="shared" si="0"/>
        <v>100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32" t="s">
        <v>22</v>
      </c>
      <c r="B26" s="3"/>
      <c r="C26" s="3">
        <v>147320</v>
      </c>
      <c r="E26" s="2"/>
      <c r="F26" s="2"/>
      <c r="G26" s="2"/>
      <c r="H26" s="2"/>
      <c r="I26" s="3">
        <v>147320</v>
      </c>
      <c r="J26" s="28">
        <f t="shared" si="0"/>
        <v>100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36"/>
      <c r="B27" s="3"/>
      <c r="E27" s="2"/>
      <c r="F27" s="2"/>
      <c r="G27" s="2"/>
      <c r="H27" s="2"/>
      <c r="I27" s="3"/>
      <c r="J27" s="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33" t="s">
        <v>23</v>
      </c>
      <c r="B28" s="26">
        <f>SUM(B29:B30)</f>
        <v>5050000</v>
      </c>
      <c r="C28" s="26">
        <f>SUM(C29:C30)</f>
        <v>5050000</v>
      </c>
      <c r="D28" s="26"/>
      <c r="E28" s="23"/>
      <c r="F28" s="37"/>
      <c r="G28" s="23"/>
      <c r="H28" s="2"/>
      <c r="I28" s="26">
        <f>SUM(I29:I30)</f>
        <v>5133523</v>
      </c>
      <c r="J28" s="27">
        <f t="shared" si="0"/>
        <v>101.65392079207921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32" t="s">
        <v>24</v>
      </c>
      <c r="B29" s="31">
        <v>700000</v>
      </c>
      <c r="C29" s="31">
        <v>700000</v>
      </c>
      <c r="D29" s="31"/>
      <c r="E29" s="23"/>
      <c r="F29" s="38"/>
      <c r="G29" s="2"/>
      <c r="H29" s="2"/>
      <c r="I29" s="31">
        <v>552000</v>
      </c>
      <c r="J29" s="28">
        <f t="shared" si="0"/>
        <v>78.857142857142861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A30" s="39" t="s">
        <v>25</v>
      </c>
      <c r="B30" s="31">
        <v>4350000</v>
      </c>
      <c r="C30" s="31">
        <v>4350000</v>
      </c>
      <c r="D30" s="31"/>
      <c r="E30" s="2"/>
      <c r="F30" s="2"/>
      <c r="G30" s="2"/>
      <c r="H30" s="2"/>
      <c r="I30" s="31">
        <v>4581523</v>
      </c>
      <c r="J30" s="28">
        <f t="shared" si="0"/>
        <v>105.32236781609194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">
      <c r="A31" s="39"/>
      <c r="B31" s="31"/>
      <c r="C31" s="31"/>
      <c r="D31" s="31"/>
      <c r="E31" s="2"/>
      <c r="F31" s="2"/>
      <c r="G31" s="2"/>
      <c r="H31" s="2"/>
      <c r="I31" s="31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29" t="s">
        <v>26</v>
      </c>
      <c r="B32" s="26">
        <f>SUM(B33:B37)</f>
        <v>6600000</v>
      </c>
      <c r="C32" s="26">
        <f>SUM(C33:C37)</f>
        <v>6600000</v>
      </c>
      <c r="D32" s="26"/>
      <c r="E32" s="2"/>
      <c r="F32" s="2"/>
      <c r="G32" s="2"/>
      <c r="H32" s="2"/>
      <c r="I32" s="26">
        <f>SUM(I33:I36)</f>
        <v>5105311</v>
      </c>
      <c r="J32" s="27">
        <f t="shared" si="0"/>
        <v>77.353196969696967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39" t="s">
        <v>27</v>
      </c>
      <c r="B33" s="31">
        <v>2500000</v>
      </c>
      <c r="C33" s="31">
        <v>2500000</v>
      </c>
      <c r="D33" s="31"/>
      <c r="E33" s="2"/>
      <c r="F33" s="2"/>
      <c r="G33" s="2"/>
      <c r="H33" s="2"/>
      <c r="I33" s="31">
        <v>1250244</v>
      </c>
      <c r="J33" s="28">
        <f t="shared" si="0"/>
        <v>50.00976</v>
      </c>
      <c r="K33" s="2"/>
      <c r="L33" s="2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40" t="s">
        <v>28</v>
      </c>
      <c r="B34" s="31">
        <v>900000</v>
      </c>
      <c r="C34" s="31">
        <v>900000</v>
      </c>
      <c r="D34" s="31"/>
      <c r="E34" s="2"/>
      <c r="F34" s="2"/>
      <c r="G34" s="2"/>
      <c r="H34" s="2"/>
      <c r="I34" s="31">
        <v>930000</v>
      </c>
      <c r="J34" s="28">
        <f t="shared" si="0"/>
        <v>103.33333333333334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39" t="s">
        <v>29</v>
      </c>
      <c r="B35" s="31">
        <v>2000000</v>
      </c>
      <c r="C35" s="31">
        <v>2000000</v>
      </c>
      <c r="E35" s="2"/>
      <c r="F35" s="2"/>
      <c r="G35" s="2"/>
      <c r="H35" s="2"/>
      <c r="I35" s="31">
        <v>1965000</v>
      </c>
      <c r="J35" s="28">
        <f t="shared" si="0"/>
        <v>98.25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39" t="s">
        <v>30</v>
      </c>
      <c r="B36" s="31">
        <v>1200000</v>
      </c>
      <c r="C36" s="31">
        <v>1200000</v>
      </c>
      <c r="D36" s="31"/>
      <c r="E36" s="2"/>
      <c r="F36" s="2"/>
      <c r="G36" s="2"/>
      <c r="H36" s="2"/>
      <c r="I36" s="3">
        <v>960067</v>
      </c>
      <c r="J36" s="28">
        <f t="shared" si="0"/>
        <v>80.005583333333334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39"/>
      <c r="B37" s="31"/>
      <c r="C37" s="31"/>
      <c r="D37" s="31"/>
      <c r="E37" s="2"/>
      <c r="F37" s="2"/>
      <c r="G37" s="2"/>
      <c r="H37" s="2"/>
      <c r="I37" s="3"/>
      <c r="J37" s="2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41" t="s">
        <v>31</v>
      </c>
      <c r="B38" s="26"/>
      <c r="C38" s="26">
        <f>C39+C40</f>
        <v>503409</v>
      </c>
      <c r="D38" s="31"/>
      <c r="E38" s="2"/>
      <c r="F38" s="2"/>
      <c r="G38" s="2"/>
      <c r="H38" s="2"/>
      <c r="I38" s="26">
        <f>I39+I40</f>
        <v>503409</v>
      </c>
      <c r="J38" s="27">
        <f t="shared" si="0"/>
        <v>100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32" t="s">
        <v>32</v>
      </c>
      <c r="B39" s="26"/>
      <c r="C39" s="31">
        <v>3409</v>
      </c>
      <c r="D39" s="31"/>
      <c r="E39" s="2"/>
      <c r="F39" s="2"/>
      <c r="G39" s="2"/>
      <c r="H39" s="2"/>
      <c r="I39" s="3">
        <v>3409</v>
      </c>
      <c r="J39" s="28">
        <f t="shared" si="0"/>
        <v>100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39" t="s">
        <v>33</v>
      </c>
      <c r="B40" s="26"/>
      <c r="C40" s="31">
        <v>500000</v>
      </c>
      <c r="D40" s="31"/>
      <c r="E40" s="2"/>
      <c r="F40" s="2"/>
      <c r="G40" s="2"/>
      <c r="H40" s="2"/>
      <c r="I40" s="3">
        <v>500000</v>
      </c>
      <c r="J40" s="28">
        <f t="shared" si="0"/>
        <v>100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39"/>
      <c r="B41" s="26"/>
      <c r="C41" s="31"/>
      <c r="D41" s="31"/>
      <c r="E41" s="2"/>
      <c r="F41" s="37"/>
      <c r="G41" s="37"/>
      <c r="H41" s="2"/>
      <c r="I41" s="3"/>
      <c r="J41" s="2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39"/>
      <c r="B42" s="26"/>
      <c r="C42" s="31"/>
      <c r="D42" s="31"/>
      <c r="E42" s="2"/>
      <c r="F42" s="37"/>
      <c r="G42" s="37"/>
      <c r="H42" s="2"/>
      <c r="I42" s="3"/>
      <c r="J42" s="2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">
      <c r="A43" s="50" t="s">
        <v>34</v>
      </c>
      <c r="B43" s="50"/>
      <c r="C43" s="50"/>
      <c r="D43" s="50"/>
      <c r="E43" s="50"/>
      <c r="F43" s="50"/>
      <c r="G43" s="50"/>
      <c r="H43" s="50"/>
      <c r="I43" s="50"/>
      <c r="J43" s="5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">
      <c r="A44" s="42"/>
      <c r="B44" s="26"/>
      <c r="C44" s="26"/>
      <c r="D44" s="26"/>
      <c r="E44" s="2"/>
      <c r="F44" s="2"/>
      <c r="G44" s="2"/>
      <c r="H44" s="37"/>
      <c r="I44" s="3"/>
      <c r="J44" s="2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A45" s="24" t="s">
        <v>8</v>
      </c>
      <c r="B45" s="26">
        <f>+B46</f>
        <v>2570000</v>
      </c>
      <c r="C45" s="26">
        <f>+C46</f>
        <v>3570000</v>
      </c>
      <c r="D45" s="26"/>
      <c r="E45" s="2"/>
      <c r="F45" s="2"/>
      <c r="G45" s="2"/>
      <c r="H45" s="37"/>
      <c r="I45" s="26">
        <f>I46</f>
        <v>3515000</v>
      </c>
      <c r="J45" s="27">
        <f t="shared" si="0"/>
        <v>98.459383753501413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">
      <c r="A46" s="29" t="s">
        <v>26</v>
      </c>
      <c r="B46" s="26">
        <f>SUM(B47:B48)</f>
        <v>2570000</v>
      </c>
      <c r="C46" s="26">
        <f>SUM(C47:C48)</f>
        <v>3570000</v>
      </c>
      <c r="D46" s="26"/>
      <c r="E46" s="2"/>
      <c r="F46" s="2"/>
      <c r="G46" s="2"/>
      <c r="H46" s="2"/>
      <c r="I46" s="26">
        <f>I47+I48</f>
        <v>3515000</v>
      </c>
      <c r="J46" s="27">
        <f t="shared" si="0"/>
        <v>98.459383753501413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">
      <c r="A47" s="40" t="s">
        <v>35</v>
      </c>
      <c r="B47" s="31">
        <v>570000</v>
      </c>
      <c r="C47" s="31">
        <v>570000</v>
      </c>
      <c r="D47" s="31"/>
      <c r="E47" s="2"/>
      <c r="F47" s="2"/>
      <c r="G47" s="2"/>
      <c r="H47" s="2"/>
      <c r="I47" s="3">
        <v>515000</v>
      </c>
      <c r="J47" s="28">
        <f t="shared" si="0"/>
        <v>90.350877192982466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">
      <c r="A48" s="40" t="s">
        <v>36</v>
      </c>
      <c r="B48" s="43">
        <v>2000000</v>
      </c>
      <c r="C48" s="43">
        <v>3000000</v>
      </c>
      <c r="D48" s="43"/>
      <c r="E48" s="2"/>
      <c r="F48" s="2"/>
      <c r="G48" s="2"/>
      <c r="H48" s="2"/>
      <c r="I48" s="3">
        <v>3000000</v>
      </c>
      <c r="J48" s="28">
        <f t="shared" si="0"/>
        <v>100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">
      <c r="A49" s="44"/>
      <c r="B49" s="24"/>
      <c r="C49" s="45"/>
      <c r="D49" s="45"/>
      <c r="E49" s="2"/>
      <c r="F49" s="2"/>
      <c r="G49" s="2"/>
      <c r="H49" s="2"/>
      <c r="I49" s="23"/>
      <c r="J49" s="2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">
      <c r="A50" s="20"/>
      <c r="B50" s="29"/>
      <c r="C50" s="21"/>
      <c r="D50" s="21"/>
      <c r="E50" s="2"/>
      <c r="F50" s="2"/>
      <c r="G50" s="2"/>
      <c r="H50" s="2"/>
      <c r="I50" s="23"/>
      <c r="J50" s="2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">
      <c r="A51" s="29"/>
      <c r="B51" s="40"/>
      <c r="C51" s="46"/>
      <c r="D51" s="46"/>
      <c r="E51" s="2"/>
      <c r="F51" s="2"/>
      <c r="G51" s="2"/>
      <c r="H51" s="2"/>
      <c r="I51" s="23"/>
      <c r="J51" s="2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">
      <c r="A52" s="39"/>
      <c r="B52" s="40"/>
      <c r="E52" s="2"/>
      <c r="F52" s="2"/>
      <c r="G52" s="2"/>
      <c r="H52" s="2"/>
      <c r="I52" s="23"/>
      <c r="J52" s="2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idden="1" x14ac:dyDescent="0.2">
      <c r="B53" s="44"/>
      <c r="E53" s="2"/>
      <c r="F53" s="2"/>
      <c r="G53" s="2"/>
      <c r="H53" s="2"/>
      <c r="I53" s="23"/>
      <c r="J53" s="2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idden="1" x14ac:dyDescent="0.2">
      <c r="B54" s="20"/>
      <c r="E54" s="2"/>
      <c r="F54" s="2"/>
      <c r="G54" s="2"/>
      <c r="H54" s="2"/>
      <c r="I54" s="23"/>
      <c r="J54" s="2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idden="1" x14ac:dyDescent="0.2">
      <c r="B55" s="29"/>
      <c r="E55" s="2"/>
      <c r="F55" s="2"/>
      <c r="G55" s="2"/>
      <c r="H55" s="2"/>
      <c r="I55" s="23"/>
      <c r="J55" s="2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idden="1" x14ac:dyDescent="0.2">
      <c r="B56" s="39"/>
      <c r="E56" s="2"/>
      <c r="F56" s="2"/>
      <c r="G56" s="2"/>
      <c r="H56" s="2"/>
      <c r="I56" s="23"/>
      <c r="J56" s="2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idden="1" x14ac:dyDescent="0.2">
      <c r="E57" s="2"/>
      <c r="F57" s="2"/>
      <c r="G57" s="2"/>
      <c r="H57" s="2"/>
      <c r="I57" s="23"/>
      <c r="J57" s="2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idden="1" x14ac:dyDescent="0.2">
      <c r="E58" s="2"/>
      <c r="F58" s="2"/>
      <c r="G58" s="2"/>
      <c r="H58" s="2"/>
      <c r="I58" s="23"/>
      <c r="J58" s="2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idden="1" x14ac:dyDescent="0.2">
      <c r="E59" s="2"/>
      <c r="F59" s="2"/>
      <c r="G59" s="2"/>
      <c r="H59" s="2"/>
      <c r="I59" s="23"/>
      <c r="J59" s="2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idden="1" x14ac:dyDescent="0.2">
      <c r="E60" s="2"/>
      <c r="F60" s="2"/>
      <c r="G60" s="2"/>
      <c r="H60" s="2"/>
      <c r="I60" s="23"/>
      <c r="J60" s="2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idden="1" x14ac:dyDescent="0.2">
      <c r="E61" s="2"/>
      <c r="F61" s="2"/>
      <c r="G61" s="2"/>
      <c r="H61" s="2"/>
      <c r="I61" s="23"/>
      <c r="J61" s="2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idden="1" x14ac:dyDescent="0.2">
      <c r="E62" s="2"/>
      <c r="F62" s="2"/>
      <c r="G62" s="2"/>
      <c r="H62" s="2"/>
      <c r="I62" s="23"/>
      <c r="J62" s="2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idden="1" x14ac:dyDescent="0.2">
      <c r="E63" s="2"/>
      <c r="F63" s="2"/>
      <c r="G63" s="2"/>
      <c r="H63" s="2"/>
      <c r="I63" s="23"/>
      <c r="J63" s="2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idden="1" x14ac:dyDescent="0.2">
      <c r="E64" s="2"/>
      <c r="F64" s="2"/>
      <c r="G64" s="2"/>
      <c r="H64" s="2"/>
      <c r="I64" s="23"/>
      <c r="J64" s="2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5:23" hidden="1" x14ac:dyDescent="0.2">
      <c r="E65" s="2"/>
      <c r="F65" s="2"/>
      <c r="G65" s="2"/>
      <c r="H65" s="2"/>
      <c r="I65" s="23"/>
      <c r="J65" s="2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5:23" hidden="1" x14ac:dyDescent="0.2">
      <c r="E66" s="2"/>
      <c r="F66" s="2"/>
      <c r="G66" s="2"/>
      <c r="H66" s="2"/>
      <c r="I66" s="23"/>
      <c r="J66" s="2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5:23" hidden="1" x14ac:dyDescent="0.2">
      <c r="E67" s="2"/>
      <c r="F67" s="2"/>
      <c r="G67" s="2"/>
      <c r="H67" s="2"/>
      <c r="I67" s="23"/>
      <c r="J67" s="2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5:23" hidden="1" x14ac:dyDescent="0.2">
      <c r="E68" s="2"/>
      <c r="F68" s="2"/>
      <c r="G68" s="2"/>
      <c r="H68" s="2"/>
      <c r="I68" s="23"/>
      <c r="J68" s="2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5:23" hidden="1" x14ac:dyDescent="0.2">
      <c r="E69" s="2"/>
      <c r="F69" s="2"/>
      <c r="G69" s="2"/>
      <c r="H69" s="2"/>
      <c r="I69" s="23"/>
      <c r="J69" s="2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5:23" hidden="1" x14ac:dyDescent="0.2">
      <c r="E70" s="2"/>
      <c r="F70" s="2"/>
      <c r="G70" s="2"/>
      <c r="H70" s="2"/>
      <c r="I70" s="23"/>
      <c r="J70" s="2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5:23" hidden="1" x14ac:dyDescent="0.2">
      <c r="E71" s="2"/>
      <c r="F71" s="2"/>
      <c r="G71" s="2"/>
      <c r="H71" s="2"/>
      <c r="I71" s="23"/>
      <c r="J71" s="2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5:23" hidden="1" x14ac:dyDescent="0.2">
      <c r="E72" s="2"/>
      <c r="F72" s="2"/>
      <c r="G72" s="2"/>
      <c r="H72" s="2"/>
      <c r="I72" s="23"/>
      <c r="J72" s="2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5:23" hidden="1" x14ac:dyDescent="0.2">
      <c r="E73" s="2"/>
      <c r="F73" s="2"/>
      <c r="G73" s="2"/>
      <c r="H73" s="2"/>
      <c r="I73" s="23"/>
      <c r="J73" s="2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5:23" hidden="1" x14ac:dyDescent="0.2">
      <c r="E74" s="2"/>
      <c r="F74" s="2"/>
      <c r="G74" s="2"/>
      <c r="H74" s="2"/>
      <c r="I74" s="23"/>
      <c r="J74" s="2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5:23" hidden="1" x14ac:dyDescent="0.2">
      <c r="E75" s="2"/>
      <c r="F75" s="2"/>
      <c r="G75" s="2"/>
      <c r="H75" s="2"/>
      <c r="I75" s="23"/>
      <c r="J75" s="2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5:23" hidden="1" x14ac:dyDescent="0.2">
      <c r="E76" s="2"/>
      <c r="F76" s="2"/>
      <c r="G76" s="2"/>
      <c r="H76" s="2"/>
      <c r="I76" s="23"/>
      <c r="J76" s="2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5:23" hidden="1" x14ac:dyDescent="0.2">
      <c r="E77" s="2"/>
      <c r="F77" s="2"/>
      <c r="G77" s="2"/>
      <c r="H77" s="2"/>
      <c r="I77" s="23"/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5:23" hidden="1" x14ac:dyDescent="0.2">
      <c r="E78" s="2"/>
      <c r="F78" s="2"/>
      <c r="G78" s="2"/>
      <c r="H78" s="2"/>
      <c r="I78" s="23"/>
      <c r="J78" s="2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5:23" hidden="1" x14ac:dyDescent="0.2">
      <c r="E79" s="2"/>
      <c r="F79" s="2"/>
      <c r="G79" s="2"/>
      <c r="H79" s="2"/>
      <c r="I79" s="23"/>
      <c r="J79" s="2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5:23" hidden="1" x14ac:dyDescent="0.2">
      <c r="E80" s="2"/>
      <c r="F80" s="2"/>
      <c r="G80" s="2"/>
      <c r="H80" s="2"/>
      <c r="I80" s="23"/>
      <c r="J80" s="2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5:23" hidden="1" x14ac:dyDescent="0.2">
      <c r="E81" s="2"/>
      <c r="F81" s="2"/>
      <c r="G81" s="2"/>
      <c r="H81" s="2"/>
      <c r="I81" s="23"/>
      <c r="J81" s="2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5:23" hidden="1" x14ac:dyDescent="0.2">
      <c r="E82" s="2"/>
      <c r="F82" s="2"/>
      <c r="G82" s="2"/>
      <c r="H82" s="2"/>
      <c r="I82" s="23"/>
      <c r="J82" s="2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5:23" hidden="1" x14ac:dyDescent="0.2">
      <c r="E83" s="2"/>
      <c r="F83" s="2"/>
      <c r="G83" s="2"/>
      <c r="H83" s="2"/>
      <c r="I83" s="23"/>
      <c r="J83" s="2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5:23" hidden="1" x14ac:dyDescent="0.2">
      <c r="E84" s="2"/>
      <c r="F84" s="2"/>
      <c r="G84" s="2"/>
      <c r="H84" s="2"/>
      <c r="I84" s="23"/>
      <c r="J84" s="2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5:23" hidden="1" x14ac:dyDescent="0.2">
      <c r="E85" s="2"/>
      <c r="F85" s="2"/>
      <c r="G85" s="2"/>
      <c r="H85" s="2"/>
      <c r="I85" s="23"/>
      <c r="J85" s="2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5:23" hidden="1" x14ac:dyDescent="0.2">
      <c r="E86" s="2"/>
      <c r="F86" s="2"/>
      <c r="G86" s="2"/>
      <c r="H86" s="2"/>
      <c r="I86" s="23"/>
      <c r="J86" s="2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5:23" hidden="1" x14ac:dyDescent="0.2">
      <c r="E87" s="2"/>
      <c r="F87" s="2"/>
      <c r="G87" s="2"/>
      <c r="H87" s="2"/>
      <c r="I87" s="23"/>
      <c r="J87" s="2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5:23" hidden="1" x14ac:dyDescent="0.2">
      <c r="E88" s="2"/>
      <c r="F88" s="2"/>
      <c r="G88" s="2"/>
      <c r="H88" s="2"/>
      <c r="I88" s="23"/>
      <c r="J88" s="2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5:23" hidden="1" x14ac:dyDescent="0.2">
      <c r="E89" s="2"/>
      <c r="F89" s="2"/>
      <c r="G89" s="2"/>
      <c r="H89" s="2"/>
      <c r="I89" s="23"/>
      <c r="J89" s="2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5:23" hidden="1" x14ac:dyDescent="0.2">
      <c r="E90" s="2"/>
      <c r="F90" s="2"/>
      <c r="G90" s="2"/>
      <c r="H90" s="2"/>
      <c r="I90" s="23"/>
      <c r="J90" s="2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5:23" hidden="1" x14ac:dyDescent="0.2">
      <c r="E91" s="2"/>
      <c r="F91" s="2"/>
      <c r="G91" s="2"/>
      <c r="H91" s="2"/>
      <c r="I91" s="23"/>
      <c r="J91" s="2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5:23" hidden="1" x14ac:dyDescent="0.2">
      <c r="E92" s="2"/>
      <c r="F92" s="2"/>
      <c r="G92" s="2"/>
      <c r="H92" s="2"/>
      <c r="I92" s="23"/>
      <c r="J92" s="2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5:23" hidden="1" x14ac:dyDescent="0.2">
      <c r="E93" s="2"/>
      <c r="F93" s="2"/>
      <c r="G93" s="2"/>
      <c r="H93" s="2"/>
      <c r="I93" s="23"/>
      <c r="J93" s="2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5:23" hidden="1" x14ac:dyDescent="0.2">
      <c r="E94" s="2"/>
      <c r="F94" s="2"/>
      <c r="G94" s="2"/>
      <c r="H94" s="2"/>
      <c r="I94" s="23"/>
      <c r="J94" s="2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5:23" hidden="1" x14ac:dyDescent="0.2">
      <c r="E95" s="2"/>
      <c r="F95" s="2"/>
      <c r="G95" s="2"/>
      <c r="H95" s="2"/>
      <c r="I95" s="23"/>
      <c r="J95" s="2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5:23" hidden="1" x14ac:dyDescent="0.2">
      <c r="E96" s="2"/>
      <c r="F96" s="2"/>
      <c r="G96" s="2"/>
      <c r="H96" s="2"/>
      <c r="I96" s="23"/>
      <c r="J96" s="2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5:23" hidden="1" x14ac:dyDescent="0.2">
      <c r="E97" s="2"/>
      <c r="F97" s="2"/>
      <c r="G97" s="2"/>
      <c r="H97" s="2"/>
      <c r="I97" s="23"/>
      <c r="J97" s="2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5:23" hidden="1" x14ac:dyDescent="0.2">
      <c r="E98" s="2"/>
      <c r="F98" s="2"/>
      <c r="G98" s="2"/>
      <c r="H98" s="2"/>
      <c r="I98" s="23"/>
      <c r="J98" s="2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5:23" hidden="1" x14ac:dyDescent="0.2">
      <c r="E99" s="2"/>
      <c r="F99" s="2"/>
      <c r="G99" s="2"/>
      <c r="H99" s="2"/>
      <c r="I99" s="23"/>
      <c r="J99" s="2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5:23" hidden="1" x14ac:dyDescent="0.2">
      <c r="E100" s="2"/>
      <c r="F100" s="2"/>
      <c r="G100" s="2"/>
      <c r="H100" s="2"/>
      <c r="I100" s="23"/>
      <c r="J100" s="2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5:23" hidden="1" x14ac:dyDescent="0.2">
      <c r="E101" s="2"/>
      <c r="F101" s="2"/>
      <c r="G101" s="2"/>
      <c r="H101" s="2"/>
      <c r="I101" s="23"/>
      <c r="J101" s="2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5:23" hidden="1" x14ac:dyDescent="0.2">
      <c r="E102" s="2"/>
      <c r="F102" s="2"/>
      <c r="G102" s="2"/>
      <c r="H102" s="2"/>
      <c r="I102" s="23"/>
      <c r="J102" s="2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5:23" hidden="1" x14ac:dyDescent="0.2">
      <c r="E103" s="2"/>
      <c r="F103" s="2"/>
      <c r="G103" s="2"/>
      <c r="H103" s="2"/>
      <c r="I103" s="23"/>
      <c r="J103" s="2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5:23" hidden="1" x14ac:dyDescent="0.2">
      <c r="E104" s="2"/>
      <c r="F104" s="2"/>
      <c r="G104" s="2"/>
      <c r="H104" s="2"/>
      <c r="I104" s="23"/>
      <c r="J104" s="2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5:23" hidden="1" x14ac:dyDescent="0.2">
      <c r="E105" s="2"/>
      <c r="F105" s="2"/>
      <c r="G105" s="2"/>
      <c r="H105" s="2"/>
      <c r="I105" s="23"/>
      <c r="J105" s="2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5:23" hidden="1" x14ac:dyDescent="0.2">
      <c r="E106" s="2"/>
      <c r="F106" s="2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5:23" hidden="1" x14ac:dyDescent="0.2">
      <c r="E107" s="2"/>
      <c r="F107" s="2"/>
      <c r="G107" s="2"/>
      <c r="H107" s="2"/>
      <c r="I107" s="23"/>
      <c r="J107" s="2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5:23" hidden="1" x14ac:dyDescent="0.2">
      <c r="E108" s="2"/>
      <c r="F108" s="2"/>
      <c r="G108" s="2"/>
      <c r="H108" s="2"/>
      <c r="I108" s="23"/>
      <c r="J108" s="2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5:23" hidden="1" x14ac:dyDescent="0.2">
      <c r="E109" s="2"/>
      <c r="F109" s="2"/>
      <c r="G109" s="2"/>
      <c r="H109" s="2"/>
      <c r="I109" s="23"/>
      <c r="J109" s="2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5:23" hidden="1" x14ac:dyDescent="0.2">
      <c r="E110" s="2"/>
      <c r="F110" s="2"/>
      <c r="G110" s="2"/>
      <c r="H110" s="2"/>
      <c r="I110" s="23"/>
      <c r="J110" s="2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5:23" hidden="1" x14ac:dyDescent="0.2">
      <c r="E111" s="2"/>
      <c r="F111" s="2"/>
      <c r="G111" s="2"/>
      <c r="H111" s="2"/>
      <c r="I111" s="23"/>
      <c r="J111" s="2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5:23" hidden="1" x14ac:dyDescent="0.2">
      <c r="E112" s="2"/>
      <c r="F112" s="2"/>
      <c r="G112" s="2"/>
      <c r="H112" s="2"/>
      <c r="I112" s="23"/>
      <c r="J112" s="2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5:23" x14ac:dyDescent="0.2">
      <c r="E113" s="2"/>
      <c r="F113" s="2"/>
      <c r="G113" s="2"/>
      <c r="H113" s="2"/>
      <c r="I113" s="23"/>
      <c r="J113" s="2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5:23" x14ac:dyDescent="0.2">
      <c r="E114" s="2"/>
      <c r="F114" s="2"/>
      <c r="G114" s="2"/>
      <c r="H114" s="2"/>
      <c r="I114" s="23"/>
      <c r="J114" s="2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</sheetData>
  <mergeCells count="5">
    <mergeCell ref="A1:J1"/>
    <mergeCell ref="A3:J3"/>
    <mergeCell ref="B4:C4"/>
    <mergeCell ref="A8:J8"/>
    <mergeCell ref="A43:J43"/>
  </mergeCells>
  <printOptions gridLines="1"/>
  <pageMargins left="0.55118110236220474" right="0.55118110236220474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2020-04-22T11:47:49Z</dcterms:created>
  <dcterms:modified xsi:type="dcterms:W3CDTF">2020-06-23T11:57:04Z</dcterms:modified>
</cp:coreProperties>
</file>