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JKV\1. ELOTERJ\EREDETI\2017\testület\KT\szeptember 28\"/>
    </mc:Choice>
  </mc:AlternateContent>
  <bookViews>
    <workbookView xWindow="0" yWindow="0" windowWidth="15480" windowHeight="7620" firstSheet="5" activeTab="10"/>
  </bookViews>
  <sheets>
    <sheet name="1.sz. mell." sheetId="19" r:id="rId1"/>
    <sheet name="2. sz. mell." sheetId="49" r:id="rId2"/>
    <sheet name="3. sz. mell." sheetId="24" r:id="rId3"/>
    <sheet name="4. sz. mell." sheetId="47" r:id="rId4"/>
    <sheet name="5. sz. mell." sheetId="39" r:id="rId5"/>
    <sheet name="6. sz. mell." sheetId="40" r:id="rId6"/>
    <sheet name="7. sz. mell." sheetId="41" r:id="rId7"/>
    <sheet name="8. sz. mell." sheetId="42" r:id="rId8"/>
    <sheet name="9. sz. mell." sheetId="43" r:id="rId9"/>
    <sheet name="10. sz. mell." sheetId="44" r:id="rId10"/>
    <sheet name="11. sz. mell." sheetId="45" r:id="rId11"/>
  </sheets>
  <externalReferences>
    <externalReference r:id="rId12"/>
    <externalReference r:id="rId13"/>
  </externalReferences>
  <calcPr calcId="152511"/>
</workbook>
</file>

<file path=xl/calcChain.xml><?xml version="1.0" encoding="utf-8"?>
<calcChain xmlns="http://schemas.openxmlformats.org/spreadsheetml/2006/main">
  <c r="F20" i="49" l="1"/>
  <c r="F14" i="49"/>
  <c r="G26" i="49"/>
  <c r="F31" i="49"/>
  <c r="G30" i="49"/>
  <c r="G19" i="49"/>
  <c r="G9" i="49"/>
  <c r="G10" i="49"/>
  <c r="G11" i="49"/>
  <c r="G12" i="49"/>
  <c r="G13" i="49"/>
  <c r="G8" i="49"/>
  <c r="E55" i="49"/>
  <c r="E57" i="49" s="1"/>
  <c r="E31" i="49"/>
  <c r="E14" i="49"/>
  <c r="E20" i="49" s="1"/>
  <c r="G14" i="49" l="1"/>
  <c r="G20" i="49" s="1"/>
  <c r="G31" i="49"/>
  <c r="F6" i="19"/>
  <c r="F21" i="19"/>
  <c r="G17" i="19"/>
  <c r="G18" i="19"/>
  <c r="G19" i="19"/>
  <c r="G21" i="19"/>
  <c r="F17" i="19"/>
  <c r="F18" i="19"/>
  <c r="F19" i="19"/>
  <c r="G16" i="19"/>
  <c r="F16" i="19"/>
  <c r="G7" i="19"/>
  <c r="G8" i="19"/>
  <c r="G9" i="19"/>
  <c r="G11" i="19"/>
  <c r="G13" i="19"/>
  <c r="F7" i="19"/>
  <c r="F8" i="19"/>
  <c r="F9" i="19"/>
  <c r="F11" i="19"/>
  <c r="F13" i="19"/>
  <c r="F14" i="19"/>
  <c r="G6" i="19"/>
  <c r="E22" i="47"/>
  <c r="F22" i="47"/>
  <c r="G22" i="47"/>
  <c r="H16" i="47"/>
  <c r="H17" i="47"/>
  <c r="H18" i="47"/>
  <c r="H19" i="47"/>
  <c r="H20" i="47"/>
  <c r="H21" i="47"/>
  <c r="H15" i="47"/>
  <c r="E14" i="47"/>
  <c r="F14" i="47"/>
  <c r="G14" i="47"/>
  <c r="H6" i="47"/>
  <c r="H7" i="47"/>
  <c r="H8" i="47"/>
  <c r="H9" i="47"/>
  <c r="H10" i="47"/>
  <c r="H11" i="47"/>
  <c r="H12" i="47"/>
  <c r="H13" i="47"/>
  <c r="H5" i="47"/>
  <c r="E15" i="44"/>
  <c r="F15" i="44"/>
  <c r="G15" i="44"/>
  <c r="H12" i="44"/>
  <c r="H13" i="44"/>
  <c r="H14" i="44"/>
  <c r="H11" i="44"/>
  <c r="H15" i="44" s="1"/>
  <c r="F10" i="44"/>
  <c r="G10" i="44"/>
  <c r="H7" i="44"/>
  <c r="H8" i="44"/>
  <c r="H9" i="44"/>
  <c r="H6" i="44"/>
  <c r="H10" i="44" s="1"/>
  <c r="G15" i="42"/>
  <c r="F20" i="19" s="1"/>
  <c r="H15" i="42"/>
  <c r="G20" i="19" s="1"/>
  <c r="I12" i="42"/>
  <c r="I14" i="42"/>
  <c r="I11" i="42"/>
  <c r="F10" i="42"/>
  <c r="G10" i="42"/>
  <c r="F10" i="19" s="1"/>
  <c r="H10" i="42"/>
  <c r="G10" i="19" s="1"/>
  <c r="I7" i="42"/>
  <c r="I8" i="42"/>
  <c r="I9" i="42"/>
  <c r="I6" i="42"/>
  <c r="F16" i="40"/>
  <c r="G16" i="40"/>
  <c r="H13" i="40"/>
  <c r="H14" i="40"/>
  <c r="H15" i="40"/>
  <c r="H12" i="40"/>
  <c r="F11" i="40"/>
  <c r="F12" i="19" s="1"/>
  <c r="G11" i="40"/>
  <c r="G12" i="19" s="1"/>
  <c r="H8" i="40"/>
  <c r="H9" i="40"/>
  <c r="H5" i="40"/>
  <c r="H6" i="40"/>
  <c r="H7" i="40"/>
  <c r="G22" i="19" l="1"/>
  <c r="H16" i="40"/>
  <c r="I10" i="42"/>
  <c r="G15" i="19"/>
  <c r="H14" i="47"/>
  <c r="F22" i="19"/>
  <c r="F15" i="19"/>
  <c r="H22" i="47"/>
  <c r="D14" i="19"/>
  <c r="H14" i="19" s="1"/>
  <c r="D13" i="19"/>
  <c r="E13" i="19"/>
  <c r="C13" i="19"/>
  <c r="E21" i="19"/>
  <c r="H21" i="19" s="1"/>
  <c r="D21" i="19"/>
  <c r="D19" i="19"/>
  <c r="E19" i="19"/>
  <c r="D18" i="19"/>
  <c r="E18" i="19"/>
  <c r="D17" i="19"/>
  <c r="E17" i="19"/>
  <c r="D16" i="19"/>
  <c r="E16" i="19"/>
  <c r="D12" i="19"/>
  <c r="E12" i="19"/>
  <c r="D11" i="19"/>
  <c r="E11" i="19"/>
  <c r="D10" i="19"/>
  <c r="E10" i="19"/>
  <c r="D9" i="19"/>
  <c r="E9" i="19"/>
  <c r="D8" i="19"/>
  <c r="E8" i="19"/>
  <c r="D7" i="19"/>
  <c r="E7" i="19"/>
  <c r="D6" i="19"/>
  <c r="E6" i="19"/>
  <c r="D15" i="44"/>
  <c r="D10" i="44"/>
  <c r="E10" i="44"/>
  <c r="E15" i="42"/>
  <c r="F15" i="42"/>
  <c r="E10" i="42"/>
  <c r="D16" i="40"/>
  <c r="E16" i="40"/>
  <c r="D11" i="40"/>
  <c r="E11" i="40"/>
  <c r="D22" i="47"/>
  <c r="D14" i="47"/>
  <c r="H16" i="19"/>
  <c r="H17" i="19"/>
  <c r="H18" i="19"/>
  <c r="H19" i="19"/>
  <c r="H7" i="19"/>
  <c r="H8" i="19"/>
  <c r="H9" i="19"/>
  <c r="H10" i="19"/>
  <c r="H11" i="19"/>
  <c r="H12" i="19"/>
  <c r="H13" i="19"/>
  <c r="H6" i="19"/>
  <c r="E18" i="24"/>
  <c r="D17" i="24"/>
  <c r="D18" i="24"/>
  <c r="C19" i="19"/>
  <c r="C18" i="19"/>
  <c r="C17" i="19"/>
  <c r="C16" i="19"/>
  <c r="C12" i="19"/>
  <c r="C11" i="19"/>
  <c r="C10" i="19"/>
  <c r="C9" i="19"/>
  <c r="C8" i="19"/>
  <c r="C7" i="19"/>
  <c r="C6" i="19"/>
  <c r="D15" i="19" l="1"/>
  <c r="H15" i="19"/>
  <c r="D22" i="19"/>
  <c r="H22" i="19"/>
  <c r="E22" i="19"/>
  <c r="E15" i="19"/>
  <c r="C22" i="19"/>
  <c r="C15" i="19"/>
  <c r="O17" i="39"/>
  <c r="C22" i="47" l="1"/>
  <c r="C14" i="47"/>
  <c r="C16" i="40" l="1"/>
  <c r="C10" i="40"/>
  <c r="H10" i="40" s="1"/>
  <c r="H11" i="40" s="1"/>
  <c r="C15" i="44"/>
  <c r="C10" i="44"/>
  <c r="N20" i="45"/>
  <c r="M20" i="45"/>
  <c r="L20" i="45"/>
  <c r="K20" i="45"/>
  <c r="J20" i="45"/>
  <c r="I20" i="45"/>
  <c r="H20" i="45"/>
  <c r="G20" i="45"/>
  <c r="F20" i="45"/>
  <c r="E20" i="45"/>
  <c r="D20" i="45"/>
  <c r="C20" i="45"/>
  <c r="N19" i="45"/>
  <c r="M19" i="45"/>
  <c r="L19" i="45"/>
  <c r="K19" i="45"/>
  <c r="J19" i="45"/>
  <c r="I19" i="45"/>
  <c r="H19" i="45"/>
  <c r="G19" i="45"/>
  <c r="F19" i="45"/>
  <c r="E19" i="45"/>
  <c r="D19" i="45"/>
  <c r="C19" i="45"/>
  <c r="N18" i="45"/>
  <c r="M18" i="45"/>
  <c r="L18" i="45"/>
  <c r="K18" i="45"/>
  <c r="J18" i="45"/>
  <c r="I18" i="45"/>
  <c r="H18" i="45"/>
  <c r="G18" i="45"/>
  <c r="F18" i="45"/>
  <c r="E18" i="45"/>
  <c r="D18" i="45"/>
  <c r="C18" i="45"/>
  <c r="N17" i="45"/>
  <c r="M17" i="45"/>
  <c r="L17" i="45"/>
  <c r="K17" i="45"/>
  <c r="J17" i="45"/>
  <c r="I17" i="45"/>
  <c r="H17" i="45"/>
  <c r="G17" i="45"/>
  <c r="F17" i="45"/>
  <c r="E17" i="45"/>
  <c r="D17" i="45"/>
  <c r="C17" i="45"/>
  <c r="N16" i="45"/>
  <c r="M16" i="45"/>
  <c r="L16" i="45"/>
  <c r="K16" i="45"/>
  <c r="J16" i="45"/>
  <c r="I16" i="45"/>
  <c r="H16" i="45"/>
  <c r="G16" i="45"/>
  <c r="F16" i="45"/>
  <c r="E16" i="45"/>
  <c r="D16" i="45"/>
  <c r="C16" i="45"/>
  <c r="N15" i="45"/>
  <c r="N21" i="45" s="1"/>
  <c r="M15" i="45"/>
  <c r="M21" i="45" s="1"/>
  <c r="L15" i="45"/>
  <c r="K15" i="45"/>
  <c r="K21" i="45" s="1"/>
  <c r="J15" i="45"/>
  <c r="J21" i="45" s="1"/>
  <c r="I15" i="45"/>
  <c r="I21" i="45" s="1"/>
  <c r="H15" i="45"/>
  <c r="H21" i="45" s="1"/>
  <c r="G15" i="45"/>
  <c r="G21" i="45" s="1"/>
  <c r="F15" i="45"/>
  <c r="F21" i="45" s="1"/>
  <c r="E15" i="45"/>
  <c r="E21" i="45" s="1"/>
  <c r="D15" i="45"/>
  <c r="D21" i="45" s="1"/>
  <c r="C15" i="45"/>
  <c r="C21" i="45" s="1"/>
  <c r="N13" i="45"/>
  <c r="M13" i="45"/>
  <c r="L13" i="45"/>
  <c r="K13" i="45"/>
  <c r="J13" i="45"/>
  <c r="I13" i="45"/>
  <c r="H13" i="45"/>
  <c r="G13" i="45"/>
  <c r="F13" i="45"/>
  <c r="E13" i="45"/>
  <c r="D13" i="45"/>
  <c r="C13" i="45"/>
  <c r="N12" i="45"/>
  <c r="M12" i="45"/>
  <c r="L12" i="45"/>
  <c r="K12" i="45"/>
  <c r="J12" i="45"/>
  <c r="I12" i="45"/>
  <c r="H12" i="45"/>
  <c r="G12" i="45"/>
  <c r="F12" i="45"/>
  <c r="E12" i="45"/>
  <c r="D12" i="45"/>
  <c r="C12" i="45"/>
  <c r="N11" i="45"/>
  <c r="M11" i="45"/>
  <c r="L11" i="45"/>
  <c r="K11" i="45"/>
  <c r="J11" i="45"/>
  <c r="I11" i="45"/>
  <c r="H11" i="45"/>
  <c r="G11" i="45"/>
  <c r="F11" i="45"/>
  <c r="E11" i="45"/>
  <c r="D11" i="45"/>
  <c r="C11" i="45"/>
  <c r="N10" i="45"/>
  <c r="M10" i="45"/>
  <c r="L10" i="45"/>
  <c r="K10" i="45"/>
  <c r="J10" i="45"/>
  <c r="I10" i="45"/>
  <c r="H10" i="45"/>
  <c r="G10" i="45"/>
  <c r="F10" i="45"/>
  <c r="E10" i="45"/>
  <c r="D10" i="45"/>
  <c r="C10" i="45"/>
  <c r="N9" i="45"/>
  <c r="M9" i="45"/>
  <c r="L9" i="45"/>
  <c r="K9" i="45"/>
  <c r="J9" i="45"/>
  <c r="I9" i="45"/>
  <c r="H9" i="45"/>
  <c r="G9" i="45"/>
  <c r="F9" i="45"/>
  <c r="E9" i="45"/>
  <c r="D9" i="45"/>
  <c r="C9" i="45"/>
  <c r="N8" i="45"/>
  <c r="M8" i="45"/>
  <c r="L8" i="45"/>
  <c r="K8" i="45"/>
  <c r="J8" i="45"/>
  <c r="I8" i="45"/>
  <c r="H8" i="45"/>
  <c r="G8" i="45"/>
  <c r="F8" i="45"/>
  <c r="E8" i="45"/>
  <c r="D8" i="45"/>
  <c r="C8" i="45"/>
  <c r="N7" i="45"/>
  <c r="M7" i="45"/>
  <c r="L7" i="45"/>
  <c r="K7" i="45"/>
  <c r="J7" i="45"/>
  <c r="I7" i="45"/>
  <c r="H7" i="45"/>
  <c r="G7" i="45"/>
  <c r="F7" i="45"/>
  <c r="E7" i="45"/>
  <c r="D7" i="45"/>
  <c r="C7" i="45"/>
  <c r="N6" i="45"/>
  <c r="M6" i="45"/>
  <c r="L6" i="45"/>
  <c r="K6" i="45"/>
  <c r="J6" i="45"/>
  <c r="I6" i="45"/>
  <c r="H6" i="45"/>
  <c r="G6" i="45"/>
  <c r="F6" i="45"/>
  <c r="E6" i="45"/>
  <c r="D6" i="45"/>
  <c r="C6" i="45"/>
  <c r="N5" i="45"/>
  <c r="M5" i="45"/>
  <c r="M14" i="45" s="1"/>
  <c r="L5" i="45"/>
  <c r="K5" i="45"/>
  <c r="J5" i="45"/>
  <c r="I5" i="45"/>
  <c r="I14" i="45" s="1"/>
  <c r="H5" i="45"/>
  <c r="G5" i="45"/>
  <c r="G14" i="45" s="1"/>
  <c r="F5" i="45"/>
  <c r="E5" i="45"/>
  <c r="E14" i="45" s="1"/>
  <c r="D5" i="45"/>
  <c r="C5" i="45"/>
  <c r="C14" i="45" s="1"/>
  <c r="N20" i="41"/>
  <c r="M20" i="41"/>
  <c r="L20" i="41"/>
  <c r="K20" i="41"/>
  <c r="J20" i="41"/>
  <c r="I20" i="41"/>
  <c r="H20" i="41"/>
  <c r="G20" i="41"/>
  <c r="F20" i="41"/>
  <c r="E20" i="41"/>
  <c r="D20" i="41"/>
  <c r="C20" i="41"/>
  <c r="N19" i="41"/>
  <c r="M19" i="41"/>
  <c r="L19" i="41"/>
  <c r="K19" i="41"/>
  <c r="J19" i="41"/>
  <c r="I19" i="41"/>
  <c r="H19" i="41"/>
  <c r="G19" i="41"/>
  <c r="F19" i="41"/>
  <c r="E19" i="41"/>
  <c r="D19" i="41"/>
  <c r="C19" i="41"/>
  <c r="N18" i="41"/>
  <c r="M18" i="41"/>
  <c r="L18" i="41"/>
  <c r="K18" i="41"/>
  <c r="J18" i="41"/>
  <c r="I18" i="41"/>
  <c r="H18" i="41"/>
  <c r="G18" i="41"/>
  <c r="F18" i="41"/>
  <c r="E18" i="41"/>
  <c r="D18" i="41"/>
  <c r="C18" i="41"/>
  <c r="N17" i="41"/>
  <c r="M17" i="41"/>
  <c r="L17" i="41"/>
  <c r="K17" i="41"/>
  <c r="J17" i="41"/>
  <c r="I17" i="41"/>
  <c r="H17" i="41"/>
  <c r="G17" i="41"/>
  <c r="F17" i="41"/>
  <c r="E17" i="41"/>
  <c r="D17" i="41"/>
  <c r="C17" i="41"/>
  <c r="N16" i="41"/>
  <c r="M16" i="41"/>
  <c r="L16" i="41"/>
  <c r="K16" i="41"/>
  <c r="J16" i="41"/>
  <c r="I16" i="41"/>
  <c r="H16" i="41"/>
  <c r="G16" i="41"/>
  <c r="F16" i="41"/>
  <c r="E16" i="41"/>
  <c r="D16" i="41"/>
  <c r="C16" i="41"/>
  <c r="N15" i="41"/>
  <c r="N21" i="41" s="1"/>
  <c r="M15" i="41"/>
  <c r="M21" i="41" s="1"/>
  <c r="L15" i="41"/>
  <c r="L21" i="41" s="1"/>
  <c r="K15" i="41"/>
  <c r="K21" i="41" s="1"/>
  <c r="J15" i="41"/>
  <c r="J21" i="41" s="1"/>
  <c r="I15" i="41"/>
  <c r="I21" i="41" s="1"/>
  <c r="H15" i="41"/>
  <c r="H21" i="41" s="1"/>
  <c r="G15" i="41"/>
  <c r="G21" i="41" s="1"/>
  <c r="F15" i="41"/>
  <c r="F21" i="41" s="1"/>
  <c r="E15" i="41"/>
  <c r="E21" i="41" s="1"/>
  <c r="D15" i="41"/>
  <c r="D21" i="41" s="1"/>
  <c r="C15" i="41"/>
  <c r="C21" i="41" s="1"/>
  <c r="N13" i="41"/>
  <c r="M13" i="41"/>
  <c r="L13" i="41"/>
  <c r="K13" i="41"/>
  <c r="J13" i="41"/>
  <c r="I13" i="41"/>
  <c r="H13" i="41"/>
  <c r="G13" i="41"/>
  <c r="F13" i="41"/>
  <c r="E13" i="41"/>
  <c r="D13" i="41"/>
  <c r="C13" i="41"/>
  <c r="N12" i="41"/>
  <c r="M12" i="41"/>
  <c r="L12" i="41"/>
  <c r="K12" i="41"/>
  <c r="J12" i="41"/>
  <c r="I12" i="41"/>
  <c r="H12" i="41"/>
  <c r="G12" i="41"/>
  <c r="F12" i="41"/>
  <c r="E12" i="41"/>
  <c r="D12" i="41"/>
  <c r="C12" i="41"/>
  <c r="N11" i="41"/>
  <c r="M11" i="41"/>
  <c r="L11" i="41"/>
  <c r="K11" i="41"/>
  <c r="J11" i="41"/>
  <c r="I11" i="41"/>
  <c r="H11" i="41"/>
  <c r="G11" i="41"/>
  <c r="F11" i="41"/>
  <c r="E11" i="41"/>
  <c r="D11" i="41"/>
  <c r="C11" i="41"/>
  <c r="N10" i="41"/>
  <c r="M10" i="41"/>
  <c r="L10" i="41"/>
  <c r="K10" i="41"/>
  <c r="J10" i="41"/>
  <c r="I10" i="41"/>
  <c r="H10" i="41"/>
  <c r="G10" i="41"/>
  <c r="F10" i="41"/>
  <c r="E10" i="41"/>
  <c r="D10" i="41"/>
  <c r="C10" i="41"/>
  <c r="N9" i="41"/>
  <c r="M9" i="41"/>
  <c r="L9" i="41"/>
  <c r="K9" i="41"/>
  <c r="J9" i="41"/>
  <c r="I9" i="41"/>
  <c r="H9" i="41"/>
  <c r="G9" i="41"/>
  <c r="F9" i="41"/>
  <c r="E9" i="41"/>
  <c r="D9" i="41"/>
  <c r="C9" i="41"/>
  <c r="N8" i="41"/>
  <c r="M8" i="41"/>
  <c r="L8" i="41"/>
  <c r="K8" i="41"/>
  <c r="J8" i="41"/>
  <c r="I8" i="41"/>
  <c r="H8" i="41"/>
  <c r="G8" i="41"/>
  <c r="F8" i="41"/>
  <c r="E8" i="41"/>
  <c r="D8" i="41"/>
  <c r="C8" i="41"/>
  <c r="N7" i="41"/>
  <c r="M7" i="41"/>
  <c r="L7" i="41"/>
  <c r="K7" i="41"/>
  <c r="J7" i="41"/>
  <c r="I7" i="41"/>
  <c r="H7" i="41"/>
  <c r="G7" i="41"/>
  <c r="F7" i="41"/>
  <c r="E7" i="41"/>
  <c r="D7" i="41"/>
  <c r="C7" i="41"/>
  <c r="N6" i="41"/>
  <c r="M6" i="41"/>
  <c r="L6" i="41"/>
  <c r="K6" i="41"/>
  <c r="J6" i="41"/>
  <c r="I6" i="41"/>
  <c r="H6" i="41"/>
  <c r="G6" i="41"/>
  <c r="F6" i="41"/>
  <c r="E6" i="41"/>
  <c r="D6" i="41"/>
  <c r="C6" i="41"/>
  <c r="N5" i="41"/>
  <c r="M5" i="41"/>
  <c r="M14" i="41" s="1"/>
  <c r="L5" i="41"/>
  <c r="K5" i="41"/>
  <c r="K14" i="41" s="1"/>
  <c r="J5" i="41"/>
  <c r="I5" i="41"/>
  <c r="I14" i="41" s="1"/>
  <c r="H5" i="41"/>
  <c r="G5" i="41"/>
  <c r="G14" i="41" s="1"/>
  <c r="F5" i="41"/>
  <c r="E5" i="41"/>
  <c r="E14" i="41" s="1"/>
  <c r="D5" i="41"/>
  <c r="C5" i="41"/>
  <c r="C14" i="41" s="1"/>
  <c r="N20" i="39"/>
  <c r="M20" i="39"/>
  <c r="L20" i="39"/>
  <c r="K20" i="39"/>
  <c r="J20" i="39"/>
  <c r="I20" i="39"/>
  <c r="H20" i="39"/>
  <c r="G20" i="39"/>
  <c r="F20" i="39"/>
  <c r="E20" i="39"/>
  <c r="D20" i="39"/>
  <c r="N19" i="39"/>
  <c r="M19" i="39"/>
  <c r="L19" i="39"/>
  <c r="K19" i="39"/>
  <c r="J19" i="39"/>
  <c r="I19" i="39"/>
  <c r="H19" i="39"/>
  <c r="G19" i="39"/>
  <c r="F19" i="39"/>
  <c r="E19" i="39"/>
  <c r="D19" i="39"/>
  <c r="C19" i="39"/>
  <c r="N18" i="39"/>
  <c r="M18" i="39"/>
  <c r="L18" i="39"/>
  <c r="K18" i="39"/>
  <c r="J18" i="39"/>
  <c r="I18" i="39"/>
  <c r="H18" i="39"/>
  <c r="G18" i="39"/>
  <c r="F18" i="39"/>
  <c r="E18" i="39"/>
  <c r="D18" i="39"/>
  <c r="C18" i="39"/>
  <c r="N15" i="39"/>
  <c r="M15" i="39"/>
  <c r="L15" i="39"/>
  <c r="K15" i="39"/>
  <c r="J15" i="39"/>
  <c r="I15" i="39"/>
  <c r="H15" i="39"/>
  <c r="G15" i="39"/>
  <c r="F15" i="39"/>
  <c r="E15" i="39"/>
  <c r="D15" i="39"/>
  <c r="C15" i="39"/>
  <c r="C21" i="39" s="1"/>
  <c r="N13" i="39"/>
  <c r="M13" i="39"/>
  <c r="L13" i="39"/>
  <c r="K13" i="39"/>
  <c r="J13" i="39"/>
  <c r="I13" i="39"/>
  <c r="H13" i="39"/>
  <c r="G13" i="39"/>
  <c r="F13" i="39"/>
  <c r="E13" i="39"/>
  <c r="D13" i="39"/>
  <c r="C13" i="39"/>
  <c r="N12" i="39"/>
  <c r="M12" i="39"/>
  <c r="L12" i="39"/>
  <c r="K12" i="39"/>
  <c r="J12" i="39"/>
  <c r="I12" i="39"/>
  <c r="H12" i="39"/>
  <c r="G12" i="39"/>
  <c r="F12" i="39"/>
  <c r="E12" i="39"/>
  <c r="D12" i="39"/>
  <c r="C12" i="39"/>
  <c r="N11" i="39"/>
  <c r="M11" i="39"/>
  <c r="L11" i="39"/>
  <c r="K11" i="39"/>
  <c r="J11" i="39"/>
  <c r="I11" i="39"/>
  <c r="H11" i="39"/>
  <c r="G11" i="39"/>
  <c r="F11" i="39"/>
  <c r="E11" i="39"/>
  <c r="D11" i="39"/>
  <c r="C11" i="39"/>
  <c r="N10" i="39"/>
  <c r="M10" i="39"/>
  <c r="L10" i="39"/>
  <c r="K10" i="39"/>
  <c r="J10" i="39"/>
  <c r="I10" i="39"/>
  <c r="H10" i="39"/>
  <c r="G10" i="39"/>
  <c r="F10" i="39"/>
  <c r="E10" i="39"/>
  <c r="D10" i="39"/>
  <c r="C10" i="39"/>
  <c r="N9" i="39"/>
  <c r="M9" i="39"/>
  <c r="L9" i="39"/>
  <c r="K9" i="39"/>
  <c r="J9" i="39"/>
  <c r="I9" i="39"/>
  <c r="H9" i="39"/>
  <c r="G9" i="39"/>
  <c r="F9" i="39"/>
  <c r="E9" i="39"/>
  <c r="D9" i="39"/>
  <c r="C9" i="39"/>
  <c r="N8" i="39"/>
  <c r="M8" i="39"/>
  <c r="L8" i="39"/>
  <c r="K8" i="39"/>
  <c r="J8" i="39"/>
  <c r="I8" i="39"/>
  <c r="H8" i="39"/>
  <c r="G8" i="39"/>
  <c r="F8" i="39"/>
  <c r="E8" i="39"/>
  <c r="D8" i="39"/>
  <c r="C8" i="39"/>
  <c r="N7" i="39"/>
  <c r="M7" i="39"/>
  <c r="L7" i="39"/>
  <c r="K7" i="39"/>
  <c r="J7" i="39"/>
  <c r="I7" i="39"/>
  <c r="H7" i="39"/>
  <c r="G7" i="39"/>
  <c r="F7" i="39"/>
  <c r="E7" i="39"/>
  <c r="D7" i="39"/>
  <c r="C7" i="39"/>
  <c r="N6" i="39"/>
  <c r="M6" i="39"/>
  <c r="L6" i="39"/>
  <c r="K6" i="39"/>
  <c r="J6" i="39"/>
  <c r="I6" i="39"/>
  <c r="H6" i="39"/>
  <c r="G6" i="39"/>
  <c r="F6" i="39"/>
  <c r="E6" i="39"/>
  <c r="D6" i="39"/>
  <c r="C6" i="39"/>
  <c r="N5" i="39"/>
  <c r="M5" i="39"/>
  <c r="L5" i="39"/>
  <c r="K5" i="39"/>
  <c r="J5" i="39"/>
  <c r="J14" i="39" s="1"/>
  <c r="I5" i="39"/>
  <c r="H5" i="39"/>
  <c r="H14" i="39" s="1"/>
  <c r="G5" i="39"/>
  <c r="F5" i="39"/>
  <c r="F14" i="39" s="1"/>
  <c r="E5" i="39"/>
  <c r="D5" i="39"/>
  <c r="D14" i="39" s="1"/>
  <c r="C5" i="39"/>
  <c r="N20" i="43"/>
  <c r="M20" i="43"/>
  <c r="L20" i="43"/>
  <c r="K20" i="43"/>
  <c r="J20" i="43"/>
  <c r="I20" i="43"/>
  <c r="H20" i="43"/>
  <c r="G20" i="43"/>
  <c r="F20" i="43"/>
  <c r="E20" i="43"/>
  <c r="D20" i="43"/>
  <c r="C20" i="43"/>
  <c r="N19" i="43"/>
  <c r="M19" i="43"/>
  <c r="L19" i="43"/>
  <c r="K19" i="43"/>
  <c r="J19" i="43"/>
  <c r="I19" i="43"/>
  <c r="H19" i="43"/>
  <c r="G19" i="43"/>
  <c r="F19" i="43"/>
  <c r="E19" i="43"/>
  <c r="D19" i="43"/>
  <c r="C19" i="43"/>
  <c r="N18" i="43"/>
  <c r="M18" i="43"/>
  <c r="L18" i="43"/>
  <c r="K18" i="43"/>
  <c r="J18" i="43"/>
  <c r="I18" i="43"/>
  <c r="H18" i="43"/>
  <c r="G18" i="43"/>
  <c r="F18" i="43"/>
  <c r="E18" i="43"/>
  <c r="D18" i="43"/>
  <c r="C18" i="43"/>
  <c r="N17" i="43"/>
  <c r="M17" i="43"/>
  <c r="L17" i="43"/>
  <c r="K17" i="43"/>
  <c r="J17" i="43"/>
  <c r="I17" i="43"/>
  <c r="H17" i="43"/>
  <c r="G17" i="43"/>
  <c r="F17" i="43"/>
  <c r="E17" i="43"/>
  <c r="D17" i="43"/>
  <c r="C17" i="43"/>
  <c r="N16" i="43"/>
  <c r="M16" i="43"/>
  <c r="L16" i="43"/>
  <c r="K16" i="43"/>
  <c r="J16" i="43"/>
  <c r="I16" i="43"/>
  <c r="H16" i="43"/>
  <c r="G16" i="43"/>
  <c r="F16" i="43"/>
  <c r="E16" i="43"/>
  <c r="D16" i="43"/>
  <c r="C16" i="43"/>
  <c r="N15" i="43"/>
  <c r="M15" i="43"/>
  <c r="L15" i="43"/>
  <c r="L21" i="43" s="1"/>
  <c r="K15" i="43"/>
  <c r="J15" i="43"/>
  <c r="J21" i="43" s="1"/>
  <c r="I15" i="43"/>
  <c r="I21" i="43" s="1"/>
  <c r="H15" i="43"/>
  <c r="H21" i="43" s="1"/>
  <c r="G15" i="43"/>
  <c r="G21" i="43" s="1"/>
  <c r="F15" i="43"/>
  <c r="F21" i="43" s="1"/>
  <c r="E15" i="43"/>
  <c r="D15" i="43"/>
  <c r="D21" i="43" s="1"/>
  <c r="C15" i="43"/>
  <c r="C21" i="43" s="1"/>
  <c r="N13" i="43"/>
  <c r="M13" i="43"/>
  <c r="L13" i="43"/>
  <c r="K13" i="43"/>
  <c r="J13" i="43"/>
  <c r="I13" i="43"/>
  <c r="H13" i="43"/>
  <c r="G13" i="43"/>
  <c r="F13" i="43"/>
  <c r="E13" i="43"/>
  <c r="D13" i="43"/>
  <c r="C13" i="43"/>
  <c r="N12" i="43"/>
  <c r="M12" i="43"/>
  <c r="L12" i="43"/>
  <c r="K12" i="43"/>
  <c r="J12" i="43"/>
  <c r="I12" i="43"/>
  <c r="H12" i="43"/>
  <c r="G12" i="43"/>
  <c r="F12" i="43"/>
  <c r="E12" i="43"/>
  <c r="D12" i="43"/>
  <c r="C12" i="43"/>
  <c r="N11" i="43"/>
  <c r="M11" i="43"/>
  <c r="L11" i="43"/>
  <c r="K11" i="43"/>
  <c r="J11" i="43"/>
  <c r="I11" i="43"/>
  <c r="H11" i="43"/>
  <c r="G11" i="43"/>
  <c r="F11" i="43"/>
  <c r="E11" i="43"/>
  <c r="D11" i="43"/>
  <c r="C11" i="43"/>
  <c r="N10" i="43"/>
  <c r="M10" i="43"/>
  <c r="L10" i="43"/>
  <c r="K10" i="43"/>
  <c r="J10" i="43"/>
  <c r="I10" i="43"/>
  <c r="H10" i="43"/>
  <c r="G10" i="43"/>
  <c r="F10" i="43"/>
  <c r="E10" i="43"/>
  <c r="D10" i="43"/>
  <c r="C10" i="43"/>
  <c r="N9" i="43"/>
  <c r="M9" i="43"/>
  <c r="L9" i="43"/>
  <c r="K9" i="43"/>
  <c r="J9" i="43"/>
  <c r="I9" i="43"/>
  <c r="H9" i="43"/>
  <c r="G9" i="43"/>
  <c r="F9" i="43"/>
  <c r="E9" i="43"/>
  <c r="D9" i="43"/>
  <c r="C9" i="43"/>
  <c r="N8" i="43"/>
  <c r="M8" i="43"/>
  <c r="L8" i="43"/>
  <c r="K8" i="43"/>
  <c r="J8" i="43"/>
  <c r="I8" i="43"/>
  <c r="H8" i="43"/>
  <c r="G8" i="43"/>
  <c r="F8" i="43"/>
  <c r="E8" i="43"/>
  <c r="D8" i="43"/>
  <c r="C8" i="43"/>
  <c r="N7" i="43"/>
  <c r="M7" i="43"/>
  <c r="L7" i="43"/>
  <c r="K7" i="43"/>
  <c r="J7" i="43"/>
  <c r="I7" i="43"/>
  <c r="H7" i="43"/>
  <c r="G7" i="43"/>
  <c r="F7" i="43"/>
  <c r="E7" i="43"/>
  <c r="D7" i="43"/>
  <c r="C7" i="43"/>
  <c r="N6" i="43"/>
  <c r="M6" i="43"/>
  <c r="L6" i="43"/>
  <c r="K6" i="43"/>
  <c r="J6" i="43"/>
  <c r="I6" i="43"/>
  <c r="H6" i="43"/>
  <c r="G6" i="43"/>
  <c r="F6" i="43"/>
  <c r="E6" i="43"/>
  <c r="D6" i="43"/>
  <c r="C6" i="43"/>
  <c r="N5" i="43"/>
  <c r="M5" i="43"/>
  <c r="M14" i="43" s="1"/>
  <c r="L5" i="43"/>
  <c r="K5" i="43"/>
  <c r="K14" i="43" s="1"/>
  <c r="J5" i="43"/>
  <c r="J14" i="43" s="1"/>
  <c r="I5" i="43"/>
  <c r="H5" i="43"/>
  <c r="H14" i="43" s="1"/>
  <c r="G5" i="43"/>
  <c r="F5" i="43"/>
  <c r="F14" i="43" s="1"/>
  <c r="E5" i="43"/>
  <c r="D5" i="43"/>
  <c r="D14" i="43" s="1"/>
  <c r="C5" i="43"/>
  <c r="C14" i="43" s="1"/>
  <c r="D13" i="42"/>
  <c r="I13" i="42" s="1"/>
  <c r="I15" i="42" s="1"/>
  <c r="L14" i="43" l="1"/>
  <c r="C11" i="40"/>
  <c r="N21" i="43"/>
  <c r="L14" i="39"/>
  <c r="N14" i="43"/>
  <c r="E21" i="43"/>
  <c r="M21" i="43"/>
  <c r="K21" i="43"/>
  <c r="I14" i="43"/>
  <c r="G14" i="43"/>
  <c r="E14" i="43"/>
  <c r="G21" i="39"/>
  <c r="K21" i="39"/>
  <c r="N14" i="39"/>
  <c r="E21" i="39"/>
  <c r="I21" i="39"/>
  <c r="M21" i="39"/>
  <c r="L21" i="45"/>
  <c r="D21" i="39"/>
  <c r="F21" i="39"/>
  <c r="H21" i="39"/>
  <c r="J21" i="39"/>
  <c r="L21" i="39"/>
  <c r="N21" i="39"/>
  <c r="K14" i="45"/>
  <c r="L14" i="41"/>
  <c r="H14" i="45"/>
  <c r="E14" i="39"/>
  <c r="M14" i="39"/>
  <c r="F14" i="41"/>
  <c r="J14" i="41"/>
  <c r="N14" i="41"/>
  <c r="F14" i="45"/>
  <c r="J14" i="45"/>
  <c r="N14" i="45"/>
  <c r="D14" i="41"/>
  <c r="H14" i="41"/>
  <c r="D14" i="45"/>
  <c r="L14" i="45"/>
  <c r="I14" i="39"/>
  <c r="O6" i="43"/>
  <c r="O7" i="43"/>
  <c r="O8" i="43"/>
  <c r="O9" i="43"/>
  <c r="O10" i="43"/>
  <c r="O11" i="43"/>
  <c r="O12" i="43"/>
  <c r="O13" i="43"/>
  <c r="O16" i="43"/>
  <c r="O17" i="43"/>
  <c r="O18" i="43"/>
  <c r="O19" i="43"/>
  <c r="O20" i="43"/>
  <c r="O5" i="39"/>
  <c r="C14" i="39"/>
  <c r="G14" i="39"/>
  <c r="K14" i="39"/>
  <c r="O7" i="39"/>
  <c r="O8" i="39"/>
  <c r="O9" i="39"/>
  <c r="O10" i="39"/>
  <c r="O11" i="39"/>
  <c r="O12" i="39"/>
  <c r="O13" i="39"/>
  <c r="O16" i="39"/>
  <c r="O18" i="39"/>
  <c r="O19" i="39"/>
  <c r="O20" i="39"/>
  <c r="O6" i="41"/>
  <c r="O7" i="41"/>
  <c r="O8" i="41"/>
  <c r="O9" i="41"/>
  <c r="O10" i="41"/>
  <c r="O11" i="41"/>
  <c r="O12" i="41"/>
  <c r="O13" i="41"/>
  <c r="O16" i="41"/>
  <c r="O17" i="41"/>
  <c r="O18" i="41"/>
  <c r="O19" i="41"/>
  <c r="O20" i="41"/>
  <c r="O6" i="45"/>
  <c r="O7" i="45"/>
  <c r="O8" i="45"/>
  <c r="O9" i="45"/>
  <c r="O10" i="45"/>
  <c r="O11" i="45"/>
  <c r="O12" i="45"/>
  <c r="O13" i="45"/>
  <c r="O16" i="45"/>
  <c r="O17" i="45"/>
  <c r="O18" i="45"/>
  <c r="O19" i="45"/>
  <c r="O20" i="45"/>
  <c r="O5" i="45"/>
  <c r="O15" i="45"/>
  <c r="O5" i="41"/>
  <c r="O15" i="41"/>
  <c r="O15" i="39"/>
  <c r="O6" i="39"/>
  <c r="O5" i="43"/>
  <c r="O15" i="43"/>
  <c r="D10" i="42"/>
  <c r="D15" i="42"/>
  <c r="O21" i="39" l="1"/>
  <c r="O14" i="39"/>
  <c r="O21" i="45"/>
  <c r="O21" i="43"/>
  <c r="O21" i="41"/>
  <c r="O14" i="45"/>
  <c r="O14" i="43"/>
  <c r="O14" i="41"/>
  <c r="D12" i="24" l="1"/>
  <c r="D8" i="24" l="1"/>
  <c r="D26" i="24" l="1"/>
</calcChain>
</file>

<file path=xl/sharedStrings.xml><?xml version="1.0" encoding="utf-8"?>
<sst xmlns="http://schemas.openxmlformats.org/spreadsheetml/2006/main" count="544" uniqueCount="201">
  <si>
    <t>3.</t>
  </si>
  <si>
    <t>Felújítások</t>
  </si>
  <si>
    <t>4.</t>
  </si>
  <si>
    <t>Polgármesteri Hivatal</t>
  </si>
  <si>
    <t>B2</t>
  </si>
  <si>
    <t>Közhatalmi bevételek</t>
  </si>
  <si>
    <t>B3</t>
  </si>
  <si>
    <t>Létszám-előirányzat</t>
  </si>
  <si>
    <t>sorszám</t>
  </si>
  <si>
    <t>Feladat ellátó</t>
  </si>
  <si>
    <t>engedélyezett</t>
  </si>
  <si>
    <t>álláshely szám</t>
  </si>
  <si>
    <t>tervezett</t>
  </si>
  <si>
    <t xml:space="preserve">1. </t>
  </si>
  <si>
    <t>Helyi önkormányzat</t>
  </si>
  <si>
    <t>Választott vezető</t>
  </si>
  <si>
    <t>Mezőőr önként vállalt feladat (kjt)</t>
  </si>
  <si>
    <t xml:space="preserve">2. </t>
  </si>
  <si>
    <t>Kttv</t>
  </si>
  <si>
    <t>Mt</t>
  </si>
  <si>
    <t>Intézmények összesen (1+2+3)</t>
  </si>
  <si>
    <t>Babarózsa Bölcsőde Tagintézmény</t>
  </si>
  <si>
    <t>Központi Rendelő Tagintézmény</t>
  </si>
  <si>
    <t>Vargha Gyula Városi Könyvtár</t>
  </si>
  <si>
    <t>Rovat</t>
  </si>
  <si>
    <t>Rovat neve</t>
  </si>
  <si>
    <t xml:space="preserve">K1        </t>
  </si>
  <si>
    <t xml:space="preserve">Személyi juttatások                     </t>
  </si>
  <si>
    <t xml:space="preserve">K2        </t>
  </si>
  <si>
    <t xml:space="preserve">Munkaadókat terh.járulék.és szoc.hj.adó </t>
  </si>
  <si>
    <t xml:space="preserve">K3        </t>
  </si>
  <si>
    <t xml:space="preserve">Dologi kiadások                         </t>
  </si>
  <si>
    <t xml:space="preserve">K4        </t>
  </si>
  <si>
    <t xml:space="preserve">Ellátottak pénzbeli juttatásai          </t>
  </si>
  <si>
    <t xml:space="preserve">K5        </t>
  </si>
  <si>
    <t xml:space="preserve">Egyéb működési célú kiadások            </t>
  </si>
  <si>
    <t xml:space="preserve">K6        </t>
  </si>
  <si>
    <t xml:space="preserve">Beruházások                             </t>
  </si>
  <si>
    <t xml:space="preserve">K7        </t>
  </si>
  <si>
    <t xml:space="preserve">Felújítások                             </t>
  </si>
  <si>
    <t xml:space="preserve">K8        </t>
  </si>
  <si>
    <t xml:space="preserve">Egyéb felhalmozási célú kiadások        </t>
  </si>
  <si>
    <t xml:space="preserve">K9        </t>
  </si>
  <si>
    <t xml:space="preserve">Finanszírozási kiadások                 </t>
  </si>
  <si>
    <t>**</t>
  </si>
  <si>
    <t>Kiadási rovatok összesen</t>
  </si>
  <si>
    <t xml:space="preserve">B1        </t>
  </si>
  <si>
    <t xml:space="preserve">Működési célú támogatások ÁH-on belül   </t>
  </si>
  <si>
    <t xml:space="preserve">B2        </t>
  </si>
  <si>
    <t xml:space="preserve">Felhalm.célú támogatások ÁH-on belül    </t>
  </si>
  <si>
    <t xml:space="preserve">B3        </t>
  </si>
  <si>
    <t xml:space="preserve">Közhatalmi bevételek                    </t>
  </si>
  <si>
    <t xml:space="preserve">B4        </t>
  </si>
  <si>
    <t xml:space="preserve">Működési bevételek                      </t>
  </si>
  <si>
    <t xml:space="preserve">B7        </t>
  </si>
  <si>
    <t xml:space="preserve">Felhalmozási célú átvett pénzeszközök   </t>
  </si>
  <si>
    <t xml:space="preserve">B8        </t>
  </si>
  <si>
    <t xml:space="preserve">Finanszírozási bevételek                </t>
  </si>
  <si>
    <t>Bevételi rovatok összesen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</si>
  <si>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</si>
  <si>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</si>
  <si>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</si>
  <si>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</si>
  <si>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</si>
  <si>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</si>
  <si>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</si>
  <si>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</si>
  <si>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</si>
  <si>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</si>
  <si>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</si>
  <si>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</si>
  <si>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</si>
  <si>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 xml:space="preserve">B6        </t>
  </si>
  <si>
    <t xml:space="preserve">Működési célú átvett pénzeszközök       </t>
  </si>
  <si>
    <t>ÜLLŐ VÁROS ÖNKORMÁNYZAT  SAJÁT ELŐIRÁNYZAT FELHASZNÁLÁSI ÜTEMTERVE</t>
  </si>
  <si>
    <t>ÜLLŐI POLGÁRMESTERI HIVATAL ELŐIRÁNYZAT FELHASZNÁLÁSI ÜTEMTERVE</t>
  </si>
  <si>
    <t>ÜLLŐ VÁROS HUMÁN SZOLGÁLTATÓ KÖZPONT, ÓVODA ÉS KÖZPONTI RENDELŐ TÖBBCÉLÚ KÖZÖS IGAZGATÁSÚ INTÉZMÉNY  ELŐIRÁNYZAT FELHASZNÁLÁSI ÜTEMTERVE</t>
  </si>
  <si>
    <t>VARGHA GYULA VÁROSI KÖNYVTÁR ELŐIRÁNYZAT FELHASZNÁLÁSI ÜTEMTERVE</t>
  </si>
  <si>
    <t>Ügykezelő</t>
  </si>
  <si>
    <t>Közalkalmazott</t>
  </si>
  <si>
    <t>Humán Szolgáltató Központ</t>
  </si>
  <si>
    <t>Napköziotthonos Óvodák Intézm. Egys.</t>
  </si>
  <si>
    <t>Helyi önkormányzat által fenntartott költségvetési szervek</t>
  </si>
  <si>
    <t>Családsegítő és gyermekjóléti szolgálat</t>
  </si>
  <si>
    <t>K4</t>
  </si>
  <si>
    <t>K5</t>
  </si>
  <si>
    <t>K7</t>
  </si>
  <si>
    <t>K8</t>
  </si>
  <si>
    <t>Egyéb felhalmozási célú kiadások</t>
  </si>
  <si>
    <t>K9</t>
  </si>
  <si>
    <t xml:space="preserve">Finanszírozási műveletek               </t>
  </si>
  <si>
    <t>Felhalmozási célú műveletek ÁH-on belül</t>
  </si>
  <si>
    <t>B7</t>
  </si>
  <si>
    <t>Felhalmozási célú átvett pénzeszköz</t>
  </si>
  <si>
    <t>Közterület felügyelő (Kttv)</t>
  </si>
  <si>
    <t>ÜLLŐ VÁROS HUMÁN SZOLGÁLTATÓ KÖZPONT, ÓVODA ÉS KÖZPONTI RENDELŐ TÖBBCÉLÚ KÖZÖS IGAZGATÁSÚ INTÉZMÉNY  2017. ÉVI KÖLTSÉGVETÉSE</t>
  </si>
  <si>
    <t>Ft-ban</t>
  </si>
  <si>
    <t xml:space="preserve"> Ft-ban</t>
  </si>
  <si>
    <t>módosítás</t>
  </si>
  <si>
    <t>Általános Igazgatás</t>
  </si>
  <si>
    <t>Felnőtt gondozási Szolgálat</t>
  </si>
  <si>
    <t>2017. eredeti ei.</t>
  </si>
  <si>
    <t>+</t>
  </si>
  <si>
    <t>-</t>
  </si>
  <si>
    <t>módosított ei.</t>
  </si>
  <si>
    <t>Finanszírozási műveletek</t>
  </si>
  <si>
    <t>1. mód.</t>
  </si>
  <si>
    <t>2. mód.</t>
  </si>
  <si>
    <t>Egyes kiemelt bevételi előirányzatok egységes rovatrend szerint</t>
  </si>
  <si>
    <t>1. B1. Működési célú támogatások államháztartáson belülről</t>
  </si>
  <si>
    <t>A</t>
  </si>
  <si>
    <t>B</t>
  </si>
  <si>
    <t>C</t>
  </si>
  <si>
    <t>Rovat megnevezése</t>
  </si>
  <si>
    <t>Rovat száma</t>
  </si>
  <si>
    <t xml:space="preserve">Előirányzatok 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</si>
  <si>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</si>
  <si>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</si>
  <si>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</si>
  <si>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</si>
  <si>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szociális, gyermekjóléti és gyermekétkeztetési feladatainak támogatása</t>
  </si>
  <si>
    <t>B113</t>
  </si>
  <si>
    <t>Települési önkormányzatok kulturális feladatainak támogatása</t>
  </si>
  <si>
    <t>B114</t>
  </si>
  <si>
    <t>Működési célú költségvetési támogatások és kiegészítő támogatások</t>
  </si>
  <si>
    <t>B115</t>
  </si>
  <si>
    <t>Elszámolásokból származó bevételek</t>
  </si>
  <si>
    <t>B116</t>
  </si>
  <si>
    <t>Önkormányzatok működési támogatásai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</si>
  <si>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</si>
  <si>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</si>
  <si>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</si>
  <si>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</si>
  <si>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</si>
  <si>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</si>
  <si>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</si>
  <si>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</si>
  <si>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</si>
  <si>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 xml:space="preserve">Egyéb működési célú támogatások bevételei államháztartáson belülről </t>
  </si>
  <si>
    <t>B16</t>
  </si>
  <si>
    <t>Működési célú támogatások államháztartáson belülről</t>
  </si>
  <si>
    <t>B1</t>
  </si>
  <si>
    <t>2. B2. Felhalmozási célú támogatások államháztartáson belülről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</si>
  <si>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</si>
  <si>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</si>
  <si>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</si>
  <si>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</si>
  <si>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</si>
  <si>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</si>
  <si>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</si>
  <si>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</si>
  <si>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 xml:space="preserve">Egyéb felhalmozási célú támogatások bevételei államháztartáson belülről </t>
  </si>
  <si>
    <t>B25</t>
  </si>
  <si>
    <t>Felhalmozási célú támogatások államháztartáson belülről</t>
  </si>
  <si>
    <t>3. B3. Közhatalmi bevételek</t>
  </si>
  <si>
    <t>Jövedelemadók</t>
  </si>
  <si>
    <t>B31</t>
  </si>
  <si>
    <t>Szociális hozzájárulási adó és járulékok</t>
  </si>
  <si>
    <t>B32</t>
  </si>
  <si>
    <t>Bérhez és foglalkoztatáshoz kapcsolódó adók</t>
  </si>
  <si>
    <t>B33</t>
  </si>
  <si>
    <t>Vagyoni típusú adók</t>
  </si>
  <si>
    <t>B34</t>
  </si>
  <si>
    <t>ebből a helyi adók:</t>
  </si>
  <si>
    <t>- építményadó</t>
  </si>
  <si>
    <t>- épület után fizetett idegenforgalmi adó</t>
  </si>
  <si>
    <t>- magánszemélyek kommunális adója</t>
  </si>
  <si>
    <t>- telekadó</t>
  </si>
  <si>
    <t>Értékesítési és forgalmi adók</t>
  </si>
  <si>
    <t>B351</t>
  </si>
  <si>
    <t>- állandó jelleggel végzett iparűzési tevékenység után fizetett helyi iparűzési adó</t>
  </si>
  <si>
    <t>- ideiglenes jelleggel végzett iparűzési tevékenység után fizetett helyi iparűzési adó</t>
  </si>
  <si>
    <t>Fogyasztási adók</t>
  </si>
  <si>
    <t>B352</t>
  </si>
  <si>
    <t>Pénzügyi monopóliumok nyereségét terhelő adók</t>
  </si>
  <si>
    <t>B353</t>
  </si>
  <si>
    <t>Gépjárműadók</t>
  </si>
  <si>
    <t>B354</t>
  </si>
  <si>
    <t>Egyéb áruhasználati és szolgáltatási adók</t>
  </si>
  <si>
    <t>B355</t>
  </si>
  <si>
    <t>- a tartózkodás után fizetett idegenforgalmi adó</t>
  </si>
  <si>
    <t>Termékek és szolgáltatások adói</t>
  </si>
  <si>
    <t>B35</t>
  </si>
  <si>
    <t>Egyéb közhatalmi bevételek</t>
  </si>
  <si>
    <t>B36</t>
  </si>
  <si>
    <t>Eredeti ei.</t>
  </si>
  <si>
    <t>Módosított ei.</t>
  </si>
  <si>
    <t>Módosítás összege</t>
  </si>
  <si>
    <t>D</t>
  </si>
  <si>
    <t>E</t>
  </si>
  <si>
    <t>1. számú melléklet a 21/2017.(X.07.) önkormányzati rendelethez</t>
  </si>
  <si>
    <t>2. számú melléklet a 21/2017. (X.07.) önkormányzati rendelethez</t>
  </si>
  <si>
    <t>3. számú melléklet a  21/2017. (X.07.) önkormányzati rendelethez</t>
  </si>
  <si>
    <t xml:space="preserve">4. számú melléklet a 21/2017.(X.07.) önkormányzati rendelethez </t>
  </si>
  <si>
    <t>5. számú melléklet a  21/2017. (X.07.) önkormányzati rendelethez</t>
  </si>
  <si>
    <t>6. számú melléklet a 21/2017.(X.07.) önkormányzati rendelet</t>
  </si>
  <si>
    <t>7. számú melléklet a   21/2017. (X.07.) önkormányzati rendelethez</t>
  </si>
  <si>
    <t>8. számú melléklet a   21/2017. (X.07.) önkormányzati rendelethez</t>
  </si>
  <si>
    <t>9. számú melléklet a  21/2017. (X.07.) önkormányzati rendelethez</t>
  </si>
  <si>
    <t>10. számú melléklet a 21/2017.(X.07.) önkormányzati rendelethez</t>
  </si>
  <si>
    <t>11. számú melléklet a  21/2017. (X.07.)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</si>
</sst>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241">
    <xf numFmtId="0" fontId="0" fillId="0" borderId="0" xfId="0"/>
    <xf numFmtId="0" fontId="3" fillId="0" borderId="0" xfId="0" applyFont="1" applyAlignment="1">
      <alignment horizontal="right"/>
    </xf>
    <xf numFmtId="0" fontId="0" fillId="0" borderId="0" xfId="0" applyAlignment="1"/>
    <xf numFmtId="0" fontId="5" fillId="0" borderId="14" xfId="0" applyFont="1" applyFill="1" applyBorder="1" applyAlignment="1">
      <alignment horizontal="center"/>
    </xf>
    <xf numFmtId="0" fontId="0" fillId="0" borderId="5" xfId="0" applyFont="1" applyFill="1" applyBorder="1"/>
    <xf numFmtId="0" fontId="0" fillId="0" borderId="3" xfId="0" applyFont="1" applyFill="1" applyBorder="1"/>
    <xf numFmtId="3" fontId="0" fillId="0" borderId="8" xfId="0" applyNumberFormat="1" applyFont="1" applyFill="1" applyBorder="1"/>
    <xf numFmtId="0" fontId="5" fillId="0" borderId="0" xfId="0" applyFont="1"/>
    <xf numFmtId="0" fontId="0" fillId="0" borderId="6" xfId="0" applyFont="1" applyFill="1" applyBorder="1"/>
    <xf numFmtId="0" fontId="0" fillId="0" borderId="2" xfId="0" applyFont="1" applyFill="1" applyBorder="1"/>
    <xf numFmtId="0" fontId="5" fillId="0" borderId="19" xfId="0" applyFont="1" applyFill="1" applyBorder="1"/>
    <xf numFmtId="0" fontId="5" fillId="0" borderId="20" xfId="0" applyFont="1" applyFill="1" applyBorder="1"/>
    <xf numFmtId="3" fontId="5" fillId="0" borderId="21" xfId="0" applyNumberFormat="1" applyFont="1" applyFill="1" applyBorder="1"/>
    <xf numFmtId="0" fontId="0" fillId="0" borderId="4" xfId="0" applyFont="1" applyFill="1" applyBorder="1"/>
    <xf numFmtId="0" fontId="0" fillId="0" borderId="1" xfId="0" applyFont="1" applyFill="1" applyBorder="1"/>
    <xf numFmtId="3" fontId="0" fillId="0" borderId="22" xfId="0" applyNumberFormat="1" applyFont="1" applyFill="1" applyBorder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0" fillId="0" borderId="5" xfId="0" applyFont="1" applyBorder="1"/>
    <xf numFmtId="0" fontId="0" fillId="0" borderId="3" xfId="0" applyFont="1" applyBorder="1"/>
    <xf numFmtId="164" fontId="0" fillId="0" borderId="0" xfId="0" applyNumberFormat="1" applyFont="1"/>
    <xf numFmtId="0" fontId="6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3" fontId="0" fillId="0" borderId="0" xfId="0" applyNumberFormat="1" applyFont="1"/>
    <xf numFmtId="3" fontId="0" fillId="0" borderId="0" xfId="0" applyNumberFormat="1" applyFont="1" applyFill="1" applyBorder="1"/>
    <xf numFmtId="0" fontId="0" fillId="0" borderId="3" xfId="0" applyBorder="1"/>
    <xf numFmtId="49" fontId="0" fillId="0" borderId="0" xfId="0" applyNumberFormat="1"/>
    <xf numFmtId="0" fontId="0" fillId="0" borderId="5" xfId="0" applyBorder="1"/>
    <xf numFmtId="3" fontId="0" fillId="0" borderId="8" xfId="0" applyNumberFormat="1" applyBorder="1"/>
    <xf numFmtId="0" fontId="0" fillId="0" borderId="16" xfId="0" applyBorder="1"/>
    <xf numFmtId="0" fontId="0" fillId="0" borderId="24" xfId="0" applyBorder="1"/>
    <xf numFmtId="0" fontId="0" fillId="0" borderId="24" xfId="0" applyFont="1" applyBorder="1"/>
    <xf numFmtId="3" fontId="0" fillId="0" borderId="16" xfId="0" applyNumberFormat="1" applyBorder="1"/>
    <xf numFmtId="0" fontId="0" fillId="0" borderId="18" xfId="0" applyBorder="1"/>
    <xf numFmtId="0" fontId="0" fillId="0" borderId="25" xfId="0" applyBorder="1"/>
    <xf numFmtId="3" fontId="0" fillId="0" borderId="18" xfId="0" applyNumberFormat="1" applyBorder="1"/>
    <xf numFmtId="0" fontId="11" fillId="0" borderId="15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0" fillId="0" borderId="17" xfId="0" applyBorder="1"/>
    <xf numFmtId="0" fontId="0" fillId="0" borderId="27" xfId="0" applyBorder="1"/>
    <xf numFmtId="3" fontId="0" fillId="0" borderId="17" xfId="0" applyNumberFormat="1" applyBorder="1"/>
    <xf numFmtId="0" fontId="11" fillId="0" borderId="15" xfId="0" applyFont="1" applyBorder="1"/>
    <xf numFmtId="0" fontId="11" fillId="0" borderId="26" xfId="0" applyFont="1" applyBorder="1"/>
    <xf numFmtId="3" fontId="11" fillId="0" borderId="15" xfId="0" applyNumberFormat="1" applyFont="1" applyBorder="1"/>
    <xf numFmtId="0" fontId="13" fillId="0" borderId="0" xfId="0" applyFont="1" applyAlignment="1">
      <alignment horizontal="right"/>
    </xf>
    <xf numFmtId="0" fontId="14" fillId="0" borderId="0" xfId="0" applyFont="1"/>
    <xf numFmtId="0" fontId="15" fillId="0" borderId="12" xfId="0" applyFont="1" applyFill="1" applyBorder="1" applyAlignment="1">
      <alignment horizontal="center"/>
    </xf>
    <xf numFmtId="0" fontId="14" fillId="0" borderId="3" xfId="0" applyFont="1" applyFill="1" applyBorder="1"/>
    <xf numFmtId="0" fontId="14" fillId="0" borderId="2" xfId="0" applyFont="1" applyFill="1" applyBorder="1"/>
    <xf numFmtId="0" fontId="15" fillId="0" borderId="20" xfId="0" applyFont="1" applyFill="1" applyBorder="1"/>
    <xf numFmtId="0" fontId="1" fillId="0" borderId="0" xfId="0" applyFont="1" applyAlignment="1">
      <alignment horizontal="right"/>
    </xf>
    <xf numFmtId="0" fontId="15" fillId="0" borderId="23" xfId="0" applyFont="1" applyBorder="1" applyAlignment="1">
      <alignment horizontal="center"/>
    </xf>
    <xf numFmtId="3" fontId="14" fillId="0" borderId="3" xfId="0" applyNumberFormat="1" applyFont="1" applyFill="1" applyBorder="1"/>
    <xf numFmtId="3" fontId="15" fillId="0" borderId="8" xfId="0" applyNumberFormat="1" applyFont="1" applyBorder="1"/>
    <xf numFmtId="3" fontId="15" fillId="0" borderId="20" xfId="0" applyNumberFormat="1" applyFont="1" applyFill="1" applyBorder="1"/>
    <xf numFmtId="3" fontId="15" fillId="0" borderId="21" xfId="0" applyNumberFormat="1" applyFont="1" applyFill="1" applyBorder="1"/>
    <xf numFmtId="3" fontId="14" fillId="0" borderId="23" xfId="0" applyNumberFormat="1" applyFont="1" applyBorder="1"/>
    <xf numFmtId="3" fontId="14" fillId="0" borderId="8" xfId="0" applyNumberFormat="1" applyFont="1" applyBorder="1"/>
    <xf numFmtId="3" fontId="14" fillId="0" borderId="9" xfId="0" applyNumberFormat="1" applyFont="1" applyBorder="1"/>
    <xf numFmtId="0" fontId="15" fillId="0" borderId="14" xfId="0" applyFont="1" applyFill="1" applyBorder="1" applyAlignment="1">
      <alignment horizontal="center"/>
    </xf>
    <xf numFmtId="0" fontId="14" fillId="0" borderId="5" xfId="0" applyFont="1" applyFill="1" applyBorder="1"/>
    <xf numFmtId="0" fontId="14" fillId="0" borderId="6" xfId="0" applyFont="1" applyFill="1" applyBorder="1"/>
    <xf numFmtId="0" fontId="15" fillId="0" borderId="19" xfId="0" applyFont="1" applyFill="1" applyBorder="1"/>
    <xf numFmtId="0" fontId="14" fillId="0" borderId="4" xfId="0" applyFont="1" applyFill="1" applyBorder="1"/>
    <xf numFmtId="0" fontId="14" fillId="0" borderId="0" xfId="0" applyFont="1" applyAlignment="1">
      <alignment wrapText="1"/>
    </xf>
    <xf numFmtId="0" fontId="15" fillId="0" borderId="12" xfId="0" applyFont="1" applyFill="1" applyBorder="1" applyAlignment="1">
      <alignment horizontal="center" wrapText="1"/>
    </xf>
    <xf numFmtId="0" fontId="14" fillId="0" borderId="3" xfId="0" applyFont="1" applyFill="1" applyBorder="1" applyAlignment="1">
      <alignment wrapText="1"/>
    </xf>
    <xf numFmtId="0" fontId="14" fillId="0" borderId="2" xfId="0" applyFont="1" applyFill="1" applyBorder="1" applyAlignment="1">
      <alignment wrapText="1"/>
    </xf>
    <xf numFmtId="0" fontId="15" fillId="0" borderId="20" xfId="0" applyFont="1" applyFill="1" applyBorder="1" applyAlignment="1">
      <alignment wrapText="1"/>
    </xf>
    <xf numFmtId="0" fontId="14" fillId="0" borderId="1" xfId="0" applyFont="1" applyFill="1" applyBorder="1" applyAlignment="1">
      <alignment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wrapText="1"/>
    </xf>
    <xf numFmtId="3" fontId="14" fillId="0" borderId="30" xfId="0" applyNumberFormat="1" applyFont="1" applyFill="1" applyBorder="1"/>
    <xf numFmtId="3" fontId="0" fillId="0" borderId="0" xfId="0" applyNumberFormat="1"/>
    <xf numFmtId="0" fontId="0" fillId="0" borderId="0" xfId="0" applyAlignment="1">
      <alignment horizontal="center"/>
    </xf>
    <xf numFmtId="3" fontId="5" fillId="0" borderId="15" xfId="0" applyNumberFormat="1" applyFont="1" applyFill="1" applyBorder="1"/>
    <xf numFmtId="3" fontId="0" fillId="0" borderId="9" xfId="0" applyNumberFormat="1" applyFont="1" applyFill="1" applyBorder="1"/>
    <xf numFmtId="0" fontId="0" fillId="0" borderId="0" xfId="0" applyFont="1" applyAlignment="1">
      <alignment horizontal="right"/>
    </xf>
    <xf numFmtId="0" fontId="8" fillId="0" borderId="32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0" fillId="0" borderId="32" xfId="0" applyFont="1" applyBorder="1" applyAlignment="1">
      <alignment wrapText="1"/>
    </xf>
    <xf numFmtId="0" fontId="0" fillId="0" borderId="33" xfId="0" applyFont="1" applyBorder="1" applyAlignment="1">
      <alignment wrapText="1"/>
    </xf>
    <xf numFmtId="0" fontId="12" fillId="0" borderId="32" xfId="0" applyFont="1" applyBorder="1" applyAlignment="1">
      <alignment horizontal="center"/>
    </xf>
    <xf numFmtId="0" fontId="8" fillId="0" borderId="34" xfId="0" applyFont="1" applyFill="1" applyBorder="1" applyAlignment="1">
      <alignment horizontal="center" vertical="center" wrapText="1"/>
    </xf>
    <xf numFmtId="165" fontId="9" fillId="0" borderId="5" xfId="0" applyNumberFormat="1" applyFont="1" applyFill="1" applyBorder="1" applyAlignment="1">
      <alignment horizontal="center" vertical="center"/>
    </xf>
    <xf numFmtId="164" fontId="0" fillId="0" borderId="8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 wrapText="1"/>
    </xf>
    <xf numFmtId="164" fontId="7" fillId="0" borderId="8" xfId="0" applyNumberFormat="1" applyFont="1" applyFill="1" applyBorder="1" applyAlignment="1">
      <alignment horizontal="center" vertical="center" wrapText="1"/>
    </xf>
    <xf numFmtId="165" fontId="9" fillId="0" borderId="5" xfId="0" applyNumberFormat="1" applyFont="1" applyFill="1" applyBorder="1" applyAlignment="1">
      <alignment horizontal="center" vertical="center" wrapText="1"/>
    </xf>
    <xf numFmtId="164" fontId="6" fillId="0" borderId="8" xfId="0" applyNumberFormat="1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/>
    </xf>
    <xf numFmtId="4" fontId="7" fillId="0" borderId="8" xfId="0" applyNumberFormat="1" applyFont="1" applyFill="1" applyBorder="1" applyAlignment="1">
      <alignment horizontal="center" vertical="center"/>
    </xf>
    <xf numFmtId="4" fontId="10" fillId="0" borderId="5" xfId="0" applyNumberFormat="1" applyFont="1" applyFill="1" applyBorder="1" applyAlignment="1">
      <alignment horizontal="center" vertical="center"/>
    </xf>
    <xf numFmtId="2" fontId="6" fillId="0" borderId="8" xfId="0" applyNumberFormat="1" applyFont="1" applyFill="1" applyBorder="1" applyAlignment="1">
      <alignment horizontal="center" vertical="center"/>
    </xf>
    <xf numFmtId="164" fontId="6" fillId="0" borderId="8" xfId="0" applyNumberFormat="1" applyFont="1" applyFill="1" applyBorder="1" applyAlignment="1">
      <alignment horizontal="center" vertical="center"/>
    </xf>
    <xf numFmtId="4" fontId="10" fillId="0" borderId="10" xfId="0" applyNumberFormat="1" applyFont="1" applyFill="1" applyBorder="1" applyAlignment="1">
      <alignment horizontal="center" vertical="center"/>
    </xf>
    <xf numFmtId="4" fontId="10" fillId="0" borderId="9" xfId="0" applyNumberFormat="1" applyFont="1" applyFill="1" applyBorder="1" applyAlignment="1">
      <alignment horizontal="center" vertical="center"/>
    </xf>
    <xf numFmtId="0" fontId="0" fillId="0" borderId="33" xfId="0" applyBorder="1" applyAlignment="1">
      <alignment wrapText="1"/>
    </xf>
    <xf numFmtId="4" fontId="9" fillId="0" borderId="13" xfId="0" applyNumberFormat="1" applyFont="1" applyFill="1" applyBorder="1" applyAlignment="1">
      <alignment horizontal="center" vertical="center"/>
    </xf>
    <xf numFmtId="4" fontId="9" fillId="0" borderId="8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4" xfId="0" applyBorder="1"/>
    <xf numFmtId="0" fontId="0" fillId="0" borderId="1" xfId="0" applyBorder="1"/>
    <xf numFmtId="0" fontId="11" fillId="0" borderId="28" xfId="0" applyFont="1" applyBorder="1"/>
    <xf numFmtId="0" fontId="11" fillId="0" borderId="7" xfId="0" applyFont="1" applyBorder="1"/>
    <xf numFmtId="3" fontId="11" fillId="0" borderId="28" xfId="0" applyNumberFormat="1" applyFont="1" applyBorder="1"/>
    <xf numFmtId="0" fontId="0" fillId="0" borderId="29" xfId="0" applyBorder="1"/>
    <xf numFmtId="0" fontId="0" fillId="0" borderId="35" xfId="0" applyBorder="1"/>
    <xf numFmtId="3" fontId="0" fillId="0" borderId="29" xfId="0" applyNumberFormat="1" applyBorder="1"/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3" fontId="0" fillId="0" borderId="22" xfId="0" applyNumberFormat="1" applyBorder="1"/>
    <xf numFmtId="3" fontId="0" fillId="0" borderId="4" xfId="0" applyNumberFormat="1" applyBorder="1"/>
    <xf numFmtId="3" fontId="0" fillId="0" borderId="5" xfId="0" applyNumberFormat="1" applyBorder="1"/>
    <xf numFmtId="3" fontId="0" fillId="0" borderId="10" xfId="0" applyNumberFormat="1" applyBorder="1"/>
    <xf numFmtId="3" fontId="0" fillId="0" borderId="9" xfId="0" applyNumberFormat="1" applyBorder="1"/>
    <xf numFmtId="3" fontId="0" fillId="0" borderId="32" xfId="0" applyNumberFormat="1" applyBorder="1"/>
    <xf numFmtId="3" fontId="3" fillId="0" borderId="0" xfId="0" applyNumberFormat="1" applyFont="1" applyAlignment="1">
      <alignment horizontal="right"/>
    </xf>
    <xf numFmtId="3" fontId="0" fillId="0" borderId="40" xfId="0" applyNumberFormat="1" applyBorder="1"/>
    <xf numFmtId="0" fontId="11" fillId="0" borderId="36" xfId="0" applyFont="1" applyBorder="1"/>
    <xf numFmtId="0" fontId="11" fillId="0" borderId="37" xfId="0" applyFont="1" applyBorder="1"/>
    <xf numFmtId="3" fontId="11" fillId="0" borderId="38" xfId="0" applyNumberFormat="1" applyFont="1" applyBorder="1"/>
    <xf numFmtId="3" fontId="11" fillId="0" borderId="7" xfId="0" applyNumberFormat="1" applyFont="1" applyBorder="1"/>
    <xf numFmtId="3" fontId="11" fillId="0" borderId="41" xfId="0" applyNumberFormat="1" applyFont="1" applyBorder="1"/>
    <xf numFmtId="0" fontId="0" fillId="0" borderId="10" xfId="0" applyFont="1" applyBorder="1"/>
    <xf numFmtId="0" fontId="0" fillId="0" borderId="11" xfId="0" applyFont="1" applyBorder="1"/>
    <xf numFmtId="3" fontId="0" fillId="0" borderId="34" xfId="0" applyNumberFormat="1" applyBorder="1"/>
    <xf numFmtId="0" fontId="11" fillId="0" borderId="19" xfId="0" applyFont="1" applyBorder="1"/>
    <xf numFmtId="0" fontId="11" fillId="0" borderId="20" xfId="0" applyFont="1" applyBorder="1"/>
    <xf numFmtId="3" fontId="11" fillId="0" borderId="21" xfId="0" applyNumberFormat="1" applyFont="1" applyBorder="1"/>
    <xf numFmtId="0" fontId="11" fillId="0" borderId="19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3" fontId="5" fillId="0" borderId="19" xfId="0" applyNumberFormat="1" applyFont="1" applyBorder="1" applyAlignment="1">
      <alignment horizontal="center"/>
    </xf>
    <xf numFmtId="3" fontId="5" fillId="0" borderId="20" xfId="0" applyNumberFormat="1" applyFont="1" applyBorder="1" applyAlignment="1">
      <alignment horizontal="center"/>
    </xf>
    <xf numFmtId="0" fontId="11" fillId="0" borderId="42" xfId="0" applyFont="1" applyBorder="1" applyAlignment="1">
      <alignment horizontal="center"/>
    </xf>
    <xf numFmtId="3" fontId="11" fillId="0" borderId="19" xfId="0" applyNumberFormat="1" applyFont="1" applyFill="1" applyBorder="1" applyAlignment="1">
      <alignment horizontal="center"/>
    </xf>
    <xf numFmtId="3" fontId="11" fillId="0" borderId="20" xfId="0" applyNumberFormat="1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3" fontId="11" fillId="0" borderId="0" xfId="0" applyNumberFormat="1" applyFont="1" applyFill="1" applyBorder="1"/>
    <xf numFmtId="3" fontId="0" fillId="0" borderId="39" xfId="0" applyNumberFormat="1" applyFont="1" applyFill="1" applyBorder="1"/>
    <xf numFmtId="0" fontId="0" fillId="0" borderId="43" xfId="0" applyFill="1" applyBorder="1"/>
    <xf numFmtId="3" fontId="0" fillId="0" borderId="44" xfId="0" applyNumberFormat="1" applyBorder="1"/>
    <xf numFmtId="0" fontId="16" fillId="0" borderId="0" xfId="0" applyFont="1"/>
    <xf numFmtId="3" fontId="5" fillId="0" borderId="46" xfId="0" applyNumberFormat="1" applyFont="1" applyBorder="1" applyAlignment="1">
      <alignment horizontal="center"/>
    </xf>
    <xf numFmtId="3" fontId="0" fillId="0" borderId="25" xfId="0" applyNumberFormat="1" applyFill="1" applyBorder="1"/>
    <xf numFmtId="3" fontId="0" fillId="0" borderId="24" xfId="0" applyNumberFormat="1" applyFill="1" applyBorder="1"/>
    <xf numFmtId="3" fontId="0" fillId="0" borderId="24" xfId="0" applyNumberFormat="1" applyBorder="1"/>
    <xf numFmtId="3" fontId="0" fillId="0" borderId="35" xfId="0" applyNumberFormat="1" applyBorder="1"/>
    <xf numFmtId="3" fontId="11" fillId="0" borderId="45" xfId="0" applyNumberFormat="1" applyFont="1" applyBorder="1"/>
    <xf numFmtId="3" fontId="0" fillId="0" borderId="25" xfId="0" applyNumberFormat="1" applyBorder="1"/>
    <xf numFmtId="3" fontId="11" fillId="0" borderId="47" xfId="0" applyNumberFormat="1" applyFont="1" applyBorder="1"/>
    <xf numFmtId="3" fontId="5" fillId="0" borderId="21" xfId="0" applyNumberFormat="1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3" fontId="0" fillId="0" borderId="48" xfId="0" applyNumberFormat="1" applyBorder="1"/>
    <xf numFmtId="3" fontId="0" fillId="0" borderId="39" xfId="0" applyNumberFormat="1" applyBorder="1"/>
    <xf numFmtId="3" fontId="0" fillId="0" borderId="22" xfId="0" applyNumberFormat="1" applyFill="1" applyBorder="1"/>
    <xf numFmtId="3" fontId="0" fillId="0" borderId="8" xfId="0" applyNumberFormat="1" applyFill="1" applyBorder="1"/>
    <xf numFmtId="3" fontId="0" fillId="0" borderId="23" xfId="0" applyNumberFormat="1" applyBorder="1"/>
    <xf numFmtId="3" fontId="0" fillId="0" borderId="49" xfId="0" applyNumberFormat="1" applyBorder="1"/>
    <xf numFmtId="3" fontId="0" fillId="0" borderId="50" xfId="0" applyNumberFormat="1" applyBorder="1"/>
    <xf numFmtId="0" fontId="11" fillId="0" borderId="45" xfId="0" applyFont="1" applyFill="1" applyBorder="1" applyAlignment="1">
      <alignment horizontal="center"/>
    </xf>
    <xf numFmtId="3" fontId="11" fillId="0" borderId="2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5" fillId="0" borderId="15" xfId="0" applyFont="1" applyBorder="1" applyAlignment="1">
      <alignment horizontal="center" vertical="top" wrapText="1"/>
    </xf>
    <xf numFmtId="0" fontId="5" fillId="0" borderId="45" xfId="0" applyFont="1" applyBorder="1" applyAlignment="1">
      <alignment horizontal="center" vertical="top" wrapText="1"/>
    </xf>
    <xf numFmtId="0" fontId="0" fillId="0" borderId="14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23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18" fillId="0" borderId="3" xfId="0" applyFont="1" applyBorder="1" applyAlignment="1">
      <alignment horizontal="justify" vertical="top" wrapText="1"/>
    </xf>
    <xf numFmtId="0" fontId="18" fillId="0" borderId="3" xfId="0" applyFont="1" applyBorder="1" applyAlignment="1">
      <alignment horizontal="right" vertical="top" wrapText="1"/>
    </xf>
    <xf numFmtId="3" fontId="0" fillId="0" borderId="8" xfId="0" applyNumberFormat="1" applyFont="1" applyBorder="1" applyAlignment="1">
      <alignment horizontal="right" vertical="top" wrapText="1"/>
    </xf>
    <xf numFmtId="0" fontId="0" fillId="0" borderId="3" xfId="0" applyFont="1" applyBorder="1" applyAlignment="1">
      <alignment horizontal="justify" vertical="top" wrapText="1"/>
    </xf>
    <xf numFmtId="0" fontId="0" fillId="0" borderId="3" xfId="0" applyFont="1" applyBorder="1" applyAlignment="1">
      <alignment horizontal="right" vertical="top" wrapText="1"/>
    </xf>
    <xf numFmtId="0" fontId="0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justify" vertical="top" wrapText="1"/>
    </xf>
    <xf numFmtId="0" fontId="5" fillId="0" borderId="11" xfId="0" applyFont="1" applyBorder="1" applyAlignment="1">
      <alignment horizontal="right" vertical="top" wrapText="1"/>
    </xf>
    <xf numFmtId="3" fontId="5" fillId="0" borderId="9" xfId="0" applyNumberFormat="1" applyFont="1" applyBorder="1" applyAlignment="1">
      <alignment horizontal="right" vertical="top" wrapText="1"/>
    </xf>
    <xf numFmtId="0" fontId="0" fillId="0" borderId="51" xfId="0" applyFont="1" applyBorder="1" applyAlignment="1">
      <alignment horizontal="center" wrapText="1"/>
    </xf>
    <xf numFmtId="0" fontId="5" fillId="0" borderId="51" xfId="0" applyFont="1" applyBorder="1" applyAlignment="1">
      <alignment horizontal="justify" vertical="top" wrapText="1"/>
    </xf>
    <xf numFmtId="0" fontId="5" fillId="0" borderId="51" xfId="0" applyFont="1" applyBorder="1" applyAlignment="1">
      <alignment horizontal="right" vertical="top" wrapText="1"/>
    </xf>
    <xf numFmtId="3" fontId="5" fillId="0" borderId="51" xfId="0" applyNumberFormat="1" applyFont="1" applyBorder="1" applyAlignment="1">
      <alignment horizontal="right" vertical="top" wrapText="1"/>
    </xf>
    <xf numFmtId="3" fontId="4" fillId="0" borderId="0" xfId="0" applyNumberFormat="1" applyFont="1" applyBorder="1" applyAlignment="1">
      <alignment horizontal="right"/>
    </xf>
    <xf numFmtId="3" fontId="5" fillId="0" borderId="23" xfId="0" applyNumberFormat="1" applyFont="1" applyBorder="1" applyAlignment="1">
      <alignment horizontal="center" wrapText="1"/>
    </xf>
    <xf numFmtId="3" fontId="0" fillId="0" borderId="5" xfId="0" applyNumberFormat="1" applyFont="1" applyBorder="1"/>
    <xf numFmtId="3" fontId="0" fillId="0" borderId="8" xfId="0" applyNumberFormat="1" applyFont="1" applyBorder="1"/>
    <xf numFmtId="3" fontId="0" fillId="0" borderId="10" xfId="0" applyNumberFormat="1" applyFont="1" applyBorder="1"/>
    <xf numFmtId="3" fontId="0" fillId="0" borderId="9" xfId="0" applyNumberFormat="1" applyFont="1" applyBorder="1"/>
    <xf numFmtId="3" fontId="0" fillId="0" borderId="8" xfId="0" applyNumberFormat="1" applyFont="1" applyBorder="1" applyAlignment="1">
      <alignment wrapText="1"/>
    </xf>
    <xf numFmtId="3" fontId="5" fillId="0" borderId="9" xfId="0" applyNumberFormat="1" applyFont="1" applyBorder="1" applyAlignment="1">
      <alignment wrapText="1"/>
    </xf>
    <xf numFmtId="3" fontId="5" fillId="0" borderId="10" xfId="0" applyNumberFormat="1" applyFont="1" applyBorder="1"/>
    <xf numFmtId="3" fontId="5" fillId="0" borderId="9" xfId="0" applyNumberFormat="1" applyFont="1" applyBorder="1"/>
    <xf numFmtId="0" fontId="0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  <xf numFmtId="0" fontId="5" fillId="0" borderId="19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wrapText="1"/>
    </xf>
    <xf numFmtId="0" fontId="5" fillId="0" borderId="3" xfId="0" applyFont="1" applyBorder="1" applyAlignment="1">
      <alignment horizontal="justify" vertical="top" wrapText="1"/>
    </xf>
    <xf numFmtId="0" fontId="5" fillId="0" borderId="3" xfId="0" applyFont="1" applyBorder="1" applyAlignment="1">
      <alignment horizontal="right" vertical="top" wrapText="1"/>
    </xf>
    <xf numFmtId="3" fontId="5" fillId="0" borderId="8" xfId="0" applyNumberFormat="1" applyFont="1" applyBorder="1" applyAlignment="1">
      <alignment horizontal="right" vertical="top" wrapText="1"/>
    </xf>
    <xf numFmtId="3" fontId="5" fillId="0" borderId="5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17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 vertical="top"/>
    </xf>
    <xf numFmtId="0" fontId="0" fillId="0" borderId="0" xfId="0" applyAlignment="1"/>
    <xf numFmtId="0" fontId="0" fillId="0" borderId="7" xfId="0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5" fillId="0" borderId="51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164" fontId="8" fillId="0" borderId="8" xfId="0" applyNumberFormat="1" applyFont="1" applyFill="1" applyBorder="1" applyAlignment="1">
      <alignment horizontal="center" vertical="center" wrapText="1"/>
    </xf>
    <xf numFmtId="0" fontId="0" fillId="0" borderId="0" xfId="0" applyFont="1" applyAlignment="1"/>
    <xf numFmtId="0" fontId="8" fillId="0" borderId="14" xfId="0" applyFont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top"/>
    </xf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3">
    <cellStyle name="Normál" xfId="0" builtinId="0"/>
    <cellStyle name="Normál 2" xfId="1"/>
    <cellStyle name="Százalék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6.tervez&#233;s\ktgv_2016_p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6.tervez&#233;s\ktgv_2016_hsz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ŐLAP"/>
      <sheetName val="011130"/>
      <sheetName val="011220"/>
      <sheetName val="016030"/>
      <sheetName val="018030"/>
      <sheetName val="074011"/>
      <sheetName val="074031"/>
      <sheetName val="076010"/>
      <sheetName val="082042"/>
      <sheetName val="091140"/>
      <sheetName val="098022"/>
      <sheetName val="104030"/>
      <sheetName val="104042"/>
      <sheetName val="106020"/>
      <sheetName val="107051"/>
      <sheetName val="107052"/>
      <sheetName val="107053"/>
      <sheetName val="107054"/>
      <sheetName val="Munka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A6" t="str">
            <v>K311/4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ŐLAP"/>
      <sheetName val="018030"/>
      <sheetName val="074011"/>
      <sheetName val="074031"/>
      <sheetName val="076010"/>
      <sheetName val="091110"/>
      <sheetName val="091140"/>
      <sheetName val="096015"/>
      <sheetName val="104030"/>
      <sheetName val="104042"/>
      <sheetName val="107051"/>
      <sheetName val="107052"/>
      <sheetName val="107053"/>
      <sheetName val="107054"/>
    </sheetNames>
    <sheetDataSet>
      <sheetData sheetId="0" refreshError="1"/>
      <sheetData sheetId="1">
        <row r="6">
          <cell r="D6">
            <v>0</v>
          </cell>
        </row>
      </sheetData>
      <sheetData sheetId="2">
        <row r="7">
          <cell r="D7">
            <v>0</v>
          </cell>
        </row>
      </sheetData>
      <sheetData sheetId="3">
        <row r="14">
          <cell r="D14">
            <v>0</v>
          </cell>
        </row>
      </sheetData>
      <sheetData sheetId="4">
        <row r="11">
          <cell r="D11">
            <v>0</v>
          </cell>
        </row>
      </sheetData>
      <sheetData sheetId="5">
        <row r="12">
          <cell r="D12">
            <v>0</v>
          </cell>
        </row>
        <row r="21">
          <cell r="D21">
            <v>0</v>
          </cell>
        </row>
      </sheetData>
      <sheetData sheetId="6">
        <row r="21">
          <cell r="D21">
            <v>0</v>
          </cell>
        </row>
        <row r="55">
          <cell r="D55">
            <v>0</v>
          </cell>
        </row>
      </sheetData>
      <sheetData sheetId="7">
        <row r="6">
          <cell r="D6">
            <v>0</v>
          </cell>
        </row>
      </sheetData>
      <sheetData sheetId="8">
        <row r="16">
          <cell r="D16">
            <v>0</v>
          </cell>
        </row>
      </sheetData>
      <sheetData sheetId="9">
        <row r="11">
          <cell r="D11">
            <v>0</v>
          </cell>
        </row>
      </sheetData>
      <sheetData sheetId="10">
        <row r="9">
          <cell r="D9">
            <v>0</v>
          </cell>
        </row>
      </sheetData>
      <sheetData sheetId="11">
        <row r="9">
          <cell r="D9">
            <v>0</v>
          </cell>
        </row>
      </sheetData>
      <sheetData sheetId="12">
        <row r="9">
          <cell r="D9">
            <v>0</v>
          </cell>
        </row>
      </sheetData>
      <sheetData sheetId="13">
        <row r="20">
          <cell r="D2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zoomScaleNormal="100" workbookViewId="0">
      <selection activeCell="I16" sqref="I16"/>
    </sheetView>
  </sheetViews>
  <sheetFormatPr defaultRowHeight="15" x14ac:dyDescent="0.25"/>
  <cols>
    <col min="1" max="1" width="6.5703125" style="16" bestFit="1" customWidth="1"/>
    <col min="2" max="2" width="38.7109375" style="16" customWidth="1"/>
    <col min="3" max="3" width="20.85546875" style="16" customWidth="1"/>
    <col min="4" max="5" width="10.85546875" style="16" bestFit="1" customWidth="1"/>
    <col min="6" max="7" width="10.85546875" style="16" customWidth="1"/>
    <col min="8" max="8" width="13.5703125" style="16" bestFit="1" customWidth="1"/>
    <col min="9" max="9" width="10.85546875" style="16" bestFit="1" customWidth="1"/>
    <col min="10" max="257" width="9.140625" style="16"/>
    <col min="258" max="258" width="10.7109375" style="16" customWidth="1"/>
    <col min="259" max="259" width="40.7109375" style="16" customWidth="1"/>
    <col min="260" max="262" width="17.7109375" style="16" customWidth="1"/>
    <col min="263" max="263" width="9.85546875" style="16" bestFit="1" customWidth="1"/>
    <col min="264" max="264" width="11.42578125" style="16" customWidth="1"/>
    <col min="265" max="513" width="9.140625" style="16"/>
    <col min="514" max="514" width="10.7109375" style="16" customWidth="1"/>
    <col min="515" max="515" width="40.7109375" style="16" customWidth="1"/>
    <col min="516" max="518" width="17.7109375" style="16" customWidth="1"/>
    <col min="519" max="519" width="9.85546875" style="16" bestFit="1" customWidth="1"/>
    <col min="520" max="520" width="11.42578125" style="16" customWidth="1"/>
    <col min="521" max="769" width="9.140625" style="16"/>
    <col min="770" max="770" width="10.7109375" style="16" customWidth="1"/>
    <col min="771" max="771" width="40.7109375" style="16" customWidth="1"/>
    <col min="772" max="774" width="17.7109375" style="16" customWidth="1"/>
    <col min="775" max="775" width="9.85546875" style="16" bestFit="1" customWidth="1"/>
    <col min="776" max="776" width="11.42578125" style="16" customWidth="1"/>
    <col min="777" max="1025" width="9.140625" style="16"/>
    <col min="1026" max="1026" width="10.7109375" style="16" customWidth="1"/>
    <col min="1027" max="1027" width="40.7109375" style="16" customWidth="1"/>
    <col min="1028" max="1030" width="17.7109375" style="16" customWidth="1"/>
    <col min="1031" max="1031" width="9.85546875" style="16" bestFit="1" customWidth="1"/>
    <col min="1032" max="1032" width="11.42578125" style="16" customWidth="1"/>
    <col min="1033" max="1281" width="9.140625" style="16"/>
    <col min="1282" max="1282" width="10.7109375" style="16" customWidth="1"/>
    <col min="1283" max="1283" width="40.7109375" style="16" customWidth="1"/>
    <col min="1284" max="1286" width="17.7109375" style="16" customWidth="1"/>
    <col min="1287" max="1287" width="9.85546875" style="16" bestFit="1" customWidth="1"/>
    <col min="1288" max="1288" width="11.42578125" style="16" customWidth="1"/>
    <col min="1289" max="1537" width="9.140625" style="16"/>
    <col min="1538" max="1538" width="10.7109375" style="16" customWidth="1"/>
    <col min="1539" max="1539" width="40.7109375" style="16" customWidth="1"/>
    <col min="1540" max="1542" width="17.7109375" style="16" customWidth="1"/>
    <col min="1543" max="1543" width="9.85546875" style="16" bestFit="1" customWidth="1"/>
    <col min="1544" max="1544" width="11.42578125" style="16" customWidth="1"/>
    <col min="1545" max="1793" width="9.140625" style="16"/>
    <col min="1794" max="1794" width="10.7109375" style="16" customWidth="1"/>
    <col min="1795" max="1795" width="40.7109375" style="16" customWidth="1"/>
    <col min="1796" max="1798" width="17.7109375" style="16" customWidth="1"/>
    <col min="1799" max="1799" width="9.85546875" style="16" bestFit="1" customWidth="1"/>
    <col min="1800" max="1800" width="11.42578125" style="16" customWidth="1"/>
    <col min="1801" max="2049" width="9.140625" style="16"/>
    <col min="2050" max="2050" width="10.7109375" style="16" customWidth="1"/>
    <col min="2051" max="2051" width="40.7109375" style="16" customWidth="1"/>
    <col min="2052" max="2054" width="17.7109375" style="16" customWidth="1"/>
    <col min="2055" max="2055" width="9.85546875" style="16" bestFit="1" customWidth="1"/>
    <col min="2056" max="2056" width="11.42578125" style="16" customWidth="1"/>
    <col min="2057" max="2305" width="9.140625" style="16"/>
    <col min="2306" max="2306" width="10.7109375" style="16" customWidth="1"/>
    <col min="2307" max="2307" width="40.7109375" style="16" customWidth="1"/>
    <col min="2308" max="2310" width="17.7109375" style="16" customWidth="1"/>
    <col min="2311" max="2311" width="9.85546875" style="16" bestFit="1" customWidth="1"/>
    <col min="2312" max="2312" width="11.42578125" style="16" customWidth="1"/>
    <col min="2313" max="2561" width="9.140625" style="16"/>
    <col min="2562" max="2562" width="10.7109375" style="16" customWidth="1"/>
    <col min="2563" max="2563" width="40.7109375" style="16" customWidth="1"/>
    <col min="2564" max="2566" width="17.7109375" style="16" customWidth="1"/>
    <col min="2567" max="2567" width="9.85546875" style="16" bestFit="1" customWidth="1"/>
    <col min="2568" max="2568" width="11.42578125" style="16" customWidth="1"/>
    <col min="2569" max="2817" width="9.140625" style="16"/>
    <col min="2818" max="2818" width="10.7109375" style="16" customWidth="1"/>
    <col min="2819" max="2819" width="40.7109375" style="16" customWidth="1"/>
    <col min="2820" max="2822" width="17.7109375" style="16" customWidth="1"/>
    <col min="2823" max="2823" width="9.85546875" style="16" bestFit="1" customWidth="1"/>
    <col min="2824" max="2824" width="11.42578125" style="16" customWidth="1"/>
    <col min="2825" max="3073" width="9.140625" style="16"/>
    <col min="3074" max="3074" width="10.7109375" style="16" customWidth="1"/>
    <col min="3075" max="3075" width="40.7109375" style="16" customWidth="1"/>
    <col min="3076" max="3078" width="17.7109375" style="16" customWidth="1"/>
    <col min="3079" max="3079" width="9.85546875" style="16" bestFit="1" customWidth="1"/>
    <col min="3080" max="3080" width="11.42578125" style="16" customWidth="1"/>
    <col min="3081" max="3329" width="9.140625" style="16"/>
    <col min="3330" max="3330" width="10.7109375" style="16" customWidth="1"/>
    <col min="3331" max="3331" width="40.7109375" style="16" customWidth="1"/>
    <col min="3332" max="3334" width="17.7109375" style="16" customWidth="1"/>
    <col min="3335" max="3335" width="9.85546875" style="16" bestFit="1" customWidth="1"/>
    <col min="3336" max="3336" width="11.42578125" style="16" customWidth="1"/>
    <col min="3337" max="3585" width="9.140625" style="16"/>
    <col min="3586" max="3586" width="10.7109375" style="16" customWidth="1"/>
    <col min="3587" max="3587" width="40.7109375" style="16" customWidth="1"/>
    <col min="3588" max="3590" width="17.7109375" style="16" customWidth="1"/>
    <col min="3591" max="3591" width="9.85546875" style="16" bestFit="1" customWidth="1"/>
    <col min="3592" max="3592" width="11.42578125" style="16" customWidth="1"/>
    <col min="3593" max="3841" width="9.140625" style="16"/>
    <col min="3842" max="3842" width="10.7109375" style="16" customWidth="1"/>
    <col min="3843" max="3843" width="40.7109375" style="16" customWidth="1"/>
    <col min="3844" max="3846" width="17.7109375" style="16" customWidth="1"/>
    <col min="3847" max="3847" width="9.85546875" style="16" bestFit="1" customWidth="1"/>
    <col min="3848" max="3848" width="11.42578125" style="16" customWidth="1"/>
    <col min="3849" max="4097" width="9.140625" style="16"/>
    <col min="4098" max="4098" width="10.7109375" style="16" customWidth="1"/>
    <col min="4099" max="4099" width="40.7109375" style="16" customWidth="1"/>
    <col min="4100" max="4102" width="17.7109375" style="16" customWidth="1"/>
    <col min="4103" max="4103" width="9.85546875" style="16" bestFit="1" customWidth="1"/>
    <col min="4104" max="4104" width="11.42578125" style="16" customWidth="1"/>
    <col min="4105" max="4353" width="9.140625" style="16"/>
    <col min="4354" max="4354" width="10.7109375" style="16" customWidth="1"/>
    <col min="4355" max="4355" width="40.7109375" style="16" customWidth="1"/>
    <col min="4356" max="4358" width="17.7109375" style="16" customWidth="1"/>
    <col min="4359" max="4359" width="9.85546875" style="16" bestFit="1" customWidth="1"/>
    <col min="4360" max="4360" width="11.42578125" style="16" customWidth="1"/>
    <col min="4361" max="4609" width="9.140625" style="16"/>
    <col min="4610" max="4610" width="10.7109375" style="16" customWidth="1"/>
    <col min="4611" max="4611" width="40.7109375" style="16" customWidth="1"/>
    <col min="4612" max="4614" width="17.7109375" style="16" customWidth="1"/>
    <col min="4615" max="4615" width="9.85546875" style="16" bestFit="1" customWidth="1"/>
    <col min="4616" max="4616" width="11.42578125" style="16" customWidth="1"/>
    <col min="4617" max="4865" width="9.140625" style="16"/>
    <col min="4866" max="4866" width="10.7109375" style="16" customWidth="1"/>
    <col min="4867" max="4867" width="40.7109375" style="16" customWidth="1"/>
    <col min="4868" max="4870" width="17.7109375" style="16" customWidth="1"/>
    <col min="4871" max="4871" width="9.85546875" style="16" bestFit="1" customWidth="1"/>
    <col min="4872" max="4872" width="11.42578125" style="16" customWidth="1"/>
    <col min="4873" max="5121" width="9.140625" style="16"/>
    <col min="5122" max="5122" width="10.7109375" style="16" customWidth="1"/>
    <col min="5123" max="5123" width="40.7109375" style="16" customWidth="1"/>
    <col min="5124" max="5126" width="17.7109375" style="16" customWidth="1"/>
    <col min="5127" max="5127" width="9.85546875" style="16" bestFit="1" customWidth="1"/>
    <col min="5128" max="5128" width="11.42578125" style="16" customWidth="1"/>
    <col min="5129" max="5377" width="9.140625" style="16"/>
    <col min="5378" max="5378" width="10.7109375" style="16" customWidth="1"/>
    <col min="5379" max="5379" width="40.7109375" style="16" customWidth="1"/>
    <col min="5380" max="5382" width="17.7109375" style="16" customWidth="1"/>
    <col min="5383" max="5383" width="9.85546875" style="16" bestFit="1" customWidth="1"/>
    <col min="5384" max="5384" width="11.42578125" style="16" customWidth="1"/>
    <col min="5385" max="5633" width="9.140625" style="16"/>
    <col min="5634" max="5634" width="10.7109375" style="16" customWidth="1"/>
    <col min="5635" max="5635" width="40.7109375" style="16" customWidth="1"/>
    <col min="5636" max="5638" width="17.7109375" style="16" customWidth="1"/>
    <col min="5639" max="5639" width="9.85546875" style="16" bestFit="1" customWidth="1"/>
    <col min="5640" max="5640" width="11.42578125" style="16" customWidth="1"/>
    <col min="5641" max="5889" width="9.140625" style="16"/>
    <col min="5890" max="5890" width="10.7109375" style="16" customWidth="1"/>
    <col min="5891" max="5891" width="40.7109375" style="16" customWidth="1"/>
    <col min="5892" max="5894" width="17.7109375" style="16" customWidth="1"/>
    <col min="5895" max="5895" width="9.85546875" style="16" bestFit="1" customWidth="1"/>
    <col min="5896" max="5896" width="11.42578125" style="16" customWidth="1"/>
    <col min="5897" max="6145" width="9.140625" style="16"/>
    <col min="6146" max="6146" width="10.7109375" style="16" customWidth="1"/>
    <col min="6147" max="6147" width="40.7109375" style="16" customWidth="1"/>
    <col min="6148" max="6150" width="17.7109375" style="16" customWidth="1"/>
    <col min="6151" max="6151" width="9.85546875" style="16" bestFit="1" customWidth="1"/>
    <col min="6152" max="6152" width="11.42578125" style="16" customWidth="1"/>
    <col min="6153" max="6401" width="9.140625" style="16"/>
    <col min="6402" max="6402" width="10.7109375" style="16" customWidth="1"/>
    <col min="6403" max="6403" width="40.7109375" style="16" customWidth="1"/>
    <col min="6404" max="6406" width="17.7109375" style="16" customWidth="1"/>
    <col min="6407" max="6407" width="9.85546875" style="16" bestFit="1" customWidth="1"/>
    <col min="6408" max="6408" width="11.42578125" style="16" customWidth="1"/>
    <col min="6409" max="6657" width="9.140625" style="16"/>
    <col min="6658" max="6658" width="10.7109375" style="16" customWidth="1"/>
    <col min="6659" max="6659" width="40.7109375" style="16" customWidth="1"/>
    <col min="6660" max="6662" width="17.7109375" style="16" customWidth="1"/>
    <col min="6663" max="6663" width="9.85546875" style="16" bestFit="1" customWidth="1"/>
    <col min="6664" max="6664" width="11.42578125" style="16" customWidth="1"/>
    <col min="6665" max="6913" width="9.140625" style="16"/>
    <col min="6914" max="6914" width="10.7109375" style="16" customWidth="1"/>
    <col min="6915" max="6915" width="40.7109375" style="16" customWidth="1"/>
    <col min="6916" max="6918" width="17.7109375" style="16" customWidth="1"/>
    <col min="6919" max="6919" width="9.85546875" style="16" bestFit="1" customWidth="1"/>
    <col min="6920" max="6920" width="11.42578125" style="16" customWidth="1"/>
    <col min="6921" max="7169" width="9.140625" style="16"/>
    <col min="7170" max="7170" width="10.7109375" style="16" customWidth="1"/>
    <col min="7171" max="7171" width="40.7109375" style="16" customWidth="1"/>
    <col min="7172" max="7174" width="17.7109375" style="16" customWidth="1"/>
    <col min="7175" max="7175" width="9.85546875" style="16" bestFit="1" customWidth="1"/>
    <col min="7176" max="7176" width="11.42578125" style="16" customWidth="1"/>
    <col min="7177" max="7425" width="9.140625" style="16"/>
    <col min="7426" max="7426" width="10.7109375" style="16" customWidth="1"/>
    <col min="7427" max="7427" width="40.7109375" style="16" customWidth="1"/>
    <col min="7428" max="7430" width="17.7109375" style="16" customWidth="1"/>
    <col min="7431" max="7431" width="9.85546875" style="16" bestFit="1" customWidth="1"/>
    <col min="7432" max="7432" width="11.42578125" style="16" customWidth="1"/>
    <col min="7433" max="7681" width="9.140625" style="16"/>
    <col min="7682" max="7682" width="10.7109375" style="16" customWidth="1"/>
    <col min="7683" max="7683" width="40.7109375" style="16" customWidth="1"/>
    <col min="7684" max="7686" width="17.7109375" style="16" customWidth="1"/>
    <col min="7687" max="7687" width="9.85546875" style="16" bestFit="1" customWidth="1"/>
    <col min="7688" max="7688" width="11.42578125" style="16" customWidth="1"/>
    <col min="7689" max="7937" width="9.140625" style="16"/>
    <col min="7938" max="7938" width="10.7109375" style="16" customWidth="1"/>
    <col min="7939" max="7939" width="40.7109375" style="16" customWidth="1"/>
    <col min="7940" max="7942" width="17.7109375" style="16" customWidth="1"/>
    <col min="7943" max="7943" width="9.85546875" style="16" bestFit="1" customWidth="1"/>
    <col min="7944" max="7944" width="11.42578125" style="16" customWidth="1"/>
    <col min="7945" max="8193" width="9.140625" style="16"/>
    <col min="8194" max="8194" width="10.7109375" style="16" customWidth="1"/>
    <col min="8195" max="8195" width="40.7109375" style="16" customWidth="1"/>
    <col min="8196" max="8198" width="17.7109375" style="16" customWidth="1"/>
    <col min="8199" max="8199" width="9.85546875" style="16" bestFit="1" customWidth="1"/>
    <col min="8200" max="8200" width="11.42578125" style="16" customWidth="1"/>
    <col min="8201" max="8449" width="9.140625" style="16"/>
    <col min="8450" max="8450" width="10.7109375" style="16" customWidth="1"/>
    <col min="8451" max="8451" width="40.7109375" style="16" customWidth="1"/>
    <col min="8452" max="8454" width="17.7109375" style="16" customWidth="1"/>
    <col min="8455" max="8455" width="9.85546875" style="16" bestFit="1" customWidth="1"/>
    <col min="8456" max="8456" width="11.42578125" style="16" customWidth="1"/>
    <col min="8457" max="8705" width="9.140625" style="16"/>
    <col min="8706" max="8706" width="10.7109375" style="16" customWidth="1"/>
    <col min="8707" max="8707" width="40.7109375" style="16" customWidth="1"/>
    <col min="8708" max="8710" width="17.7109375" style="16" customWidth="1"/>
    <col min="8711" max="8711" width="9.85546875" style="16" bestFit="1" customWidth="1"/>
    <col min="8712" max="8712" width="11.42578125" style="16" customWidth="1"/>
    <col min="8713" max="8961" width="9.140625" style="16"/>
    <col min="8962" max="8962" width="10.7109375" style="16" customWidth="1"/>
    <col min="8963" max="8963" width="40.7109375" style="16" customWidth="1"/>
    <col min="8964" max="8966" width="17.7109375" style="16" customWidth="1"/>
    <col min="8967" max="8967" width="9.85546875" style="16" bestFit="1" customWidth="1"/>
    <col min="8968" max="8968" width="11.42578125" style="16" customWidth="1"/>
    <col min="8969" max="9217" width="9.140625" style="16"/>
    <col min="9218" max="9218" width="10.7109375" style="16" customWidth="1"/>
    <col min="9219" max="9219" width="40.7109375" style="16" customWidth="1"/>
    <col min="9220" max="9222" width="17.7109375" style="16" customWidth="1"/>
    <col min="9223" max="9223" width="9.85546875" style="16" bestFit="1" customWidth="1"/>
    <col min="9224" max="9224" width="11.42578125" style="16" customWidth="1"/>
    <col min="9225" max="9473" width="9.140625" style="16"/>
    <col min="9474" max="9474" width="10.7109375" style="16" customWidth="1"/>
    <col min="9475" max="9475" width="40.7109375" style="16" customWidth="1"/>
    <col min="9476" max="9478" width="17.7109375" style="16" customWidth="1"/>
    <col min="9479" max="9479" width="9.85546875" style="16" bestFit="1" customWidth="1"/>
    <col min="9480" max="9480" width="11.42578125" style="16" customWidth="1"/>
    <col min="9481" max="9729" width="9.140625" style="16"/>
    <col min="9730" max="9730" width="10.7109375" style="16" customWidth="1"/>
    <col min="9731" max="9731" width="40.7109375" style="16" customWidth="1"/>
    <col min="9732" max="9734" width="17.7109375" style="16" customWidth="1"/>
    <col min="9735" max="9735" width="9.85546875" style="16" bestFit="1" customWidth="1"/>
    <col min="9736" max="9736" width="11.42578125" style="16" customWidth="1"/>
    <col min="9737" max="9985" width="9.140625" style="16"/>
    <col min="9986" max="9986" width="10.7109375" style="16" customWidth="1"/>
    <col min="9987" max="9987" width="40.7109375" style="16" customWidth="1"/>
    <col min="9988" max="9990" width="17.7109375" style="16" customWidth="1"/>
    <col min="9991" max="9991" width="9.85546875" style="16" bestFit="1" customWidth="1"/>
    <col min="9992" max="9992" width="11.42578125" style="16" customWidth="1"/>
    <col min="9993" max="10241" width="9.140625" style="16"/>
    <col min="10242" max="10242" width="10.7109375" style="16" customWidth="1"/>
    <col min="10243" max="10243" width="40.7109375" style="16" customWidth="1"/>
    <col min="10244" max="10246" width="17.7109375" style="16" customWidth="1"/>
    <col min="10247" max="10247" width="9.85546875" style="16" bestFit="1" customWidth="1"/>
    <col min="10248" max="10248" width="11.42578125" style="16" customWidth="1"/>
    <col min="10249" max="10497" width="9.140625" style="16"/>
    <col min="10498" max="10498" width="10.7109375" style="16" customWidth="1"/>
    <col min="10499" max="10499" width="40.7109375" style="16" customWidth="1"/>
    <col min="10500" max="10502" width="17.7109375" style="16" customWidth="1"/>
    <col min="10503" max="10503" width="9.85546875" style="16" bestFit="1" customWidth="1"/>
    <col min="10504" max="10504" width="11.42578125" style="16" customWidth="1"/>
    <col min="10505" max="10753" width="9.140625" style="16"/>
    <col min="10754" max="10754" width="10.7109375" style="16" customWidth="1"/>
    <col min="10755" max="10755" width="40.7109375" style="16" customWidth="1"/>
    <col min="10756" max="10758" width="17.7109375" style="16" customWidth="1"/>
    <col min="10759" max="10759" width="9.85546875" style="16" bestFit="1" customWidth="1"/>
    <col min="10760" max="10760" width="11.42578125" style="16" customWidth="1"/>
    <col min="10761" max="11009" width="9.140625" style="16"/>
    <col min="11010" max="11010" width="10.7109375" style="16" customWidth="1"/>
    <col min="11011" max="11011" width="40.7109375" style="16" customWidth="1"/>
    <col min="11012" max="11014" width="17.7109375" style="16" customWidth="1"/>
    <col min="11015" max="11015" width="9.85546875" style="16" bestFit="1" customWidth="1"/>
    <col min="11016" max="11016" width="11.42578125" style="16" customWidth="1"/>
    <col min="11017" max="11265" width="9.140625" style="16"/>
    <col min="11266" max="11266" width="10.7109375" style="16" customWidth="1"/>
    <col min="11267" max="11267" width="40.7109375" style="16" customWidth="1"/>
    <col min="11268" max="11270" width="17.7109375" style="16" customWidth="1"/>
    <col min="11271" max="11271" width="9.85546875" style="16" bestFit="1" customWidth="1"/>
    <col min="11272" max="11272" width="11.42578125" style="16" customWidth="1"/>
    <col min="11273" max="11521" width="9.140625" style="16"/>
    <col min="11522" max="11522" width="10.7109375" style="16" customWidth="1"/>
    <col min="11523" max="11523" width="40.7109375" style="16" customWidth="1"/>
    <col min="11524" max="11526" width="17.7109375" style="16" customWidth="1"/>
    <col min="11527" max="11527" width="9.85546875" style="16" bestFit="1" customWidth="1"/>
    <col min="11528" max="11528" width="11.42578125" style="16" customWidth="1"/>
    <col min="11529" max="11777" width="9.140625" style="16"/>
    <col min="11778" max="11778" width="10.7109375" style="16" customWidth="1"/>
    <col min="11779" max="11779" width="40.7109375" style="16" customWidth="1"/>
    <col min="11780" max="11782" width="17.7109375" style="16" customWidth="1"/>
    <col min="11783" max="11783" width="9.85546875" style="16" bestFit="1" customWidth="1"/>
    <col min="11784" max="11784" width="11.42578125" style="16" customWidth="1"/>
    <col min="11785" max="12033" width="9.140625" style="16"/>
    <col min="12034" max="12034" width="10.7109375" style="16" customWidth="1"/>
    <col min="12035" max="12035" width="40.7109375" style="16" customWidth="1"/>
    <col min="12036" max="12038" width="17.7109375" style="16" customWidth="1"/>
    <col min="12039" max="12039" width="9.85546875" style="16" bestFit="1" customWidth="1"/>
    <col min="12040" max="12040" width="11.42578125" style="16" customWidth="1"/>
    <col min="12041" max="12289" width="9.140625" style="16"/>
    <col min="12290" max="12290" width="10.7109375" style="16" customWidth="1"/>
    <col min="12291" max="12291" width="40.7109375" style="16" customWidth="1"/>
    <col min="12292" max="12294" width="17.7109375" style="16" customWidth="1"/>
    <col min="12295" max="12295" width="9.85546875" style="16" bestFit="1" customWidth="1"/>
    <col min="12296" max="12296" width="11.42578125" style="16" customWidth="1"/>
    <col min="12297" max="12545" width="9.140625" style="16"/>
    <col min="12546" max="12546" width="10.7109375" style="16" customWidth="1"/>
    <col min="12547" max="12547" width="40.7109375" style="16" customWidth="1"/>
    <col min="12548" max="12550" width="17.7109375" style="16" customWidth="1"/>
    <col min="12551" max="12551" width="9.85546875" style="16" bestFit="1" customWidth="1"/>
    <col min="12552" max="12552" width="11.42578125" style="16" customWidth="1"/>
    <col min="12553" max="12801" width="9.140625" style="16"/>
    <col min="12802" max="12802" width="10.7109375" style="16" customWidth="1"/>
    <col min="12803" max="12803" width="40.7109375" style="16" customWidth="1"/>
    <col min="12804" max="12806" width="17.7109375" style="16" customWidth="1"/>
    <col min="12807" max="12807" width="9.85546875" style="16" bestFit="1" customWidth="1"/>
    <col min="12808" max="12808" width="11.42578125" style="16" customWidth="1"/>
    <col min="12809" max="13057" width="9.140625" style="16"/>
    <col min="13058" max="13058" width="10.7109375" style="16" customWidth="1"/>
    <col min="13059" max="13059" width="40.7109375" style="16" customWidth="1"/>
    <col min="13060" max="13062" width="17.7109375" style="16" customWidth="1"/>
    <col min="13063" max="13063" width="9.85546875" style="16" bestFit="1" customWidth="1"/>
    <col min="13064" max="13064" width="11.42578125" style="16" customWidth="1"/>
    <col min="13065" max="13313" width="9.140625" style="16"/>
    <col min="13314" max="13314" width="10.7109375" style="16" customWidth="1"/>
    <col min="13315" max="13315" width="40.7109375" style="16" customWidth="1"/>
    <col min="13316" max="13318" width="17.7109375" style="16" customWidth="1"/>
    <col min="13319" max="13319" width="9.85546875" style="16" bestFit="1" customWidth="1"/>
    <col min="13320" max="13320" width="11.42578125" style="16" customWidth="1"/>
    <col min="13321" max="13569" width="9.140625" style="16"/>
    <col min="13570" max="13570" width="10.7109375" style="16" customWidth="1"/>
    <col min="13571" max="13571" width="40.7109375" style="16" customWidth="1"/>
    <col min="13572" max="13574" width="17.7109375" style="16" customWidth="1"/>
    <col min="13575" max="13575" width="9.85546875" style="16" bestFit="1" customWidth="1"/>
    <col min="13576" max="13576" width="11.42578125" style="16" customWidth="1"/>
    <col min="13577" max="13825" width="9.140625" style="16"/>
    <col min="13826" max="13826" width="10.7109375" style="16" customWidth="1"/>
    <col min="13827" max="13827" width="40.7109375" style="16" customWidth="1"/>
    <col min="13828" max="13830" width="17.7109375" style="16" customWidth="1"/>
    <col min="13831" max="13831" width="9.85546875" style="16" bestFit="1" customWidth="1"/>
    <col min="13832" max="13832" width="11.42578125" style="16" customWidth="1"/>
    <col min="13833" max="14081" width="9.140625" style="16"/>
    <col min="14082" max="14082" width="10.7109375" style="16" customWidth="1"/>
    <col min="14083" max="14083" width="40.7109375" style="16" customWidth="1"/>
    <col min="14084" max="14086" width="17.7109375" style="16" customWidth="1"/>
    <col min="14087" max="14087" width="9.85546875" style="16" bestFit="1" customWidth="1"/>
    <col min="14088" max="14088" width="11.42578125" style="16" customWidth="1"/>
    <col min="14089" max="14337" width="9.140625" style="16"/>
    <col min="14338" max="14338" width="10.7109375" style="16" customWidth="1"/>
    <col min="14339" max="14339" width="40.7109375" style="16" customWidth="1"/>
    <col min="14340" max="14342" width="17.7109375" style="16" customWidth="1"/>
    <col min="14343" max="14343" width="9.85546875" style="16" bestFit="1" customWidth="1"/>
    <col min="14344" max="14344" width="11.42578125" style="16" customWidth="1"/>
    <col min="14345" max="14593" width="9.140625" style="16"/>
    <col min="14594" max="14594" width="10.7109375" style="16" customWidth="1"/>
    <col min="14595" max="14595" width="40.7109375" style="16" customWidth="1"/>
    <col min="14596" max="14598" width="17.7109375" style="16" customWidth="1"/>
    <col min="14599" max="14599" width="9.85546875" style="16" bestFit="1" customWidth="1"/>
    <col min="14600" max="14600" width="11.42578125" style="16" customWidth="1"/>
    <col min="14601" max="14849" width="9.140625" style="16"/>
    <col min="14850" max="14850" width="10.7109375" style="16" customWidth="1"/>
    <col min="14851" max="14851" width="40.7109375" style="16" customWidth="1"/>
    <col min="14852" max="14854" width="17.7109375" style="16" customWidth="1"/>
    <col min="14855" max="14855" width="9.85546875" style="16" bestFit="1" customWidth="1"/>
    <col min="14856" max="14856" width="11.42578125" style="16" customWidth="1"/>
    <col min="14857" max="15105" width="9.140625" style="16"/>
    <col min="15106" max="15106" width="10.7109375" style="16" customWidth="1"/>
    <col min="15107" max="15107" width="40.7109375" style="16" customWidth="1"/>
    <col min="15108" max="15110" width="17.7109375" style="16" customWidth="1"/>
    <col min="15111" max="15111" width="9.85546875" style="16" bestFit="1" customWidth="1"/>
    <col min="15112" max="15112" width="11.42578125" style="16" customWidth="1"/>
    <col min="15113" max="15361" width="9.140625" style="16"/>
    <col min="15362" max="15362" width="10.7109375" style="16" customWidth="1"/>
    <col min="15363" max="15363" width="40.7109375" style="16" customWidth="1"/>
    <col min="15364" max="15366" width="17.7109375" style="16" customWidth="1"/>
    <col min="15367" max="15367" width="9.85546875" style="16" bestFit="1" customWidth="1"/>
    <col min="15368" max="15368" width="11.42578125" style="16" customWidth="1"/>
    <col min="15369" max="15617" width="9.140625" style="16"/>
    <col min="15618" max="15618" width="10.7109375" style="16" customWidth="1"/>
    <col min="15619" max="15619" width="40.7109375" style="16" customWidth="1"/>
    <col min="15620" max="15622" width="17.7109375" style="16" customWidth="1"/>
    <col min="15623" max="15623" width="9.85546875" style="16" bestFit="1" customWidth="1"/>
    <col min="15624" max="15624" width="11.42578125" style="16" customWidth="1"/>
    <col min="15625" max="15873" width="9.140625" style="16"/>
    <col min="15874" max="15874" width="10.7109375" style="16" customWidth="1"/>
    <col min="15875" max="15875" width="40.7109375" style="16" customWidth="1"/>
    <col min="15876" max="15878" width="17.7109375" style="16" customWidth="1"/>
    <col min="15879" max="15879" width="9.85546875" style="16" bestFit="1" customWidth="1"/>
    <col min="15880" max="15880" width="11.42578125" style="16" customWidth="1"/>
    <col min="15881" max="16129" width="9.140625" style="16"/>
    <col min="16130" max="16130" width="10.7109375" style="16" customWidth="1"/>
    <col min="16131" max="16131" width="40.7109375" style="16" customWidth="1"/>
    <col min="16132" max="16134" width="17.7109375" style="16" customWidth="1"/>
    <col min="16135" max="16135" width="9.85546875" style="16" bestFit="1" customWidth="1"/>
    <col min="16136" max="16136" width="11.42578125" style="16" customWidth="1"/>
    <col min="16137" max="16384" width="9.140625" style="16"/>
  </cols>
  <sheetData>
    <row r="1" spans="1:8" x14ac:dyDescent="0.25">
      <c r="A1" s="237" t="s">
        <v>190</v>
      </c>
      <c r="B1" s="237"/>
      <c r="C1" s="237"/>
      <c r="D1" s="237"/>
      <c r="E1" s="237"/>
      <c r="F1" s="237"/>
      <c r="G1" s="237"/>
      <c r="H1" s="237"/>
    </row>
    <row r="2" spans="1:8" x14ac:dyDescent="0.25">
      <c r="A2" s="215"/>
      <c r="B2" s="215"/>
      <c r="C2" s="215"/>
      <c r="D2" s="215"/>
      <c r="E2" s="215"/>
      <c r="F2" s="215"/>
      <c r="G2" s="215"/>
      <c r="H2" s="215"/>
    </row>
    <row r="3" spans="1:8" x14ac:dyDescent="0.25">
      <c r="B3" s="71"/>
      <c r="C3" s="72"/>
      <c r="D3" s="72"/>
      <c r="E3" s="18"/>
      <c r="F3" s="18"/>
      <c r="G3" s="18"/>
      <c r="H3" s="18"/>
    </row>
    <row r="4" spans="1:8" ht="15.75" thickBot="1" x14ac:dyDescent="0.3">
      <c r="C4" s="78"/>
      <c r="D4" s="216" t="s">
        <v>106</v>
      </c>
      <c r="E4" s="217"/>
      <c r="F4" s="216" t="s">
        <v>107</v>
      </c>
      <c r="G4" s="217"/>
      <c r="H4" s="78" t="s">
        <v>96</v>
      </c>
    </row>
    <row r="5" spans="1:8" s="75" customFormat="1" ht="15.75" thickBot="1" x14ac:dyDescent="0.3">
      <c r="A5" s="144" t="s">
        <v>24</v>
      </c>
      <c r="B5" s="145" t="s">
        <v>25</v>
      </c>
      <c r="C5" s="146" t="s">
        <v>101</v>
      </c>
      <c r="D5" s="114" t="s">
        <v>102</v>
      </c>
      <c r="E5" s="115" t="s">
        <v>103</v>
      </c>
      <c r="F5" s="114" t="s">
        <v>102</v>
      </c>
      <c r="G5" s="115" t="s">
        <v>103</v>
      </c>
      <c r="H5" s="116" t="s">
        <v>104</v>
      </c>
    </row>
    <row r="6" spans="1:8" s="7" customFormat="1" x14ac:dyDescent="0.25">
      <c r="A6" s="13" t="s">
        <v>26</v>
      </c>
      <c r="B6" s="14" t="s">
        <v>27</v>
      </c>
      <c r="C6" s="15">
        <f>SUM('4. sz. mell.'!C5,'6. sz. mell.'!C5,'8. sz. mell.'!D6,'10. sz. mell.'!C6)</f>
        <v>599258000</v>
      </c>
      <c r="D6" s="15">
        <f>SUM('4. sz. mell.'!D5,'6. sz. mell.'!D5,'8. sz. mell.'!E6,'10. sz. mell.'!D6)</f>
        <v>0</v>
      </c>
      <c r="E6" s="15">
        <f>SUM('4. sz. mell.'!E5,'6. sz. mell.'!E5,'8. sz. mell.'!F6,'10. sz. mell.'!E6)</f>
        <v>0</v>
      </c>
      <c r="F6" s="15">
        <f>SUM('4. sz. mell.'!F5,'6. sz. mell.'!F5,'8. sz. mell.'!G6,'10. sz. mell.'!F6)</f>
        <v>14655943</v>
      </c>
      <c r="G6" s="15">
        <f>SUM('4. sz. mell.'!G5,'6. sz. mell.'!G5,'8. sz. mell.'!H6,'10. sz. mell.'!G6)</f>
        <v>0</v>
      </c>
      <c r="H6" s="15">
        <f>SUM('4. sz. mell.'!H5,'6. sz. mell.'!H5,'8. sz. mell.'!I6,'10. sz. mell.'!H6)</f>
        <v>613913943</v>
      </c>
    </row>
    <row r="7" spans="1:8" s="7" customFormat="1" x14ac:dyDescent="0.25">
      <c r="A7" s="4" t="s">
        <v>28</v>
      </c>
      <c r="B7" s="5" t="s">
        <v>29</v>
      </c>
      <c r="C7" s="6">
        <f>SUM('4. sz. mell.'!C6,'6. sz. mell.'!C6,'8. sz. mell.'!D7,'10. sz. mell.'!C7)</f>
        <v>133114000</v>
      </c>
      <c r="D7" s="6">
        <f>SUM('4. sz. mell.'!D6,'6. sz. mell.'!D6,'8. sz. mell.'!E7,'10. sz. mell.'!D7)</f>
        <v>0</v>
      </c>
      <c r="E7" s="6">
        <f>SUM('4. sz. mell.'!E6,'6. sz. mell.'!E6,'8. sz. mell.'!F7,'10. sz. mell.'!E7)</f>
        <v>0</v>
      </c>
      <c r="F7" s="15">
        <f>SUM('4. sz. mell.'!F6,'6. sz. mell.'!F6,'8. sz. mell.'!G7,'10. sz. mell.'!F7)</f>
        <v>1985240</v>
      </c>
      <c r="G7" s="15">
        <f>SUM('4. sz. mell.'!G6,'6. sz. mell.'!G6,'8. sz. mell.'!H7,'10. sz. mell.'!G7)</f>
        <v>0</v>
      </c>
      <c r="H7" s="6">
        <f>SUM('4. sz. mell.'!H6,'6. sz. mell.'!H6,'8. sz. mell.'!I7,'10. sz. mell.'!H7)</f>
        <v>135099240</v>
      </c>
    </row>
    <row r="8" spans="1:8" customFormat="1" x14ac:dyDescent="0.25">
      <c r="A8" s="4" t="s">
        <v>30</v>
      </c>
      <c r="B8" s="5" t="s">
        <v>31</v>
      </c>
      <c r="C8" s="6">
        <f>SUM('4. sz. mell.'!C7,'6. sz. mell.'!C7,'8. sz. mell.'!D8,'10. sz. mell.'!C8)</f>
        <v>482132470</v>
      </c>
      <c r="D8" s="6">
        <f>SUM('4. sz. mell.'!D7,'6. sz. mell.'!D7,'8. sz. mell.'!E8,'10. sz. mell.'!D8)</f>
        <v>0</v>
      </c>
      <c r="E8" s="6">
        <f>SUM('4. sz. mell.'!E7,'6. sz. mell.'!E7,'8. sz. mell.'!F8,'10. sz. mell.'!E8)</f>
        <v>19475657</v>
      </c>
      <c r="F8" s="15">
        <f>SUM('4. sz. mell.'!F7,'6. sz. mell.'!F7,'8. sz. mell.'!G8,'10. sz. mell.'!F8)</f>
        <v>0</v>
      </c>
      <c r="G8" s="15">
        <f>SUM('4. sz. mell.'!G7,'6. sz. mell.'!G7,'8. sz. mell.'!H8,'10. sz. mell.'!G8)</f>
        <v>9578000</v>
      </c>
      <c r="H8" s="6">
        <f>SUM('4. sz. mell.'!H7,'6. sz. mell.'!H7,'8. sz. mell.'!I8,'10. sz. mell.'!H8)</f>
        <v>453078813</v>
      </c>
    </row>
    <row r="9" spans="1:8" customFormat="1" x14ac:dyDescent="0.25">
      <c r="A9" s="4" t="s">
        <v>32</v>
      </c>
      <c r="B9" s="5" t="s">
        <v>33</v>
      </c>
      <c r="C9" s="6">
        <f>SUM('4. sz. mell.'!C8)</f>
        <v>80000000</v>
      </c>
      <c r="D9" s="6">
        <f>SUM('4. sz. mell.'!D8)</f>
        <v>0</v>
      </c>
      <c r="E9" s="6">
        <f>SUM('4. sz. mell.'!E8)</f>
        <v>0</v>
      </c>
      <c r="F9" s="15">
        <f>SUM('4. sz. mell.'!F8,'6. sz. mell.'!F8,'8. sz. mell.'!G9,'10. sz. mell.'!F9)</f>
        <v>0</v>
      </c>
      <c r="G9" s="15">
        <f>SUM('4. sz. mell.'!G8,'6. sz. mell.'!G8,'8. sz. mell.'!H9,'10. sz. mell.'!G9)</f>
        <v>0</v>
      </c>
      <c r="H9" s="6">
        <f>SUM('4. sz. mell.'!H8)</f>
        <v>80000000</v>
      </c>
    </row>
    <row r="10" spans="1:8" customFormat="1" x14ac:dyDescent="0.25">
      <c r="A10" s="4" t="s">
        <v>34</v>
      </c>
      <c r="B10" s="5" t="s">
        <v>35</v>
      </c>
      <c r="C10" s="6">
        <f>SUM('4. sz. mell.'!C9)</f>
        <v>360138000</v>
      </c>
      <c r="D10" s="6">
        <f>SUM('4. sz. mell.'!D9)</f>
        <v>5835128</v>
      </c>
      <c r="E10" s="6">
        <f>SUM('4. sz. mell.'!E9)</f>
        <v>0</v>
      </c>
      <c r="F10" s="15">
        <f>SUM('4. sz. mell.'!F9,'6. sz. mell.'!F9,'8. sz. mell.'!G10,'10. sz. mell.'!F10)</f>
        <v>1952000</v>
      </c>
      <c r="G10" s="15">
        <f>SUM('4. sz. mell.'!G9,'6. sz. mell.'!G9,'8. sz. mell.'!H10,'10. sz. mell.'!G10)</f>
        <v>47551279</v>
      </c>
      <c r="H10" s="6">
        <f>SUM('4. sz. mell.'!H9)</f>
        <v>318421849</v>
      </c>
    </row>
    <row r="11" spans="1:8" customFormat="1" x14ac:dyDescent="0.25">
      <c r="A11" s="4" t="s">
        <v>36</v>
      </c>
      <c r="B11" s="5" t="s">
        <v>37</v>
      </c>
      <c r="C11" s="6">
        <f>SUM('4. sz. mell.'!C10,'6. sz. mell.'!C9,'8. sz. mell.'!D9,'10. sz. mell.'!C9)</f>
        <v>441109000</v>
      </c>
      <c r="D11" s="6">
        <f>SUM('4. sz. mell.'!D10,'6. sz. mell.'!D9,'8. sz. mell.'!E9,'10. sz. mell.'!D9)</f>
        <v>0</v>
      </c>
      <c r="E11" s="6">
        <f>SUM('4. sz. mell.'!E10,'6. sz. mell.'!E9,'8. sz. mell.'!F9,'10. sz. mell.'!E9)</f>
        <v>0</v>
      </c>
      <c r="F11" s="15">
        <f>SUM('4. sz. mell.'!F10,'6. sz. mell.'!F10,'8. sz. mell.'!G11,'10. sz. mell.'!F11)</f>
        <v>361118000</v>
      </c>
      <c r="G11" s="15">
        <f>SUM('4. sz. mell.'!G10,'6. sz. mell.'!G10,'8. sz. mell.'!H11,'10. sz. mell.'!G11)</f>
        <v>0</v>
      </c>
      <c r="H11" s="6">
        <f>SUM('4. sz. mell.'!H10,'6. sz. mell.'!H9,'8. sz. mell.'!I9,'10. sz. mell.'!H9)</f>
        <v>802227000</v>
      </c>
    </row>
    <row r="12" spans="1:8" customFormat="1" x14ac:dyDescent="0.25">
      <c r="A12" s="4" t="s">
        <v>38</v>
      </c>
      <c r="B12" s="5" t="s">
        <v>39</v>
      </c>
      <c r="C12" s="6">
        <f>SUM('4. sz. mell.'!C11)</f>
        <v>156500000</v>
      </c>
      <c r="D12" s="6">
        <f>SUM('4. sz. mell.'!D11)</f>
        <v>0</v>
      </c>
      <c r="E12" s="6">
        <f>SUM('4. sz. mell.'!E11)</f>
        <v>0</v>
      </c>
      <c r="F12" s="15">
        <f>SUM('4. sz. mell.'!F11,'6. sz. mell.'!F11,'8. sz. mell.'!G12,'10. sz. mell.'!F12)</f>
        <v>18601000</v>
      </c>
      <c r="G12" s="15">
        <f>SUM('4. sz. mell.'!G11,'6. sz. mell.'!G11,'8. sz. mell.'!H12,'10. sz. mell.'!G12)</f>
        <v>0</v>
      </c>
      <c r="H12" s="6">
        <f>SUM('4. sz. mell.'!H11)</f>
        <v>172417000</v>
      </c>
    </row>
    <row r="13" spans="1:8" customFormat="1" x14ac:dyDescent="0.25">
      <c r="A13" s="4" t="s">
        <v>40</v>
      </c>
      <c r="B13" s="5" t="s">
        <v>41</v>
      </c>
      <c r="C13" s="6">
        <f>SUM('4. sz. mell.'!C12)</f>
        <v>0</v>
      </c>
      <c r="D13" s="6">
        <f>SUM('4. sz. mell.'!D12)</f>
        <v>1880000</v>
      </c>
      <c r="E13" s="6">
        <f>SUM('4. sz. mell.'!E12)</f>
        <v>0</v>
      </c>
      <c r="F13" s="15">
        <f>SUM('4. sz. mell.'!F12,'6. sz. mell.'!F12,'8. sz. mell.'!G13,'10. sz. mell.'!F13)</f>
        <v>1200000</v>
      </c>
      <c r="G13" s="15">
        <f>SUM('4. sz. mell.'!G12,'6. sz. mell.'!G12,'8. sz. mell.'!H13,'10. sz. mell.'!G13)</f>
        <v>0</v>
      </c>
      <c r="H13" s="6">
        <f>SUM('4. sz. mell.'!H12)</f>
        <v>3080000</v>
      </c>
    </row>
    <row r="14" spans="1:8" customFormat="1" ht="15.75" thickBot="1" x14ac:dyDescent="0.3">
      <c r="A14" s="4" t="s">
        <v>89</v>
      </c>
      <c r="B14" s="149" t="s">
        <v>105</v>
      </c>
      <c r="C14" s="148">
        <v>0</v>
      </c>
      <c r="D14" s="148">
        <f>SUM('4. sz. mell.'!D13)</f>
        <v>14330963</v>
      </c>
      <c r="E14" s="148"/>
      <c r="F14" s="15">
        <f>SUM('4. sz. mell.'!F13,'6. sz. mell.'!F13,'8. sz. mell.'!G14,'10. sz. mell.'!F14)</f>
        <v>302809663</v>
      </c>
      <c r="G14" s="15">
        <v>6588000</v>
      </c>
      <c r="H14" s="148">
        <f>C14+D14-E14+F14-G14</f>
        <v>310552626</v>
      </c>
    </row>
    <row r="15" spans="1:8" customFormat="1" ht="15.75" thickBot="1" x14ac:dyDescent="0.3">
      <c r="A15" s="10" t="s">
        <v>44</v>
      </c>
      <c r="B15" s="11" t="s">
        <v>45</v>
      </c>
      <c r="C15" s="76">
        <f>SUM(C6:C13)</f>
        <v>2252251470</v>
      </c>
      <c r="D15" s="76">
        <f t="shared" ref="D15:G15" si="0">SUM(D6:D13)</f>
        <v>7715128</v>
      </c>
      <c r="E15" s="76">
        <f t="shared" si="0"/>
        <v>19475657</v>
      </c>
      <c r="F15" s="76">
        <f t="shared" si="0"/>
        <v>399512183</v>
      </c>
      <c r="G15" s="76">
        <f t="shared" si="0"/>
        <v>57129279</v>
      </c>
      <c r="H15" s="76">
        <f>SUM(H6:H14)</f>
        <v>2888790471</v>
      </c>
    </row>
    <row r="16" spans="1:8" customFormat="1" x14ac:dyDescent="0.25">
      <c r="A16" s="13" t="s">
        <v>46</v>
      </c>
      <c r="B16" s="14" t="s">
        <v>47</v>
      </c>
      <c r="C16" s="15">
        <f>SUM('4. sz. mell.'!C15,'8. sz. mell.'!D11)</f>
        <v>383281470</v>
      </c>
      <c r="D16" s="15">
        <f>SUM('4. sz. mell.'!D15,'8. sz. mell.'!E11)</f>
        <v>5655128</v>
      </c>
      <c r="E16" s="15">
        <f>SUM('4. sz. mell.'!E15,'8. sz. mell.'!F11)</f>
        <v>0</v>
      </c>
      <c r="F16" s="15">
        <f>SUM('4. sz. mell.'!F15,'8. sz. mell.'!G11)</f>
        <v>29434607</v>
      </c>
      <c r="G16" s="15">
        <f>SUM('4. sz. mell.'!G15,'8. sz. mell.'!H11)</f>
        <v>0</v>
      </c>
      <c r="H16" s="15">
        <f>SUM('4. sz. mell.'!H15,'8. sz. mell.'!I11)</f>
        <v>418371205</v>
      </c>
    </row>
    <row r="17" spans="1:11" customFormat="1" x14ac:dyDescent="0.25">
      <c r="A17" s="4" t="s">
        <v>48</v>
      </c>
      <c r="B17" s="5" t="s">
        <v>49</v>
      </c>
      <c r="C17" s="6">
        <f>SUM('4. sz. mell.'!C16)</f>
        <v>50000000</v>
      </c>
      <c r="D17" s="6">
        <f>SUM('4. sz. mell.'!D16)</f>
        <v>0</v>
      </c>
      <c r="E17" s="6">
        <f>SUM('4. sz. mell.'!E16)</f>
        <v>0</v>
      </c>
      <c r="F17" s="15">
        <f>SUM('4. sz. mell.'!F16,'8. sz. mell.'!G12)</f>
        <v>246212297</v>
      </c>
      <c r="G17" s="15">
        <f>SUM('4. sz. mell.'!G16,'8. sz. mell.'!H12)</f>
        <v>0</v>
      </c>
      <c r="H17" s="6">
        <f>SUM('4. sz. mell.'!H16)</f>
        <v>296212297</v>
      </c>
    </row>
    <row r="18" spans="1:11" customFormat="1" x14ac:dyDescent="0.25">
      <c r="A18" s="4" t="s">
        <v>50</v>
      </c>
      <c r="B18" s="5" t="s">
        <v>51</v>
      </c>
      <c r="C18" s="6">
        <f>SUM('4. sz. mell.'!C17)</f>
        <v>1076000000</v>
      </c>
      <c r="D18" s="6">
        <f>SUM('4. sz. mell.'!D17)</f>
        <v>0</v>
      </c>
      <c r="E18" s="6">
        <f>SUM('4. sz. mell.'!E17)</f>
        <v>0</v>
      </c>
      <c r="F18" s="15">
        <f>SUM('4. sz. mell.'!F17,'8. sz. mell.'!G13)</f>
        <v>0</v>
      </c>
      <c r="G18" s="15">
        <f>SUM('4. sz. mell.'!G17,'8. sz. mell.'!H13)</f>
        <v>0</v>
      </c>
      <c r="H18" s="6">
        <f>SUM('4. sz. mell.'!H17)</f>
        <v>1076000000</v>
      </c>
      <c r="K18" s="151"/>
    </row>
    <row r="19" spans="1:11" customFormat="1" x14ac:dyDescent="0.25">
      <c r="A19" s="4" t="s">
        <v>52</v>
      </c>
      <c r="B19" s="5" t="s">
        <v>53</v>
      </c>
      <c r="C19" s="6">
        <f>SUM('4. sz. mell.'!C18,'6. sz. mell.'!C13,'8. sz. mell.'!D12,'10. sz. mell.'!C12)</f>
        <v>112970000</v>
      </c>
      <c r="D19" s="6">
        <f>SUM('4. sz. mell.'!D18,'6. sz. mell.'!D13,'8. sz. mell.'!E12,'10. sz. mell.'!D12)</f>
        <v>316390963</v>
      </c>
      <c r="E19" s="6">
        <f>SUM('4. sz. mell.'!E18,'6. sz. mell.'!E13,'8. sz. mell.'!F12,'10. sz. mell.'!E12)</f>
        <v>0</v>
      </c>
      <c r="F19" s="15">
        <f>SUM('4. sz. mell.'!F18,'8. sz. mell.'!G14)</f>
        <v>1952000</v>
      </c>
      <c r="G19" s="15">
        <f>SUM('4. sz. mell.'!G18,'8. sz. mell.'!H14)</f>
        <v>242536000</v>
      </c>
      <c r="H19" s="6">
        <f>SUM('4. sz. mell.'!H18,'6. sz. mell.'!H13,'8. sz. mell.'!I12,'10. sz. mell.'!H12)</f>
        <v>186824963</v>
      </c>
    </row>
    <row r="20" spans="1:11" customFormat="1" x14ac:dyDescent="0.25">
      <c r="A20" s="4" t="s">
        <v>54</v>
      </c>
      <c r="B20" s="5" t="s">
        <v>55</v>
      </c>
      <c r="C20" s="6">
        <v>0</v>
      </c>
      <c r="D20" s="6">
        <v>0</v>
      </c>
      <c r="E20" s="6">
        <v>0</v>
      </c>
      <c r="F20" s="15">
        <f>SUM('4. sz. mell.'!F19,'8. sz. mell.'!G15)</f>
        <v>1952000</v>
      </c>
      <c r="G20" s="15">
        <f>SUM('4. sz. mell.'!G19,'8. sz. mell.'!H15)</f>
        <v>0</v>
      </c>
      <c r="H20" s="6">
        <v>0</v>
      </c>
    </row>
    <row r="21" spans="1:11" customFormat="1" ht="15.75" thickBot="1" x14ac:dyDescent="0.3">
      <c r="A21" s="8" t="s">
        <v>56</v>
      </c>
      <c r="B21" s="9" t="s">
        <v>57</v>
      </c>
      <c r="C21" s="77">
        <v>630000000</v>
      </c>
      <c r="D21" s="77">
        <f>SUM('4. sz. mell.'!D21,'6. sz. mell.'!D15,'8. sz. mell.'!E14,'10. sz. mell.'!D14)</f>
        <v>0</v>
      </c>
      <c r="E21" s="77">
        <f>SUM('4. sz. mell.'!E21,'6. sz. mell.'!E15,'8. sz. mell.'!F14,'10. sz. mell.'!E14)</f>
        <v>319475657</v>
      </c>
      <c r="F21" s="15">
        <f>SUM('4. sz. mell.'!F21,'8. sz. mell.'!G16)</f>
        <v>600857663</v>
      </c>
      <c r="G21" s="15">
        <f>SUM('4. sz. mell.'!G20,'8. sz. mell.'!H16)</f>
        <v>0</v>
      </c>
      <c r="H21" s="77">
        <f>C21-E21+F21-G21</f>
        <v>911382006</v>
      </c>
      <c r="I21" s="25"/>
    </row>
    <row r="22" spans="1:11" customFormat="1" ht="15.75" thickBot="1" x14ac:dyDescent="0.3">
      <c r="A22" s="10" t="s">
        <v>44</v>
      </c>
      <c r="B22" s="11" t="s">
        <v>58</v>
      </c>
      <c r="C22" s="12">
        <f>SUM(C16:C21)</f>
        <v>2252251470</v>
      </c>
      <c r="D22" s="12">
        <f t="shared" ref="D22:G22" si="1">SUM(D16:D21)</f>
        <v>322046091</v>
      </c>
      <c r="E22" s="12">
        <f t="shared" si="1"/>
        <v>319475657</v>
      </c>
      <c r="F22" s="12">
        <f t="shared" si="1"/>
        <v>880408567</v>
      </c>
      <c r="G22" s="12">
        <f t="shared" si="1"/>
        <v>242536000</v>
      </c>
      <c r="H22" s="12">
        <f>SUM(H16:H21)</f>
        <v>2888790471</v>
      </c>
      <c r="I22" s="74"/>
    </row>
    <row r="23" spans="1:11" x14ac:dyDescent="0.25">
      <c r="I23" s="24"/>
      <c r="J23" s="24"/>
    </row>
  </sheetData>
  <mergeCells count="4">
    <mergeCell ref="A1:H1"/>
    <mergeCell ref="A2:H2"/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workbookViewId="0">
      <selection sqref="A1:H1"/>
    </sheetView>
  </sheetViews>
  <sheetFormatPr defaultRowHeight="15" x14ac:dyDescent="0.25"/>
  <cols>
    <col min="1" max="1" width="6.5703125" bestFit="1" customWidth="1"/>
    <col min="2" max="2" width="38.85546875" bestFit="1" customWidth="1"/>
    <col min="3" max="3" width="15.42578125" bestFit="1" customWidth="1"/>
    <col min="4" max="7" width="9.140625" style="74"/>
    <col min="8" max="8" width="13.5703125" bestFit="1" customWidth="1"/>
  </cols>
  <sheetData>
    <row r="1" spans="1:17" s="16" customFormat="1" x14ac:dyDescent="0.25">
      <c r="A1" s="214" t="s">
        <v>199</v>
      </c>
      <c r="B1" s="214"/>
      <c r="C1" s="214"/>
      <c r="D1" s="214"/>
      <c r="E1" s="214"/>
      <c r="F1" s="214"/>
      <c r="G1" s="214"/>
      <c r="H1" s="214"/>
      <c r="I1" s="2"/>
      <c r="J1" s="2"/>
      <c r="K1" s="2"/>
      <c r="L1" s="2"/>
      <c r="M1" s="2"/>
      <c r="N1" s="2"/>
      <c r="O1" s="2"/>
      <c r="P1" s="2"/>
    </row>
    <row r="2" spans="1:17" s="16" customFormat="1" x14ac:dyDescent="0.25">
      <c r="A2" s="214"/>
      <c r="B2" s="214"/>
      <c r="C2" s="214"/>
      <c r="D2" s="214"/>
      <c r="E2" s="214"/>
      <c r="F2" s="214"/>
      <c r="G2" s="214"/>
      <c r="H2" s="214"/>
      <c r="I2" s="2"/>
      <c r="J2" s="2"/>
      <c r="K2" s="2"/>
      <c r="L2" s="2"/>
      <c r="M2" s="2"/>
      <c r="N2" s="2"/>
      <c r="O2" s="2"/>
      <c r="P2" s="2"/>
    </row>
    <row r="3" spans="1:17" s="16" customFormat="1" x14ac:dyDescent="0.25">
      <c r="D3" s="123"/>
      <c r="E3" s="24"/>
      <c r="F3" s="24"/>
      <c r="G3" s="24"/>
      <c r="P3" s="1"/>
      <c r="Q3"/>
    </row>
    <row r="4" spans="1:17" ht="15.75" thickBot="1" x14ac:dyDescent="0.3">
      <c r="A4" s="27"/>
      <c r="C4" s="1"/>
      <c r="D4" s="216" t="s">
        <v>106</v>
      </c>
      <c r="E4" s="217"/>
      <c r="F4" s="216" t="s">
        <v>107</v>
      </c>
      <c r="G4" s="217"/>
      <c r="H4" s="1" t="s">
        <v>97</v>
      </c>
    </row>
    <row r="5" spans="1:17" ht="15.75" thickBot="1" x14ac:dyDescent="0.3">
      <c r="A5" s="136" t="s">
        <v>24</v>
      </c>
      <c r="B5" s="137" t="s">
        <v>25</v>
      </c>
      <c r="C5" s="138" t="s">
        <v>101</v>
      </c>
      <c r="D5" s="139" t="s">
        <v>102</v>
      </c>
      <c r="E5" s="140" t="s">
        <v>103</v>
      </c>
      <c r="F5" s="139" t="s">
        <v>102</v>
      </c>
      <c r="G5" s="160" t="s">
        <v>103</v>
      </c>
      <c r="H5" s="161" t="s">
        <v>104</v>
      </c>
    </row>
    <row r="6" spans="1:17" x14ac:dyDescent="0.25">
      <c r="A6" s="106" t="s">
        <v>26</v>
      </c>
      <c r="B6" s="107" t="s">
        <v>27</v>
      </c>
      <c r="C6" s="117">
        <v>9875000</v>
      </c>
      <c r="D6" s="118"/>
      <c r="E6" s="166"/>
      <c r="F6" s="158"/>
      <c r="G6" s="117"/>
      <c r="H6" s="162">
        <f>C6+D6-E6+F6-G6</f>
        <v>9875000</v>
      </c>
    </row>
    <row r="7" spans="1:17" x14ac:dyDescent="0.25">
      <c r="A7" s="28" t="s">
        <v>28</v>
      </c>
      <c r="B7" s="26" t="s">
        <v>29</v>
      </c>
      <c r="C7" s="29">
        <v>2200000</v>
      </c>
      <c r="D7" s="119"/>
      <c r="E7" s="29"/>
      <c r="F7" s="158"/>
      <c r="G7" s="117"/>
      <c r="H7" s="162">
        <f t="shared" ref="H7:H9" si="0">C7+D7-E7+F7-G7</f>
        <v>2200000</v>
      </c>
    </row>
    <row r="8" spans="1:17" x14ac:dyDescent="0.25">
      <c r="A8" s="28" t="s">
        <v>30</v>
      </c>
      <c r="B8" s="26" t="s">
        <v>31</v>
      </c>
      <c r="C8" s="29">
        <v>3010000</v>
      </c>
      <c r="D8" s="119"/>
      <c r="E8" s="29">
        <v>508181</v>
      </c>
      <c r="F8" s="158"/>
      <c r="G8" s="117"/>
      <c r="H8" s="162">
        <f t="shared" si="0"/>
        <v>2501819</v>
      </c>
    </row>
    <row r="9" spans="1:17" ht="15.75" thickBot="1" x14ac:dyDescent="0.3">
      <c r="A9" s="104" t="s">
        <v>36</v>
      </c>
      <c r="B9" s="105" t="s">
        <v>37</v>
      </c>
      <c r="C9" s="121">
        <v>4191000</v>
      </c>
      <c r="D9" s="120"/>
      <c r="E9" s="121"/>
      <c r="F9" s="156"/>
      <c r="G9" s="121"/>
      <c r="H9" s="162">
        <f t="shared" si="0"/>
        <v>4191000</v>
      </c>
    </row>
    <row r="10" spans="1:17" ht="15.75" thickBot="1" x14ac:dyDescent="0.3">
      <c r="A10" s="133" t="s">
        <v>44</v>
      </c>
      <c r="B10" s="134" t="s">
        <v>45</v>
      </c>
      <c r="C10" s="135">
        <f>SUM(C6:C9)</f>
        <v>19276000</v>
      </c>
      <c r="D10" s="135">
        <f t="shared" ref="D10:H10" si="1">SUM(D6:D9)</f>
        <v>0</v>
      </c>
      <c r="E10" s="135">
        <f t="shared" si="1"/>
        <v>508181</v>
      </c>
      <c r="F10" s="157">
        <f t="shared" si="1"/>
        <v>0</v>
      </c>
      <c r="G10" s="135">
        <f t="shared" si="1"/>
        <v>0</v>
      </c>
      <c r="H10" s="157">
        <f t="shared" si="1"/>
        <v>18767819</v>
      </c>
    </row>
    <row r="11" spans="1:17" x14ac:dyDescent="0.25">
      <c r="A11" s="106" t="s">
        <v>46</v>
      </c>
      <c r="B11" s="107" t="s">
        <v>47</v>
      </c>
      <c r="C11" s="117">
        <v>0</v>
      </c>
      <c r="D11" s="118"/>
      <c r="E11" s="117"/>
      <c r="F11" s="158"/>
      <c r="G11" s="117"/>
      <c r="H11" s="162">
        <f>C11+D11-E11+F11-G11</f>
        <v>0</v>
      </c>
    </row>
    <row r="12" spans="1:17" x14ac:dyDescent="0.25">
      <c r="A12" s="28" t="s">
        <v>52</v>
      </c>
      <c r="B12" s="26" t="s">
        <v>53</v>
      </c>
      <c r="C12" s="29">
        <v>300000</v>
      </c>
      <c r="D12" s="119"/>
      <c r="E12" s="29"/>
      <c r="F12" s="158"/>
      <c r="G12" s="117"/>
      <c r="H12" s="162">
        <f t="shared" ref="H12:H14" si="2">C12+D12-E12+F12-G12</f>
        <v>300000</v>
      </c>
    </row>
    <row r="13" spans="1:17" x14ac:dyDescent="0.25">
      <c r="A13" s="28" t="s">
        <v>72</v>
      </c>
      <c r="B13" s="26" t="s">
        <v>73</v>
      </c>
      <c r="C13" s="29">
        <v>0</v>
      </c>
      <c r="D13" s="119"/>
      <c r="E13" s="29"/>
      <c r="F13" s="158"/>
      <c r="G13" s="117"/>
      <c r="H13" s="162">
        <f t="shared" si="2"/>
        <v>0</v>
      </c>
    </row>
    <row r="14" spans="1:17" ht="15.75" thickBot="1" x14ac:dyDescent="0.3">
      <c r="A14" s="104" t="s">
        <v>56</v>
      </c>
      <c r="B14" s="105" t="s">
        <v>57</v>
      </c>
      <c r="C14" s="121">
        <v>18976000</v>
      </c>
      <c r="D14" s="120"/>
      <c r="E14" s="121">
        <v>508181</v>
      </c>
      <c r="F14" s="156"/>
      <c r="G14" s="121"/>
      <c r="H14" s="163">
        <f t="shared" si="2"/>
        <v>18467819</v>
      </c>
    </row>
    <row r="15" spans="1:17" ht="15.75" thickBot="1" x14ac:dyDescent="0.3">
      <c r="A15" s="125" t="s">
        <v>44</v>
      </c>
      <c r="B15" s="126" t="s">
        <v>58</v>
      </c>
      <c r="C15" s="127">
        <f>SUM(C11:C14)</f>
        <v>19276000</v>
      </c>
      <c r="D15" s="127">
        <f t="shared" ref="D15:H15" si="3">SUM(D11:D14)</f>
        <v>0</v>
      </c>
      <c r="E15" s="127">
        <f t="shared" si="3"/>
        <v>508181</v>
      </c>
      <c r="F15" s="159">
        <f t="shared" si="3"/>
        <v>0</v>
      </c>
      <c r="G15" s="127">
        <f t="shared" si="3"/>
        <v>0</v>
      </c>
      <c r="H15" s="44">
        <f t="shared" si="3"/>
        <v>18767819</v>
      </c>
    </row>
  </sheetData>
  <mergeCells count="4">
    <mergeCell ref="A1:H1"/>
    <mergeCell ref="A2:H2"/>
    <mergeCell ref="D4:E4"/>
    <mergeCell ref="F4:G4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workbookViewId="0">
      <selection activeCell="I8" sqref="I8"/>
    </sheetView>
  </sheetViews>
  <sheetFormatPr defaultRowHeight="15" x14ac:dyDescent="0.25"/>
  <cols>
    <col min="1" max="1" width="5" style="16" customWidth="1"/>
    <col min="2" max="2" width="22.85546875" style="16" customWidth="1"/>
    <col min="3" max="7" width="8.85546875" style="16" bestFit="1" customWidth="1"/>
    <col min="8" max="8" width="9.140625" style="16"/>
    <col min="9" max="9" width="8.85546875" style="16" bestFit="1" customWidth="1"/>
    <col min="10" max="10" width="8.5703125" style="16" bestFit="1" customWidth="1"/>
    <col min="11" max="11" width="10.42578125" style="16" bestFit="1" customWidth="1"/>
    <col min="12" max="12" width="8.85546875" style="16" bestFit="1" customWidth="1"/>
    <col min="13" max="13" width="9.140625" style="16" bestFit="1" customWidth="1"/>
    <col min="14" max="14" width="9" style="16" bestFit="1" customWidth="1"/>
    <col min="15" max="15" width="9.85546875" style="16" bestFit="1" customWidth="1"/>
    <col min="16" max="256" width="9.140625" style="16"/>
    <col min="257" max="257" width="10.7109375" style="16" customWidth="1"/>
    <col min="258" max="258" width="40.7109375" style="16" customWidth="1"/>
    <col min="259" max="261" width="17.7109375" style="16" customWidth="1"/>
    <col min="262" max="262" width="9.85546875" style="16" bestFit="1" customWidth="1"/>
    <col min="263" max="263" width="11.42578125" style="16" customWidth="1"/>
    <col min="264" max="512" width="9.140625" style="16"/>
    <col min="513" max="513" width="10.7109375" style="16" customWidth="1"/>
    <col min="514" max="514" width="40.7109375" style="16" customWidth="1"/>
    <col min="515" max="517" width="17.7109375" style="16" customWidth="1"/>
    <col min="518" max="518" width="9.85546875" style="16" bestFit="1" customWidth="1"/>
    <col min="519" max="519" width="11.42578125" style="16" customWidth="1"/>
    <col min="520" max="768" width="9.140625" style="16"/>
    <col min="769" max="769" width="10.7109375" style="16" customWidth="1"/>
    <col min="770" max="770" width="40.7109375" style="16" customWidth="1"/>
    <col min="771" max="773" width="17.7109375" style="16" customWidth="1"/>
    <col min="774" max="774" width="9.85546875" style="16" bestFit="1" customWidth="1"/>
    <col min="775" max="775" width="11.42578125" style="16" customWidth="1"/>
    <col min="776" max="1024" width="9.140625" style="16"/>
    <col min="1025" max="1025" width="10.7109375" style="16" customWidth="1"/>
    <col min="1026" max="1026" width="40.7109375" style="16" customWidth="1"/>
    <col min="1027" max="1029" width="17.7109375" style="16" customWidth="1"/>
    <col min="1030" max="1030" width="9.85546875" style="16" bestFit="1" customWidth="1"/>
    <col min="1031" max="1031" width="11.42578125" style="16" customWidth="1"/>
    <col min="1032" max="1280" width="9.140625" style="16"/>
    <col min="1281" max="1281" width="10.7109375" style="16" customWidth="1"/>
    <col min="1282" max="1282" width="40.7109375" style="16" customWidth="1"/>
    <col min="1283" max="1285" width="17.7109375" style="16" customWidth="1"/>
    <col min="1286" max="1286" width="9.85546875" style="16" bestFit="1" customWidth="1"/>
    <col min="1287" max="1287" width="11.42578125" style="16" customWidth="1"/>
    <col min="1288" max="1536" width="9.140625" style="16"/>
    <col min="1537" max="1537" width="10.7109375" style="16" customWidth="1"/>
    <col min="1538" max="1538" width="40.7109375" style="16" customWidth="1"/>
    <col min="1539" max="1541" width="17.7109375" style="16" customWidth="1"/>
    <col min="1542" max="1542" width="9.85546875" style="16" bestFit="1" customWidth="1"/>
    <col min="1543" max="1543" width="11.42578125" style="16" customWidth="1"/>
    <col min="1544" max="1792" width="9.140625" style="16"/>
    <col min="1793" max="1793" width="10.7109375" style="16" customWidth="1"/>
    <col min="1794" max="1794" width="40.7109375" style="16" customWidth="1"/>
    <col min="1795" max="1797" width="17.7109375" style="16" customWidth="1"/>
    <col min="1798" max="1798" width="9.85546875" style="16" bestFit="1" customWidth="1"/>
    <col min="1799" max="1799" width="11.42578125" style="16" customWidth="1"/>
    <col min="1800" max="2048" width="9.140625" style="16"/>
    <col min="2049" max="2049" width="10.7109375" style="16" customWidth="1"/>
    <col min="2050" max="2050" width="40.7109375" style="16" customWidth="1"/>
    <col min="2051" max="2053" width="17.7109375" style="16" customWidth="1"/>
    <col min="2054" max="2054" width="9.85546875" style="16" bestFit="1" customWidth="1"/>
    <col min="2055" max="2055" width="11.42578125" style="16" customWidth="1"/>
    <col min="2056" max="2304" width="9.140625" style="16"/>
    <col min="2305" max="2305" width="10.7109375" style="16" customWidth="1"/>
    <col min="2306" max="2306" width="40.7109375" style="16" customWidth="1"/>
    <col min="2307" max="2309" width="17.7109375" style="16" customWidth="1"/>
    <col min="2310" max="2310" width="9.85546875" style="16" bestFit="1" customWidth="1"/>
    <col min="2311" max="2311" width="11.42578125" style="16" customWidth="1"/>
    <col min="2312" max="2560" width="9.140625" style="16"/>
    <col min="2561" max="2561" width="10.7109375" style="16" customWidth="1"/>
    <col min="2562" max="2562" width="40.7109375" style="16" customWidth="1"/>
    <col min="2563" max="2565" width="17.7109375" style="16" customWidth="1"/>
    <col min="2566" max="2566" width="9.85546875" style="16" bestFit="1" customWidth="1"/>
    <col min="2567" max="2567" width="11.42578125" style="16" customWidth="1"/>
    <col min="2568" max="2816" width="9.140625" style="16"/>
    <col min="2817" max="2817" width="10.7109375" style="16" customWidth="1"/>
    <col min="2818" max="2818" width="40.7109375" style="16" customWidth="1"/>
    <col min="2819" max="2821" width="17.7109375" style="16" customWidth="1"/>
    <col min="2822" max="2822" width="9.85546875" style="16" bestFit="1" customWidth="1"/>
    <col min="2823" max="2823" width="11.42578125" style="16" customWidth="1"/>
    <col min="2824" max="3072" width="9.140625" style="16"/>
    <col min="3073" max="3073" width="10.7109375" style="16" customWidth="1"/>
    <col min="3074" max="3074" width="40.7109375" style="16" customWidth="1"/>
    <col min="3075" max="3077" width="17.7109375" style="16" customWidth="1"/>
    <col min="3078" max="3078" width="9.85546875" style="16" bestFit="1" customWidth="1"/>
    <col min="3079" max="3079" width="11.42578125" style="16" customWidth="1"/>
    <col min="3080" max="3328" width="9.140625" style="16"/>
    <col min="3329" max="3329" width="10.7109375" style="16" customWidth="1"/>
    <col min="3330" max="3330" width="40.7109375" style="16" customWidth="1"/>
    <col min="3331" max="3333" width="17.7109375" style="16" customWidth="1"/>
    <col min="3334" max="3334" width="9.85546875" style="16" bestFit="1" customWidth="1"/>
    <col min="3335" max="3335" width="11.42578125" style="16" customWidth="1"/>
    <col min="3336" max="3584" width="9.140625" style="16"/>
    <col min="3585" max="3585" width="10.7109375" style="16" customWidth="1"/>
    <col min="3586" max="3586" width="40.7109375" style="16" customWidth="1"/>
    <col min="3587" max="3589" width="17.7109375" style="16" customWidth="1"/>
    <col min="3590" max="3590" width="9.85546875" style="16" bestFit="1" customWidth="1"/>
    <col min="3591" max="3591" width="11.42578125" style="16" customWidth="1"/>
    <col min="3592" max="3840" width="9.140625" style="16"/>
    <col min="3841" max="3841" width="10.7109375" style="16" customWidth="1"/>
    <col min="3842" max="3842" width="40.7109375" style="16" customWidth="1"/>
    <col min="3843" max="3845" width="17.7109375" style="16" customWidth="1"/>
    <col min="3846" max="3846" width="9.85546875" style="16" bestFit="1" customWidth="1"/>
    <col min="3847" max="3847" width="11.42578125" style="16" customWidth="1"/>
    <col min="3848" max="4096" width="9.140625" style="16"/>
    <col min="4097" max="4097" width="10.7109375" style="16" customWidth="1"/>
    <col min="4098" max="4098" width="40.7109375" style="16" customWidth="1"/>
    <col min="4099" max="4101" width="17.7109375" style="16" customWidth="1"/>
    <col min="4102" max="4102" width="9.85546875" style="16" bestFit="1" customWidth="1"/>
    <col min="4103" max="4103" width="11.42578125" style="16" customWidth="1"/>
    <col min="4104" max="4352" width="9.140625" style="16"/>
    <col min="4353" max="4353" width="10.7109375" style="16" customWidth="1"/>
    <col min="4354" max="4354" width="40.7109375" style="16" customWidth="1"/>
    <col min="4355" max="4357" width="17.7109375" style="16" customWidth="1"/>
    <col min="4358" max="4358" width="9.85546875" style="16" bestFit="1" customWidth="1"/>
    <col min="4359" max="4359" width="11.42578125" style="16" customWidth="1"/>
    <col min="4360" max="4608" width="9.140625" style="16"/>
    <col min="4609" max="4609" width="10.7109375" style="16" customWidth="1"/>
    <col min="4610" max="4610" width="40.7109375" style="16" customWidth="1"/>
    <col min="4611" max="4613" width="17.7109375" style="16" customWidth="1"/>
    <col min="4614" max="4614" width="9.85546875" style="16" bestFit="1" customWidth="1"/>
    <col min="4615" max="4615" width="11.42578125" style="16" customWidth="1"/>
    <col min="4616" max="4864" width="9.140625" style="16"/>
    <col min="4865" max="4865" width="10.7109375" style="16" customWidth="1"/>
    <col min="4866" max="4866" width="40.7109375" style="16" customWidth="1"/>
    <col min="4867" max="4869" width="17.7109375" style="16" customWidth="1"/>
    <col min="4870" max="4870" width="9.85546875" style="16" bestFit="1" customWidth="1"/>
    <col min="4871" max="4871" width="11.42578125" style="16" customWidth="1"/>
    <col min="4872" max="5120" width="9.140625" style="16"/>
    <col min="5121" max="5121" width="10.7109375" style="16" customWidth="1"/>
    <col min="5122" max="5122" width="40.7109375" style="16" customWidth="1"/>
    <col min="5123" max="5125" width="17.7109375" style="16" customWidth="1"/>
    <col min="5126" max="5126" width="9.85546875" style="16" bestFit="1" customWidth="1"/>
    <col min="5127" max="5127" width="11.42578125" style="16" customWidth="1"/>
    <col min="5128" max="5376" width="9.140625" style="16"/>
    <col min="5377" max="5377" width="10.7109375" style="16" customWidth="1"/>
    <col min="5378" max="5378" width="40.7109375" style="16" customWidth="1"/>
    <col min="5379" max="5381" width="17.7109375" style="16" customWidth="1"/>
    <col min="5382" max="5382" width="9.85546875" style="16" bestFit="1" customWidth="1"/>
    <col min="5383" max="5383" width="11.42578125" style="16" customWidth="1"/>
    <col min="5384" max="5632" width="9.140625" style="16"/>
    <col min="5633" max="5633" width="10.7109375" style="16" customWidth="1"/>
    <col min="5634" max="5634" width="40.7109375" style="16" customWidth="1"/>
    <col min="5635" max="5637" width="17.7109375" style="16" customWidth="1"/>
    <col min="5638" max="5638" width="9.85546875" style="16" bestFit="1" customWidth="1"/>
    <col min="5639" max="5639" width="11.42578125" style="16" customWidth="1"/>
    <col min="5640" max="5888" width="9.140625" style="16"/>
    <col min="5889" max="5889" width="10.7109375" style="16" customWidth="1"/>
    <col min="5890" max="5890" width="40.7109375" style="16" customWidth="1"/>
    <col min="5891" max="5893" width="17.7109375" style="16" customWidth="1"/>
    <col min="5894" max="5894" width="9.85546875" style="16" bestFit="1" customWidth="1"/>
    <col min="5895" max="5895" width="11.42578125" style="16" customWidth="1"/>
    <col min="5896" max="6144" width="9.140625" style="16"/>
    <col min="6145" max="6145" width="10.7109375" style="16" customWidth="1"/>
    <col min="6146" max="6146" width="40.7109375" style="16" customWidth="1"/>
    <col min="6147" max="6149" width="17.7109375" style="16" customWidth="1"/>
    <col min="6150" max="6150" width="9.85546875" style="16" bestFit="1" customWidth="1"/>
    <col min="6151" max="6151" width="11.42578125" style="16" customWidth="1"/>
    <col min="6152" max="6400" width="9.140625" style="16"/>
    <col min="6401" max="6401" width="10.7109375" style="16" customWidth="1"/>
    <col min="6402" max="6402" width="40.7109375" style="16" customWidth="1"/>
    <col min="6403" max="6405" width="17.7109375" style="16" customWidth="1"/>
    <col min="6406" max="6406" width="9.85546875" style="16" bestFit="1" customWidth="1"/>
    <col min="6407" max="6407" width="11.42578125" style="16" customWidth="1"/>
    <col min="6408" max="6656" width="9.140625" style="16"/>
    <col min="6657" max="6657" width="10.7109375" style="16" customWidth="1"/>
    <col min="6658" max="6658" width="40.7109375" style="16" customWidth="1"/>
    <col min="6659" max="6661" width="17.7109375" style="16" customWidth="1"/>
    <col min="6662" max="6662" width="9.85546875" style="16" bestFit="1" customWidth="1"/>
    <col min="6663" max="6663" width="11.42578125" style="16" customWidth="1"/>
    <col min="6664" max="6912" width="9.140625" style="16"/>
    <col min="6913" max="6913" width="10.7109375" style="16" customWidth="1"/>
    <col min="6914" max="6914" width="40.7109375" style="16" customWidth="1"/>
    <col min="6915" max="6917" width="17.7109375" style="16" customWidth="1"/>
    <col min="6918" max="6918" width="9.85546875" style="16" bestFit="1" customWidth="1"/>
    <col min="6919" max="6919" width="11.42578125" style="16" customWidth="1"/>
    <col min="6920" max="7168" width="9.140625" style="16"/>
    <col min="7169" max="7169" width="10.7109375" style="16" customWidth="1"/>
    <col min="7170" max="7170" width="40.7109375" style="16" customWidth="1"/>
    <col min="7171" max="7173" width="17.7109375" style="16" customWidth="1"/>
    <col min="7174" max="7174" width="9.85546875" style="16" bestFit="1" customWidth="1"/>
    <col min="7175" max="7175" width="11.42578125" style="16" customWidth="1"/>
    <col min="7176" max="7424" width="9.140625" style="16"/>
    <col min="7425" max="7425" width="10.7109375" style="16" customWidth="1"/>
    <col min="7426" max="7426" width="40.7109375" style="16" customWidth="1"/>
    <col min="7427" max="7429" width="17.7109375" style="16" customWidth="1"/>
    <col min="7430" max="7430" width="9.85546875" style="16" bestFit="1" customWidth="1"/>
    <col min="7431" max="7431" width="11.42578125" style="16" customWidth="1"/>
    <col min="7432" max="7680" width="9.140625" style="16"/>
    <col min="7681" max="7681" width="10.7109375" style="16" customWidth="1"/>
    <col min="7682" max="7682" width="40.7109375" style="16" customWidth="1"/>
    <col min="7683" max="7685" width="17.7109375" style="16" customWidth="1"/>
    <col min="7686" max="7686" width="9.85546875" style="16" bestFit="1" customWidth="1"/>
    <col min="7687" max="7687" width="11.42578125" style="16" customWidth="1"/>
    <col min="7688" max="7936" width="9.140625" style="16"/>
    <col min="7937" max="7937" width="10.7109375" style="16" customWidth="1"/>
    <col min="7938" max="7938" width="40.7109375" style="16" customWidth="1"/>
    <col min="7939" max="7941" width="17.7109375" style="16" customWidth="1"/>
    <col min="7942" max="7942" width="9.85546875" style="16" bestFit="1" customWidth="1"/>
    <col min="7943" max="7943" width="11.42578125" style="16" customWidth="1"/>
    <col min="7944" max="8192" width="9.140625" style="16"/>
    <col min="8193" max="8193" width="10.7109375" style="16" customWidth="1"/>
    <col min="8194" max="8194" width="40.7109375" style="16" customWidth="1"/>
    <col min="8195" max="8197" width="17.7109375" style="16" customWidth="1"/>
    <col min="8198" max="8198" width="9.85546875" style="16" bestFit="1" customWidth="1"/>
    <col min="8199" max="8199" width="11.42578125" style="16" customWidth="1"/>
    <col min="8200" max="8448" width="9.140625" style="16"/>
    <col min="8449" max="8449" width="10.7109375" style="16" customWidth="1"/>
    <col min="8450" max="8450" width="40.7109375" style="16" customWidth="1"/>
    <col min="8451" max="8453" width="17.7109375" style="16" customWidth="1"/>
    <col min="8454" max="8454" width="9.85546875" style="16" bestFit="1" customWidth="1"/>
    <col min="8455" max="8455" width="11.42578125" style="16" customWidth="1"/>
    <col min="8456" max="8704" width="9.140625" style="16"/>
    <col min="8705" max="8705" width="10.7109375" style="16" customWidth="1"/>
    <col min="8706" max="8706" width="40.7109375" style="16" customWidth="1"/>
    <col min="8707" max="8709" width="17.7109375" style="16" customWidth="1"/>
    <col min="8710" max="8710" width="9.85546875" style="16" bestFit="1" customWidth="1"/>
    <col min="8711" max="8711" width="11.42578125" style="16" customWidth="1"/>
    <col min="8712" max="8960" width="9.140625" style="16"/>
    <col min="8961" max="8961" width="10.7109375" style="16" customWidth="1"/>
    <col min="8962" max="8962" width="40.7109375" style="16" customWidth="1"/>
    <col min="8963" max="8965" width="17.7109375" style="16" customWidth="1"/>
    <col min="8966" max="8966" width="9.85546875" style="16" bestFit="1" customWidth="1"/>
    <col min="8967" max="8967" width="11.42578125" style="16" customWidth="1"/>
    <col min="8968" max="9216" width="9.140625" style="16"/>
    <col min="9217" max="9217" width="10.7109375" style="16" customWidth="1"/>
    <col min="9218" max="9218" width="40.7109375" style="16" customWidth="1"/>
    <col min="9219" max="9221" width="17.7109375" style="16" customWidth="1"/>
    <col min="9222" max="9222" width="9.85546875" style="16" bestFit="1" customWidth="1"/>
    <col min="9223" max="9223" width="11.42578125" style="16" customWidth="1"/>
    <col min="9224" max="9472" width="9.140625" style="16"/>
    <col min="9473" max="9473" width="10.7109375" style="16" customWidth="1"/>
    <col min="9474" max="9474" width="40.7109375" style="16" customWidth="1"/>
    <col min="9475" max="9477" width="17.7109375" style="16" customWidth="1"/>
    <col min="9478" max="9478" width="9.85546875" style="16" bestFit="1" customWidth="1"/>
    <col min="9479" max="9479" width="11.42578125" style="16" customWidth="1"/>
    <col min="9480" max="9728" width="9.140625" style="16"/>
    <col min="9729" max="9729" width="10.7109375" style="16" customWidth="1"/>
    <col min="9730" max="9730" width="40.7109375" style="16" customWidth="1"/>
    <col min="9731" max="9733" width="17.7109375" style="16" customWidth="1"/>
    <col min="9734" max="9734" width="9.85546875" style="16" bestFit="1" customWidth="1"/>
    <col min="9735" max="9735" width="11.42578125" style="16" customWidth="1"/>
    <col min="9736" max="9984" width="9.140625" style="16"/>
    <col min="9985" max="9985" width="10.7109375" style="16" customWidth="1"/>
    <col min="9986" max="9986" width="40.7109375" style="16" customWidth="1"/>
    <col min="9987" max="9989" width="17.7109375" style="16" customWidth="1"/>
    <col min="9990" max="9990" width="9.85546875" style="16" bestFit="1" customWidth="1"/>
    <col min="9991" max="9991" width="11.42578125" style="16" customWidth="1"/>
    <col min="9992" max="10240" width="9.140625" style="16"/>
    <col min="10241" max="10241" width="10.7109375" style="16" customWidth="1"/>
    <col min="10242" max="10242" width="40.7109375" style="16" customWidth="1"/>
    <col min="10243" max="10245" width="17.7109375" style="16" customWidth="1"/>
    <col min="10246" max="10246" width="9.85546875" style="16" bestFit="1" customWidth="1"/>
    <col min="10247" max="10247" width="11.42578125" style="16" customWidth="1"/>
    <col min="10248" max="10496" width="9.140625" style="16"/>
    <col min="10497" max="10497" width="10.7109375" style="16" customWidth="1"/>
    <col min="10498" max="10498" width="40.7109375" style="16" customWidth="1"/>
    <col min="10499" max="10501" width="17.7109375" style="16" customWidth="1"/>
    <col min="10502" max="10502" width="9.85546875" style="16" bestFit="1" customWidth="1"/>
    <col min="10503" max="10503" width="11.42578125" style="16" customWidth="1"/>
    <col min="10504" max="10752" width="9.140625" style="16"/>
    <col min="10753" max="10753" width="10.7109375" style="16" customWidth="1"/>
    <col min="10754" max="10754" width="40.7109375" style="16" customWidth="1"/>
    <col min="10755" max="10757" width="17.7109375" style="16" customWidth="1"/>
    <col min="10758" max="10758" width="9.85546875" style="16" bestFit="1" customWidth="1"/>
    <col min="10759" max="10759" width="11.42578125" style="16" customWidth="1"/>
    <col min="10760" max="11008" width="9.140625" style="16"/>
    <col min="11009" max="11009" width="10.7109375" style="16" customWidth="1"/>
    <col min="11010" max="11010" width="40.7109375" style="16" customWidth="1"/>
    <col min="11011" max="11013" width="17.7109375" style="16" customWidth="1"/>
    <col min="11014" max="11014" width="9.85546875" style="16" bestFit="1" customWidth="1"/>
    <col min="11015" max="11015" width="11.42578125" style="16" customWidth="1"/>
    <col min="11016" max="11264" width="9.140625" style="16"/>
    <col min="11265" max="11265" width="10.7109375" style="16" customWidth="1"/>
    <col min="11266" max="11266" width="40.7109375" style="16" customWidth="1"/>
    <col min="11267" max="11269" width="17.7109375" style="16" customWidth="1"/>
    <col min="11270" max="11270" width="9.85546875" style="16" bestFit="1" customWidth="1"/>
    <col min="11271" max="11271" width="11.42578125" style="16" customWidth="1"/>
    <col min="11272" max="11520" width="9.140625" style="16"/>
    <col min="11521" max="11521" width="10.7109375" style="16" customWidth="1"/>
    <col min="11522" max="11522" width="40.7109375" style="16" customWidth="1"/>
    <col min="11523" max="11525" width="17.7109375" style="16" customWidth="1"/>
    <col min="11526" max="11526" width="9.85546875" style="16" bestFit="1" customWidth="1"/>
    <col min="11527" max="11527" width="11.42578125" style="16" customWidth="1"/>
    <col min="11528" max="11776" width="9.140625" style="16"/>
    <col min="11777" max="11777" width="10.7109375" style="16" customWidth="1"/>
    <col min="11778" max="11778" width="40.7109375" style="16" customWidth="1"/>
    <col min="11779" max="11781" width="17.7109375" style="16" customWidth="1"/>
    <col min="11782" max="11782" width="9.85546875" style="16" bestFit="1" customWidth="1"/>
    <col min="11783" max="11783" width="11.42578125" style="16" customWidth="1"/>
    <col min="11784" max="12032" width="9.140625" style="16"/>
    <col min="12033" max="12033" width="10.7109375" style="16" customWidth="1"/>
    <col min="12034" max="12034" width="40.7109375" style="16" customWidth="1"/>
    <col min="12035" max="12037" width="17.7109375" style="16" customWidth="1"/>
    <col min="12038" max="12038" width="9.85546875" style="16" bestFit="1" customWidth="1"/>
    <col min="12039" max="12039" width="11.42578125" style="16" customWidth="1"/>
    <col min="12040" max="12288" width="9.140625" style="16"/>
    <col min="12289" max="12289" width="10.7109375" style="16" customWidth="1"/>
    <col min="12290" max="12290" width="40.7109375" style="16" customWidth="1"/>
    <col min="12291" max="12293" width="17.7109375" style="16" customWidth="1"/>
    <col min="12294" max="12294" width="9.85546875" style="16" bestFit="1" customWidth="1"/>
    <col min="12295" max="12295" width="11.42578125" style="16" customWidth="1"/>
    <col min="12296" max="12544" width="9.140625" style="16"/>
    <col min="12545" max="12545" width="10.7109375" style="16" customWidth="1"/>
    <col min="12546" max="12546" width="40.7109375" style="16" customWidth="1"/>
    <col min="12547" max="12549" width="17.7109375" style="16" customWidth="1"/>
    <col min="12550" max="12550" width="9.85546875" style="16" bestFit="1" customWidth="1"/>
    <col min="12551" max="12551" width="11.42578125" style="16" customWidth="1"/>
    <col min="12552" max="12800" width="9.140625" style="16"/>
    <col min="12801" max="12801" width="10.7109375" style="16" customWidth="1"/>
    <col min="12802" max="12802" width="40.7109375" style="16" customWidth="1"/>
    <col min="12803" max="12805" width="17.7109375" style="16" customWidth="1"/>
    <col min="12806" max="12806" width="9.85546875" style="16" bestFit="1" customWidth="1"/>
    <col min="12807" max="12807" width="11.42578125" style="16" customWidth="1"/>
    <col min="12808" max="13056" width="9.140625" style="16"/>
    <col min="13057" max="13057" width="10.7109375" style="16" customWidth="1"/>
    <col min="13058" max="13058" width="40.7109375" style="16" customWidth="1"/>
    <col min="13059" max="13061" width="17.7109375" style="16" customWidth="1"/>
    <col min="13062" max="13062" width="9.85546875" style="16" bestFit="1" customWidth="1"/>
    <col min="13063" max="13063" width="11.42578125" style="16" customWidth="1"/>
    <col min="13064" max="13312" width="9.140625" style="16"/>
    <col min="13313" max="13313" width="10.7109375" style="16" customWidth="1"/>
    <col min="13314" max="13314" width="40.7109375" style="16" customWidth="1"/>
    <col min="13315" max="13317" width="17.7109375" style="16" customWidth="1"/>
    <col min="13318" max="13318" width="9.85546875" style="16" bestFit="1" customWidth="1"/>
    <col min="13319" max="13319" width="11.42578125" style="16" customWidth="1"/>
    <col min="13320" max="13568" width="9.140625" style="16"/>
    <col min="13569" max="13569" width="10.7109375" style="16" customWidth="1"/>
    <col min="13570" max="13570" width="40.7109375" style="16" customWidth="1"/>
    <col min="13571" max="13573" width="17.7109375" style="16" customWidth="1"/>
    <col min="13574" max="13574" width="9.85546875" style="16" bestFit="1" customWidth="1"/>
    <col min="13575" max="13575" width="11.42578125" style="16" customWidth="1"/>
    <col min="13576" max="13824" width="9.140625" style="16"/>
    <col min="13825" max="13825" width="10.7109375" style="16" customWidth="1"/>
    <col min="13826" max="13826" width="40.7109375" style="16" customWidth="1"/>
    <col min="13827" max="13829" width="17.7109375" style="16" customWidth="1"/>
    <col min="13830" max="13830" width="9.85546875" style="16" bestFit="1" customWidth="1"/>
    <col min="13831" max="13831" width="11.42578125" style="16" customWidth="1"/>
    <col min="13832" max="14080" width="9.140625" style="16"/>
    <col min="14081" max="14081" width="10.7109375" style="16" customWidth="1"/>
    <col min="14082" max="14082" width="40.7109375" style="16" customWidth="1"/>
    <col min="14083" max="14085" width="17.7109375" style="16" customWidth="1"/>
    <col min="14086" max="14086" width="9.85546875" style="16" bestFit="1" customWidth="1"/>
    <col min="14087" max="14087" width="11.42578125" style="16" customWidth="1"/>
    <col min="14088" max="14336" width="9.140625" style="16"/>
    <col min="14337" max="14337" width="10.7109375" style="16" customWidth="1"/>
    <col min="14338" max="14338" width="40.7109375" style="16" customWidth="1"/>
    <col min="14339" max="14341" width="17.7109375" style="16" customWidth="1"/>
    <col min="14342" max="14342" width="9.85546875" style="16" bestFit="1" customWidth="1"/>
    <col min="14343" max="14343" width="11.42578125" style="16" customWidth="1"/>
    <col min="14344" max="14592" width="9.140625" style="16"/>
    <col min="14593" max="14593" width="10.7109375" style="16" customWidth="1"/>
    <col min="14594" max="14594" width="40.7109375" style="16" customWidth="1"/>
    <col min="14595" max="14597" width="17.7109375" style="16" customWidth="1"/>
    <col min="14598" max="14598" width="9.85546875" style="16" bestFit="1" customWidth="1"/>
    <col min="14599" max="14599" width="11.42578125" style="16" customWidth="1"/>
    <col min="14600" max="14848" width="9.140625" style="16"/>
    <col min="14849" max="14849" width="10.7109375" style="16" customWidth="1"/>
    <col min="14850" max="14850" width="40.7109375" style="16" customWidth="1"/>
    <col min="14851" max="14853" width="17.7109375" style="16" customWidth="1"/>
    <col min="14854" max="14854" width="9.85546875" style="16" bestFit="1" customWidth="1"/>
    <col min="14855" max="14855" width="11.42578125" style="16" customWidth="1"/>
    <col min="14856" max="15104" width="9.140625" style="16"/>
    <col min="15105" max="15105" width="10.7109375" style="16" customWidth="1"/>
    <col min="15106" max="15106" width="40.7109375" style="16" customWidth="1"/>
    <col min="15107" max="15109" width="17.7109375" style="16" customWidth="1"/>
    <col min="15110" max="15110" width="9.85546875" style="16" bestFit="1" customWidth="1"/>
    <col min="15111" max="15111" width="11.42578125" style="16" customWidth="1"/>
    <col min="15112" max="15360" width="9.140625" style="16"/>
    <col min="15361" max="15361" width="10.7109375" style="16" customWidth="1"/>
    <col min="15362" max="15362" width="40.7109375" style="16" customWidth="1"/>
    <col min="15363" max="15365" width="17.7109375" style="16" customWidth="1"/>
    <col min="15366" max="15366" width="9.85546875" style="16" bestFit="1" customWidth="1"/>
    <col min="15367" max="15367" width="11.42578125" style="16" customWidth="1"/>
    <col min="15368" max="15616" width="9.140625" style="16"/>
    <col min="15617" max="15617" width="10.7109375" style="16" customWidth="1"/>
    <col min="15618" max="15618" width="40.7109375" style="16" customWidth="1"/>
    <col min="15619" max="15621" width="17.7109375" style="16" customWidth="1"/>
    <col min="15622" max="15622" width="9.85546875" style="16" bestFit="1" customWidth="1"/>
    <col min="15623" max="15623" width="11.42578125" style="16" customWidth="1"/>
    <col min="15624" max="15872" width="9.140625" style="16"/>
    <col min="15873" max="15873" width="10.7109375" style="16" customWidth="1"/>
    <col min="15874" max="15874" width="40.7109375" style="16" customWidth="1"/>
    <col min="15875" max="15877" width="17.7109375" style="16" customWidth="1"/>
    <col min="15878" max="15878" width="9.85546875" style="16" bestFit="1" customWidth="1"/>
    <col min="15879" max="15879" width="11.42578125" style="16" customWidth="1"/>
    <col min="15880" max="16128" width="9.140625" style="16"/>
    <col min="16129" max="16129" width="10.7109375" style="16" customWidth="1"/>
    <col min="16130" max="16130" width="40.7109375" style="16" customWidth="1"/>
    <col min="16131" max="16133" width="17.7109375" style="16" customWidth="1"/>
    <col min="16134" max="16134" width="9.85546875" style="16" bestFit="1" customWidth="1"/>
    <col min="16135" max="16135" width="11.42578125" style="16" customWidth="1"/>
    <col min="16136" max="16384" width="9.140625" style="16"/>
  </cols>
  <sheetData>
    <row r="1" spans="1:16" x14ac:dyDescent="0.25">
      <c r="A1" s="237" t="s">
        <v>200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</row>
    <row r="2" spans="1:16" x14ac:dyDescent="0.25">
      <c r="A2" s="214" t="s">
        <v>77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</row>
    <row r="3" spans="1:16" ht="15.75" thickBot="1" x14ac:dyDescent="0.3">
      <c r="E3" s="1"/>
      <c r="O3" s="1" t="s">
        <v>96</v>
      </c>
      <c r="P3"/>
    </row>
    <row r="4" spans="1:16" s="17" customFormat="1" x14ac:dyDescent="0.25">
      <c r="A4" s="3" t="s">
        <v>24</v>
      </c>
      <c r="B4" s="47" t="s">
        <v>25</v>
      </c>
      <c r="C4" s="47" t="s">
        <v>59</v>
      </c>
      <c r="D4" s="47" t="s">
        <v>60</v>
      </c>
      <c r="E4" s="47" t="s">
        <v>61</v>
      </c>
      <c r="F4" s="47" t="s">
        <v>62</v>
      </c>
      <c r="G4" s="47" t="s">
        <v>63</v>
      </c>
      <c r="H4" s="47" t="s">
        <v>64</v>
      </c>
      <c r="I4" s="47" t="s">
        <v>65</v>
      </c>
      <c r="J4" s="47" t="s">
        <v>66</v>
      </c>
      <c r="K4" s="47" t="s">
        <v>67</v>
      </c>
      <c r="L4" s="47" t="s">
        <v>68</v>
      </c>
      <c r="M4" s="47" t="s">
        <v>69</v>
      </c>
      <c r="N4" s="47" t="s">
        <v>70</v>
      </c>
      <c r="O4" s="52" t="s">
        <v>71</v>
      </c>
    </row>
    <row r="5" spans="1:16" s="7" customFormat="1" x14ac:dyDescent="0.25">
      <c r="A5" s="4" t="s">
        <v>26</v>
      </c>
      <c r="B5" s="48" t="s">
        <v>27</v>
      </c>
      <c r="C5" s="53">
        <f>$P$5/12</f>
        <v>822916.66666666663</v>
      </c>
      <c r="D5" s="53">
        <f t="shared" ref="D5:N5" si="0">$P$5/12</f>
        <v>822916.66666666663</v>
      </c>
      <c r="E5" s="53">
        <f t="shared" si="0"/>
        <v>822916.66666666663</v>
      </c>
      <c r="F5" s="53">
        <f t="shared" si="0"/>
        <v>822916.66666666663</v>
      </c>
      <c r="G5" s="53">
        <f t="shared" si="0"/>
        <v>822916.66666666663</v>
      </c>
      <c r="H5" s="53">
        <f t="shared" si="0"/>
        <v>822916.66666666663</v>
      </c>
      <c r="I5" s="53">
        <f t="shared" si="0"/>
        <v>822916.66666666663</v>
      </c>
      <c r="J5" s="53">
        <f t="shared" si="0"/>
        <v>822916.66666666663</v>
      </c>
      <c r="K5" s="53">
        <f t="shared" si="0"/>
        <v>822916.66666666663</v>
      </c>
      <c r="L5" s="53">
        <f t="shared" si="0"/>
        <v>822916.66666666663</v>
      </c>
      <c r="M5" s="53">
        <f t="shared" si="0"/>
        <v>822916.66666666663</v>
      </c>
      <c r="N5" s="53">
        <f t="shared" si="0"/>
        <v>822916.66666666663</v>
      </c>
      <c r="O5" s="54">
        <f>SUM(C5:N5)</f>
        <v>9875000</v>
      </c>
      <c r="P5" s="7">
        <v>9875000</v>
      </c>
    </row>
    <row r="6" spans="1:16" s="7" customFormat="1" ht="26.25" x14ac:dyDescent="0.25">
      <c r="A6" s="4" t="s">
        <v>28</v>
      </c>
      <c r="B6" s="67" t="s">
        <v>29</v>
      </c>
      <c r="C6" s="53">
        <f>$P$6/12</f>
        <v>183333.33333333334</v>
      </c>
      <c r="D6" s="53">
        <f t="shared" ref="D6:N6" si="1">$P$6/12</f>
        <v>183333.33333333334</v>
      </c>
      <c r="E6" s="53">
        <f t="shared" si="1"/>
        <v>183333.33333333334</v>
      </c>
      <c r="F6" s="53">
        <f t="shared" si="1"/>
        <v>183333.33333333334</v>
      </c>
      <c r="G6" s="53">
        <f t="shared" si="1"/>
        <v>183333.33333333334</v>
      </c>
      <c r="H6" s="53">
        <f t="shared" si="1"/>
        <v>183333.33333333334</v>
      </c>
      <c r="I6" s="53">
        <f t="shared" si="1"/>
        <v>183333.33333333334</v>
      </c>
      <c r="J6" s="53">
        <f t="shared" si="1"/>
        <v>183333.33333333334</v>
      </c>
      <c r="K6" s="53">
        <f t="shared" si="1"/>
        <v>183333.33333333334</v>
      </c>
      <c r="L6" s="53">
        <f t="shared" si="1"/>
        <v>183333.33333333334</v>
      </c>
      <c r="M6" s="53">
        <f t="shared" si="1"/>
        <v>183333.33333333334</v>
      </c>
      <c r="N6" s="53">
        <f t="shared" si="1"/>
        <v>183333.33333333334</v>
      </c>
      <c r="O6" s="54">
        <f t="shared" ref="O6:O13" si="2">SUM(C6:N6)</f>
        <v>2199999.9999999995</v>
      </c>
      <c r="P6" s="7">
        <v>2200000</v>
      </c>
    </row>
    <row r="7" spans="1:16" x14ac:dyDescent="0.25">
      <c r="A7" s="4" t="s">
        <v>30</v>
      </c>
      <c r="B7" s="48" t="s">
        <v>31</v>
      </c>
      <c r="C7" s="53">
        <f>$P$7/12</f>
        <v>208484.91666666666</v>
      </c>
      <c r="D7" s="53">
        <f t="shared" ref="D7:N7" si="3">$P$7/12</f>
        <v>208484.91666666666</v>
      </c>
      <c r="E7" s="53">
        <f t="shared" si="3"/>
        <v>208484.91666666666</v>
      </c>
      <c r="F7" s="53">
        <f t="shared" si="3"/>
        <v>208484.91666666666</v>
      </c>
      <c r="G7" s="53">
        <f t="shared" si="3"/>
        <v>208484.91666666666</v>
      </c>
      <c r="H7" s="53">
        <f t="shared" si="3"/>
        <v>208484.91666666666</v>
      </c>
      <c r="I7" s="53">
        <f t="shared" si="3"/>
        <v>208484.91666666666</v>
      </c>
      <c r="J7" s="53">
        <f t="shared" si="3"/>
        <v>208484.91666666666</v>
      </c>
      <c r="K7" s="53">
        <f t="shared" si="3"/>
        <v>208484.91666666666</v>
      </c>
      <c r="L7" s="53">
        <f t="shared" si="3"/>
        <v>208484.91666666666</v>
      </c>
      <c r="M7" s="53">
        <f t="shared" si="3"/>
        <v>208484.91666666666</v>
      </c>
      <c r="N7" s="53">
        <f t="shared" si="3"/>
        <v>208484.91666666666</v>
      </c>
      <c r="O7" s="54">
        <f t="shared" si="2"/>
        <v>2501819</v>
      </c>
      <c r="P7" s="16">
        <v>2501819</v>
      </c>
    </row>
    <row r="8" spans="1:16" ht="26.25" x14ac:dyDescent="0.25">
      <c r="A8" s="4" t="s">
        <v>32</v>
      </c>
      <c r="B8" s="67" t="s">
        <v>33</v>
      </c>
      <c r="C8" s="53">
        <f>$P$8/12</f>
        <v>0</v>
      </c>
      <c r="D8" s="53">
        <f t="shared" ref="D8:N8" si="4">$P$8/12</f>
        <v>0</v>
      </c>
      <c r="E8" s="53">
        <f t="shared" si="4"/>
        <v>0</v>
      </c>
      <c r="F8" s="53">
        <f t="shared" si="4"/>
        <v>0</v>
      </c>
      <c r="G8" s="53">
        <f t="shared" si="4"/>
        <v>0</v>
      </c>
      <c r="H8" s="53">
        <f t="shared" si="4"/>
        <v>0</v>
      </c>
      <c r="I8" s="53">
        <f t="shared" si="4"/>
        <v>0</v>
      </c>
      <c r="J8" s="53">
        <f t="shared" si="4"/>
        <v>0</v>
      </c>
      <c r="K8" s="53">
        <f t="shared" si="4"/>
        <v>0</v>
      </c>
      <c r="L8" s="53">
        <f t="shared" si="4"/>
        <v>0</v>
      </c>
      <c r="M8" s="53">
        <f t="shared" si="4"/>
        <v>0</v>
      </c>
      <c r="N8" s="53">
        <f t="shared" si="4"/>
        <v>0</v>
      </c>
      <c r="O8" s="54">
        <f t="shared" si="2"/>
        <v>0</v>
      </c>
      <c r="P8" s="16">
        <v>0</v>
      </c>
    </row>
    <row r="9" spans="1:16" ht="26.25" x14ac:dyDescent="0.25">
      <c r="A9" s="4" t="s">
        <v>34</v>
      </c>
      <c r="B9" s="67" t="s">
        <v>35</v>
      </c>
      <c r="C9" s="53">
        <f>$P$9/12</f>
        <v>0</v>
      </c>
      <c r="D9" s="53">
        <f t="shared" ref="D9:N9" si="5">$P$9/12</f>
        <v>0</v>
      </c>
      <c r="E9" s="53">
        <f t="shared" si="5"/>
        <v>0</v>
      </c>
      <c r="F9" s="53">
        <f t="shared" si="5"/>
        <v>0</v>
      </c>
      <c r="G9" s="53">
        <f t="shared" si="5"/>
        <v>0</v>
      </c>
      <c r="H9" s="53">
        <f t="shared" si="5"/>
        <v>0</v>
      </c>
      <c r="I9" s="53">
        <f t="shared" si="5"/>
        <v>0</v>
      </c>
      <c r="J9" s="53">
        <f t="shared" si="5"/>
        <v>0</v>
      </c>
      <c r="K9" s="53">
        <f t="shared" si="5"/>
        <v>0</v>
      </c>
      <c r="L9" s="53">
        <f t="shared" si="5"/>
        <v>0</v>
      </c>
      <c r="M9" s="53">
        <f t="shared" si="5"/>
        <v>0</v>
      </c>
      <c r="N9" s="53">
        <f t="shared" si="5"/>
        <v>0</v>
      </c>
      <c r="O9" s="54">
        <f t="shared" si="2"/>
        <v>0</v>
      </c>
      <c r="P9" s="16">
        <v>0</v>
      </c>
    </row>
    <row r="10" spans="1:16" x14ac:dyDescent="0.25">
      <c r="A10" s="4" t="s">
        <v>36</v>
      </c>
      <c r="B10" s="48" t="s">
        <v>37</v>
      </c>
      <c r="C10" s="53">
        <f>$P$10/12</f>
        <v>349250</v>
      </c>
      <c r="D10" s="53">
        <f t="shared" ref="D10:N10" si="6">$P$10/12</f>
        <v>349250</v>
      </c>
      <c r="E10" s="53">
        <f t="shared" si="6"/>
        <v>349250</v>
      </c>
      <c r="F10" s="53">
        <f t="shared" si="6"/>
        <v>349250</v>
      </c>
      <c r="G10" s="53">
        <f t="shared" si="6"/>
        <v>349250</v>
      </c>
      <c r="H10" s="53">
        <f t="shared" si="6"/>
        <v>349250</v>
      </c>
      <c r="I10" s="53">
        <f t="shared" si="6"/>
        <v>349250</v>
      </c>
      <c r="J10" s="53">
        <f t="shared" si="6"/>
        <v>349250</v>
      </c>
      <c r="K10" s="53">
        <f t="shared" si="6"/>
        <v>349250</v>
      </c>
      <c r="L10" s="53">
        <f t="shared" si="6"/>
        <v>349250</v>
      </c>
      <c r="M10" s="53">
        <f t="shared" si="6"/>
        <v>349250</v>
      </c>
      <c r="N10" s="53">
        <f t="shared" si="6"/>
        <v>349250</v>
      </c>
      <c r="O10" s="54">
        <f t="shared" si="2"/>
        <v>4191000</v>
      </c>
      <c r="P10" s="16">
        <v>4191000</v>
      </c>
    </row>
    <row r="11" spans="1:16" x14ac:dyDescent="0.25">
      <c r="A11" s="4" t="s">
        <v>38</v>
      </c>
      <c r="B11" s="48" t="s">
        <v>39</v>
      </c>
      <c r="C11" s="53">
        <f>$P$11/12</f>
        <v>0</v>
      </c>
      <c r="D11" s="53">
        <f t="shared" ref="D11:N11" si="7">$P$11/12</f>
        <v>0</v>
      </c>
      <c r="E11" s="53">
        <f t="shared" si="7"/>
        <v>0</v>
      </c>
      <c r="F11" s="53">
        <f t="shared" si="7"/>
        <v>0</v>
      </c>
      <c r="G11" s="53">
        <f t="shared" si="7"/>
        <v>0</v>
      </c>
      <c r="H11" s="53">
        <f t="shared" si="7"/>
        <v>0</v>
      </c>
      <c r="I11" s="53">
        <f t="shared" si="7"/>
        <v>0</v>
      </c>
      <c r="J11" s="53">
        <f t="shared" si="7"/>
        <v>0</v>
      </c>
      <c r="K11" s="53">
        <f t="shared" si="7"/>
        <v>0</v>
      </c>
      <c r="L11" s="53">
        <f t="shared" si="7"/>
        <v>0</v>
      </c>
      <c r="M11" s="53">
        <f t="shared" si="7"/>
        <v>0</v>
      </c>
      <c r="N11" s="53">
        <f t="shared" si="7"/>
        <v>0</v>
      </c>
      <c r="O11" s="54">
        <f t="shared" si="2"/>
        <v>0</v>
      </c>
    </row>
    <row r="12" spans="1:16" ht="26.25" x14ac:dyDescent="0.25">
      <c r="A12" s="4" t="s">
        <v>40</v>
      </c>
      <c r="B12" s="67" t="s">
        <v>41</v>
      </c>
      <c r="C12" s="53">
        <f>$P$12/12</f>
        <v>0</v>
      </c>
      <c r="D12" s="53">
        <f t="shared" ref="D12:N12" si="8">$P$12/12</f>
        <v>0</v>
      </c>
      <c r="E12" s="53">
        <f t="shared" si="8"/>
        <v>0</v>
      </c>
      <c r="F12" s="53">
        <f t="shared" si="8"/>
        <v>0</v>
      </c>
      <c r="G12" s="53">
        <f t="shared" si="8"/>
        <v>0</v>
      </c>
      <c r="H12" s="53">
        <f t="shared" si="8"/>
        <v>0</v>
      </c>
      <c r="I12" s="53">
        <f t="shared" si="8"/>
        <v>0</v>
      </c>
      <c r="J12" s="53">
        <f t="shared" si="8"/>
        <v>0</v>
      </c>
      <c r="K12" s="53">
        <f t="shared" si="8"/>
        <v>0</v>
      </c>
      <c r="L12" s="53">
        <f t="shared" si="8"/>
        <v>0</v>
      </c>
      <c r="M12" s="53">
        <f t="shared" si="8"/>
        <v>0</v>
      </c>
      <c r="N12" s="53">
        <f t="shared" si="8"/>
        <v>0</v>
      </c>
      <c r="O12" s="54">
        <f t="shared" si="2"/>
        <v>0</v>
      </c>
    </row>
    <row r="13" spans="1:16" ht="15.75" thickBot="1" x14ac:dyDescent="0.3">
      <c r="A13" s="8" t="s">
        <v>42</v>
      </c>
      <c r="B13" s="49" t="s">
        <v>43</v>
      </c>
      <c r="C13" s="53">
        <f>$P$13/12</f>
        <v>0</v>
      </c>
      <c r="D13" s="53">
        <f t="shared" ref="D13:N13" si="9">$P$13/12</f>
        <v>0</v>
      </c>
      <c r="E13" s="53">
        <f t="shared" si="9"/>
        <v>0</v>
      </c>
      <c r="F13" s="53">
        <f t="shared" si="9"/>
        <v>0</v>
      </c>
      <c r="G13" s="53">
        <f t="shared" si="9"/>
        <v>0</v>
      </c>
      <c r="H13" s="53">
        <f t="shared" si="9"/>
        <v>0</v>
      </c>
      <c r="I13" s="53">
        <f t="shared" si="9"/>
        <v>0</v>
      </c>
      <c r="J13" s="53">
        <f t="shared" si="9"/>
        <v>0</v>
      </c>
      <c r="K13" s="53">
        <f t="shared" si="9"/>
        <v>0</v>
      </c>
      <c r="L13" s="53">
        <f t="shared" si="9"/>
        <v>0</v>
      </c>
      <c r="M13" s="53">
        <f t="shared" si="9"/>
        <v>0</v>
      </c>
      <c r="N13" s="53">
        <f t="shared" si="9"/>
        <v>0</v>
      </c>
      <c r="O13" s="54">
        <f t="shared" si="2"/>
        <v>0</v>
      </c>
    </row>
    <row r="14" spans="1:16" ht="15.75" thickBot="1" x14ac:dyDescent="0.3">
      <c r="A14" s="10" t="s">
        <v>44</v>
      </c>
      <c r="B14" s="50" t="s">
        <v>45</v>
      </c>
      <c r="C14" s="55">
        <f t="shared" ref="C14:O14" si="10">SUM(C5:C13)</f>
        <v>1563984.9166666667</v>
      </c>
      <c r="D14" s="55">
        <f t="shared" si="10"/>
        <v>1563984.9166666667</v>
      </c>
      <c r="E14" s="56">
        <f t="shared" si="10"/>
        <v>1563984.9166666667</v>
      </c>
      <c r="F14" s="55">
        <f t="shared" si="10"/>
        <v>1563984.9166666667</v>
      </c>
      <c r="G14" s="55">
        <f t="shared" si="10"/>
        <v>1563984.9166666667</v>
      </c>
      <c r="H14" s="56">
        <f t="shared" si="10"/>
        <v>1563984.9166666667</v>
      </c>
      <c r="I14" s="55">
        <f t="shared" si="10"/>
        <v>1563984.9166666667</v>
      </c>
      <c r="J14" s="55">
        <f t="shared" si="10"/>
        <v>1563984.9166666667</v>
      </c>
      <c r="K14" s="56">
        <f t="shared" si="10"/>
        <v>1563984.9166666667</v>
      </c>
      <c r="L14" s="55">
        <f t="shared" si="10"/>
        <v>1563984.9166666667</v>
      </c>
      <c r="M14" s="55">
        <f t="shared" si="10"/>
        <v>1563984.9166666667</v>
      </c>
      <c r="N14" s="56">
        <f t="shared" si="10"/>
        <v>1563984.9166666667</v>
      </c>
      <c r="O14" s="56">
        <f t="shared" si="10"/>
        <v>18767819</v>
      </c>
    </row>
    <row r="15" spans="1:16" ht="26.25" x14ac:dyDescent="0.25">
      <c r="A15" s="13" t="s">
        <v>46</v>
      </c>
      <c r="B15" s="70" t="s">
        <v>47</v>
      </c>
      <c r="C15" s="53">
        <f>$P$15/12</f>
        <v>0</v>
      </c>
      <c r="D15" s="53">
        <f t="shared" ref="D15:N15" si="11">$P$15/12</f>
        <v>0</v>
      </c>
      <c r="E15" s="53">
        <f t="shared" si="11"/>
        <v>0</v>
      </c>
      <c r="F15" s="53">
        <f t="shared" si="11"/>
        <v>0</v>
      </c>
      <c r="G15" s="53">
        <f t="shared" si="11"/>
        <v>0</v>
      </c>
      <c r="H15" s="53">
        <f t="shared" si="11"/>
        <v>0</v>
      </c>
      <c r="I15" s="53">
        <f t="shared" si="11"/>
        <v>0</v>
      </c>
      <c r="J15" s="53">
        <f t="shared" si="11"/>
        <v>0</v>
      </c>
      <c r="K15" s="53">
        <f t="shared" si="11"/>
        <v>0</v>
      </c>
      <c r="L15" s="53">
        <f t="shared" si="11"/>
        <v>0</v>
      </c>
      <c r="M15" s="53">
        <f t="shared" si="11"/>
        <v>0</v>
      </c>
      <c r="N15" s="53">
        <f t="shared" si="11"/>
        <v>0</v>
      </c>
      <c r="O15" s="57">
        <f>SUM(C15:N15)</f>
        <v>0</v>
      </c>
    </row>
    <row r="16" spans="1:16" ht="26.25" x14ac:dyDescent="0.25">
      <c r="A16" s="4" t="s">
        <v>48</v>
      </c>
      <c r="B16" s="67" t="s">
        <v>49</v>
      </c>
      <c r="C16" s="53">
        <f>$P$16/12</f>
        <v>0</v>
      </c>
      <c r="D16" s="53">
        <f t="shared" ref="D16:N16" si="12">$P$16/12</f>
        <v>0</v>
      </c>
      <c r="E16" s="53">
        <f t="shared" si="12"/>
        <v>0</v>
      </c>
      <c r="F16" s="53">
        <f t="shared" si="12"/>
        <v>0</v>
      </c>
      <c r="G16" s="53">
        <f t="shared" si="12"/>
        <v>0</v>
      </c>
      <c r="H16" s="53">
        <f t="shared" si="12"/>
        <v>0</v>
      </c>
      <c r="I16" s="53">
        <f t="shared" si="12"/>
        <v>0</v>
      </c>
      <c r="J16" s="53">
        <f t="shared" si="12"/>
        <v>0</v>
      </c>
      <c r="K16" s="53">
        <f t="shared" si="12"/>
        <v>0</v>
      </c>
      <c r="L16" s="53">
        <f t="shared" si="12"/>
        <v>0</v>
      </c>
      <c r="M16" s="53">
        <f t="shared" si="12"/>
        <v>0</v>
      </c>
      <c r="N16" s="53">
        <f t="shared" si="12"/>
        <v>0</v>
      </c>
      <c r="O16" s="58">
        <f t="shared" ref="O16:O20" si="13">SUM(C16:N16)</f>
        <v>0</v>
      </c>
    </row>
    <row r="17" spans="1:16" x14ac:dyDescent="0.25">
      <c r="A17" s="4" t="s">
        <v>50</v>
      </c>
      <c r="B17" s="48" t="s">
        <v>51</v>
      </c>
      <c r="C17" s="53">
        <f>$P$17/12</f>
        <v>0</v>
      </c>
      <c r="D17" s="53">
        <f t="shared" ref="D17:N17" si="14">$P$17/12</f>
        <v>0</v>
      </c>
      <c r="E17" s="53">
        <f t="shared" si="14"/>
        <v>0</v>
      </c>
      <c r="F17" s="53">
        <f t="shared" si="14"/>
        <v>0</v>
      </c>
      <c r="G17" s="53">
        <f t="shared" si="14"/>
        <v>0</v>
      </c>
      <c r="H17" s="53">
        <f t="shared" si="14"/>
        <v>0</v>
      </c>
      <c r="I17" s="53">
        <f t="shared" si="14"/>
        <v>0</v>
      </c>
      <c r="J17" s="53">
        <f t="shared" si="14"/>
        <v>0</v>
      </c>
      <c r="K17" s="53">
        <f t="shared" si="14"/>
        <v>0</v>
      </c>
      <c r="L17" s="53">
        <f t="shared" si="14"/>
        <v>0</v>
      </c>
      <c r="M17" s="53">
        <f t="shared" si="14"/>
        <v>0</v>
      </c>
      <c r="N17" s="53">
        <f t="shared" si="14"/>
        <v>0</v>
      </c>
      <c r="O17" s="58">
        <f t="shared" si="13"/>
        <v>0</v>
      </c>
    </row>
    <row r="18" spans="1:16" x14ac:dyDescent="0.25">
      <c r="A18" s="4" t="s">
        <v>52</v>
      </c>
      <c r="B18" s="48" t="s">
        <v>53</v>
      </c>
      <c r="C18" s="53">
        <f>$P$18/12</f>
        <v>25000</v>
      </c>
      <c r="D18" s="53">
        <f t="shared" ref="D18:N18" si="15">$P$18/12</f>
        <v>25000</v>
      </c>
      <c r="E18" s="53">
        <f t="shared" si="15"/>
        <v>25000</v>
      </c>
      <c r="F18" s="53">
        <f t="shared" si="15"/>
        <v>25000</v>
      </c>
      <c r="G18" s="53">
        <f t="shared" si="15"/>
        <v>25000</v>
      </c>
      <c r="H18" s="53">
        <f t="shared" si="15"/>
        <v>25000</v>
      </c>
      <c r="I18" s="53">
        <f t="shared" si="15"/>
        <v>25000</v>
      </c>
      <c r="J18" s="53">
        <f t="shared" si="15"/>
        <v>25000</v>
      </c>
      <c r="K18" s="53">
        <f t="shared" si="15"/>
        <v>25000</v>
      </c>
      <c r="L18" s="53">
        <f t="shared" si="15"/>
        <v>25000</v>
      </c>
      <c r="M18" s="53">
        <f t="shared" si="15"/>
        <v>25000</v>
      </c>
      <c r="N18" s="53">
        <f t="shared" si="15"/>
        <v>25000</v>
      </c>
      <c r="O18" s="58">
        <f t="shared" si="13"/>
        <v>300000</v>
      </c>
      <c r="P18" s="16">
        <v>300000</v>
      </c>
    </row>
    <row r="19" spans="1:16" ht="26.25" x14ac:dyDescent="0.25">
      <c r="A19" s="4" t="s">
        <v>54</v>
      </c>
      <c r="B19" s="67" t="s">
        <v>55</v>
      </c>
      <c r="C19" s="53">
        <f>$P$19/12</f>
        <v>0</v>
      </c>
      <c r="D19" s="53">
        <f t="shared" ref="D19:N19" si="16">$P$19/12</f>
        <v>0</v>
      </c>
      <c r="E19" s="53">
        <f t="shared" si="16"/>
        <v>0</v>
      </c>
      <c r="F19" s="53">
        <f t="shared" si="16"/>
        <v>0</v>
      </c>
      <c r="G19" s="53">
        <f t="shared" si="16"/>
        <v>0</v>
      </c>
      <c r="H19" s="53">
        <f t="shared" si="16"/>
        <v>0</v>
      </c>
      <c r="I19" s="53">
        <f t="shared" si="16"/>
        <v>0</v>
      </c>
      <c r="J19" s="53">
        <f t="shared" si="16"/>
        <v>0</v>
      </c>
      <c r="K19" s="53">
        <f t="shared" si="16"/>
        <v>0</v>
      </c>
      <c r="L19" s="53">
        <f t="shared" si="16"/>
        <v>0</v>
      </c>
      <c r="M19" s="53">
        <f t="shared" si="16"/>
        <v>0</v>
      </c>
      <c r="N19" s="53">
        <f t="shared" si="16"/>
        <v>0</v>
      </c>
      <c r="O19" s="58">
        <f t="shared" si="13"/>
        <v>0</v>
      </c>
    </row>
    <row r="20" spans="1:16" ht="15.75" thickBot="1" x14ac:dyDescent="0.3">
      <c r="A20" s="8" t="s">
        <v>56</v>
      </c>
      <c r="B20" s="49" t="s">
        <v>57</v>
      </c>
      <c r="C20" s="53">
        <f>$P$20/12</f>
        <v>1538984.9166666667</v>
      </c>
      <c r="D20" s="53">
        <f t="shared" ref="D20:N20" si="17">$P$20/12</f>
        <v>1538984.9166666667</v>
      </c>
      <c r="E20" s="53">
        <f t="shared" si="17"/>
        <v>1538984.9166666667</v>
      </c>
      <c r="F20" s="53">
        <f t="shared" si="17"/>
        <v>1538984.9166666667</v>
      </c>
      <c r="G20" s="53">
        <f t="shared" si="17"/>
        <v>1538984.9166666667</v>
      </c>
      <c r="H20" s="53">
        <f t="shared" si="17"/>
        <v>1538984.9166666667</v>
      </c>
      <c r="I20" s="53">
        <f t="shared" si="17"/>
        <v>1538984.9166666667</v>
      </c>
      <c r="J20" s="53">
        <f t="shared" si="17"/>
        <v>1538984.9166666667</v>
      </c>
      <c r="K20" s="53">
        <f t="shared" si="17"/>
        <v>1538984.9166666667</v>
      </c>
      <c r="L20" s="53">
        <f t="shared" si="17"/>
        <v>1538984.9166666667</v>
      </c>
      <c r="M20" s="53">
        <f t="shared" si="17"/>
        <v>1538984.9166666667</v>
      </c>
      <c r="N20" s="53">
        <f t="shared" si="17"/>
        <v>1538984.9166666667</v>
      </c>
      <c r="O20" s="59">
        <f t="shared" si="13"/>
        <v>18467819</v>
      </c>
      <c r="P20" s="16">
        <v>18467819</v>
      </c>
    </row>
    <row r="21" spans="1:16" ht="15.75" thickBot="1" x14ac:dyDescent="0.3">
      <c r="A21" s="10" t="s">
        <v>44</v>
      </c>
      <c r="B21" s="50" t="s">
        <v>58</v>
      </c>
      <c r="C21" s="55">
        <f t="shared" ref="C21:O21" si="18">SUM(C15:C20)</f>
        <v>1563984.9166666667</v>
      </c>
      <c r="D21" s="55">
        <f t="shared" si="18"/>
        <v>1563984.9166666667</v>
      </c>
      <c r="E21" s="56">
        <f t="shared" si="18"/>
        <v>1563984.9166666667</v>
      </c>
      <c r="F21" s="55">
        <f t="shared" si="18"/>
        <v>1563984.9166666667</v>
      </c>
      <c r="G21" s="55">
        <f t="shared" si="18"/>
        <v>1563984.9166666667</v>
      </c>
      <c r="H21" s="56">
        <f t="shared" si="18"/>
        <v>1563984.9166666667</v>
      </c>
      <c r="I21" s="55">
        <f t="shared" si="18"/>
        <v>1563984.9166666667</v>
      </c>
      <c r="J21" s="55">
        <f t="shared" si="18"/>
        <v>1563984.9166666667</v>
      </c>
      <c r="K21" s="56">
        <f t="shared" si="18"/>
        <v>1563984.9166666667</v>
      </c>
      <c r="L21" s="55">
        <f t="shared" si="18"/>
        <v>1563984.9166666667</v>
      </c>
      <c r="M21" s="55">
        <f t="shared" si="18"/>
        <v>1563984.9166666667</v>
      </c>
      <c r="N21" s="56">
        <f t="shared" si="18"/>
        <v>1563984.9166666667</v>
      </c>
      <c r="O21" s="56">
        <f t="shared" si="18"/>
        <v>18767819</v>
      </c>
    </row>
  </sheetData>
  <mergeCells count="2">
    <mergeCell ref="A1:O1"/>
    <mergeCell ref="A2:O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7"/>
  <sheetViews>
    <sheetView workbookViewId="0">
      <selection activeCell="E8" sqref="E8"/>
    </sheetView>
  </sheetViews>
  <sheetFormatPr defaultColWidth="6.140625" defaultRowHeight="15" x14ac:dyDescent="0.25"/>
  <cols>
    <col min="1" max="1" width="6.140625" style="16"/>
    <col min="2" max="2" width="3" style="16" bestFit="1" customWidth="1"/>
    <col min="3" max="3" width="45.140625" style="16" customWidth="1"/>
    <col min="4" max="5" width="14.140625" style="16" customWidth="1"/>
    <col min="6" max="6" width="12.85546875" style="24" customWidth="1"/>
    <col min="7" max="7" width="12.5703125" style="24" customWidth="1"/>
    <col min="8" max="16384" width="6.140625" style="16"/>
  </cols>
  <sheetData>
    <row r="1" spans="2:7" x14ac:dyDescent="0.25">
      <c r="B1" s="238" t="s">
        <v>191</v>
      </c>
      <c r="C1" s="238"/>
      <c r="D1" s="238"/>
      <c r="E1" s="238"/>
      <c r="F1" s="238"/>
      <c r="G1" s="238"/>
    </row>
    <row r="2" spans="2:7" x14ac:dyDescent="0.25">
      <c r="B2" s="218" t="s">
        <v>108</v>
      </c>
      <c r="C2" s="218"/>
      <c r="D2" s="218"/>
      <c r="E2" s="218"/>
      <c r="F2" s="219"/>
      <c r="G2" s="219"/>
    </row>
    <row r="3" spans="2:7" x14ac:dyDescent="0.25">
      <c r="B3" s="171"/>
      <c r="C3" s="171"/>
      <c r="D3" s="171"/>
      <c r="E3" s="171"/>
    </row>
    <row r="4" spans="2:7" x14ac:dyDescent="0.25">
      <c r="B4" s="221" t="s">
        <v>109</v>
      </c>
      <c r="C4" s="221"/>
      <c r="D4" s="221"/>
      <c r="E4" s="221"/>
    </row>
    <row r="5" spans="2:7" ht="15.75" thickBot="1" x14ac:dyDescent="0.3">
      <c r="B5" s="172"/>
      <c r="C5" s="172"/>
      <c r="D5" s="173"/>
      <c r="E5" s="23"/>
      <c r="G5" s="193" t="s">
        <v>96</v>
      </c>
    </row>
    <row r="6" spans="2:7" ht="15.75" thickBot="1" x14ac:dyDescent="0.3">
      <c r="B6" s="174"/>
      <c r="C6" s="175" t="s">
        <v>110</v>
      </c>
      <c r="D6" s="175" t="s">
        <v>111</v>
      </c>
      <c r="E6" s="175" t="s">
        <v>112</v>
      </c>
      <c r="F6" s="175" t="s">
        <v>188</v>
      </c>
      <c r="G6" s="175" t="s">
        <v>189</v>
      </c>
    </row>
    <row r="7" spans="2:7" ht="30" x14ac:dyDescent="0.25">
      <c r="B7" s="176">
        <v>1</v>
      </c>
      <c r="C7" s="177" t="s">
        <v>113</v>
      </c>
      <c r="D7" s="177" t="s">
        <v>114</v>
      </c>
      <c r="E7" s="178" t="s">
        <v>185</v>
      </c>
      <c r="F7" s="194" t="s">
        <v>187</v>
      </c>
      <c r="G7" s="194" t="s">
        <v>186</v>
      </c>
    </row>
    <row r="8" spans="2:7" ht="30" x14ac:dyDescent="0.25">
      <c r="B8" s="179">
        <v>2</v>
      </c>
      <c r="C8" s="180" t="s">
        <v>116</v>
      </c>
      <c r="D8" s="181" t="s">
        <v>117</v>
      </c>
      <c r="E8" s="182">
        <v>8329738</v>
      </c>
      <c r="F8" s="195">
        <v>364617</v>
      </c>
      <c r="G8" s="196">
        <f>SUM(E8:F8)</f>
        <v>8694355</v>
      </c>
    </row>
    <row r="9" spans="2:7" ht="30" x14ac:dyDescent="0.25">
      <c r="B9" s="179">
        <v>3</v>
      </c>
      <c r="C9" s="180" t="s">
        <v>118</v>
      </c>
      <c r="D9" s="181" t="s">
        <v>119</v>
      </c>
      <c r="E9" s="182">
        <v>255013620</v>
      </c>
      <c r="F9" s="195">
        <v>6707952</v>
      </c>
      <c r="G9" s="196">
        <f t="shared" ref="G9:G13" si="0">SUM(E9:F9)</f>
        <v>261721572</v>
      </c>
    </row>
    <row r="10" spans="2:7" ht="45" x14ac:dyDescent="0.25">
      <c r="B10" s="179">
        <v>4</v>
      </c>
      <c r="C10" s="180" t="s">
        <v>120</v>
      </c>
      <c r="D10" s="181" t="s">
        <v>121</v>
      </c>
      <c r="E10" s="182">
        <v>79044252</v>
      </c>
      <c r="F10" s="195">
        <v>9142898</v>
      </c>
      <c r="G10" s="196">
        <f t="shared" si="0"/>
        <v>88187150</v>
      </c>
    </row>
    <row r="11" spans="2:7" ht="30" x14ac:dyDescent="0.25">
      <c r="B11" s="179">
        <v>5</v>
      </c>
      <c r="C11" s="180" t="s">
        <v>122</v>
      </c>
      <c r="D11" s="181" t="s">
        <v>123</v>
      </c>
      <c r="E11" s="182">
        <v>13393860</v>
      </c>
      <c r="F11" s="195">
        <v>713025</v>
      </c>
      <c r="G11" s="196">
        <f t="shared" si="0"/>
        <v>14106885</v>
      </c>
    </row>
    <row r="12" spans="2:7" ht="30" x14ac:dyDescent="0.25">
      <c r="B12" s="179">
        <v>6</v>
      </c>
      <c r="C12" s="180" t="s">
        <v>124</v>
      </c>
      <c r="D12" s="181" t="s">
        <v>125</v>
      </c>
      <c r="E12" s="182">
        <v>0</v>
      </c>
      <c r="F12" s="195">
        <v>1048548</v>
      </c>
      <c r="G12" s="196">
        <f t="shared" si="0"/>
        <v>1048548</v>
      </c>
    </row>
    <row r="13" spans="2:7" x14ac:dyDescent="0.25">
      <c r="B13" s="179">
        <v>7</v>
      </c>
      <c r="C13" s="180" t="s">
        <v>126</v>
      </c>
      <c r="D13" s="181" t="s">
        <v>127</v>
      </c>
      <c r="E13" s="182">
        <v>0</v>
      </c>
      <c r="F13" s="195"/>
      <c r="G13" s="196">
        <f t="shared" si="0"/>
        <v>0</v>
      </c>
    </row>
    <row r="14" spans="2:7" x14ac:dyDescent="0.25">
      <c r="B14" s="209">
        <v>8</v>
      </c>
      <c r="C14" s="210" t="s">
        <v>128</v>
      </c>
      <c r="D14" s="211" t="s">
        <v>129</v>
      </c>
      <c r="E14" s="212">
        <f>SUM(E8:E13)</f>
        <v>355781470</v>
      </c>
      <c r="F14" s="213">
        <f>SUM(F8:F13)</f>
        <v>17977040</v>
      </c>
      <c r="G14" s="212">
        <f t="shared" ref="G14" si="1">SUM(G8:G13)</f>
        <v>373758510</v>
      </c>
    </row>
    <row r="15" spans="2:7" x14ac:dyDescent="0.25">
      <c r="B15" s="179">
        <v>9</v>
      </c>
      <c r="C15" s="183" t="s">
        <v>130</v>
      </c>
      <c r="D15" s="184" t="s">
        <v>131</v>
      </c>
      <c r="E15" s="182">
        <v>0</v>
      </c>
      <c r="F15" s="195"/>
      <c r="G15" s="196"/>
    </row>
    <row r="16" spans="2:7" ht="45" x14ac:dyDescent="0.25">
      <c r="B16" s="179">
        <v>10</v>
      </c>
      <c r="C16" s="183" t="s">
        <v>132</v>
      </c>
      <c r="D16" s="184" t="s">
        <v>133</v>
      </c>
      <c r="E16" s="182">
        <v>0</v>
      </c>
      <c r="F16" s="195"/>
      <c r="G16" s="196"/>
    </row>
    <row r="17" spans="2:7" ht="45" x14ac:dyDescent="0.25">
      <c r="B17" s="179">
        <v>11</v>
      </c>
      <c r="C17" s="183" t="s">
        <v>134</v>
      </c>
      <c r="D17" s="184" t="s">
        <v>135</v>
      </c>
      <c r="E17" s="182">
        <v>0</v>
      </c>
      <c r="F17" s="195"/>
      <c r="G17" s="196"/>
    </row>
    <row r="18" spans="2:7" ht="45" x14ac:dyDescent="0.25">
      <c r="B18" s="179">
        <v>12</v>
      </c>
      <c r="C18" s="183" t="s">
        <v>136</v>
      </c>
      <c r="D18" s="184" t="s">
        <v>137</v>
      </c>
      <c r="E18" s="182">
        <v>0</v>
      </c>
      <c r="F18" s="195"/>
      <c r="G18" s="196"/>
    </row>
    <row r="19" spans="2:7" ht="30" x14ac:dyDescent="0.25">
      <c r="B19" s="179">
        <v>13</v>
      </c>
      <c r="C19" s="183" t="s">
        <v>138</v>
      </c>
      <c r="D19" s="184" t="s">
        <v>139</v>
      </c>
      <c r="E19" s="199">
        <v>27500000</v>
      </c>
      <c r="F19" s="195">
        <v>17112695</v>
      </c>
      <c r="G19" s="196">
        <f>SUM(E19:F19)</f>
        <v>44612695</v>
      </c>
    </row>
    <row r="20" spans="2:7" ht="30.75" thickBot="1" x14ac:dyDescent="0.3">
      <c r="B20" s="185">
        <v>14</v>
      </c>
      <c r="C20" s="186" t="s">
        <v>140</v>
      </c>
      <c r="D20" s="187" t="s">
        <v>141</v>
      </c>
      <c r="E20" s="200">
        <f>SUM(E14,E19)</f>
        <v>383281470</v>
      </c>
      <c r="F20" s="201">
        <f>SUM(F14,F19)</f>
        <v>35089735</v>
      </c>
      <c r="G20" s="202">
        <f>SUM(G14,G19)</f>
        <v>418371205</v>
      </c>
    </row>
    <row r="21" spans="2:7" x14ac:dyDescent="0.25">
      <c r="B21" s="189"/>
      <c r="C21" s="190"/>
      <c r="D21" s="191"/>
      <c r="E21" s="192"/>
    </row>
    <row r="22" spans="2:7" x14ac:dyDescent="0.25">
      <c r="B22" s="222" t="s">
        <v>142</v>
      </c>
      <c r="C22" s="222"/>
      <c r="D22" s="222"/>
      <c r="E22" s="222"/>
    </row>
    <row r="23" spans="2:7" ht="15.75" thickBot="1" x14ac:dyDescent="0.3">
      <c r="B23" s="172"/>
      <c r="C23" s="172"/>
      <c r="D23" s="220"/>
      <c r="E23" s="220"/>
      <c r="G23" s="193" t="s">
        <v>96</v>
      </c>
    </row>
    <row r="24" spans="2:7" ht="15.75" thickBot="1" x14ac:dyDescent="0.3">
      <c r="B24" s="206"/>
      <c r="C24" s="207" t="s">
        <v>110</v>
      </c>
      <c r="D24" s="207" t="s">
        <v>111</v>
      </c>
      <c r="E24" s="208" t="s">
        <v>112</v>
      </c>
      <c r="F24" s="175" t="s">
        <v>188</v>
      </c>
      <c r="G24" s="175" t="s">
        <v>189</v>
      </c>
    </row>
    <row r="25" spans="2:7" ht="30" x14ac:dyDescent="0.25">
      <c r="B25" s="203">
        <v>1</v>
      </c>
      <c r="C25" s="204" t="s">
        <v>113</v>
      </c>
      <c r="D25" s="204" t="s">
        <v>114</v>
      </c>
      <c r="E25" s="205" t="s">
        <v>115</v>
      </c>
      <c r="F25" s="194" t="s">
        <v>187</v>
      </c>
      <c r="G25" s="194" t="s">
        <v>186</v>
      </c>
    </row>
    <row r="26" spans="2:7" x14ac:dyDescent="0.25">
      <c r="B26" s="179">
        <v>2</v>
      </c>
      <c r="C26" s="183" t="s">
        <v>143</v>
      </c>
      <c r="D26" s="184" t="s">
        <v>144</v>
      </c>
      <c r="E26" s="182">
        <v>0</v>
      </c>
      <c r="F26" s="195">
        <v>50027297</v>
      </c>
      <c r="G26" s="196">
        <f>SUM(E26:F26)</f>
        <v>50027297</v>
      </c>
    </row>
    <row r="27" spans="2:7" ht="45" x14ac:dyDescent="0.25">
      <c r="B27" s="179">
        <v>3</v>
      </c>
      <c r="C27" s="183" t="s">
        <v>145</v>
      </c>
      <c r="D27" s="184" t="s">
        <v>146</v>
      </c>
      <c r="E27" s="182">
        <v>0</v>
      </c>
      <c r="F27" s="195"/>
      <c r="G27" s="196"/>
    </row>
    <row r="28" spans="2:7" ht="45" x14ac:dyDescent="0.25">
      <c r="B28" s="179">
        <v>4</v>
      </c>
      <c r="C28" s="183" t="s">
        <v>147</v>
      </c>
      <c r="D28" s="184" t="s">
        <v>148</v>
      </c>
      <c r="E28" s="182">
        <v>0</v>
      </c>
      <c r="F28" s="195"/>
      <c r="G28" s="196"/>
    </row>
    <row r="29" spans="2:7" ht="45" x14ac:dyDescent="0.25">
      <c r="B29" s="179">
        <v>5</v>
      </c>
      <c r="C29" s="183" t="s">
        <v>149</v>
      </c>
      <c r="D29" s="184" t="s">
        <v>150</v>
      </c>
      <c r="E29" s="182">
        <v>0</v>
      </c>
      <c r="F29" s="195"/>
      <c r="G29" s="196"/>
    </row>
    <row r="30" spans="2:7" ht="30" x14ac:dyDescent="0.25">
      <c r="B30" s="179">
        <v>6</v>
      </c>
      <c r="C30" s="183" t="s">
        <v>151</v>
      </c>
      <c r="D30" s="184" t="s">
        <v>152</v>
      </c>
      <c r="E30" s="199">
        <v>50000000</v>
      </c>
      <c r="F30" s="195">
        <v>196185000</v>
      </c>
      <c r="G30" s="196">
        <f>SUM(E30:F30)</f>
        <v>246185000</v>
      </c>
    </row>
    <row r="31" spans="2:7" ht="30.75" thickBot="1" x14ac:dyDescent="0.3">
      <c r="B31" s="185">
        <v>7</v>
      </c>
      <c r="C31" s="186" t="s">
        <v>153</v>
      </c>
      <c r="D31" s="187" t="s">
        <v>4</v>
      </c>
      <c r="E31" s="200">
        <f>SUM(E27:E30)</f>
        <v>50000000</v>
      </c>
      <c r="F31" s="201">
        <f>SUM(F26:F30)</f>
        <v>246212297</v>
      </c>
      <c r="G31" s="202">
        <f>SUM(E31:F31)</f>
        <v>296212297</v>
      </c>
    </row>
    <row r="32" spans="2:7" x14ac:dyDescent="0.25">
      <c r="B32" s="223" t="s">
        <v>154</v>
      </c>
      <c r="C32" s="223"/>
      <c r="D32" s="223"/>
      <c r="E32" s="223"/>
    </row>
    <row r="33" spans="2:7" ht="15.75" thickBot="1" x14ac:dyDescent="0.3">
      <c r="B33" s="172"/>
      <c r="C33" s="172"/>
      <c r="D33" s="220"/>
      <c r="E33" s="220"/>
      <c r="G33" s="193" t="s">
        <v>96</v>
      </c>
    </row>
    <row r="34" spans="2:7" ht="15.75" thickBot="1" x14ac:dyDescent="0.3">
      <c r="B34" s="206"/>
      <c r="C34" s="207" t="s">
        <v>110</v>
      </c>
      <c r="D34" s="207" t="s">
        <v>111</v>
      </c>
      <c r="E34" s="208" t="s">
        <v>112</v>
      </c>
      <c r="F34" s="175" t="s">
        <v>188</v>
      </c>
      <c r="G34" s="175" t="s">
        <v>189</v>
      </c>
    </row>
    <row r="35" spans="2:7" ht="30" x14ac:dyDescent="0.25">
      <c r="B35" s="203">
        <v>1</v>
      </c>
      <c r="C35" s="204" t="s">
        <v>113</v>
      </c>
      <c r="D35" s="204" t="s">
        <v>114</v>
      </c>
      <c r="E35" s="205" t="s">
        <v>115</v>
      </c>
      <c r="F35" s="194" t="s">
        <v>187</v>
      </c>
      <c r="G35" s="194" t="s">
        <v>186</v>
      </c>
    </row>
    <row r="36" spans="2:7" x14ac:dyDescent="0.25">
      <c r="B36" s="179">
        <v>2</v>
      </c>
      <c r="C36" s="183" t="s">
        <v>155</v>
      </c>
      <c r="D36" s="184" t="s">
        <v>156</v>
      </c>
      <c r="E36" s="182">
        <v>0</v>
      </c>
      <c r="F36" s="195"/>
      <c r="G36" s="196"/>
    </row>
    <row r="37" spans="2:7" x14ac:dyDescent="0.25">
      <c r="B37" s="179">
        <v>3</v>
      </c>
      <c r="C37" s="183" t="s">
        <v>157</v>
      </c>
      <c r="D37" s="184" t="s">
        <v>158</v>
      </c>
      <c r="E37" s="182">
        <v>0</v>
      </c>
      <c r="F37" s="195"/>
      <c r="G37" s="196"/>
    </row>
    <row r="38" spans="2:7" x14ac:dyDescent="0.25">
      <c r="B38" s="179">
        <v>4</v>
      </c>
      <c r="C38" s="183" t="s">
        <v>159</v>
      </c>
      <c r="D38" s="184" t="s">
        <v>160</v>
      </c>
      <c r="E38" s="182">
        <v>0</v>
      </c>
      <c r="F38" s="195"/>
      <c r="G38" s="196"/>
    </row>
    <row r="39" spans="2:7" x14ac:dyDescent="0.25">
      <c r="B39" s="179">
        <v>5</v>
      </c>
      <c r="C39" s="183" t="s">
        <v>161</v>
      </c>
      <c r="D39" s="184" t="s">
        <v>162</v>
      </c>
      <c r="E39" s="182">
        <v>280000000</v>
      </c>
      <c r="F39" s="195"/>
      <c r="G39" s="196"/>
    </row>
    <row r="40" spans="2:7" x14ac:dyDescent="0.25">
      <c r="B40" s="179">
        <v>6</v>
      </c>
      <c r="C40" s="183" t="s">
        <v>163</v>
      </c>
      <c r="D40" s="184"/>
      <c r="E40" s="182">
        <v>280000000</v>
      </c>
      <c r="F40" s="195"/>
      <c r="G40" s="196"/>
    </row>
    <row r="41" spans="2:7" x14ac:dyDescent="0.25">
      <c r="B41" s="179">
        <v>7</v>
      </c>
      <c r="C41" s="183" t="s">
        <v>164</v>
      </c>
      <c r="D41" s="184"/>
      <c r="E41" s="182">
        <v>280000000</v>
      </c>
      <c r="F41" s="195"/>
      <c r="G41" s="196"/>
    </row>
    <row r="42" spans="2:7" x14ac:dyDescent="0.25">
      <c r="B42" s="179">
        <v>8</v>
      </c>
      <c r="C42" s="183" t="s">
        <v>165</v>
      </c>
      <c r="D42" s="184"/>
      <c r="E42" s="182">
        <v>0</v>
      </c>
      <c r="F42" s="195"/>
      <c r="G42" s="196"/>
    </row>
    <row r="43" spans="2:7" x14ac:dyDescent="0.25">
      <c r="B43" s="179">
        <v>9</v>
      </c>
      <c r="C43" s="183" t="s">
        <v>166</v>
      </c>
      <c r="D43" s="184"/>
      <c r="E43" s="182">
        <v>0</v>
      </c>
      <c r="F43" s="195"/>
      <c r="G43" s="196"/>
    </row>
    <row r="44" spans="2:7" x14ac:dyDescent="0.25">
      <c r="B44" s="179">
        <v>10</v>
      </c>
      <c r="C44" s="183" t="s">
        <v>167</v>
      </c>
      <c r="D44" s="184"/>
      <c r="E44" s="182">
        <v>0</v>
      </c>
      <c r="F44" s="195"/>
      <c r="G44" s="196"/>
    </row>
    <row r="45" spans="2:7" x14ac:dyDescent="0.25">
      <c r="B45" s="179">
        <v>11</v>
      </c>
      <c r="C45" s="180" t="s">
        <v>168</v>
      </c>
      <c r="D45" s="181" t="s">
        <v>169</v>
      </c>
      <c r="E45" s="182">
        <v>760000000</v>
      </c>
      <c r="F45" s="195"/>
      <c r="G45" s="196"/>
    </row>
    <row r="46" spans="2:7" x14ac:dyDescent="0.25">
      <c r="B46" s="179">
        <v>12</v>
      </c>
      <c r="C46" s="183" t="s">
        <v>163</v>
      </c>
      <c r="D46" s="184"/>
      <c r="E46" s="182">
        <v>760000000</v>
      </c>
      <c r="F46" s="195"/>
      <c r="G46" s="196"/>
    </row>
    <row r="47" spans="2:7" ht="30" x14ac:dyDescent="0.25">
      <c r="B47" s="179">
        <v>13</v>
      </c>
      <c r="C47" s="183" t="s">
        <v>170</v>
      </c>
      <c r="D47" s="184"/>
      <c r="E47" s="182">
        <v>755000000</v>
      </c>
      <c r="F47" s="195"/>
      <c r="G47" s="196"/>
    </row>
    <row r="48" spans="2:7" ht="30" x14ac:dyDescent="0.25">
      <c r="B48" s="179">
        <v>14</v>
      </c>
      <c r="C48" s="183" t="s">
        <v>171</v>
      </c>
      <c r="D48" s="184"/>
      <c r="E48" s="182">
        <v>5000000</v>
      </c>
      <c r="F48" s="195"/>
      <c r="G48" s="196"/>
    </row>
    <row r="49" spans="2:7" x14ac:dyDescent="0.25">
      <c r="B49" s="179">
        <v>15</v>
      </c>
      <c r="C49" s="180" t="s">
        <v>172</v>
      </c>
      <c r="D49" s="181" t="s">
        <v>173</v>
      </c>
      <c r="E49" s="182">
        <v>0</v>
      </c>
      <c r="F49" s="195"/>
      <c r="G49" s="196"/>
    </row>
    <row r="50" spans="2:7" ht="30" x14ac:dyDescent="0.25">
      <c r="B50" s="179">
        <v>16</v>
      </c>
      <c r="C50" s="180" t="s">
        <v>174</v>
      </c>
      <c r="D50" s="181" t="s">
        <v>175</v>
      </c>
      <c r="E50" s="182">
        <v>0</v>
      </c>
      <c r="F50" s="195"/>
      <c r="G50" s="196"/>
    </row>
    <row r="51" spans="2:7" x14ac:dyDescent="0.25">
      <c r="B51" s="179">
        <v>17</v>
      </c>
      <c r="C51" s="180" t="s">
        <v>176</v>
      </c>
      <c r="D51" s="181" t="s">
        <v>177</v>
      </c>
      <c r="E51" s="182">
        <v>30000000</v>
      </c>
      <c r="F51" s="195"/>
      <c r="G51" s="196"/>
    </row>
    <row r="52" spans="2:7" x14ac:dyDescent="0.25">
      <c r="B52" s="179">
        <v>18</v>
      </c>
      <c r="C52" s="180" t="s">
        <v>178</v>
      </c>
      <c r="D52" s="181" t="s">
        <v>179</v>
      </c>
      <c r="E52" s="182">
        <v>1000000</v>
      </c>
      <c r="F52" s="195"/>
      <c r="G52" s="196"/>
    </row>
    <row r="53" spans="2:7" x14ac:dyDescent="0.25">
      <c r="B53" s="179">
        <v>19</v>
      </c>
      <c r="C53" s="183" t="s">
        <v>163</v>
      </c>
      <c r="D53" s="184"/>
      <c r="E53" s="182">
        <v>0</v>
      </c>
      <c r="F53" s="195"/>
      <c r="G53" s="196"/>
    </row>
    <row r="54" spans="2:7" x14ac:dyDescent="0.25">
      <c r="B54" s="179">
        <v>20</v>
      </c>
      <c r="C54" s="183" t="s">
        <v>180</v>
      </c>
      <c r="D54" s="184"/>
      <c r="E54" s="182">
        <v>0</v>
      </c>
      <c r="F54" s="195"/>
      <c r="G54" s="196"/>
    </row>
    <row r="55" spans="2:7" x14ac:dyDescent="0.25">
      <c r="B55" s="179">
        <v>21</v>
      </c>
      <c r="C55" s="183" t="s">
        <v>181</v>
      </c>
      <c r="D55" s="184" t="s">
        <v>182</v>
      </c>
      <c r="E55" s="182">
        <f>SUM(E45,E51,E52)</f>
        <v>791000000</v>
      </c>
      <c r="F55" s="195"/>
      <c r="G55" s="196"/>
    </row>
    <row r="56" spans="2:7" x14ac:dyDescent="0.25">
      <c r="B56" s="179">
        <v>22</v>
      </c>
      <c r="C56" s="183" t="s">
        <v>183</v>
      </c>
      <c r="D56" s="184" t="s">
        <v>184</v>
      </c>
      <c r="E56" s="182">
        <v>5000000</v>
      </c>
      <c r="F56" s="195"/>
      <c r="G56" s="196"/>
    </row>
    <row r="57" spans="2:7" ht="15.75" thickBot="1" x14ac:dyDescent="0.3">
      <c r="B57" s="185">
        <v>23</v>
      </c>
      <c r="C57" s="186" t="s">
        <v>5</v>
      </c>
      <c r="D57" s="187" t="s">
        <v>6</v>
      </c>
      <c r="E57" s="188">
        <f>SUM(E39,E55,E56)</f>
        <v>1076000000</v>
      </c>
      <c r="F57" s="197"/>
      <c r="G57" s="198"/>
    </row>
  </sheetData>
  <mergeCells count="7">
    <mergeCell ref="B1:G1"/>
    <mergeCell ref="B2:G2"/>
    <mergeCell ref="D33:E33"/>
    <mergeCell ref="B4:E4"/>
    <mergeCell ref="B22:E22"/>
    <mergeCell ref="D23:E23"/>
    <mergeCell ref="B32:E3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6"/>
  <sheetViews>
    <sheetView workbookViewId="0">
      <selection activeCell="F12" sqref="F12"/>
    </sheetView>
  </sheetViews>
  <sheetFormatPr defaultRowHeight="15" x14ac:dyDescent="0.25"/>
  <cols>
    <col min="1" max="1" width="9.140625" style="16"/>
    <col min="2" max="2" width="8.140625" style="16" bestFit="1" customWidth="1"/>
    <col min="3" max="3" width="36.7109375" style="16" customWidth="1"/>
    <col min="4" max="4" width="12" style="16" customWidth="1"/>
    <col min="5" max="5" width="11.42578125" style="21" customWidth="1"/>
    <col min="6" max="16384" width="9.140625" style="16"/>
  </cols>
  <sheetData>
    <row r="1" spans="2:5" x14ac:dyDescent="0.25">
      <c r="B1" s="237" t="s">
        <v>192</v>
      </c>
      <c r="C1" s="237"/>
      <c r="D1" s="237"/>
      <c r="E1" s="239"/>
    </row>
    <row r="2" spans="2:5" x14ac:dyDescent="0.25">
      <c r="B2" s="214" t="s">
        <v>7</v>
      </c>
      <c r="C2" s="230"/>
      <c r="D2" s="230"/>
      <c r="E2" s="230"/>
    </row>
    <row r="3" spans="2:5" ht="15.75" thickBot="1" x14ac:dyDescent="0.3"/>
    <row r="4" spans="2:5" ht="11.25" customHeight="1" x14ac:dyDescent="0.25">
      <c r="B4" s="231" t="s">
        <v>8</v>
      </c>
      <c r="C4" s="232" t="s">
        <v>9</v>
      </c>
      <c r="D4" s="234" t="s">
        <v>10</v>
      </c>
      <c r="E4" s="235"/>
    </row>
    <row r="5" spans="2:5" ht="11.25" customHeight="1" x14ac:dyDescent="0.25">
      <c r="B5" s="224"/>
      <c r="C5" s="233"/>
      <c r="D5" s="226" t="s">
        <v>11</v>
      </c>
      <c r="E5" s="227"/>
    </row>
    <row r="6" spans="2:5" x14ac:dyDescent="0.25">
      <c r="B6" s="224"/>
      <c r="C6" s="233"/>
      <c r="D6" s="228" t="s">
        <v>12</v>
      </c>
      <c r="E6" s="229" t="s">
        <v>98</v>
      </c>
    </row>
    <row r="7" spans="2:5" x14ac:dyDescent="0.25">
      <c r="B7" s="224"/>
      <c r="C7" s="233"/>
      <c r="D7" s="228"/>
      <c r="E7" s="229"/>
    </row>
    <row r="8" spans="2:5" x14ac:dyDescent="0.25">
      <c r="B8" s="224" t="s">
        <v>13</v>
      </c>
      <c r="C8" s="79" t="s">
        <v>14</v>
      </c>
      <c r="D8" s="87">
        <f>SUM(D9:D11)</f>
        <v>5</v>
      </c>
      <c r="E8" s="88"/>
    </row>
    <row r="9" spans="2:5" x14ac:dyDescent="0.25">
      <c r="B9" s="224"/>
      <c r="C9" s="80" t="s">
        <v>15</v>
      </c>
      <c r="D9" s="89">
        <v>2</v>
      </c>
      <c r="E9" s="90"/>
    </row>
    <row r="10" spans="2:5" x14ac:dyDescent="0.25">
      <c r="B10" s="224"/>
      <c r="C10" s="80" t="s">
        <v>16</v>
      </c>
      <c r="D10" s="89">
        <v>2</v>
      </c>
      <c r="E10" s="90"/>
    </row>
    <row r="11" spans="2:5" x14ac:dyDescent="0.25">
      <c r="B11" s="224"/>
      <c r="C11" s="80" t="s">
        <v>79</v>
      </c>
      <c r="D11" s="89">
        <v>1</v>
      </c>
      <c r="E11" s="90"/>
    </row>
    <row r="12" spans="2:5" x14ac:dyDescent="0.25">
      <c r="B12" s="224" t="s">
        <v>17</v>
      </c>
      <c r="C12" s="81" t="s">
        <v>3</v>
      </c>
      <c r="D12" s="91">
        <f>SUM(D13:D16)</f>
        <v>38</v>
      </c>
      <c r="E12" s="90"/>
    </row>
    <row r="13" spans="2:5" x14ac:dyDescent="0.25">
      <c r="B13" s="224"/>
      <c r="C13" s="80" t="s">
        <v>94</v>
      </c>
      <c r="D13" s="89">
        <v>2</v>
      </c>
      <c r="E13" s="90"/>
    </row>
    <row r="14" spans="2:5" x14ac:dyDescent="0.25">
      <c r="B14" s="224"/>
      <c r="C14" s="80" t="s">
        <v>18</v>
      </c>
      <c r="D14" s="89">
        <v>31</v>
      </c>
      <c r="E14" s="92"/>
    </row>
    <row r="15" spans="2:5" x14ac:dyDescent="0.25">
      <c r="B15" s="224"/>
      <c r="C15" s="80" t="s">
        <v>78</v>
      </c>
      <c r="D15" s="89">
        <v>2</v>
      </c>
      <c r="E15" s="92"/>
    </row>
    <row r="16" spans="2:5" x14ac:dyDescent="0.25">
      <c r="B16" s="224"/>
      <c r="C16" s="80" t="s">
        <v>19</v>
      </c>
      <c r="D16" s="89">
        <v>3</v>
      </c>
      <c r="E16" s="92"/>
    </row>
    <row r="17" spans="2:5" ht="30" x14ac:dyDescent="0.25">
      <c r="B17" s="224" t="s">
        <v>0</v>
      </c>
      <c r="C17" s="81" t="s">
        <v>82</v>
      </c>
      <c r="D17" s="93">
        <f>SUM(D19:D25)</f>
        <v>113</v>
      </c>
      <c r="E17" s="94"/>
    </row>
    <row r="18" spans="2:5" x14ac:dyDescent="0.25">
      <c r="B18" s="225"/>
      <c r="C18" s="82" t="s">
        <v>80</v>
      </c>
      <c r="D18" s="101">
        <f>SUM(D19:D24)</f>
        <v>109.5</v>
      </c>
      <c r="E18" s="102">
        <f>SUM(E19:E24)</f>
        <v>116.75</v>
      </c>
    </row>
    <row r="19" spans="2:5" x14ac:dyDescent="0.25">
      <c r="B19" s="225"/>
      <c r="C19" s="83" t="s">
        <v>21</v>
      </c>
      <c r="D19" s="95">
        <v>18</v>
      </c>
      <c r="E19" s="96">
        <v>18</v>
      </c>
    </row>
    <row r="20" spans="2:5" x14ac:dyDescent="0.25">
      <c r="B20" s="225"/>
      <c r="C20" s="83" t="s">
        <v>22</v>
      </c>
      <c r="D20" s="95">
        <v>8</v>
      </c>
      <c r="E20" s="96">
        <v>8.25</v>
      </c>
    </row>
    <row r="21" spans="2:5" x14ac:dyDescent="0.25">
      <c r="B21" s="225"/>
      <c r="C21" s="83" t="s">
        <v>81</v>
      </c>
      <c r="D21" s="95">
        <v>66</v>
      </c>
      <c r="E21" s="96">
        <v>71.75</v>
      </c>
    </row>
    <row r="22" spans="2:5" x14ac:dyDescent="0.25">
      <c r="B22" s="225"/>
      <c r="C22" s="84" t="s">
        <v>83</v>
      </c>
      <c r="D22" s="95">
        <v>11.5</v>
      </c>
      <c r="E22" s="96">
        <v>8.75</v>
      </c>
    </row>
    <row r="23" spans="2:5" x14ac:dyDescent="0.25">
      <c r="B23" s="225"/>
      <c r="C23" s="100" t="s">
        <v>99</v>
      </c>
      <c r="D23" s="95">
        <v>0</v>
      </c>
      <c r="E23" s="96">
        <v>2.75</v>
      </c>
    </row>
    <row r="24" spans="2:5" x14ac:dyDescent="0.25">
      <c r="B24" s="225"/>
      <c r="C24" s="100" t="s">
        <v>100</v>
      </c>
      <c r="D24" s="95">
        <v>6</v>
      </c>
      <c r="E24" s="96">
        <v>7.25</v>
      </c>
    </row>
    <row r="25" spans="2:5" x14ac:dyDescent="0.25">
      <c r="B25" s="225"/>
      <c r="C25" s="85" t="s">
        <v>23</v>
      </c>
      <c r="D25" s="95">
        <v>3.5</v>
      </c>
      <c r="E25" s="97"/>
    </row>
    <row r="26" spans="2:5" ht="15.75" thickBot="1" x14ac:dyDescent="0.3">
      <c r="B26" s="22" t="s">
        <v>2</v>
      </c>
      <c r="C26" s="86" t="s">
        <v>20</v>
      </c>
      <c r="D26" s="98">
        <f>D17+D8+D12</f>
        <v>156</v>
      </c>
      <c r="E26" s="99">
        <v>163.25</v>
      </c>
    </row>
  </sheetData>
  <mergeCells count="11">
    <mergeCell ref="B1:E1"/>
    <mergeCell ref="B2:E2"/>
    <mergeCell ref="B4:B7"/>
    <mergeCell ref="C4:C7"/>
    <mergeCell ref="D4:E4"/>
    <mergeCell ref="B8:B11"/>
    <mergeCell ref="B12:B16"/>
    <mergeCell ref="B17:B25"/>
    <mergeCell ref="D5:E5"/>
    <mergeCell ref="D6:D7"/>
    <mergeCell ref="E6:E7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zoomScaleNormal="100" workbookViewId="0">
      <selection activeCell="G9" sqref="G9"/>
    </sheetView>
  </sheetViews>
  <sheetFormatPr defaultRowHeight="15" x14ac:dyDescent="0.25"/>
  <cols>
    <col min="2" max="2" width="37.42578125" customWidth="1"/>
    <col min="3" max="3" width="15.42578125" bestFit="1" customWidth="1"/>
    <col min="4" max="5" width="10.85546875" bestFit="1" customWidth="1"/>
    <col min="6" max="7" width="10.85546875" customWidth="1"/>
    <col min="8" max="8" width="13.5703125" bestFit="1" customWidth="1"/>
    <col min="9" max="9" width="9.85546875" bestFit="1" customWidth="1"/>
    <col min="10" max="10" width="10" bestFit="1" customWidth="1"/>
  </cols>
  <sheetData>
    <row r="1" spans="1:10" x14ac:dyDescent="0.25">
      <c r="A1" s="236" t="s">
        <v>193</v>
      </c>
      <c r="B1" s="236"/>
      <c r="C1" s="236"/>
      <c r="D1" s="236"/>
      <c r="E1" s="236"/>
      <c r="F1" s="236"/>
      <c r="G1" s="236"/>
      <c r="H1" s="236"/>
      <c r="I1" s="236"/>
      <c r="J1" s="236"/>
    </row>
    <row r="2" spans="1:10" x14ac:dyDescent="0.25">
      <c r="A2" s="236"/>
      <c r="B2" s="236"/>
      <c r="C2" s="236"/>
      <c r="D2" s="236"/>
      <c r="E2" s="236"/>
      <c r="F2" s="236"/>
      <c r="G2" s="236"/>
      <c r="H2" s="236"/>
      <c r="I2" s="236"/>
      <c r="J2" s="236"/>
    </row>
    <row r="3" spans="1:10" ht="15.75" thickBot="1" x14ac:dyDescent="0.3">
      <c r="C3" s="45"/>
      <c r="D3" s="216" t="s">
        <v>106</v>
      </c>
      <c r="E3" s="217"/>
      <c r="F3" s="216" t="s">
        <v>107</v>
      </c>
      <c r="G3" s="217"/>
      <c r="H3" s="45" t="s">
        <v>96</v>
      </c>
    </row>
    <row r="4" spans="1:10" ht="15.75" thickBot="1" x14ac:dyDescent="0.3">
      <c r="A4" s="37" t="s">
        <v>24</v>
      </c>
      <c r="B4" s="38" t="s">
        <v>25</v>
      </c>
      <c r="C4" s="37" t="s">
        <v>101</v>
      </c>
      <c r="D4" s="114" t="s">
        <v>102</v>
      </c>
      <c r="E4" s="115" t="s">
        <v>103</v>
      </c>
      <c r="F4" s="114" t="s">
        <v>102</v>
      </c>
      <c r="G4" s="115" t="s">
        <v>103</v>
      </c>
      <c r="H4" s="116" t="s">
        <v>104</v>
      </c>
    </row>
    <row r="5" spans="1:10" x14ac:dyDescent="0.25">
      <c r="A5" s="34" t="s">
        <v>26</v>
      </c>
      <c r="B5" s="35" t="s">
        <v>27</v>
      </c>
      <c r="C5" s="36">
        <v>56846000</v>
      </c>
      <c r="D5" s="118"/>
      <c r="E5" s="166"/>
      <c r="F5" s="158">
        <v>10855943</v>
      </c>
      <c r="G5" s="166"/>
      <c r="H5" s="162">
        <f>SUM(C5+D5-E5+F5-G5)</f>
        <v>67701943</v>
      </c>
    </row>
    <row r="6" spans="1:10" x14ac:dyDescent="0.25">
      <c r="A6" s="30" t="s">
        <v>28</v>
      </c>
      <c r="B6" s="31" t="s">
        <v>29</v>
      </c>
      <c r="C6" s="33">
        <v>12100000</v>
      </c>
      <c r="D6" s="119"/>
      <c r="E6" s="29"/>
      <c r="F6" s="158">
        <v>1149240</v>
      </c>
      <c r="G6" s="117"/>
      <c r="H6" s="162">
        <f t="shared" ref="H6:H13" si="0">SUM(C6+D6-E6+F6-G6)</f>
        <v>13249240</v>
      </c>
    </row>
    <row r="7" spans="1:10" x14ac:dyDescent="0.25">
      <c r="A7" s="30" t="s">
        <v>30</v>
      </c>
      <c r="B7" s="31" t="s">
        <v>31</v>
      </c>
      <c r="C7" s="33">
        <v>407953470</v>
      </c>
      <c r="D7" s="119"/>
      <c r="E7" s="29">
        <v>18302113</v>
      </c>
      <c r="F7" s="158"/>
      <c r="G7" s="117">
        <v>9578000</v>
      </c>
      <c r="H7" s="162">
        <f t="shared" si="0"/>
        <v>380073357</v>
      </c>
    </row>
    <row r="8" spans="1:10" x14ac:dyDescent="0.25">
      <c r="A8" s="30" t="s">
        <v>84</v>
      </c>
      <c r="B8" s="32" t="s">
        <v>33</v>
      </c>
      <c r="C8" s="33">
        <v>80000000</v>
      </c>
      <c r="D8" s="119"/>
      <c r="E8" s="29"/>
      <c r="F8" s="158"/>
      <c r="G8" s="117"/>
      <c r="H8" s="162">
        <f t="shared" si="0"/>
        <v>80000000</v>
      </c>
    </row>
    <row r="9" spans="1:10" x14ac:dyDescent="0.25">
      <c r="A9" s="30" t="s">
        <v>85</v>
      </c>
      <c r="B9" s="32" t="s">
        <v>35</v>
      </c>
      <c r="C9" s="33">
        <v>360138000</v>
      </c>
      <c r="D9" s="119">
        <v>5835128</v>
      </c>
      <c r="E9" s="29"/>
      <c r="F9" s="158"/>
      <c r="G9" s="117">
        <v>47551279</v>
      </c>
      <c r="H9" s="162">
        <f t="shared" si="0"/>
        <v>318421849</v>
      </c>
    </row>
    <row r="10" spans="1:10" x14ac:dyDescent="0.25">
      <c r="A10" s="30" t="s">
        <v>36</v>
      </c>
      <c r="B10" s="31" t="s">
        <v>37</v>
      </c>
      <c r="C10" s="33">
        <v>424536000</v>
      </c>
      <c r="D10" s="119"/>
      <c r="E10" s="29"/>
      <c r="F10" s="158">
        <v>361118000</v>
      </c>
      <c r="G10" s="117"/>
      <c r="H10" s="162">
        <f t="shared" si="0"/>
        <v>785654000</v>
      </c>
    </row>
    <row r="11" spans="1:10" x14ac:dyDescent="0.25">
      <c r="A11" s="30" t="s">
        <v>86</v>
      </c>
      <c r="B11" s="31" t="s">
        <v>1</v>
      </c>
      <c r="C11" s="33">
        <v>156500000</v>
      </c>
      <c r="D11" s="119"/>
      <c r="E11" s="29"/>
      <c r="F11" s="158">
        <v>15917000</v>
      </c>
      <c r="G11" s="117"/>
      <c r="H11" s="162">
        <f t="shared" si="0"/>
        <v>172417000</v>
      </c>
    </row>
    <row r="12" spans="1:10" x14ac:dyDescent="0.25">
      <c r="A12" s="30" t="s">
        <v>87</v>
      </c>
      <c r="B12" s="31" t="s">
        <v>88</v>
      </c>
      <c r="C12" s="33">
        <v>0</v>
      </c>
      <c r="D12" s="119">
        <v>1880000</v>
      </c>
      <c r="E12" s="29"/>
      <c r="F12" s="158">
        <v>1200000</v>
      </c>
      <c r="G12" s="117"/>
      <c r="H12" s="162">
        <f t="shared" si="0"/>
        <v>3080000</v>
      </c>
    </row>
    <row r="13" spans="1:10" ht="15.75" thickBot="1" x14ac:dyDescent="0.3">
      <c r="A13" s="111" t="s">
        <v>89</v>
      </c>
      <c r="B13" s="112" t="s">
        <v>90</v>
      </c>
      <c r="C13" s="113">
        <v>719105000</v>
      </c>
      <c r="D13" s="120">
        <v>14330963</v>
      </c>
      <c r="E13" s="121"/>
      <c r="F13" s="156">
        <v>300857663</v>
      </c>
      <c r="G13" s="121"/>
      <c r="H13" s="163">
        <f t="shared" si="0"/>
        <v>1034293626</v>
      </c>
    </row>
    <row r="14" spans="1:10" ht="15.75" thickBot="1" x14ac:dyDescent="0.3">
      <c r="A14" s="108" t="s">
        <v>44</v>
      </c>
      <c r="B14" s="109" t="s">
        <v>45</v>
      </c>
      <c r="C14" s="110">
        <f>SUM(C5:C13)</f>
        <v>2217178470</v>
      </c>
      <c r="D14" s="110">
        <f t="shared" ref="D14:G14" si="1">SUM(D5:D13)</f>
        <v>22046091</v>
      </c>
      <c r="E14" s="110">
        <f t="shared" si="1"/>
        <v>18302113</v>
      </c>
      <c r="F14" s="159">
        <f t="shared" si="1"/>
        <v>691097846</v>
      </c>
      <c r="G14" s="110">
        <f t="shared" si="1"/>
        <v>57129279</v>
      </c>
      <c r="H14" s="157">
        <f>SUM(H5:H13)</f>
        <v>2854891015</v>
      </c>
    </row>
    <row r="15" spans="1:10" x14ac:dyDescent="0.25">
      <c r="A15" s="34" t="s">
        <v>46</v>
      </c>
      <c r="B15" s="35" t="s">
        <v>47</v>
      </c>
      <c r="C15" s="36">
        <v>355781470</v>
      </c>
      <c r="D15" s="118">
        <v>5655128</v>
      </c>
      <c r="E15" s="117"/>
      <c r="F15" s="158">
        <v>29434607</v>
      </c>
      <c r="G15" s="117"/>
      <c r="H15" s="162">
        <f>SUM(C15+D15-E15+F15-G15)</f>
        <v>390871205</v>
      </c>
    </row>
    <row r="16" spans="1:10" x14ac:dyDescent="0.25">
      <c r="A16" s="30" t="s">
        <v>4</v>
      </c>
      <c r="B16" s="31" t="s">
        <v>91</v>
      </c>
      <c r="C16" s="33">
        <v>50000000</v>
      </c>
      <c r="D16" s="119"/>
      <c r="E16" s="29"/>
      <c r="F16" s="158">
        <v>246212297</v>
      </c>
      <c r="G16" s="117"/>
      <c r="H16" s="162">
        <f t="shared" ref="H16:H21" si="2">SUM(C16+D16-E16+F16-G16)</f>
        <v>296212297</v>
      </c>
    </row>
    <row r="17" spans="1:9" x14ac:dyDescent="0.25">
      <c r="A17" s="30" t="s">
        <v>6</v>
      </c>
      <c r="B17" s="31" t="s">
        <v>5</v>
      </c>
      <c r="C17" s="33">
        <v>1076000000</v>
      </c>
      <c r="D17" s="119"/>
      <c r="E17" s="29"/>
      <c r="F17" s="158"/>
      <c r="G17" s="117"/>
      <c r="H17" s="162">
        <f t="shared" si="2"/>
        <v>1076000000</v>
      </c>
    </row>
    <row r="18" spans="1:9" x14ac:dyDescent="0.25">
      <c r="A18" s="30" t="s">
        <v>52</v>
      </c>
      <c r="B18" s="31" t="s">
        <v>53</v>
      </c>
      <c r="C18" s="33">
        <v>107138000</v>
      </c>
      <c r="D18" s="119">
        <v>316390963</v>
      </c>
      <c r="E18" s="29"/>
      <c r="F18" s="158"/>
      <c r="G18" s="117">
        <v>242536000</v>
      </c>
      <c r="H18" s="162">
        <f t="shared" si="2"/>
        <v>180992963</v>
      </c>
    </row>
    <row r="19" spans="1:9" x14ac:dyDescent="0.25">
      <c r="A19" s="30" t="s">
        <v>72</v>
      </c>
      <c r="B19" s="31" t="s">
        <v>73</v>
      </c>
      <c r="C19" s="33">
        <v>0</v>
      </c>
      <c r="D19" s="119"/>
      <c r="E19" s="29"/>
      <c r="F19" s="158"/>
      <c r="G19" s="117"/>
      <c r="H19" s="162">
        <f t="shared" si="2"/>
        <v>0</v>
      </c>
    </row>
    <row r="20" spans="1:9" x14ac:dyDescent="0.25">
      <c r="A20" s="30" t="s">
        <v>92</v>
      </c>
      <c r="B20" s="31" t="s">
        <v>93</v>
      </c>
      <c r="C20" s="33">
        <v>0</v>
      </c>
      <c r="D20" s="119"/>
      <c r="E20" s="29"/>
      <c r="F20" s="158"/>
      <c r="G20" s="117"/>
      <c r="H20" s="162">
        <f t="shared" si="2"/>
        <v>0</v>
      </c>
    </row>
    <row r="21" spans="1:9" ht="15.75" thickBot="1" x14ac:dyDescent="0.3">
      <c r="A21" s="39" t="s">
        <v>56</v>
      </c>
      <c r="B21" s="40" t="s">
        <v>57</v>
      </c>
      <c r="C21" s="41">
        <v>628259000</v>
      </c>
      <c r="D21" s="120"/>
      <c r="E21" s="121">
        <v>318302113</v>
      </c>
      <c r="F21" s="156">
        <v>600857663</v>
      </c>
      <c r="G21" s="121"/>
      <c r="H21" s="162">
        <f t="shared" si="2"/>
        <v>910814550</v>
      </c>
    </row>
    <row r="22" spans="1:9" ht="15.75" thickBot="1" x14ac:dyDescent="0.3">
      <c r="A22" s="42" t="s">
        <v>44</v>
      </c>
      <c r="B22" s="43" t="s">
        <v>58</v>
      </c>
      <c r="C22" s="44">
        <f>SUM(C15:C21)</f>
        <v>2217178470</v>
      </c>
      <c r="D22" s="44">
        <f t="shared" ref="D22:H22" si="3">SUM(D15:D21)</f>
        <v>322046091</v>
      </c>
      <c r="E22" s="44">
        <f t="shared" si="3"/>
        <v>318302113</v>
      </c>
      <c r="F22" s="44">
        <f t="shared" si="3"/>
        <v>876504567</v>
      </c>
      <c r="G22" s="44">
        <f t="shared" si="3"/>
        <v>242536000</v>
      </c>
      <c r="H22" s="44">
        <f t="shared" si="3"/>
        <v>2854891015</v>
      </c>
      <c r="I22" s="74"/>
    </row>
  </sheetData>
  <mergeCells count="4">
    <mergeCell ref="A1:J1"/>
    <mergeCell ref="A2:J2"/>
    <mergeCell ref="D3:E3"/>
    <mergeCell ref="F3:G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workbookViewId="0">
      <selection activeCell="K5" sqref="K5"/>
    </sheetView>
  </sheetViews>
  <sheetFormatPr defaultRowHeight="15" x14ac:dyDescent="0.25"/>
  <cols>
    <col min="1" max="1" width="4.85546875" style="46" customWidth="1"/>
    <col min="2" max="2" width="17" style="65" customWidth="1"/>
    <col min="3" max="3" width="13.7109375" style="46" customWidth="1"/>
    <col min="4" max="14" width="10.85546875" style="46" bestFit="1" customWidth="1"/>
    <col min="15" max="15" width="12.28515625" style="46" bestFit="1" customWidth="1"/>
    <col min="16" max="16" width="12.28515625" style="16" bestFit="1" customWidth="1"/>
    <col min="17" max="256" width="9.140625" style="16"/>
    <col min="257" max="257" width="10.7109375" style="16" customWidth="1"/>
    <col min="258" max="258" width="40.7109375" style="16" customWidth="1"/>
    <col min="259" max="261" width="17.7109375" style="16" customWidth="1"/>
    <col min="262" max="262" width="9.85546875" style="16" bestFit="1" customWidth="1"/>
    <col min="263" max="263" width="11.42578125" style="16" customWidth="1"/>
    <col min="264" max="512" width="9.140625" style="16"/>
    <col min="513" max="513" width="10.7109375" style="16" customWidth="1"/>
    <col min="514" max="514" width="40.7109375" style="16" customWidth="1"/>
    <col min="515" max="517" width="17.7109375" style="16" customWidth="1"/>
    <col min="518" max="518" width="9.85546875" style="16" bestFit="1" customWidth="1"/>
    <col min="519" max="519" width="11.42578125" style="16" customWidth="1"/>
    <col min="520" max="768" width="9.140625" style="16"/>
    <col min="769" max="769" width="10.7109375" style="16" customWidth="1"/>
    <col min="770" max="770" width="40.7109375" style="16" customWidth="1"/>
    <col min="771" max="773" width="17.7109375" style="16" customWidth="1"/>
    <col min="774" max="774" width="9.85546875" style="16" bestFit="1" customWidth="1"/>
    <col min="775" max="775" width="11.42578125" style="16" customWidth="1"/>
    <col min="776" max="1024" width="9.140625" style="16"/>
    <col min="1025" max="1025" width="10.7109375" style="16" customWidth="1"/>
    <col min="1026" max="1026" width="40.7109375" style="16" customWidth="1"/>
    <col min="1027" max="1029" width="17.7109375" style="16" customWidth="1"/>
    <col min="1030" max="1030" width="9.85546875" style="16" bestFit="1" customWidth="1"/>
    <col min="1031" max="1031" width="11.42578125" style="16" customWidth="1"/>
    <col min="1032" max="1280" width="9.140625" style="16"/>
    <col min="1281" max="1281" width="10.7109375" style="16" customWidth="1"/>
    <col min="1282" max="1282" width="40.7109375" style="16" customWidth="1"/>
    <col min="1283" max="1285" width="17.7109375" style="16" customWidth="1"/>
    <col min="1286" max="1286" width="9.85546875" style="16" bestFit="1" customWidth="1"/>
    <col min="1287" max="1287" width="11.42578125" style="16" customWidth="1"/>
    <col min="1288" max="1536" width="9.140625" style="16"/>
    <col min="1537" max="1537" width="10.7109375" style="16" customWidth="1"/>
    <col min="1538" max="1538" width="40.7109375" style="16" customWidth="1"/>
    <col min="1539" max="1541" width="17.7109375" style="16" customWidth="1"/>
    <col min="1542" max="1542" width="9.85546875" style="16" bestFit="1" customWidth="1"/>
    <col min="1543" max="1543" width="11.42578125" style="16" customWidth="1"/>
    <col min="1544" max="1792" width="9.140625" style="16"/>
    <col min="1793" max="1793" width="10.7109375" style="16" customWidth="1"/>
    <col min="1794" max="1794" width="40.7109375" style="16" customWidth="1"/>
    <col min="1795" max="1797" width="17.7109375" style="16" customWidth="1"/>
    <col min="1798" max="1798" width="9.85546875" style="16" bestFit="1" customWidth="1"/>
    <col min="1799" max="1799" width="11.42578125" style="16" customWidth="1"/>
    <col min="1800" max="2048" width="9.140625" style="16"/>
    <col min="2049" max="2049" width="10.7109375" style="16" customWidth="1"/>
    <col min="2050" max="2050" width="40.7109375" style="16" customWidth="1"/>
    <col min="2051" max="2053" width="17.7109375" style="16" customWidth="1"/>
    <col min="2054" max="2054" width="9.85546875" style="16" bestFit="1" customWidth="1"/>
    <col min="2055" max="2055" width="11.42578125" style="16" customWidth="1"/>
    <col min="2056" max="2304" width="9.140625" style="16"/>
    <col min="2305" max="2305" width="10.7109375" style="16" customWidth="1"/>
    <col min="2306" max="2306" width="40.7109375" style="16" customWidth="1"/>
    <col min="2307" max="2309" width="17.7109375" style="16" customWidth="1"/>
    <col min="2310" max="2310" width="9.85546875" style="16" bestFit="1" customWidth="1"/>
    <col min="2311" max="2311" width="11.42578125" style="16" customWidth="1"/>
    <col min="2312" max="2560" width="9.140625" style="16"/>
    <col min="2561" max="2561" width="10.7109375" style="16" customWidth="1"/>
    <col min="2562" max="2562" width="40.7109375" style="16" customWidth="1"/>
    <col min="2563" max="2565" width="17.7109375" style="16" customWidth="1"/>
    <col min="2566" max="2566" width="9.85546875" style="16" bestFit="1" customWidth="1"/>
    <col min="2567" max="2567" width="11.42578125" style="16" customWidth="1"/>
    <col min="2568" max="2816" width="9.140625" style="16"/>
    <col min="2817" max="2817" width="10.7109375" style="16" customWidth="1"/>
    <col min="2818" max="2818" width="40.7109375" style="16" customWidth="1"/>
    <col min="2819" max="2821" width="17.7109375" style="16" customWidth="1"/>
    <col min="2822" max="2822" width="9.85546875" style="16" bestFit="1" customWidth="1"/>
    <col min="2823" max="2823" width="11.42578125" style="16" customWidth="1"/>
    <col min="2824" max="3072" width="9.140625" style="16"/>
    <col min="3073" max="3073" width="10.7109375" style="16" customWidth="1"/>
    <col min="3074" max="3074" width="40.7109375" style="16" customWidth="1"/>
    <col min="3075" max="3077" width="17.7109375" style="16" customWidth="1"/>
    <col min="3078" max="3078" width="9.85546875" style="16" bestFit="1" customWidth="1"/>
    <col min="3079" max="3079" width="11.42578125" style="16" customWidth="1"/>
    <col min="3080" max="3328" width="9.140625" style="16"/>
    <col min="3329" max="3329" width="10.7109375" style="16" customWidth="1"/>
    <col min="3330" max="3330" width="40.7109375" style="16" customWidth="1"/>
    <col min="3331" max="3333" width="17.7109375" style="16" customWidth="1"/>
    <col min="3334" max="3334" width="9.85546875" style="16" bestFit="1" customWidth="1"/>
    <col min="3335" max="3335" width="11.42578125" style="16" customWidth="1"/>
    <col min="3336" max="3584" width="9.140625" style="16"/>
    <col min="3585" max="3585" width="10.7109375" style="16" customWidth="1"/>
    <col min="3586" max="3586" width="40.7109375" style="16" customWidth="1"/>
    <col min="3587" max="3589" width="17.7109375" style="16" customWidth="1"/>
    <col min="3590" max="3590" width="9.85546875" style="16" bestFit="1" customWidth="1"/>
    <col min="3591" max="3591" width="11.42578125" style="16" customWidth="1"/>
    <col min="3592" max="3840" width="9.140625" style="16"/>
    <col min="3841" max="3841" width="10.7109375" style="16" customWidth="1"/>
    <col min="3842" max="3842" width="40.7109375" style="16" customWidth="1"/>
    <col min="3843" max="3845" width="17.7109375" style="16" customWidth="1"/>
    <col min="3846" max="3846" width="9.85546875" style="16" bestFit="1" customWidth="1"/>
    <col min="3847" max="3847" width="11.42578125" style="16" customWidth="1"/>
    <col min="3848" max="4096" width="9.140625" style="16"/>
    <col min="4097" max="4097" width="10.7109375" style="16" customWidth="1"/>
    <col min="4098" max="4098" width="40.7109375" style="16" customWidth="1"/>
    <col min="4099" max="4101" width="17.7109375" style="16" customWidth="1"/>
    <col min="4102" max="4102" width="9.85546875" style="16" bestFit="1" customWidth="1"/>
    <col min="4103" max="4103" width="11.42578125" style="16" customWidth="1"/>
    <col min="4104" max="4352" width="9.140625" style="16"/>
    <col min="4353" max="4353" width="10.7109375" style="16" customWidth="1"/>
    <col min="4354" max="4354" width="40.7109375" style="16" customWidth="1"/>
    <col min="4355" max="4357" width="17.7109375" style="16" customWidth="1"/>
    <col min="4358" max="4358" width="9.85546875" style="16" bestFit="1" customWidth="1"/>
    <col min="4359" max="4359" width="11.42578125" style="16" customWidth="1"/>
    <col min="4360" max="4608" width="9.140625" style="16"/>
    <col min="4609" max="4609" width="10.7109375" style="16" customWidth="1"/>
    <col min="4610" max="4610" width="40.7109375" style="16" customWidth="1"/>
    <col min="4611" max="4613" width="17.7109375" style="16" customWidth="1"/>
    <col min="4614" max="4614" width="9.85546875" style="16" bestFit="1" customWidth="1"/>
    <col min="4615" max="4615" width="11.42578125" style="16" customWidth="1"/>
    <col min="4616" max="4864" width="9.140625" style="16"/>
    <col min="4865" max="4865" width="10.7109375" style="16" customWidth="1"/>
    <col min="4866" max="4866" width="40.7109375" style="16" customWidth="1"/>
    <col min="4867" max="4869" width="17.7109375" style="16" customWidth="1"/>
    <col min="4870" max="4870" width="9.85546875" style="16" bestFit="1" customWidth="1"/>
    <col min="4871" max="4871" width="11.42578125" style="16" customWidth="1"/>
    <col min="4872" max="5120" width="9.140625" style="16"/>
    <col min="5121" max="5121" width="10.7109375" style="16" customWidth="1"/>
    <col min="5122" max="5122" width="40.7109375" style="16" customWidth="1"/>
    <col min="5123" max="5125" width="17.7109375" style="16" customWidth="1"/>
    <col min="5126" max="5126" width="9.85546875" style="16" bestFit="1" customWidth="1"/>
    <col min="5127" max="5127" width="11.42578125" style="16" customWidth="1"/>
    <col min="5128" max="5376" width="9.140625" style="16"/>
    <col min="5377" max="5377" width="10.7109375" style="16" customWidth="1"/>
    <col min="5378" max="5378" width="40.7109375" style="16" customWidth="1"/>
    <col min="5379" max="5381" width="17.7109375" style="16" customWidth="1"/>
    <col min="5382" max="5382" width="9.85546875" style="16" bestFit="1" customWidth="1"/>
    <col min="5383" max="5383" width="11.42578125" style="16" customWidth="1"/>
    <col min="5384" max="5632" width="9.140625" style="16"/>
    <col min="5633" max="5633" width="10.7109375" style="16" customWidth="1"/>
    <col min="5634" max="5634" width="40.7109375" style="16" customWidth="1"/>
    <col min="5635" max="5637" width="17.7109375" style="16" customWidth="1"/>
    <col min="5638" max="5638" width="9.85546875" style="16" bestFit="1" customWidth="1"/>
    <col min="5639" max="5639" width="11.42578125" style="16" customWidth="1"/>
    <col min="5640" max="5888" width="9.140625" style="16"/>
    <col min="5889" max="5889" width="10.7109375" style="16" customWidth="1"/>
    <col min="5890" max="5890" width="40.7109375" style="16" customWidth="1"/>
    <col min="5891" max="5893" width="17.7109375" style="16" customWidth="1"/>
    <col min="5894" max="5894" width="9.85546875" style="16" bestFit="1" customWidth="1"/>
    <col min="5895" max="5895" width="11.42578125" style="16" customWidth="1"/>
    <col min="5896" max="6144" width="9.140625" style="16"/>
    <col min="6145" max="6145" width="10.7109375" style="16" customWidth="1"/>
    <col min="6146" max="6146" width="40.7109375" style="16" customWidth="1"/>
    <col min="6147" max="6149" width="17.7109375" style="16" customWidth="1"/>
    <col min="6150" max="6150" width="9.85546875" style="16" bestFit="1" customWidth="1"/>
    <col min="6151" max="6151" width="11.42578125" style="16" customWidth="1"/>
    <col min="6152" max="6400" width="9.140625" style="16"/>
    <col min="6401" max="6401" width="10.7109375" style="16" customWidth="1"/>
    <col min="6402" max="6402" width="40.7109375" style="16" customWidth="1"/>
    <col min="6403" max="6405" width="17.7109375" style="16" customWidth="1"/>
    <col min="6406" max="6406" width="9.85546875" style="16" bestFit="1" customWidth="1"/>
    <col min="6407" max="6407" width="11.42578125" style="16" customWidth="1"/>
    <col min="6408" max="6656" width="9.140625" style="16"/>
    <col min="6657" max="6657" width="10.7109375" style="16" customWidth="1"/>
    <col min="6658" max="6658" width="40.7109375" style="16" customWidth="1"/>
    <col min="6659" max="6661" width="17.7109375" style="16" customWidth="1"/>
    <col min="6662" max="6662" width="9.85546875" style="16" bestFit="1" customWidth="1"/>
    <col min="6663" max="6663" width="11.42578125" style="16" customWidth="1"/>
    <col min="6664" max="6912" width="9.140625" style="16"/>
    <col min="6913" max="6913" width="10.7109375" style="16" customWidth="1"/>
    <col min="6914" max="6914" width="40.7109375" style="16" customWidth="1"/>
    <col min="6915" max="6917" width="17.7109375" style="16" customWidth="1"/>
    <col min="6918" max="6918" width="9.85546875" style="16" bestFit="1" customWidth="1"/>
    <col min="6919" max="6919" width="11.42578125" style="16" customWidth="1"/>
    <col min="6920" max="7168" width="9.140625" style="16"/>
    <col min="7169" max="7169" width="10.7109375" style="16" customWidth="1"/>
    <col min="7170" max="7170" width="40.7109375" style="16" customWidth="1"/>
    <col min="7171" max="7173" width="17.7109375" style="16" customWidth="1"/>
    <col min="7174" max="7174" width="9.85546875" style="16" bestFit="1" customWidth="1"/>
    <col min="7175" max="7175" width="11.42578125" style="16" customWidth="1"/>
    <col min="7176" max="7424" width="9.140625" style="16"/>
    <col min="7425" max="7425" width="10.7109375" style="16" customWidth="1"/>
    <col min="7426" max="7426" width="40.7109375" style="16" customWidth="1"/>
    <col min="7427" max="7429" width="17.7109375" style="16" customWidth="1"/>
    <col min="7430" max="7430" width="9.85546875" style="16" bestFit="1" customWidth="1"/>
    <col min="7431" max="7431" width="11.42578125" style="16" customWidth="1"/>
    <col min="7432" max="7680" width="9.140625" style="16"/>
    <col min="7681" max="7681" width="10.7109375" style="16" customWidth="1"/>
    <col min="7682" max="7682" width="40.7109375" style="16" customWidth="1"/>
    <col min="7683" max="7685" width="17.7109375" style="16" customWidth="1"/>
    <col min="7686" max="7686" width="9.85546875" style="16" bestFit="1" customWidth="1"/>
    <col min="7687" max="7687" width="11.42578125" style="16" customWidth="1"/>
    <col min="7688" max="7936" width="9.140625" style="16"/>
    <col min="7937" max="7937" width="10.7109375" style="16" customWidth="1"/>
    <col min="7938" max="7938" width="40.7109375" style="16" customWidth="1"/>
    <col min="7939" max="7941" width="17.7109375" style="16" customWidth="1"/>
    <col min="7942" max="7942" width="9.85546875" style="16" bestFit="1" customWidth="1"/>
    <col min="7943" max="7943" width="11.42578125" style="16" customWidth="1"/>
    <col min="7944" max="8192" width="9.140625" style="16"/>
    <col min="8193" max="8193" width="10.7109375" style="16" customWidth="1"/>
    <col min="8194" max="8194" width="40.7109375" style="16" customWidth="1"/>
    <col min="8195" max="8197" width="17.7109375" style="16" customWidth="1"/>
    <col min="8198" max="8198" width="9.85546875" style="16" bestFit="1" customWidth="1"/>
    <col min="8199" max="8199" width="11.42578125" style="16" customWidth="1"/>
    <col min="8200" max="8448" width="9.140625" style="16"/>
    <col min="8449" max="8449" width="10.7109375" style="16" customWidth="1"/>
    <col min="8450" max="8450" width="40.7109375" style="16" customWidth="1"/>
    <col min="8451" max="8453" width="17.7109375" style="16" customWidth="1"/>
    <col min="8454" max="8454" width="9.85546875" style="16" bestFit="1" customWidth="1"/>
    <col min="8455" max="8455" width="11.42578125" style="16" customWidth="1"/>
    <col min="8456" max="8704" width="9.140625" style="16"/>
    <col min="8705" max="8705" width="10.7109375" style="16" customWidth="1"/>
    <col min="8706" max="8706" width="40.7109375" style="16" customWidth="1"/>
    <col min="8707" max="8709" width="17.7109375" style="16" customWidth="1"/>
    <col min="8710" max="8710" width="9.85546875" style="16" bestFit="1" customWidth="1"/>
    <col min="8711" max="8711" width="11.42578125" style="16" customWidth="1"/>
    <col min="8712" max="8960" width="9.140625" style="16"/>
    <col min="8961" max="8961" width="10.7109375" style="16" customWidth="1"/>
    <col min="8962" max="8962" width="40.7109375" style="16" customWidth="1"/>
    <col min="8963" max="8965" width="17.7109375" style="16" customWidth="1"/>
    <col min="8966" max="8966" width="9.85546875" style="16" bestFit="1" customWidth="1"/>
    <col min="8967" max="8967" width="11.42578125" style="16" customWidth="1"/>
    <col min="8968" max="9216" width="9.140625" style="16"/>
    <col min="9217" max="9217" width="10.7109375" style="16" customWidth="1"/>
    <col min="9218" max="9218" width="40.7109375" style="16" customWidth="1"/>
    <col min="9219" max="9221" width="17.7109375" style="16" customWidth="1"/>
    <col min="9222" max="9222" width="9.85546875" style="16" bestFit="1" customWidth="1"/>
    <col min="9223" max="9223" width="11.42578125" style="16" customWidth="1"/>
    <col min="9224" max="9472" width="9.140625" style="16"/>
    <col min="9473" max="9473" width="10.7109375" style="16" customWidth="1"/>
    <col min="9474" max="9474" width="40.7109375" style="16" customWidth="1"/>
    <col min="9475" max="9477" width="17.7109375" style="16" customWidth="1"/>
    <col min="9478" max="9478" width="9.85546875" style="16" bestFit="1" customWidth="1"/>
    <col min="9479" max="9479" width="11.42578125" style="16" customWidth="1"/>
    <col min="9480" max="9728" width="9.140625" style="16"/>
    <col min="9729" max="9729" width="10.7109375" style="16" customWidth="1"/>
    <col min="9730" max="9730" width="40.7109375" style="16" customWidth="1"/>
    <col min="9731" max="9733" width="17.7109375" style="16" customWidth="1"/>
    <col min="9734" max="9734" width="9.85546875" style="16" bestFit="1" customWidth="1"/>
    <col min="9735" max="9735" width="11.42578125" style="16" customWidth="1"/>
    <col min="9736" max="9984" width="9.140625" style="16"/>
    <col min="9985" max="9985" width="10.7109375" style="16" customWidth="1"/>
    <col min="9986" max="9986" width="40.7109375" style="16" customWidth="1"/>
    <col min="9987" max="9989" width="17.7109375" style="16" customWidth="1"/>
    <col min="9990" max="9990" width="9.85546875" style="16" bestFit="1" customWidth="1"/>
    <col min="9991" max="9991" width="11.42578125" style="16" customWidth="1"/>
    <col min="9992" max="10240" width="9.140625" style="16"/>
    <col min="10241" max="10241" width="10.7109375" style="16" customWidth="1"/>
    <col min="10242" max="10242" width="40.7109375" style="16" customWidth="1"/>
    <col min="10243" max="10245" width="17.7109375" style="16" customWidth="1"/>
    <col min="10246" max="10246" width="9.85546875" style="16" bestFit="1" customWidth="1"/>
    <col min="10247" max="10247" width="11.42578125" style="16" customWidth="1"/>
    <col min="10248" max="10496" width="9.140625" style="16"/>
    <col min="10497" max="10497" width="10.7109375" style="16" customWidth="1"/>
    <col min="10498" max="10498" width="40.7109375" style="16" customWidth="1"/>
    <col min="10499" max="10501" width="17.7109375" style="16" customWidth="1"/>
    <col min="10502" max="10502" width="9.85546875" style="16" bestFit="1" customWidth="1"/>
    <col min="10503" max="10503" width="11.42578125" style="16" customWidth="1"/>
    <col min="10504" max="10752" width="9.140625" style="16"/>
    <col min="10753" max="10753" width="10.7109375" style="16" customWidth="1"/>
    <col min="10754" max="10754" width="40.7109375" style="16" customWidth="1"/>
    <col min="10755" max="10757" width="17.7109375" style="16" customWidth="1"/>
    <col min="10758" max="10758" width="9.85546875" style="16" bestFit="1" customWidth="1"/>
    <col min="10759" max="10759" width="11.42578125" style="16" customWidth="1"/>
    <col min="10760" max="11008" width="9.140625" style="16"/>
    <col min="11009" max="11009" width="10.7109375" style="16" customWidth="1"/>
    <col min="11010" max="11010" width="40.7109375" style="16" customWidth="1"/>
    <col min="11011" max="11013" width="17.7109375" style="16" customWidth="1"/>
    <col min="11014" max="11014" width="9.85546875" style="16" bestFit="1" customWidth="1"/>
    <col min="11015" max="11015" width="11.42578125" style="16" customWidth="1"/>
    <col min="11016" max="11264" width="9.140625" style="16"/>
    <col min="11265" max="11265" width="10.7109375" style="16" customWidth="1"/>
    <col min="11266" max="11266" width="40.7109375" style="16" customWidth="1"/>
    <col min="11267" max="11269" width="17.7109375" style="16" customWidth="1"/>
    <col min="11270" max="11270" width="9.85546875" style="16" bestFit="1" customWidth="1"/>
    <col min="11271" max="11271" width="11.42578125" style="16" customWidth="1"/>
    <col min="11272" max="11520" width="9.140625" style="16"/>
    <col min="11521" max="11521" width="10.7109375" style="16" customWidth="1"/>
    <col min="11522" max="11522" width="40.7109375" style="16" customWidth="1"/>
    <col min="11523" max="11525" width="17.7109375" style="16" customWidth="1"/>
    <col min="11526" max="11526" width="9.85546875" style="16" bestFit="1" customWidth="1"/>
    <col min="11527" max="11527" width="11.42578125" style="16" customWidth="1"/>
    <col min="11528" max="11776" width="9.140625" style="16"/>
    <col min="11777" max="11777" width="10.7109375" style="16" customWidth="1"/>
    <col min="11778" max="11778" width="40.7109375" style="16" customWidth="1"/>
    <col min="11779" max="11781" width="17.7109375" style="16" customWidth="1"/>
    <col min="11782" max="11782" width="9.85546875" style="16" bestFit="1" customWidth="1"/>
    <col min="11783" max="11783" width="11.42578125" style="16" customWidth="1"/>
    <col min="11784" max="12032" width="9.140625" style="16"/>
    <col min="12033" max="12033" width="10.7109375" style="16" customWidth="1"/>
    <col min="12034" max="12034" width="40.7109375" style="16" customWidth="1"/>
    <col min="12035" max="12037" width="17.7109375" style="16" customWidth="1"/>
    <col min="12038" max="12038" width="9.85546875" style="16" bestFit="1" customWidth="1"/>
    <col min="12039" max="12039" width="11.42578125" style="16" customWidth="1"/>
    <col min="12040" max="12288" width="9.140625" style="16"/>
    <col min="12289" max="12289" width="10.7109375" style="16" customWidth="1"/>
    <col min="12290" max="12290" width="40.7109375" style="16" customWidth="1"/>
    <col min="12291" max="12293" width="17.7109375" style="16" customWidth="1"/>
    <col min="12294" max="12294" width="9.85546875" style="16" bestFit="1" customWidth="1"/>
    <col min="12295" max="12295" width="11.42578125" style="16" customWidth="1"/>
    <col min="12296" max="12544" width="9.140625" style="16"/>
    <col min="12545" max="12545" width="10.7109375" style="16" customWidth="1"/>
    <col min="12546" max="12546" width="40.7109375" style="16" customWidth="1"/>
    <col min="12547" max="12549" width="17.7109375" style="16" customWidth="1"/>
    <col min="12550" max="12550" width="9.85546875" style="16" bestFit="1" customWidth="1"/>
    <col min="12551" max="12551" width="11.42578125" style="16" customWidth="1"/>
    <col min="12552" max="12800" width="9.140625" style="16"/>
    <col min="12801" max="12801" width="10.7109375" style="16" customWidth="1"/>
    <col min="12802" max="12802" width="40.7109375" style="16" customWidth="1"/>
    <col min="12803" max="12805" width="17.7109375" style="16" customWidth="1"/>
    <col min="12806" max="12806" width="9.85546875" style="16" bestFit="1" customWidth="1"/>
    <col min="12807" max="12807" width="11.42578125" style="16" customWidth="1"/>
    <col min="12808" max="13056" width="9.140625" style="16"/>
    <col min="13057" max="13057" width="10.7109375" style="16" customWidth="1"/>
    <col min="13058" max="13058" width="40.7109375" style="16" customWidth="1"/>
    <col min="13059" max="13061" width="17.7109375" style="16" customWidth="1"/>
    <col min="13062" max="13062" width="9.85546875" style="16" bestFit="1" customWidth="1"/>
    <col min="13063" max="13063" width="11.42578125" style="16" customWidth="1"/>
    <col min="13064" max="13312" width="9.140625" style="16"/>
    <col min="13313" max="13313" width="10.7109375" style="16" customWidth="1"/>
    <col min="13314" max="13314" width="40.7109375" style="16" customWidth="1"/>
    <col min="13315" max="13317" width="17.7109375" style="16" customWidth="1"/>
    <col min="13318" max="13318" width="9.85546875" style="16" bestFit="1" customWidth="1"/>
    <col min="13319" max="13319" width="11.42578125" style="16" customWidth="1"/>
    <col min="13320" max="13568" width="9.140625" style="16"/>
    <col min="13569" max="13569" width="10.7109375" style="16" customWidth="1"/>
    <col min="13570" max="13570" width="40.7109375" style="16" customWidth="1"/>
    <col min="13571" max="13573" width="17.7109375" style="16" customWidth="1"/>
    <col min="13574" max="13574" width="9.85546875" style="16" bestFit="1" customWidth="1"/>
    <col min="13575" max="13575" width="11.42578125" style="16" customWidth="1"/>
    <col min="13576" max="13824" width="9.140625" style="16"/>
    <col min="13825" max="13825" width="10.7109375" style="16" customWidth="1"/>
    <col min="13826" max="13826" width="40.7109375" style="16" customWidth="1"/>
    <col min="13827" max="13829" width="17.7109375" style="16" customWidth="1"/>
    <col min="13830" max="13830" width="9.85546875" style="16" bestFit="1" customWidth="1"/>
    <col min="13831" max="13831" width="11.42578125" style="16" customWidth="1"/>
    <col min="13832" max="14080" width="9.140625" style="16"/>
    <col min="14081" max="14081" width="10.7109375" style="16" customWidth="1"/>
    <col min="14082" max="14082" width="40.7109375" style="16" customWidth="1"/>
    <col min="14083" max="14085" width="17.7109375" style="16" customWidth="1"/>
    <col min="14086" max="14086" width="9.85546875" style="16" bestFit="1" customWidth="1"/>
    <col min="14087" max="14087" width="11.42578125" style="16" customWidth="1"/>
    <col min="14088" max="14336" width="9.140625" style="16"/>
    <col min="14337" max="14337" width="10.7109375" style="16" customWidth="1"/>
    <col min="14338" max="14338" width="40.7109375" style="16" customWidth="1"/>
    <col min="14339" max="14341" width="17.7109375" style="16" customWidth="1"/>
    <col min="14342" max="14342" width="9.85546875" style="16" bestFit="1" customWidth="1"/>
    <col min="14343" max="14343" width="11.42578125" style="16" customWidth="1"/>
    <col min="14344" max="14592" width="9.140625" style="16"/>
    <col min="14593" max="14593" width="10.7109375" style="16" customWidth="1"/>
    <col min="14594" max="14594" width="40.7109375" style="16" customWidth="1"/>
    <col min="14595" max="14597" width="17.7109375" style="16" customWidth="1"/>
    <col min="14598" max="14598" width="9.85546875" style="16" bestFit="1" customWidth="1"/>
    <col min="14599" max="14599" width="11.42578125" style="16" customWidth="1"/>
    <col min="14600" max="14848" width="9.140625" style="16"/>
    <col min="14849" max="14849" width="10.7109375" style="16" customWidth="1"/>
    <col min="14850" max="14850" width="40.7109375" style="16" customWidth="1"/>
    <col min="14851" max="14853" width="17.7109375" style="16" customWidth="1"/>
    <col min="14854" max="14854" width="9.85546875" style="16" bestFit="1" customWidth="1"/>
    <col min="14855" max="14855" width="11.42578125" style="16" customWidth="1"/>
    <col min="14856" max="15104" width="9.140625" style="16"/>
    <col min="15105" max="15105" width="10.7109375" style="16" customWidth="1"/>
    <col min="15106" max="15106" width="40.7109375" style="16" customWidth="1"/>
    <col min="15107" max="15109" width="17.7109375" style="16" customWidth="1"/>
    <col min="15110" max="15110" width="9.85546875" style="16" bestFit="1" customWidth="1"/>
    <col min="15111" max="15111" width="11.42578125" style="16" customWidth="1"/>
    <col min="15112" max="15360" width="9.140625" style="16"/>
    <col min="15361" max="15361" width="10.7109375" style="16" customWidth="1"/>
    <col min="15362" max="15362" width="40.7109375" style="16" customWidth="1"/>
    <col min="15363" max="15365" width="17.7109375" style="16" customWidth="1"/>
    <col min="15366" max="15366" width="9.85546875" style="16" bestFit="1" customWidth="1"/>
    <col min="15367" max="15367" width="11.42578125" style="16" customWidth="1"/>
    <col min="15368" max="15616" width="9.140625" style="16"/>
    <col min="15617" max="15617" width="10.7109375" style="16" customWidth="1"/>
    <col min="15618" max="15618" width="40.7109375" style="16" customWidth="1"/>
    <col min="15619" max="15621" width="17.7109375" style="16" customWidth="1"/>
    <col min="15622" max="15622" width="9.85546875" style="16" bestFit="1" customWidth="1"/>
    <col min="15623" max="15623" width="11.42578125" style="16" customWidth="1"/>
    <col min="15624" max="15872" width="9.140625" style="16"/>
    <col min="15873" max="15873" width="10.7109375" style="16" customWidth="1"/>
    <col min="15874" max="15874" width="40.7109375" style="16" customWidth="1"/>
    <col min="15875" max="15877" width="17.7109375" style="16" customWidth="1"/>
    <col min="15878" max="15878" width="9.85546875" style="16" bestFit="1" customWidth="1"/>
    <col min="15879" max="15879" width="11.42578125" style="16" customWidth="1"/>
    <col min="15880" max="16128" width="9.140625" style="16"/>
    <col min="16129" max="16129" width="10.7109375" style="16" customWidth="1"/>
    <col min="16130" max="16130" width="40.7109375" style="16" customWidth="1"/>
    <col min="16131" max="16133" width="17.7109375" style="16" customWidth="1"/>
    <col min="16134" max="16134" width="9.85546875" style="16" bestFit="1" customWidth="1"/>
    <col min="16135" max="16135" width="11.42578125" style="16" customWidth="1"/>
    <col min="16136" max="16384" width="9.140625" style="16"/>
  </cols>
  <sheetData>
    <row r="1" spans="1:16" x14ac:dyDescent="0.25">
      <c r="A1" s="214" t="s">
        <v>194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</row>
    <row r="2" spans="1:16" x14ac:dyDescent="0.25">
      <c r="A2" s="214" t="s">
        <v>74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</row>
    <row r="3" spans="1:16" ht="15.75" thickBot="1" x14ac:dyDescent="0.3">
      <c r="E3" s="51"/>
      <c r="O3" s="51" t="s">
        <v>96</v>
      </c>
      <c r="P3"/>
    </row>
    <row r="4" spans="1:16" s="17" customFormat="1" x14ac:dyDescent="0.25">
      <c r="A4" s="60" t="s">
        <v>24</v>
      </c>
      <c r="B4" s="66" t="s">
        <v>25</v>
      </c>
      <c r="C4" s="47" t="s">
        <v>59</v>
      </c>
      <c r="D4" s="47" t="s">
        <v>60</v>
      </c>
      <c r="E4" s="47" t="s">
        <v>61</v>
      </c>
      <c r="F4" s="47" t="s">
        <v>62</v>
      </c>
      <c r="G4" s="47" t="s">
        <v>63</v>
      </c>
      <c r="H4" s="47" t="s">
        <v>64</v>
      </c>
      <c r="I4" s="47" t="s">
        <v>65</v>
      </c>
      <c r="J4" s="47" t="s">
        <v>66</v>
      </c>
      <c r="K4" s="47" t="s">
        <v>67</v>
      </c>
      <c r="L4" s="47" t="s">
        <v>68</v>
      </c>
      <c r="M4" s="47" t="s">
        <v>69</v>
      </c>
      <c r="N4" s="47" t="s">
        <v>70</v>
      </c>
      <c r="O4" s="52" t="s">
        <v>71</v>
      </c>
    </row>
    <row r="5" spans="1:16" s="7" customFormat="1" x14ac:dyDescent="0.25">
      <c r="A5" s="61" t="s">
        <v>26</v>
      </c>
      <c r="B5" s="67" t="s">
        <v>27</v>
      </c>
      <c r="C5" s="53">
        <f>$P$5/12</f>
        <v>5641828.583333333</v>
      </c>
      <c r="D5" s="53">
        <f t="shared" ref="D5:N5" si="0">$P$5/12</f>
        <v>5641828.583333333</v>
      </c>
      <c r="E5" s="53">
        <f t="shared" si="0"/>
        <v>5641828.583333333</v>
      </c>
      <c r="F5" s="53">
        <f t="shared" si="0"/>
        <v>5641828.583333333</v>
      </c>
      <c r="G5" s="53">
        <f t="shared" si="0"/>
        <v>5641828.583333333</v>
      </c>
      <c r="H5" s="53">
        <f t="shared" si="0"/>
        <v>5641828.583333333</v>
      </c>
      <c r="I5" s="53">
        <f t="shared" si="0"/>
        <v>5641828.583333333</v>
      </c>
      <c r="J5" s="53">
        <f t="shared" si="0"/>
        <v>5641828.583333333</v>
      </c>
      <c r="K5" s="53">
        <f t="shared" si="0"/>
        <v>5641828.583333333</v>
      </c>
      <c r="L5" s="53">
        <f t="shared" si="0"/>
        <v>5641828.583333333</v>
      </c>
      <c r="M5" s="53">
        <f t="shared" si="0"/>
        <v>5641828.583333333</v>
      </c>
      <c r="N5" s="53">
        <f t="shared" si="0"/>
        <v>5641828.583333333</v>
      </c>
      <c r="O5" s="54">
        <f>SUM(C5:N5)</f>
        <v>67701943.000000015</v>
      </c>
      <c r="P5" s="7">
        <v>67701943</v>
      </c>
    </row>
    <row r="6" spans="1:16" s="7" customFormat="1" ht="39" x14ac:dyDescent="0.25">
      <c r="A6" s="61" t="s">
        <v>28</v>
      </c>
      <c r="B6" s="67" t="s">
        <v>29</v>
      </c>
      <c r="C6" s="53">
        <f>$P$6/12</f>
        <v>1104103.3333333333</v>
      </c>
      <c r="D6" s="53">
        <f t="shared" ref="D6:N6" si="1">$P$6/12</f>
        <v>1104103.3333333333</v>
      </c>
      <c r="E6" s="53">
        <f t="shared" si="1"/>
        <v>1104103.3333333333</v>
      </c>
      <c r="F6" s="53">
        <f t="shared" si="1"/>
        <v>1104103.3333333333</v>
      </c>
      <c r="G6" s="53">
        <f t="shared" si="1"/>
        <v>1104103.3333333333</v>
      </c>
      <c r="H6" s="53">
        <f t="shared" si="1"/>
        <v>1104103.3333333333</v>
      </c>
      <c r="I6" s="53">
        <f t="shared" si="1"/>
        <v>1104103.3333333333</v>
      </c>
      <c r="J6" s="53">
        <f t="shared" si="1"/>
        <v>1104103.3333333333</v>
      </c>
      <c r="K6" s="53">
        <f t="shared" si="1"/>
        <v>1104103.3333333333</v>
      </c>
      <c r="L6" s="53">
        <f t="shared" si="1"/>
        <v>1104103.3333333333</v>
      </c>
      <c r="M6" s="53">
        <f t="shared" si="1"/>
        <v>1104103.3333333333</v>
      </c>
      <c r="N6" s="53">
        <f t="shared" si="1"/>
        <v>1104103.3333333333</v>
      </c>
      <c r="O6" s="54">
        <f t="shared" ref="O6:O13" si="2">SUM(C6:N6)</f>
        <v>13249240.000000002</v>
      </c>
      <c r="P6" s="7">
        <v>13249240</v>
      </c>
    </row>
    <row r="7" spans="1:16" x14ac:dyDescent="0.25">
      <c r="A7" s="61" t="s">
        <v>30</v>
      </c>
      <c r="B7" s="67" t="s">
        <v>31</v>
      </c>
      <c r="C7" s="53">
        <f>$P$7/12</f>
        <v>31672779.75</v>
      </c>
      <c r="D7" s="53">
        <f t="shared" ref="D7:N7" si="3">$P$7/12</f>
        <v>31672779.75</v>
      </c>
      <c r="E7" s="53">
        <f t="shared" si="3"/>
        <v>31672779.75</v>
      </c>
      <c r="F7" s="53">
        <f t="shared" si="3"/>
        <v>31672779.75</v>
      </c>
      <c r="G7" s="53">
        <f t="shared" si="3"/>
        <v>31672779.75</v>
      </c>
      <c r="H7" s="53">
        <f t="shared" si="3"/>
        <v>31672779.75</v>
      </c>
      <c r="I7" s="53">
        <f t="shared" si="3"/>
        <v>31672779.75</v>
      </c>
      <c r="J7" s="53">
        <f t="shared" si="3"/>
        <v>31672779.75</v>
      </c>
      <c r="K7" s="53">
        <f t="shared" si="3"/>
        <v>31672779.75</v>
      </c>
      <c r="L7" s="53">
        <f t="shared" si="3"/>
        <v>31672779.75</v>
      </c>
      <c r="M7" s="53">
        <f t="shared" si="3"/>
        <v>31672779.75</v>
      </c>
      <c r="N7" s="53">
        <f t="shared" si="3"/>
        <v>31672779.75</v>
      </c>
      <c r="O7" s="54">
        <f t="shared" si="2"/>
        <v>380073357</v>
      </c>
      <c r="P7" s="16">
        <v>380073357</v>
      </c>
    </row>
    <row r="8" spans="1:16" ht="26.25" x14ac:dyDescent="0.25">
      <c r="A8" s="61" t="s">
        <v>32</v>
      </c>
      <c r="B8" s="67" t="s">
        <v>33</v>
      </c>
      <c r="C8" s="53">
        <f>$P$8/12</f>
        <v>6666666.666666667</v>
      </c>
      <c r="D8" s="53">
        <f t="shared" ref="D8:N8" si="4">$P$8/12</f>
        <v>6666666.666666667</v>
      </c>
      <c r="E8" s="53">
        <f t="shared" si="4"/>
        <v>6666666.666666667</v>
      </c>
      <c r="F8" s="53">
        <f t="shared" si="4"/>
        <v>6666666.666666667</v>
      </c>
      <c r="G8" s="53">
        <f t="shared" si="4"/>
        <v>6666666.666666667</v>
      </c>
      <c r="H8" s="53">
        <f t="shared" si="4"/>
        <v>6666666.666666667</v>
      </c>
      <c r="I8" s="53">
        <f t="shared" si="4"/>
        <v>6666666.666666667</v>
      </c>
      <c r="J8" s="53">
        <f t="shared" si="4"/>
        <v>6666666.666666667</v>
      </c>
      <c r="K8" s="53">
        <f t="shared" si="4"/>
        <v>6666666.666666667</v>
      </c>
      <c r="L8" s="53">
        <f t="shared" si="4"/>
        <v>6666666.666666667</v>
      </c>
      <c r="M8" s="53">
        <f t="shared" si="4"/>
        <v>6666666.666666667</v>
      </c>
      <c r="N8" s="53">
        <f t="shared" si="4"/>
        <v>6666666.666666667</v>
      </c>
      <c r="O8" s="54">
        <f t="shared" si="2"/>
        <v>80000000</v>
      </c>
      <c r="P8" s="16">
        <v>80000000</v>
      </c>
    </row>
    <row r="9" spans="1:16" ht="26.25" x14ac:dyDescent="0.25">
      <c r="A9" s="61" t="s">
        <v>34</v>
      </c>
      <c r="B9" s="67" t="s">
        <v>35</v>
      </c>
      <c r="C9" s="53">
        <f>$P$9/12</f>
        <v>26535154.083333332</v>
      </c>
      <c r="D9" s="53">
        <f t="shared" ref="D9:N9" si="5">$P$9/12</f>
        <v>26535154.083333332</v>
      </c>
      <c r="E9" s="53">
        <f t="shared" si="5"/>
        <v>26535154.083333332</v>
      </c>
      <c r="F9" s="53">
        <f t="shared" si="5"/>
        <v>26535154.083333332</v>
      </c>
      <c r="G9" s="53">
        <f t="shared" si="5"/>
        <v>26535154.083333332</v>
      </c>
      <c r="H9" s="53">
        <f t="shared" si="5"/>
        <v>26535154.083333332</v>
      </c>
      <c r="I9" s="53">
        <f t="shared" si="5"/>
        <v>26535154.083333332</v>
      </c>
      <c r="J9" s="53">
        <f t="shared" si="5"/>
        <v>26535154.083333332</v>
      </c>
      <c r="K9" s="53">
        <f t="shared" si="5"/>
        <v>26535154.083333332</v>
      </c>
      <c r="L9" s="53">
        <f t="shared" si="5"/>
        <v>26535154.083333332</v>
      </c>
      <c r="M9" s="53">
        <f t="shared" si="5"/>
        <v>26535154.083333332</v>
      </c>
      <c r="N9" s="53">
        <f t="shared" si="5"/>
        <v>26535154.083333332</v>
      </c>
      <c r="O9" s="54">
        <f t="shared" si="2"/>
        <v>318421849</v>
      </c>
      <c r="P9" s="16">
        <v>318421849</v>
      </c>
    </row>
    <row r="10" spans="1:16" x14ac:dyDescent="0.25">
      <c r="A10" s="61" t="s">
        <v>36</v>
      </c>
      <c r="B10" s="67" t="s">
        <v>37</v>
      </c>
      <c r="C10" s="53">
        <f>$P$10/12</f>
        <v>65471166.666666664</v>
      </c>
      <c r="D10" s="53">
        <f t="shared" ref="D10:N10" si="6">$P$10/12</f>
        <v>65471166.666666664</v>
      </c>
      <c r="E10" s="53">
        <f t="shared" si="6"/>
        <v>65471166.666666664</v>
      </c>
      <c r="F10" s="53">
        <f t="shared" si="6"/>
        <v>65471166.666666664</v>
      </c>
      <c r="G10" s="53">
        <f t="shared" si="6"/>
        <v>65471166.666666664</v>
      </c>
      <c r="H10" s="53">
        <f t="shared" si="6"/>
        <v>65471166.666666664</v>
      </c>
      <c r="I10" s="53">
        <f t="shared" si="6"/>
        <v>65471166.666666664</v>
      </c>
      <c r="J10" s="53">
        <f t="shared" si="6"/>
        <v>65471166.666666664</v>
      </c>
      <c r="K10" s="53">
        <f t="shared" si="6"/>
        <v>65471166.666666664</v>
      </c>
      <c r="L10" s="53">
        <f t="shared" si="6"/>
        <v>65471166.666666664</v>
      </c>
      <c r="M10" s="53">
        <f t="shared" si="6"/>
        <v>65471166.666666664</v>
      </c>
      <c r="N10" s="53">
        <f t="shared" si="6"/>
        <v>65471166.666666664</v>
      </c>
      <c r="O10" s="54">
        <f t="shared" si="2"/>
        <v>785653999.99999988</v>
      </c>
      <c r="P10" s="16">
        <v>785654000</v>
      </c>
    </row>
    <row r="11" spans="1:16" x14ac:dyDescent="0.25">
      <c r="A11" s="61" t="s">
        <v>38</v>
      </c>
      <c r="B11" s="67" t="s">
        <v>39</v>
      </c>
      <c r="C11" s="53">
        <f>$P$11/12</f>
        <v>14368083.333333334</v>
      </c>
      <c r="D11" s="53">
        <f t="shared" ref="D11:N11" si="7">$P$11/12</f>
        <v>14368083.333333334</v>
      </c>
      <c r="E11" s="53">
        <f t="shared" si="7"/>
        <v>14368083.333333334</v>
      </c>
      <c r="F11" s="53">
        <f t="shared" si="7"/>
        <v>14368083.333333334</v>
      </c>
      <c r="G11" s="53">
        <f t="shared" si="7"/>
        <v>14368083.333333334</v>
      </c>
      <c r="H11" s="53">
        <f t="shared" si="7"/>
        <v>14368083.333333334</v>
      </c>
      <c r="I11" s="53">
        <f t="shared" si="7"/>
        <v>14368083.333333334</v>
      </c>
      <c r="J11" s="53">
        <f t="shared" si="7"/>
        <v>14368083.333333334</v>
      </c>
      <c r="K11" s="53">
        <f t="shared" si="7"/>
        <v>14368083.333333334</v>
      </c>
      <c r="L11" s="53">
        <f t="shared" si="7"/>
        <v>14368083.333333334</v>
      </c>
      <c r="M11" s="53">
        <f t="shared" si="7"/>
        <v>14368083.333333334</v>
      </c>
      <c r="N11" s="53">
        <f t="shared" si="7"/>
        <v>14368083.333333334</v>
      </c>
      <c r="O11" s="54">
        <f t="shared" si="2"/>
        <v>172417000</v>
      </c>
      <c r="P11" s="16">
        <v>172417000</v>
      </c>
    </row>
    <row r="12" spans="1:16" ht="26.25" x14ac:dyDescent="0.25">
      <c r="A12" s="61" t="s">
        <v>40</v>
      </c>
      <c r="B12" s="67" t="s">
        <v>41</v>
      </c>
      <c r="C12" s="53">
        <f>$P$12/12</f>
        <v>256666.66666666666</v>
      </c>
      <c r="D12" s="53">
        <f t="shared" ref="D12:N12" si="8">$P$12/12</f>
        <v>256666.66666666666</v>
      </c>
      <c r="E12" s="53">
        <f t="shared" si="8"/>
        <v>256666.66666666666</v>
      </c>
      <c r="F12" s="53">
        <f t="shared" si="8"/>
        <v>256666.66666666666</v>
      </c>
      <c r="G12" s="53">
        <f t="shared" si="8"/>
        <v>256666.66666666666</v>
      </c>
      <c r="H12" s="53">
        <f t="shared" si="8"/>
        <v>256666.66666666666</v>
      </c>
      <c r="I12" s="53">
        <f t="shared" si="8"/>
        <v>256666.66666666666</v>
      </c>
      <c r="J12" s="53">
        <f t="shared" si="8"/>
        <v>256666.66666666666</v>
      </c>
      <c r="K12" s="53">
        <f t="shared" si="8"/>
        <v>256666.66666666666</v>
      </c>
      <c r="L12" s="53">
        <f t="shared" si="8"/>
        <v>256666.66666666666</v>
      </c>
      <c r="M12" s="53">
        <f t="shared" si="8"/>
        <v>256666.66666666666</v>
      </c>
      <c r="N12" s="53">
        <f t="shared" si="8"/>
        <v>256666.66666666666</v>
      </c>
      <c r="O12" s="54">
        <f t="shared" si="2"/>
        <v>3079999.9999999995</v>
      </c>
      <c r="P12" s="16">
        <v>3080000</v>
      </c>
    </row>
    <row r="13" spans="1:16" ht="27" thickBot="1" x14ac:dyDescent="0.3">
      <c r="A13" s="62" t="s">
        <v>42</v>
      </c>
      <c r="B13" s="68" t="s">
        <v>43</v>
      </c>
      <c r="C13" s="53">
        <f>$P$13/12</f>
        <v>86191135.5</v>
      </c>
      <c r="D13" s="53">
        <f t="shared" ref="D13:N13" si="9">$P$13/12</f>
        <v>86191135.5</v>
      </c>
      <c r="E13" s="53">
        <f t="shared" si="9"/>
        <v>86191135.5</v>
      </c>
      <c r="F13" s="53">
        <f t="shared" si="9"/>
        <v>86191135.5</v>
      </c>
      <c r="G13" s="53">
        <f t="shared" si="9"/>
        <v>86191135.5</v>
      </c>
      <c r="H13" s="53">
        <f t="shared" si="9"/>
        <v>86191135.5</v>
      </c>
      <c r="I13" s="53">
        <f t="shared" si="9"/>
        <v>86191135.5</v>
      </c>
      <c r="J13" s="53">
        <f t="shared" si="9"/>
        <v>86191135.5</v>
      </c>
      <c r="K13" s="53">
        <f t="shared" si="9"/>
        <v>86191135.5</v>
      </c>
      <c r="L13" s="53">
        <f t="shared" si="9"/>
        <v>86191135.5</v>
      </c>
      <c r="M13" s="53">
        <f t="shared" si="9"/>
        <v>86191135.5</v>
      </c>
      <c r="N13" s="53">
        <f t="shared" si="9"/>
        <v>86191135.5</v>
      </c>
      <c r="O13" s="54">
        <f t="shared" si="2"/>
        <v>1034293626</v>
      </c>
      <c r="P13" s="16">
        <v>1034293626</v>
      </c>
    </row>
    <row r="14" spans="1:16" ht="27" thickBot="1" x14ac:dyDescent="0.3">
      <c r="A14" s="63" t="s">
        <v>44</v>
      </c>
      <c r="B14" s="69" t="s">
        <v>45</v>
      </c>
      <c r="C14" s="55">
        <f t="shared" ref="C14:O14" si="10">SUM(C5:C13)</f>
        <v>237907584.58333331</v>
      </c>
      <c r="D14" s="55">
        <f t="shared" si="10"/>
        <v>237907584.58333331</v>
      </c>
      <c r="E14" s="56">
        <f t="shared" si="10"/>
        <v>237907584.58333331</v>
      </c>
      <c r="F14" s="55">
        <f t="shared" si="10"/>
        <v>237907584.58333331</v>
      </c>
      <c r="G14" s="55">
        <f t="shared" si="10"/>
        <v>237907584.58333331</v>
      </c>
      <c r="H14" s="56">
        <f t="shared" si="10"/>
        <v>237907584.58333331</v>
      </c>
      <c r="I14" s="55">
        <f t="shared" si="10"/>
        <v>237907584.58333331</v>
      </c>
      <c r="J14" s="55">
        <f t="shared" si="10"/>
        <v>237907584.58333331</v>
      </c>
      <c r="K14" s="56">
        <f t="shared" si="10"/>
        <v>237907584.58333331</v>
      </c>
      <c r="L14" s="55">
        <f t="shared" si="10"/>
        <v>237907584.58333331</v>
      </c>
      <c r="M14" s="55">
        <f t="shared" si="10"/>
        <v>237907584.58333331</v>
      </c>
      <c r="N14" s="56">
        <f t="shared" si="10"/>
        <v>237907584.58333331</v>
      </c>
      <c r="O14" s="56">
        <f t="shared" si="10"/>
        <v>2854891015</v>
      </c>
    </row>
    <row r="15" spans="1:16" ht="39" x14ac:dyDescent="0.25">
      <c r="A15" s="64" t="s">
        <v>46</v>
      </c>
      <c r="B15" s="70" t="s">
        <v>47</v>
      </c>
      <c r="C15" s="53">
        <f>$P$15/12</f>
        <v>32572600.416666668</v>
      </c>
      <c r="D15" s="53">
        <f t="shared" ref="D15:N15" si="11">$P$15/12</f>
        <v>32572600.416666668</v>
      </c>
      <c r="E15" s="53">
        <f t="shared" si="11"/>
        <v>32572600.416666668</v>
      </c>
      <c r="F15" s="53">
        <f t="shared" si="11"/>
        <v>32572600.416666668</v>
      </c>
      <c r="G15" s="53">
        <f t="shared" si="11"/>
        <v>32572600.416666668</v>
      </c>
      <c r="H15" s="53">
        <f t="shared" si="11"/>
        <v>32572600.416666668</v>
      </c>
      <c r="I15" s="53">
        <f t="shared" si="11"/>
        <v>32572600.416666668</v>
      </c>
      <c r="J15" s="53">
        <f t="shared" si="11"/>
        <v>32572600.416666668</v>
      </c>
      <c r="K15" s="53">
        <f t="shared" si="11"/>
        <v>32572600.416666668</v>
      </c>
      <c r="L15" s="53">
        <f t="shared" si="11"/>
        <v>32572600.416666668</v>
      </c>
      <c r="M15" s="53">
        <f t="shared" si="11"/>
        <v>32572600.416666668</v>
      </c>
      <c r="N15" s="53">
        <f t="shared" si="11"/>
        <v>32572600.416666668</v>
      </c>
      <c r="O15" s="57">
        <f>SUM(C15:N15)</f>
        <v>390871205.00000006</v>
      </c>
      <c r="P15" s="16">
        <v>390871205</v>
      </c>
    </row>
    <row r="16" spans="1:16" ht="39" x14ac:dyDescent="0.25">
      <c r="A16" s="61" t="s">
        <v>48</v>
      </c>
      <c r="B16" s="67" t="s">
        <v>49</v>
      </c>
      <c r="C16" s="53">
        <v>296212297</v>
      </c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8">
        <f t="shared" ref="O16:O20" si="12">SUM(C16:N16)</f>
        <v>296212297</v>
      </c>
      <c r="P16" s="16">
        <v>296212297</v>
      </c>
    </row>
    <row r="17" spans="1:16" ht="26.25" x14ac:dyDescent="0.25">
      <c r="A17" s="61" t="s">
        <v>50</v>
      </c>
      <c r="B17" s="67" t="s">
        <v>51</v>
      </c>
      <c r="C17" s="53">
        <v>37300000</v>
      </c>
      <c r="D17" s="53">
        <v>37300000</v>
      </c>
      <c r="E17" s="53">
        <v>37300000</v>
      </c>
      <c r="F17" s="53">
        <v>425000000</v>
      </c>
      <c r="G17" s="53">
        <v>37300000</v>
      </c>
      <c r="H17" s="53">
        <v>37300000</v>
      </c>
      <c r="I17" s="53">
        <v>37300000</v>
      </c>
      <c r="J17" s="53">
        <v>37300000</v>
      </c>
      <c r="K17" s="53">
        <v>250300000</v>
      </c>
      <c r="L17" s="53">
        <v>37300000</v>
      </c>
      <c r="M17" s="53">
        <v>37300000</v>
      </c>
      <c r="N17" s="53">
        <v>65000000</v>
      </c>
      <c r="O17" s="58">
        <f>SUM(C17:N17)</f>
        <v>1076000000</v>
      </c>
      <c r="P17" s="73">
        <v>1076000000</v>
      </c>
    </row>
    <row r="18" spans="1:16" x14ac:dyDescent="0.25">
      <c r="A18" s="61" t="s">
        <v>52</v>
      </c>
      <c r="B18" s="67" t="s">
        <v>53</v>
      </c>
      <c r="C18" s="53">
        <f>$P$18/12</f>
        <v>15082746.916666666</v>
      </c>
      <c r="D18" s="53">
        <f t="shared" ref="D18:N18" si="13">$P$18/12</f>
        <v>15082746.916666666</v>
      </c>
      <c r="E18" s="53">
        <f t="shared" si="13"/>
        <v>15082746.916666666</v>
      </c>
      <c r="F18" s="53">
        <f t="shared" si="13"/>
        <v>15082746.916666666</v>
      </c>
      <c r="G18" s="53">
        <f t="shared" si="13"/>
        <v>15082746.916666666</v>
      </c>
      <c r="H18" s="53">
        <f t="shared" si="13"/>
        <v>15082746.916666666</v>
      </c>
      <c r="I18" s="53">
        <f t="shared" si="13"/>
        <v>15082746.916666666</v>
      </c>
      <c r="J18" s="53">
        <f t="shared" si="13"/>
        <v>15082746.916666666</v>
      </c>
      <c r="K18" s="53">
        <f t="shared" si="13"/>
        <v>15082746.916666666</v>
      </c>
      <c r="L18" s="53">
        <f t="shared" si="13"/>
        <v>15082746.916666666</v>
      </c>
      <c r="M18" s="53">
        <f t="shared" si="13"/>
        <v>15082746.916666666</v>
      </c>
      <c r="N18" s="53">
        <f t="shared" si="13"/>
        <v>15082746.916666666</v>
      </c>
      <c r="O18" s="58">
        <f t="shared" si="12"/>
        <v>180992962.99999997</v>
      </c>
      <c r="P18" s="16">
        <v>180992963</v>
      </c>
    </row>
    <row r="19" spans="1:16" ht="26.25" x14ac:dyDescent="0.25">
      <c r="A19" s="61" t="s">
        <v>54</v>
      </c>
      <c r="B19" s="67" t="s">
        <v>55</v>
      </c>
      <c r="C19" s="53">
        <f>$P$19/12</f>
        <v>0</v>
      </c>
      <c r="D19" s="53">
        <f t="shared" ref="D19:N19" si="14">$P$19/12</f>
        <v>0</v>
      </c>
      <c r="E19" s="53">
        <f t="shared" si="14"/>
        <v>0</v>
      </c>
      <c r="F19" s="53">
        <f t="shared" si="14"/>
        <v>0</v>
      </c>
      <c r="G19" s="53">
        <f t="shared" si="14"/>
        <v>0</v>
      </c>
      <c r="H19" s="53">
        <f t="shared" si="14"/>
        <v>0</v>
      </c>
      <c r="I19" s="53">
        <f t="shared" si="14"/>
        <v>0</v>
      </c>
      <c r="J19" s="53">
        <f t="shared" si="14"/>
        <v>0</v>
      </c>
      <c r="K19" s="53">
        <f t="shared" si="14"/>
        <v>0</v>
      </c>
      <c r="L19" s="53">
        <f t="shared" si="14"/>
        <v>0</v>
      </c>
      <c r="M19" s="53">
        <f t="shared" si="14"/>
        <v>0</v>
      </c>
      <c r="N19" s="53">
        <f t="shared" si="14"/>
        <v>0</v>
      </c>
      <c r="O19" s="58">
        <f t="shared" si="12"/>
        <v>0</v>
      </c>
    </row>
    <row r="20" spans="1:16" ht="27" thickBot="1" x14ac:dyDescent="0.3">
      <c r="A20" s="62" t="s">
        <v>56</v>
      </c>
      <c r="B20" s="68" t="s">
        <v>57</v>
      </c>
      <c r="C20" s="53">
        <v>910814550</v>
      </c>
      <c r="D20" s="53">
        <f t="shared" ref="D20:N20" si="15">$P$20/12</f>
        <v>0</v>
      </c>
      <c r="E20" s="53">
        <f t="shared" si="15"/>
        <v>0</v>
      </c>
      <c r="F20" s="53">
        <f t="shared" si="15"/>
        <v>0</v>
      </c>
      <c r="G20" s="53">
        <f t="shared" si="15"/>
        <v>0</v>
      </c>
      <c r="H20" s="53">
        <f t="shared" si="15"/>
        <v>0</v>
      </c>
      <c r="I20" s="53">
        <f t="shared" si="15"/>
        <v>0</v>
      </c>
      <c r="J20" s="53">
        <f t="shared" si="15"/>
        <v>0</v>
      </c>
      <c r="K20" s="53">
        <f t="shared" si="15"/>
        <v>0</v>
      </c>
      <c r="L20" s="53">
        <f t="shared" si="15"/>
        <v>0</v>
      </c>
      <c r="M20" s="53">
        <f t="shared" si="15"/>
        <v>0</v>
      </c>
      <c r="N20" s="53">
        <f t="shared" si="15"/>
        <v>0</v>
      </c>
      <c r="O20" s="59">
        <f t="shared" si="12"/>
        <v>910814550</v>
      </c>
    </row>
    <row r="21" spans="1:16" ht="27" thickBot="1" x14ac:dyDescent="0.3">
      <c r="A21" s="63" t="s">
        <v>44</v>
      </c>
      <c r="B21" s="69" t="s">
        <v>58</v>
      </c>
      <c r="C21" s="55">
        <f t="shared" ref="C21:N21" si="16">SUM(C15:C20)</f>
        <v>1291982194.3333335</v>
      </c>
      <c r="D21" s="55">
        <f t="shared" si="16"/>
        <v>84955347.333333343</v>
      </c>
      <c r="E21" s="56">
        <f t="shared" si="16"/>
        <v>84955347.333333343</v>
      </c>
      <c r="F21" s="55">
        <f t="shared" si="16"/>
        <v>472655347.33333337</v>
      </c>
      <c r="G21" s="55">
        <f t="shared" si="16"/>
        <v>84955347.333333343</v>
      </c>
      <c r="H21" s="56">
        <f t="shared" si="16"/>
        <v>84955347.333333343</v>
      </c>
      <c r="I21" s="55">
        <f t="shared" si="16"/>
        <v>84955347.333333343</v>
      </c>
      <c r="J21" s="55">
        <f t="shared" si="16"/>
        <v>84955347.333333343</v>
      </c>
      <c r="K21" s="56">
        <f t="shared" si="16"/>
        <v>297955347.33333337</v>
      </c>
      <c r="L21" s="55">
        <f t="shared" si="16"/>
        <v>84955347.333333343</v>
      </c>
      <c r="M21" s="55">
        <f t="shared" si="16"/>
        <v>84955347.333333343</v>
      </c>
      <c r="N21" s="56">
        <f t="shared" si="16"/>
        <v>112655347.33333334</v>
      </c>
      <c r="O21" s="56">
        <f>SUM(O15:O20)</f>
        <v>2854891015</v>
      </c>
    </row>
  </sheetData>
  <mergeCells count="2">
    <mergeCell ref="A1:O1"/>
    <mergeCell ref="A2:O2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workbookViewId="0">
      <selection sqref="A1:H1"/>
    </sheetView>
  </sheetViews>
  <sheetFormatPr defaultRowHeight="15" x14ac:dyDescent="0.25"/>
  <cols>
    <col min="1" max="1" width="6.5703125" bestFit="1" customWidth="1"/>
    <col min="2" max="2" width="38.85546875" bestFit="1" customWidth="1"/>
    <col min="3" max="3" width="15.42578125" bestFit="1" customWidth="1"/>
    <col min="4" max="7" width="9.140625" style="74"/>
    <col min="8" max="8" width="13.7109375" bestFit="1" customWidth="1"/>
  </cols>
  <sheetData>
    <row r="1" spans="1:17" s="16" customFormat="1" x14ac:dyDescent="0.25">
      <c r="A1" s="237" t="s">
        <v>195</v>
      </c>
      <c r="B1" s="237"/>
      <c r="C1" s="237"/>
      <c r="D1" s="237"/>
      <c r="E1" s="237"/>
      <c r="F1" s="237"/>
      <c r="G1" s="237"/>
      <c r="H1" s="237"/>
      <c r="I1" s="2"/>
      <c r="J1" s="2"/>
      <c r="K1" s="2"/>
      <c r="L1" s="2"/>
      <c r="M1" s="2"/>
      <c r="N1" s="2"/>
      <c r="O1" s="2"/>
      <c r="P1" s="2"/>
    </row>
    <row r="2" spans="1:17" s="16" customFormat="1" x14ac:dyDescent="0.25">
      <c r="A2" s="214"/>
      <c r="B2" s="214"/>
      <c r="C2" s="214"/>
      <c r="D2" s="214"/>
      <c r="E2" s="214"/>
      <c r="F2" s="214"/>
      <c r="G2" s="214"/>
      <c r="H2" s="214"/>
      <c r="I2" s="2"/>
      <c r="J2" s="2"/>
      <c r="K2" s="2"/>
      <c r="L2" s="2"/>
      <c r="M2" s="2"/>
      <c r="N2" s="2"/>
      <c r="O2" s="2"/>
      <c r="P2" s="2"/>
    </row>
    <row r="3" spans="1:17" s="16" customFormat="1" ht="15.75" thickBot="1" x14ac:dyDescent="0.3">
      <c r="C3" s="1"/>
      <c r="D3" s="216" t="s">
        <v>106</v>
      </c>
      <c r="E3" s="217"/>
      <c r="F3" s="216" t="s">
        <v>107</v>
      </c>
      <c r="G3" s="217"/>
      <c r="H3" s="1" t="s">
        <v>96</v>
      </c>
      <c r="P3" s="1"/>
      <c r="Q3"/>
    </row>
    <row r="4" spans="1:17" s="103" customFormat="1" ht="15.75" thickBot="1" x14ac:dyDescent="0.3">
      <c r="A4" s="136" t="s">
        <v>24</v>
      </c>
      <c r="B4" s="137" t="s">
        <v>25</v>
      </c>
      <c r="C4" s="141" t="s">
        <v>101</v>
      </c>
      <c r="D4" s="142" t="s">
        <v>102</v>
      </c>
      <c r="E4" s="143" t="s">
        <v>103</v>
      </c>
      <c r="F4" s="142" t="s">
        <v>102</v>
      </c>
      <c r="G4" s="170" t="s">
        <v>103</v>
      </c>
      <c r="H4" s="169" t="s">
        <v>104</v>
      </c>
    </row>
    <row r="5" spans="1:17" x14ac:dyDescent="0.25">
      <c r="A5" s="106" t="s">
        <v>26</v>
      </c>
      <c r="B5" s="107" t="s">
        <v>27</v>
      </c>
      <c r="C5" s="124">
        <v>179050000</v>
      </c>
      <c r="D5" s="118"/>
      <c r="E5" s="166"/>
      <c r="F5" s="158">
        <v>2200000</v>
      </c>
      <c r="G5" s="166"/>
      <c r="H5" s="167">
        <f t="shared" ref="H5:H6" si="0">SUM(C5+D5-E5+F5-G5)</f>
        <v>181250000</v>
      </c>
    </row>
    <row r="6" spans="1:17" x14ac:dyDescent="0.25">
      <c r="A6" s="28" t="s">
        <v>28</v>
      </c>
      <c r="B6" s="26" t="s">
        <v>29</v>
      </c>
      <c r="C6" s="122">
        <v>41000000</v>
      </c>
      <c r="D6" s="119"/>
      <c r="E6" s="29"/>
      <c r="F6" s="155">
        <v>484000</v>
      </c>
      <c r="G6" s="29"/>
      <c r="H6" s="167">
        <f t="shared" si="0"/>
        <v>41484000</v>
      </c>
    </row>
    <row r="7" spans="1:17" x14ac:dyDescent="0.25">
      <c r="A7" s="28" t="s">
        <v>30</v>
      </c>
      <c r="B7" s="26" t="s">
        <v>31</v>
      </c>
      <c r="C7" s="122">
        <v>45661000</v>
      </c>
      <c r="D7" s="119"/>
      <c r="E7" s="29">
        <v>227280</v>
      </c>
      <c r="F7" s="155"/>
      <c r="G7" s="29"/>
      <c r="H7" s="167">
        <f>SUM(C7+D7-E7+F7-G7)</f>
        <v>45433720</v>
      </c>
    </row>
    <row r="8" spans="1:17" x14ac:dyDescent="0.25">
      <c r="A8" s="19" t="s">
        <v>32</v>
      </c>
      <c r="B8" s="20" t="s">
        <v>33</v>
      </c>
      <c r="C8" s="122">
        <v>0</v>
      </c>
      <c r="D8" s="119"/>
      <c r="E8" s="29"/>
      <c r="F8" s="155"/>
      <c r="G8" s="29"/>
      <c r="H8" s="167">
        <f t="shared" ref="H8:H10" si="1">SUM(C8+D8-E8+F8-G8)</f>
        <v>0</v>
      </c>
    </row>
    <row r="9" spans="1:17" x14ac:dyDescent="0.25">
      <c r="A9" s="28" t="s">
        <v>36</v>
      </c>
      <c r="B9" s="26" t="s">
        <v>37</v>
      </c>
      <c r="C9" s="122">
        <v>8382000</v>
      </c>
      <c r="D9" s="119"/>
      <c r="E9" s="29"/>
      <c r="F9" s="155"/>
      <c r="G9" s="29"/>
      <c r="H9" s="167">
        <f t="shared" si="1"/>
        <v>8382000</v>
      </c>
    </row>
    <row r="10" spans="1:17" ht="15.75" thickBot="1" x14ac:dyDescent="0.3">
      <c r="A10" s="130" t="s">
        <v>38</v>
      </c>
      <c r="B10" s="131" t="s">
        <v>39</v>
      </c>
      <c r="C10" s="132">
        <f>SUM('[1]076010'!A6)</f>
        <v>0</v>
      </c>
      <c r="D10" s="120"/>
      <c r="E10" s="121"/>
      <c r="F10" s="156"/>
      <c r="G10" s="150"/>
      <c r="H10" s="168">
        <f t="shared" si="1"/>
        <v>0</v>
      </c>
      <c r="K10" s="74"/>
    </row>
    <row r="11" spans="1:17" ht="15.75" thickBot="1" x14ac:dyDescent="0.3">
      <c r="A11" s="125" t="s">
        <v>44</v>
      </c>
      <c r="B11" s="126" t="s">
        <v>45</v>
      </c>
      <c r="C11" s="127">
        <f>SUM(C5:C10)</f>
        <v>274093000</v>
      </c>
      <c r="D11" s="128">
        <f t="shared" ref="D11:H11" si="2">SUM(D5:D10)</f>
        <v>0</v>
      </c>
      <c r="E11" s="127">
        <f t="shared" si="2"/>
        <v>227280</v>
      </c>
      <c r="F11" s="128">
        <f t="shared" si="2"/>
        <v>2684000</v>
      </c>
      <c r="G11" s="135">
        <f t="shared" si="2"/>
        <v>0</v>
      </c>
      <c r="H11" s="157">
        <f t="shared" si="2"/>
        <v>276549720</v>
      </c>
    </row>
    <row r="12" spans="1:17" x14ac:dyDescent="0.25">
      <c r="A12" s="106" t="s">
        <v>46</v>
      </c>
      <c r="B12" s="107" t="s">
        <v>47</v>
      </c>
      <c r="C12" s="124">
        <v>0</v>
      </c>
      <c r="D12" s="118"/>
      <c r="E12" s="117"/>
      <c r="F12" s="158"/>
      <c r="G12" s="117"/>
      <c r="H12" s="162">
        <f>SUM(C12+D12-E12+F12-G12)</f>
        <v>0</v>
      </c>
    </row>
    <row r="13" spans="1:17" x14ac:dyDescent="0.25">
      <c r="A13" s="28" t="s">
        <v>52</v>
      </c>
      <c r="B13" s="26" t="s">
        <v>53</v>
      </c>
      <c r="C13" s="122">
        <v>2032000</v>
      </c>
      <c r="D13" s="119"/>
      <c r="E13" s="29"/>
      <c r="F13" s="155"/>
      <c r="G13" s="29"/>
      <c r="H13" s="162">
        <f t="shared" ref="H13:H15" si="3">SUM(C13+D13-E13+F13-G13)</f>
        <v>2032000</v>
      </c>
    </row>
    <row r="14" spans="1:17" x14ac:dyDescent="0.25">
      <c r="A14" s="28" t="s">
        <v>72</v>
      </c>
      <c r="B14" s="26" t="s">
        <v>73</v>
      </c>
      <c r="C14" s="122">
        <v>0</v>
      </c>
      <c r="D14" s="119"/>
      <c r="E14" s="29"/>
      <c r="F14" s="155"/>
      <c r="G14" s="29"/>
      <c r="H14" s="162">
        <f t="shared" si="3"/>
        <v>0</v>
      </c>
    </row>
    <row r="15" spans="1:17" ht="15.75" thickBot="1" x14ac:dyDescent="0.3">
      <c r="A15" s="104" t="s">
        <v>56</v>
      </c>
      <c r="B15" s="105" t="s">
        <v>57</v>
      </c>
      <c r="C15" s="132">
        <v>272061000</v>
      </c>
      <c r="D15" s="120"/>
      <c r="E15" s="121">
        <v>227280</v>
      </c>
      <c r="F15" s="156">
        <v>2684000</v>
      </c>
      <c r="G15" s="121"/>
      <c r="H15" s="163">
        <f t="shared" si="3"/>
        <v>274517720</v>
      </c>
    </row>
    <row r="16" spans="1:17" ht="15.75" thickBot="1" x14ac:dyDescent="0.3">
      <c r="A16" s="125" t="s">
        <v>44</v>
      </c>
      <c r="B16" s="126" t="s">
        <v>58</v>
      </c>
      <c r="C16" s="127">
        <f>SUM(C12:C15)</f>
        <v>274093000</v>
      </c>
      <c r="D16" s="128">
        <f t="shared" ref="D16:H16" si="4">SUM(D12:D15)</f>
        <v>0</v>
      </c>
      <c r="E16" s="135">
        <f t="shared" si="4"/>
        <v>227280</v>
      </c>
      <c r="F16" s="128">
        <f t="shared" si="4"/>
        <v>2684000</v>
      </c>
      <c r="G16" s="129">
        <f t="shared" si="4"/>
        <v>0</v>
      </c>
      <c r="H16" s="44">
        <f t="shared" si="4"/>
        <v>276549720</v>
      </c>
    </row>
  </sheetData>
  <mergeCells count="4">
    <mergeCell ref="A1:H1"/>
    <mergeCell ref="A2:H2"/>
    <mergeCell ref="D3:E3"/>
    <mergeCell ref="F3:G3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workbookViewId="0">
      <selection sqref="A1:O1"/>
    </sheetView>
  </sheetViews>
  <sheetFormatPr defaultRowHeight="15" x14ac:dyDescent="0.25"/>
  <cols>
    <col min="1" max="1" width="5.28515625" style="16" customWidth="1"/>
    <col min="2" max="2" width="25.140625" style="16" customWidth="1"/>
    <col min="3" max="10" width="9.85546875" style="16" bestFit="1" customWidth="1"/>
    <col min="11" max="11" width="10.42578125" style="16" bestFit="1" customWidth="1"/>
    <col min="12" max="14" width="9.85546875" style="16" bestFit="1" customWidth="1"/>
    <col min="15" max="15" width="10.85546875" style="16" bestFit="1" customWidth="1"/>
    <col min="16" max="16" width="10" style="16" bestFit="1" customWidth="1"/>
    <col min="17" max="256" width="9.140625" style="16"/>
    <col min="257" max="257" width="10.7109375" style="16" customWidth="1"/>
    <col min="258" max="258" width="40.7109375" style="16" customWidth="1"/>
    <col min="259" max="261" width="17.7109375" style="16" customWidth="1"/>
    <col min="262" max="262" width="9.85546875" style="16" bestFit="1" customWidth="1"/>
    <col min="263" max="263" width="11.42578125" style="16" customWidth="1"/>
    <col min="264" max="512" width="9.140625" style="16"/>
    <col min="513" max="513" width="10.7109375" style="16" customWidth="1"/>
    <col min="514" max="514" width="40.7109375" style="16" customWidth="1"/>
    <col min="515" max="517" width="17.7109375" style="16" customWidth="1"/>
    <col min="518" max="518" width="9.85546875" style="16" bestFit="1" customWidth="1"/>
    <col min="519" max="519" width="11.42578125" style="16" customWidth="1"/>
    <col min="520" max="768" width="9.140625" style="16"/>
    <col min="769" max="769" width="10.7109375" style="16" customWidth="1"/>
    <col min="770" max="770" width="40.7109375" style="16" customWidth="1"/>
    <col min="771" max="773" width="17.7109375" style="16" customWidth="1"/>
    <col min="774" max="774" width="9.85546875" style="16" bestFit="1" customWidth="1"/>
    <col min="775" max="775" width="11.42578125" style="16" customWidth="1"/>
    <col min="776" max="1024" width="9.140625" style="16"/>
    <col min="1025" max="1025" width="10.7109375" style="16" customWidth="1"/>
    <col min="1026" max="1026" width="40.7109375" style="16" customWidth="1"/>
    <col min="1027" max="1029" width="17.7109375" style="16" customWidth="1"/>
    <col min="1030" max="1030" width="9.85546875" style="16" bestFit="1" customWidth="1"/>
    <col min="1031" max="1031" width="11.42578125" style="16" customWidth="1"/>
    <col min="1032" max="1280" width="9.140625" style="16"/>
    <col min="1281" max="1281" width="10.7109375" style="16" customWidth="1"/>
    <col min="1282" max="1282" width="40.7109375" style="16" customWidth="1"/>
    <col min="1283" max="1285" width="17.7109375" style="16" customWidth="1"/>
    <col min="1286" max="1286" width="9.85546875" style="16" bestFit="1" customWidth="1"/>
    <col min="1287" max="1287" width="11.42578125" style="16" customWidth="1"/>
    <col min="1288" max="1536" width="9.140625" style="16"/>
    <col min="1537" max="1537" width="10.7109375" style="16" customWidth="1"/>
    <col min="1538" max="1538" width="40.7109375" style="16" customWidth="1"/>
    <col min="1539" max="1541" width="17.7109375" style="16" customWidth="1"/>
    <col min="1542" max="1542" width="9.85546875" style="16" bestFit="1" customWidth="1"/>
    <col min="1543" max="1543" width="11.42578125" style="16" customWidth="1"/>
    <col min="1544" max="1792" width="9.140625" style="16"/>
    <col min="1793" max="1793" width="10.7109375" style="16" customWidth="1"/>
    <col min="1794" max="1794" width="40.7109375" style="16" customWidth="1"/>
    <col min="1795" max="1797" width="17.7109375" style="16" customWidth="1"/>
    <col min="1798" max="1798" width="9.85546875" style="16" bestFit="1" customWidth="1"/>
    <col min="1799" max="1799" width="11.42578125" style="16" customWidth="1"/>
    <col min="1800" max="2048" width="9.140625" style="16"/>
    <col min="2049" max="2049" width="10.7109375" style="16" customWidth="1"/>
    <col min="2050" max="2050" width="40.7109375" style="16" customWidth="1"/>
    <col min="2051" max="2053" width="17.7109375" style="16" customWidth="1"/>
    <col min="2054" max="2054" width="9.85546875" style="16" bestFit="1" customWidth="1"/>
    <col min="2055" max="2055" width="11.42578125" style="16" customWidth="1"/>
    <col min="2056" max="2304" width="9.140625" style="16"/>
    <col min="2305" max="2305" width="10.7109375" style="16" customWidth="1"/>
    <col min="2306" max="2306" width="40.7109375" style="16" customWidth="1"/>
    <col min="2307" max="2309" width="17.7109375" style="16" customWidth="1"/>
    <col min="2310" max="2310" width="9.85546875" style="16" bestFit="1" customWidth="1"/>
    <col min="2311" max="2311" width="11.42578125" style="16" customWidth="1"/>
    <col min="2312" max="2560" width="9.140625" style="16"/>
    <col min="2561" max="2561" width="10.7109375" style="16" customWidth="1"/>
    <col min="2562" max="2562" width="40.7109375" style="16" customWidth="1"/>
    <col min="2563" max="2565" width="17.7109375" style="16" customWidth="1"/>
    <col min="2566" max="2566" width="9.85546875" style="16" bestFit="1" customWidth="1"/>
    <col min="2567" max="2567" width="11.42578125" style="16" customWidth="1"/>
    <col min="2568" max="2816" width="9.140625" style="16"/>
    <col min="2817" max="2817" width="10.7109375" style="16" customWidth="1"/>
    <col min="2818" max="2818" width="40.7109375" style="16" customWidth="1"/>
    <col min="2819" max="2821" width="17.7109375" style="16" customWidth="1"/>
    <col min="2822" max="2822" width="9.85546875" style="16" bestFit="1" customWidth="1"/>
    <col min="2823" max="2823" width="11.42578125" style="16" customWidth="1"/>
    <col min="2824" max="3072" width="9.140625" style="16"/>
    <col min="3073" max="3073" width="10.7109375" style="16" customWidth="1"/>
    <col min="3074" max="3074" width="40.7109375" style="16" customWidth="1"/>
    <col min="3075" max="3077" width="17.7109375" style="16" customWidth="1"/>
    <col min="3078" max="3078" width="9.85546875" style="16" bestFit="1" customWidth="1"/>
    <col min="3079" max="3079" width="11.42578125" style="16" customWidth="1"/>
    <col min="3080" max="3328" width="9.140625" style="16"/>
    <col min="3329" max="3329" width="10.7109375" style="16" customWidth="1"/>
    <col min="3330" max="3330" width="40.7109375" style="16" customWidth="1"/>
    <col min="3331" max="3333" width="17.7109375" style="16" customWidth="1"/>
    <col min="3334" max="3334" width="9.85546875" style="16" bestFit="1" customWidth="1"/>
    <col min="3335" max="3335" width="11.42578125" style="16" customWidth="1"/>
    <col min="3336" max="3584" width="9.140625" style="16"/>
    <col min="3585" max="3585" width="10.7109375" style="16" customWidth="1"/>
    <col min="3586" max="3586" width="40.7109375" style="16" customWidth="1"/>
    <col min="3587" max="3589" width="17.7109375" style="16" customWidth="1"/>
    <col min="3590" max="3590" width="9.85546875" style="16" bestFit="1" customWidth="1"/>
    <col min="3591" max="3591" width="11.42578125" style="16" customWidth="1"/>
    <col min="3592" max="3840" width="9.140625" style="16"/>
    <col min="3841" max="3841" width="10.7109375" style="16" customWidth="1"/>
    <col min="3842" max="3842" width="40.7109375" style="16" customWidth="1"/>
    <col min="3843" max="3845" width="17.7109375" style="16" customWidth="1"/>
    <col min="3846" max="3846" width="9.85546875" style="16" bestFit="1" customWidth="1"/>
    <col min="3847" max="3847" width="11.42578125" style="16" customWidth="1"/>
    <col min="3848" max="4096" width="9.140625" style="16"/>
    <col min="4097" max="4097" width="10.7109375" style="16" customWidth="1"/>
    <col min="4098" max="4098" width="40.7109375" style="16" customWidth="1"/>
    <col min="4099" max="4101" width="17.7109375" style="16" customWidth="1"/>
    <col min="4102" max="4102" width="9.85546875" style="16" bestFit="1" customWidth="1"/>
    <col min="4103" max="4103" width="11.42578125" style="16" customWidth="1"/>
    <col min="4104" max="4352" width="9.140625" style="16"/>
    <col min="4353" max="4353" width="10.7109375" style="16" customWidth="1"/>
    <col min="4354" max="4354" width="40.7109375" style="16" customWidth="1"/>
    <col min="4355" max="4357" width="17.7109375" style="16" customWidth="1"/>
    <col min="4358" max="4358" width="9.85546875" style="16" bestFit="1" customWidth="1"/>
    <col min="4359" max="4359" width="11.42578125" style="16" customWidth="1"/>
    <col min="4360" max="4608" width="9.140625" style="16"/>
    <col min="4609" max="4609" width="10.7109375" style="16" customWidth="1"/>
    <col min="4610" max="4610" width="40.7109375" style="16" customWidth="1"/>
    <col min="4611" max="4613" width="17.7109375" style="16" customWidth="1"/>
    <col min="4614" max="4614" width="9.85546875" style="16" bestFit="1" customWidth="1"/>
    <col min="4615" max="4615" width="11.42578125" style="16" customWidth="1"/>
    <col min="4616" max="4864" width="9.140625" style="16"/>
    <col min="4865" max="4865" width="10.7109375" style="16" customWidth="1"/>
    <col min="4866" max="4866" width="40.7109375" style="16" customWidth="1"/>
    <col min="4867" max="4869" width="17.7109375" style="16" customWidth="1"/>
    <col min="4870" max="4870" width="9.85546875" style="16" bestFit="1" customWidth="1"/>
    <col min="4871" max="4871" width="11.42578125" style="16" customWidth="1"/>
    <col min="4872" max="5120" width="9.140625" style="16"/>
    <col min="5121" max="5121" width="10.7109375" style="16" customWidth="1"/>
    <col min="5122" max="5122" width="40.7109375" style="16" customWidth="1"/>
    <col min="5123" max="5125" width="17.7109375" style="16" customWidth="1"/>
    <col min="5126" max="5126" width="9.85546875" style="16" bestFit="1" customWidth="1"/>
    <col min="5127" max="5127" width="11.42578125" style="16" customWidth="1"/>
    <col min="5128" max="5376" width="9.140625" style="16"/>
    <col min="5377" max="5377" width="10.7109375" style="16" customWidth="1"/>
    <col min="5378" max="5378" width="40.7109375" style="16" customWidth="1"/>
    <col min="5379" max="5381" width="17.7109375" style="16" customWidth="1"/>
    <col min="5382" max="5382" width="9.85546875" style="16" bestFit="1" customWidth="1"/>
    <col min="5383" max="5383" width="11.42578125" style="16" customWidth="1"/>
    <col min="5384" max="5632" width="9.140625" style="16"/>
    <col min="5633" max="5633" width="10.7109375" style="16" customWidth="1"/>
    <col min="5634" max="5634" width="40.7109375" style="16" customWidth="1"/>
    <col min="5635" max="5637" width="17.7109375" style="16" customWidth="1"/>
    <col min="5638" max="5638" width="9.85546875" style="16" bestFit="1" customWidth="1"/>
    <col min="5639" max="5639" width="11.42578125" style="16" customWidth="1"/>
    <col min="5640" max="5888" width="9.140625" style="16"/>
    <col min="5889" max="5889" width="10.7109375" style="16" customWidth="1"/>
    <col min="5890" max="5890" width="40.7109375" style="16" customWidth="1"/>
    <col min="5891" max="5893" width="17.7109375" style="16" customWidth="1"/>
    <col min="5894" max="5894" width="9.85546875" style="16" bestFit="1" customWidth="1"/>
    <col min="5895" max="5895" width="11.42578125" style="16" customWidth="1"/>
    <col min="5896" max="6144" width="9.140625" style="16"/>
    <col min="6145" max="6145" width="10.7109375" style="16" customWidth="1"/>
    <col min="6146" max="6146" width="40.7109375" style="16" customWidth="1"/>
    <col min="6147" max="6149" width="17.7109375" style="16" customWidth="1"/>
    <col min="6150" max="6150" width="9.85546875" style="16" bestFit="1" customWidth="1"/>
    <col min="6151" max="6151" width="11.42578125" style="16" customWidth="1"/>
    <col min="6152" max="6400" width="9.140625" style="16"/>
    <col min="6401" max="6401" width="10.7109375" style="16" customWidth="1"/>
    <col min="6402" max="6402" width="40.7109375" style="16" customWidth="1"/>
    <col min="6403" max="6405" width="17.7109375" style="16" customWidth="1"/>
    <col min="6406" max="6406" width="9.85546875" style="16" bestFit="1" customWidth="1"/>
    <col min="6407" max="6407" width="11.42578125" style="16" customWidth="1"/>
    <col min="6408" max="6656" width="9.140625" style="16"/>
    <col min="6657" max="6657" width="10.7109375" style="16" customWidth="1"/>
    <col min="6658" max="6658" width="40.7109375" style="16" customWidth="1"/>
    <col min="6659" max="6661" width="17.7109375" style="16" customWidth="1"/>
    <col min="6662" max="6662" width="9.85546875" style="16" bestFit="1" customWidth="1"/>
    <col min="6663" max="6663" width="11.42578125" style="16" customWidth="1"/>
    <col min="6664" max="6912" width="9.140625" style="16"/>
    <col min="6913" max="6913" width="10.7109375" style="16" customWidth="1"/>
    <col min="6914" max="6914" width="40.7109375" style="16" customWidth="1"/>
    <col min="6915" max="6917" width="17.7109375" style="16" customWidth="1"/>
    <col min="6918" max="6918" width="9.85546875" style="16" bestFit="1" customWidth="1"/>
    <col min="6919" max="6919" width="11.42578125" style="16" customWidth="1"/>
    <col min="6920" max="7168" width="9.140625" style="16"/>
    <col min="7169" max="7169" width="10.7109375" style="16" customWidth="1"/>
    <col min="7170" max="7170" width="40.7109375" style="16" customWidth="1"/>
    <col min="7171" max="7173" width="17.7109375" style="16" customWidth="1"/>
    <col min="7174" max="7174" width="9.85546875" style="16" bestFit="1" customWidth="1"/>
    <col min="7175" max="7175" width="11.42578125" style="16" customWidth="1"/>
    <col min="7176" max="7424" width="9.140625" style="16"/>
    <col min="7425" max="7425" width="10.7109375" style="16" customWidth="1"/>
    <col min="7426" max="7426" width="40.7109375" style="16" customWidth="1"/>
    <col min="7427" max="7429" width="17.7109375" style="16" customWidth="1"/>
    <col min="7430" max="7430" width="9.85546875" style="16" bestFit="1" customWidth="1"/>
    <col min="7431" max="7431" width="11.42578125" style="16" customWidth="1"/>
    <col min="7432" max="7680" width="9.140625" style="16"/>
    <col min="7681" max="7681" width="10.7109375" style="16" customWidth="1"/>
    <col min="7682" max="7682" width="40.7109375" style="16" customWidth="1"/>
    <col min="7683" max="7685" width="17.7109375" style="16" customWidth="1"/>
    <col min="7686" max="7686" width="9.85546875" style="16" bestFit="1" customWidth="1"/>
    <col min="7687" max="7687" width="11.42578125" style="16" customWidth="1"/>
    <col min="7688" max="7936" width="9.140625" style="16"/>
    <col min="7937" max="7937" width="10.7109375" style="16" customWidth="1"/>
    <col min="7938" max="7938" width="40.7109375" style="16" customWidth="1"/>
    <col min="7939" max="7941" width="17.7109375" style="16" customWidth="1"/>
    <col min="7942" max="7942" width="9.85546875" style="16" bestFit="1" customWidth="1"/>
    <col min="7943" max="7943" width="11.42578125" style="16" customWidth="1"/>
    <col min="7944" max="8192" width="9.140625" style="16"/>
    <col min="8193" max="8193" width="10.7109375" style="16" customWidth="1"/>
    <col min="8194" max="8194" width="40.7109375" style="16" customWidth="1"/>
    <col min="8195" max="8197" width="17.7109375" style="16" customWidth="1"/>
    <col min="8198" max="8198" width="9.85546875" style="16" bestFit="1" customWidth="1"/>
    <col min="8199" max="8199" width="11.42578125" style="16" customWidth="1"/>
    <col min="8200" max="8448" width="9.140625" style="16"/>
    <col min="8449" max="8449" width="10.7109375" style="16" customWidth="1"/>
    <col min="8450" max="8450" width="40.7109375" style="16" customWidth="1"/>
    <col min="8451" max="8453" width="17.7109375" style="16" customWidth="1"/>
    <col min="8454" max="8454" width="9.85546875" style="16" bestFit="1" customWidth="1"/>
    <col min="8455" max="8455" width="11.42578125" style="16" customWidth="1"/>
    <col min="8456" max="8704" width="9.140625" style="16"/>
    <col min="8705" max="8705" width="10.7109375" style="16" customWidth="1"/>
    <col min="8706" max="8706" width="40.7109375" style="16" customWidth="1"/>
    <col min="8707" max="8709" width="17.7109375" style="16" customWidth="1"/>
    <col min="8710" max="8710" width="9.85546875" style="16" bestFit="1" customWidth="1"/>
    <col min="8711" max="8711" width="11.42578125" style="16" customWidth="1"/>
    <col min="8712" max="8960" width="9.140625" style="16"/>
    <col min="8961" max="8961" width="10.7109375" style="16" customWidth="1"/>
    <col min="8962" max="8962" width="40.7109375" style="16" customWidth="1"/>
    <col min="8963" max="8965" width="17.7109375" style="16" customWidth="1"/>
    <col min="8966" max="8966" width="9.85546875" style="16" bestFit="1" customWidth="1"/>
    <col min="8967" max="8967" width="11.42578125" style="16" customWidth="1"/>
    <col min="8968" max="9216" width="9.140625" style="16"/>
    <col min="9217" max="9217" width="10.7109375" style="16" customWidth="1"/>
    <col min="9218" max="9218" width="40.7109375" style="16" customWidth="1"/>
    <col min="9219" max="9221" width="17.7109375" style="16" customWidth="1"/>
    <col min="9222" max="9222" width="9.85546875" style="16" bestFit="1" customWidth="1"/>
    <col min="9223" max="9223" width="11.42578125" style="16" customWidth="1"/>
    <col min="9224" max="9472" width="9.140625" style="16"/>
    <col min="9473" max="9473" width="10.7109375" style="16" customWidth="1"/>
    <col min="9474" max="9474" width="40.7109375" style="16" customWidth="1"/>
    <col min="9475" max="9477" width="17.7109375" style="16" customWidth="1"/>
    <col min="9478" max="9478" width="9.85546875" style="16" bestFit="1" customWidth="1"/>
    <col min="9479" max="9479" width="11.42578125" style="16" customWidth="1"/>
    <col min="9480" max="9728" width="9.140625" style="16"/>
    <col min="9729" max="9729" width="10.7109375" style="16" customWidth="1"/>
    <col min="9730" max="9730" width="40.7109375" style="16" customWidth="1"/>
    <col min="9731" max="9733" width="17.7109375" style="16" customWidth="1"/>
    <col min="9734" max="9734" width="9.85546875" style="16" bestFit="1" customWidth="1"/>
    <col min="9735" max="9735" width="11.42578125" style="16" customWidth="1"/>
    <col min="9736" max="9984" width="9.140625" style="16"/>
    <col min="9985" max="9985" width="10.7109375" style="16" customWidth="1"/>
    <col min="9986" max="9986" width="40.7109375" style="16" customWidth="1"/>
    <col min="9987" max="9989" width="17.7109375" style="16" customWidth="1"/>
    <col min="9990" max="9990" width="9.85546875" style="16" bestFit="1" customWidth="1"/>
    <col min="9991" max="9991" width="11.42578125" style="16" customWidth="1"/>
    <col min="9992" max="10240" width="9.140625" style="16"/>
    <col min="10241" max="10241" width="10.7109375" style="16" customWidth="1"/>
    <col min="10242" max="10242" width="40.7109375" style="16" customWidth="1"/>
    <col min="10243" max="10245" width="17.7109375" style="16" customWidth="1"/>
    <col min="10246" max="10246" width="9.85546875" style="16" bestFit="1" customWidth="1"/>
    <col min="10247" max="10247" width="11.42578125" style="16" customWidth="1"/>
    <col min="10248" max="10496" width="9.140625" style="16"/>
    <col min="10497" max="10497" width="10.7109375" style="16" customWidth="1"/>
    <col min="10498" max="10498" width="40.7109375" style="16" customWidth="1"/>
    <col min="10499" max="10501" width="17.7109375" style="16" customWidth="1"/>
    <col min="10502" max="10502" width="9.85546875" style="16" bestFit="1" customWidth="1"/>
    <col min="10503" max="10503" width="11.42578125" style="16" customWidth="1"/>
    <col min="10504" max="10752" width="9.140625" style="16"/>
    <col min="10753" max="10753" width="10.7109375" style="16" customWidth="1"/>
    <col min="10754" max="10754" width="40.7109375" style="16" customWidth="1"/>
    <col min="10755" max="10757" width="17.7109375" style="16" customWidth="1"/>
    <col min="10758" max="10758" width="9.85546875" style="16" bestFit="1" customWidth="1"/>
    <col min="10759" max="10759" width="11.42578125" style="16" customWidth="1"/>
    <col min="10760" max="11008" width="9.140625" style="16"/>
    <col min="11009" max="11009" width="10.7109375" style="16" customWidth="1"/>
    <col min="11010" max="11010" width="40.7109375" style="16" customWidth="1"/>
    <col min="11011" max="11013" width="17.7109375" style="16" customWidth="1"/>
    <col min="11014" max="11014" width="9.85546875" style="16" bestFit="1" customWidth="1"/>
    <col min="11015" max="11015" width="11.42578125" style="16" customWidth="1"/>
    <col min="11016" max="11264" width="9.140625" style="16"/>
    <col min="11265" max="11265" width="10.7109375" style="16" customWidth="1"/>
    <col min="11266" max="11266" width="40.7109375" style="16" customWidth="1"/>
    <col min="11267" max="11269" width="17.7109375" style="16" customWidth="1"/>
    <col min="11270" max="11270" width="9.85546875" style="16" bestFit="1" customWidth="1"/>
    <col min="11271" max="11271" width="11.42578125" style="16" customWidth="1"/>
    <col min="11272" max="11520" width="9.140625" style="16"/>
    <col min="11521" max="11521" width="10.7109375" style="16" customWidth="1"/>
    <col min="11522" max="11522" width="40.7109375" style="16" customWidth="1"/>
    <col min="11523" max="11525" width="17.7109375" style="16" customWidth="1"/>
    <col min="11526" max="11526" width="9.85546875" style="16" bestFit="1" customWidth="1"/>
    <col min="11527" max="11527" width="11.42578125" style="16" customWidth="1"/>
    <col min="11528" max="11776" width="9.140625" style="16"/>
    <col min="11777" max="11777" width="10.7109375" style="16" customWidth="1"/>
    <col min="11778" max="11778" width="40.7109375" style="16" customWidth="1"/>
    <col min="11779" max="11781" width="17.7109375" style="16" customWidth="1"/>
    <col min="11782" max="11782" width="9.85546875" style="16" bestFit="1" customWidth="1"/>
    <col min="11783" max="11783" width="11.42578125" style="16" customWidth="1"/>
    <col min="11784" max="12032" width="9.140625" style="16"/>
    <col min="12033" max="12033" width="10.7109375" style="16" customWidth="1"/>
    <col min="12034" max="12034" width="40.7109375" style="16" customWidth="1"/>
    <col min="12035" max="12037" width="17.7109375" style="16" customWidth="1"/>
    <col min="12038" max="12038" width="9.85546875" style="16" bestFit="1" customWidth="1"/>
    <col min="12039" max="12039" width="11.42578125" style="16" customWidth="1"/>
    <col min="12040" max="12288" width="9.140625" style="16"/>
    <col min="12289" max="12289" width="10.7109375" style="16" customWidth="1"/>
    <col min="12290" max="12290" width="40.7109375" style="16" customWidth="1"/>
    <col min="12291" max="12293" width="17.7109375" style="16" customWidth="1"/>
    <col min="12294" max="12294" width="9.85546875" style="16" bestFit="1" customWidth="1"/>
    <col min="12295" max="12295" width="11.42578125" style="16" customWidth="1"/>
    <col min="12296" max="12544" width="9.140625" style="16"/>
    <col min="12545" max="12545" width="10.7109375" style="16" customWidth="1"/>
    <col min="12546" max="12546" width="40.7109375" style="16" customWidth="1"/>
    <col min="12547" max="12549" width="17.7109375" style="16" customWidth="1"/>
    <col min="12550" max="12550" width="9.85546875" style="16" bestFit="1" customWidth="1"/>
    <col min="12551" max="12551" width="11.42578125" style="16" customWidth="1"/>
    <col min="12552" max="12800" width="9.140625" style="16"/>
    <col min="12801" max="12801" width="10.7109375" style="16" customWidth="1"/>
    <col min="12802" max="12802" width="40.7109375" style="16" customWidth="1"/>
    <col min="12803" max="12805" width="17.7109375" style="16" customWidth="1"/>
    <col min="12806" max="12806" width="9.85546875" style="16" bestFit="1" customWidth="1"/>
    <col min="12807" max="12807" width="11.42578125" style="16" customWidth="1"/>
    <col min="12808" max="13056" width="9.140625" style="16"/>
    <col min="13057" max="13057" width="10.7109375" style="16" customWidth="1"/>
    <col min="13058" max="13058" width="40.7109375" style="16" customWidth="1"/>
    <col min="13059" max="13061" width="17.7109375" style="16" customWidth="1"/>
    <col min="13062" max="13062" width="9.85546875" style="16" bestFit="1" customWidth="1"/>
    <col min="13063" max="13063" width="11.42578125" style="16" customWidth="1"/>
    <col min="13064" max="13312" width="9.140625" style="16"/>
    <col min="13313" max="13313" width="10.7109375" style="16" customWidth="1"/>
    <col min="13314" max="13314" width="40.7109375" style="16" customWidth="1"/>
    <col min="13315" max="13317" width="17.7109375" style="16" customWidth="1"/>
    <col min="13318" max="13318" width="9.85546875" style="16" bestFit="1" customWidth="1"/>
    <col min="13319" max="13319" width="11.42578125" style="16" customWidth="1"/>
    <col min="13320" max="13568" width="9.140625" style="16"/>
    <col min="13569" max="13569" width="10.7109375" style="16" customWidth="1"/>
    <col min="13570" max="13570" width="40.7109375" style="16" customWidth="1"/>
    <col min="13571" max="13573" width="17.7109375" style="16" customWidth="1"/>
    <col min="13574" max="13574" width="9.85546875" style="16" bestFit="1" customWidth="1"/>
    <col min="13575" max="13575" width="11.42578125" style="16" customWidth="1"/>
    <col min="13576" max="13824" width="9.140625" style="16"/>
    <col min="13825" max="13825" width="10.7109375" style="16" customWidth="1"/>
    <col min="13826" max="13826" width="40.7109375" style="16" customWidth="1"/>
    <col min="13827" max="13829" width="17.7109375" style="16" customWidth="1"/>
    <col min="13830" max="13830" width="9.85546875" style="16" bestFit="1" customWidth="1"/>
    <col min="13831" max="13831" width="11.42578125" style="16" customWidth="1"/>
    <col min="13832" max="14080" width="9.140625" style="16"/>
    <col min="14081" max="14081" width="10.7109375" style="16" customWidth="1"/>
    <col min="14082" max="14082" width="40.7109375" style="16" customWidth="1"/>
    <col min="14083" max="14085" width="17.7109375" style="16" customWidth="1"/>
    <col min="14086" max="14086" width="9.85546875" style="16" bestFit="1" customWidth="1"/>
    <col min="14087" max="14087" width="11.42578125" style="16" customWidth="1"/>
    <col min="14088" max="14336" width="9.140625" style="16"/>
    <col min="14337" max="14337" width="10.7109375" style="16" customWidth="1"/>
    <col min="14338" max="14338" width="40.7109375" style="16" customWidth="1"/>
    <col min="14339" max="14341" width="17.7109375" style="16" customWidth="1"/>
    <col min="14342" max="14342" width="9.85546875" style="16" bestFit="1" customWidth="1"/>
    <col min="14343" max="14343" width="11.42578125" style="16" customWidth="1"/>
    <col min="14344" max="14592" width="9.140625" style="16"/>
    <col min="14593" max="14593" width="10.7109375" style="16" customWidth="1"/>
    <col min="14594" max="14594" width="40.7109375" style="16" customWidth="1"/>
    <col min="14595" max="14597" width="17.7109375" style="16" customWidth="1"/>
    <col min="14598" max="14598" width="9.85546875" style="16" bestFit="1" customWidth="1"/>
    <col min="14599" max="14599" width="11.42578125" style="16" customWidth="1"/>
    <col min="14600" max="14848" width="9.140625" style="16"/>
    <col min="14849" max="14849" width="10.7109375" style="16" customWidth="1"/>
    <col min="14850" max="14850" width="40.7109375" style="16" customWidth="1"/>
    <col min="14851" max="14853" width="17.7109375" style="16" customWidth="1"/>
    <col min="14854" max="14854" width="9.85546875" style="16" bestFit="1" customWidth="1"/>
    <col min="14855" max="14855" width="11.42578125" style="16" customWidth="1"/>
    <col min="14856" max="15104" width="9.140625" style="16"/>
    <col min="15105" max="15105" width="10.7109375" style="16" customWidth="1"/>
    <col min="15106" max="15106" width="40.7109375" style="16" customWidth="1"/>
    <col min="15107" max="15109" width="17.7109375" style="16" customWidth="1"/>
    <col min="15110" max="15110" width="9.85546875" style="16" bestFit="1" customWidth="1"/>
    <col min="15111" max="15111" width="11.42578125" style="16" customWidth="1"/>
    <col min="15112" max="15360" width="9.140625" style="16"/>
    <col min="15361" max="15361" width="10.7109375" style="16" customWidth="1"/>
    <col min="15362" max="15362" width="40.7109375" style="16" customWidth="1"/>
    <col min="15363" max="15365" width="17.7109375" style="16" customWidth="1"/>
    <col min="15366" max="15366" width="9.85546875" style="16" bestFit="1" customWidth="1"/>
    <col min="15367" max="15367" width="11.42578125" style="16" customWidth="1"/>
    <col min="15368" max="15616" width="9.140625" style="16"/>
    <col min="15617" max="15617" width="10.7109375" style="16" customWidth="1"/>
    <col min="15618" max="15618" width="40.7109375" style="16" customWidth="1"/>
    <col min="15619" max="15621" width="17.7109375" style="16" customWidth="1"/>
    <col min="15622" max="15622" width="9.85546875" style="16" bestFit="1" customWidth="1"/>
    <col min="15623" max="15623" width="11.42578125" style="16" customWidth="1"/>
    <col min="15624" max="15872" width="9.140625" style="16"/>
    <col min="15873" max="15873" width="10.7109375" style="16" customWidth="1"/>
    <col min="15874" max="15874" width="40.7109375" style="16" customWidth="1"/>
    <col min="15875" max="15877" width="17.7109375" style="16" customWidth="1"/>
    <col min="15878" max="15878" width="9.85546875" style="16" bestFit="1" customWidth="1"/>
    <col min="15879" max="15879" width="11.42578125" style="16" customWidth="1"/>
    <col min="15880" max="16128" width="9.140625" style="16"/>
    <col min="16129" max="16129" width="10.7109375" style="16" customWidth="1"/>
    <col min="16130" max="16130" width="40.7109375" style="16" customWidth="1"/>
    <col min="16131" max="16133" width="17.7109375" style="16" customWidth="1"/>
    <col min="16134" max="16134" width="9.85546875" style="16" bestFit="1" customWidth="1"/>
    <col min="16135" max="16135" width="11.42578125" style="16" customWidth="1"/>
    <col min="16136" max="16384" width="9.140625" style="16"/>
  </cols>
  <sheetData>
    <row r="1" spans="1:16" x14ac:dyDescent="0.25">
      <c r="A1" s="214" t="s">
        <v>196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</row>
    <row r="2" spans="1:16" x14ac:dyDescent="0.25">
      <c r="A2" s="214" t="s">
        <v>75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</row>
    <row r="3" spans="1:16" ht="15.75" thickBot="1" x14ac:dyDescent="0.3">
      <c r="E3" s="1"/>
      <c r="O3" s="1" t="s">
        <v>96</v>
      </c>
      <c r="P3"/>
    </row>
    <row r="4" spans="1:16" s="17" customFormat="1" x14ac:dyDescent="0.25">
      <c r="A4" s="60" t="s">
        <v>24</v>
      </c>
      <c r="B4" s="47" t="s">
        <v>25</v>
      </c>
      <c r="C4" s="47" t="s">
        <v>59</v>
      </c>
      <c r="D4" s="47" t="s">
        <v>60</v>
      </c>
      <c r="E4" s="47" t="s">
        <v>61</v>
      </c>
      <c r="F4" s="47" t="s">
        <v>62</v>
      </c>
      <c r="G4" s="47" t="s">
        <v>63</v>
      </c>
      <c r="H4" s="47" t="s">
        <v>64</v>
      </c>
      <c r="I4" s="47" t="s">
        <v>65</v>
      </c>
      <c r="J4" s="47" t="s">
        <v>66</v>
      </c>
      <c r="K4" s="47" t="s">
        <v>67</v>
      </c>
      <c r="L4" s="47" t="s">
        <v>68</v>
      </c>
      <c r="M4" s="47" t="s">
        <v>69</v>
      </c>
      <c r="N4" s="47" t="s">
        <v>70</v>
      </c>
      <c r="O4" s="52" t="s">
        <v>71</v>
      </c>
    </row>
    <row r="5" spans="1:16" s="7" customFormat="1" x14ac:dyDescent="0.25">
      <c r="A5" s="61" t="s">
        <v>26</v>
      </c>
      <c r="B5" s="48" t="s">
        <v>27</v>
      </c>
      <c r="C5" s="53">
        <f>$P$5/12</f>
        <v>15104166.666666666</v>
      </c>
      <c r="D5" s="53">
        <f t="shared" ref="D5:N5" si="0">$P$5/12</f>
        <v>15104166.666666666</v>
      </c>
      <c r="E5" s="53">
        <f t="shared" si="0"/>
        <v>15104166.666666666</v>
      </c>
      <c r="F5" s="53">
        <f t="shared" si="0"/>
        <v>15104166.666666666</v>
      </c>
      <c r="G5" s="53">
        <f t="shared" si="0"/>
        <v>15104166.666666666</v>
      </c>
      <c r="H5" s="53">
        <f t="shared" si="0"/>
        <v>15104166.666666666</v>
      </c>
      <c r="I5" s="53">
        <f t="shared" si="0"/>
        <v>15104166.666666666</v>
      </c>
      <c r="J5" s="53">
        <f t="shared" si="0"/>
        <v>15104166.666666666</v>
      </c>
      <c r="K5" s="53">
        <f t="shared" si="0"/>
        <v>15104166.666666666</v>
      </c>
      <c r="L5" s="53">
        <f t="shared" si="0"/>
        <v>15104166.666666666</v>
      </c>
      <c r="M5" s="53">
        <f t="shared" si="0"/>
        <v>15104166.666666666</v>
      </c>
      <c r="N5" s="53">
        <f t="shared" si="0"/>
        <v>15104166.666666666</v>
      </c>
      <c r="O5" s="54">
        <f>SUM(C5:N5)</f>
        <v>181249999.99999997</v>
      </c>
      <c r="P5" s="16">
        <v>181250000</v>
      </c>
    </row>
    <row r="6" spans="1:16" s="7" customFormat="1" ht="26.25" x14ac:dyDescent="0.25">
      <c r="A6" s="61" t="s">
        <v>28</v>
      </c>
      <c r="B6" s="67" t="s">
        <v>29</v>
      </c>
      <c r="C6" s="53">
        <f>$P$6/12</f>
        <v>3457000</v>
      </c>
      <c r="D6" s="53">
        <f t="shared" ref="D6:N6" si="1">$P$6/12</f>
        <v>3457000</v>
      </c>
      <c r="E6" s="53">
        <f t="shared" si="1"/>
        <v>3457000</v>
      </c>
      <c r="F6" s="53">
        <f t="shared" si="1"/>
        <v>3457000</v>
      </c>
      <c r="G6" s="53">
        <f t="shared" si="1"/>
        <v>3457000</v>
      </c>
      <c r="H6" s="53">
        <f t="shared" si="1"/>
        <v>3457000</v>
      </c>
      <c r="I6" s="53">
        <f t="shared" si="1"/>
        <v>3457000</v>
      </c>
      <c r="J6" s="53">
        <f t="shared" si="1"/>
        <v>3457000</v>
      </c>
      <c r="K6" s="53">
        <f t="shared" si="1"/>
        <v>3457000</v>
      </c>
      <c r="L6" s="53">
        <f t="shared" si="1"/>
        <v>3457000</v>
      </c>
      <c r="M6" s="53">
        <f t="shared" si="1"/>
        <v>3457000</v>
      </c>
      <c r="N6" s="53">
        <f t="shared" si="1"/>
        <v>3457000</v>
      </c>
      <c r="O6" s="54">
        <f t="shared" ref="O6:O13" si="2">SUM(C6:N6)</f>
        <v>41484000</v>
      </c>
      <c r="P6" s="16">
        <v>41484000</v>
      </c>
    </row>
    <row r="7" spans="1:16" x14ac:dyDescent="0.25">
      <c r="A7" s="61" t="s">
        <v>30</v>
      </c>
      <c r="B7" s="48" t="s">
        <v>31</v>
      </c>
      <c r="C7" s="53">
        <f>$P$7/12</f>
        <v>3786143.3333333335</v>
      </c>
      <c r="D7" s="53">
        <f t="shared" ref="D7:N7" si="3">$P$7/12</f>
        <v>3786143.3333333335</v>
      </c>
      <c r="E7" s="53">
        <f t="shared" si="3"/>
        <v>3786143.3333333335</v>
      </c>
      <c r="F7" s="53">
        <f t="shared" si="3"/>
        <v>3786143.3333333335</v>
      </c>
      <c r="G7" s="53">
        <f t="shared" si="3"/>
        <v>3786143.3333333335</v>
      </c>
      <c r="H7" s="53">
        <f t="shared" si="3"/>
        <v>3786143.3333333335</v>
      </c>
      <c r="I7" s="53">
        <f t="shared" si="3"/>
        <v>3786143.3333333335</v>
      </c>
      <c r="J7" s="53">
        <f t="shared" si="3"/>
        <v>3786143.3333333335</v>
      </c>
      <c r="K7" s="53">
        <f t="shared" si="3"/>
        <v>3786143.3333333335</v>
      </c>
      <c r="L7" s="53">
        <f t="shared" si="3"/>
        <v>3786143.3333333335</v>
      </c>
      <c r="M7" s="53">
        <f t="shared" si="3"/>
        <v>3786143.3333333335</v>
      </c>
      <c r="N7" s="53">
        <f t="shared" si="3"/>
        <v>3786143.3333333335</v>
      </c>
      <c r="O7" s="54">
        <f t="shared" si="2"/>
        <v>45433720.000000007</v>
      </c>
      <c r="P7" s="16">
        <v>45433720</v>
      </c>
    </row>
    <row r="8" spans="1:16" x14ac:dyDescent="0.25">
      <c r="A8" s="61" t="s">
        <v>32</v>
      </c>
      <c r="B8" s="67" t="s">
        <v>33</v>
      </c>
      <c r="C8" s="53">
        <f>$P$8/12</f>
        <v>0</v>
      </c>
      <c r="D8" s="53">
        <f t="shared" ref="D8:N8" si="4">$P$8/12</f>
        <v>0</v>
      </c>
      <c r="E8" s="53">
        <f t="shared" si="4"/>
        <v>0</v>
      </c>
      <c r="F8" s="53">
        <f t="shared" si="4"/>
        <v>0</v>
      </c>
      <c r="G8" s="53">
        <f t="shared" si="4"/>
        <v>0</v>
      </c>
      <c r="H8" s="53">
        <f t="shared" si="4"/>
        <v>0</v>
      </c>
      <c r="I8" s="53">
        <f t="shared" si="4"/>
        <v>0</v>
      </c>
      <c r="J8" s="53">
        <f t="shared" si="4"/>
        <v>0</v>
      </c>
      <c r="K8" s="53">
        <f t="shared" si="4"/>
        <v>0</v>
      </c>
      <c r="L8" s="53">
        <f t="shared" si="4"/>
        <v>0</v>
      </c>
      <c r="M8" s="53">
        <f t="shared" si="4"/>
        <v>0</v>
      </c>
      <c r="N8" s="53">
        <f t="shared" si="4"/>
        <v>0</v>
      </c>
      <c r="O8" s="54">
        <f t="shared" si="2"/>
        <v>0</v>
      </c>
    </row>
    <row r="9" spans="1:16" x14ac:dyDescent="0.25">
      <c r="A9" s="61" t="s">
        <v>34</v>
      </c>
      <c r="B9" s="48" t="s">
        <v>35</v>
      </c>
      <c r="C9" s="53">
        <f>$P$9/12</f>
        <v>0</v>
      </c>
      <c r="D9" s="53">
        <f t="shared" ref="D9:N9" si="5">$P$9/12</f>
        <v>0</v>
      </c>
      <c r="E9" s="53">
        <f t="shared" si="5"/>
        <v>0</v>
      </c>
      <c r="F9" s="53">
        <f t="shared" si="5"/>
        <v>0</v>
      </c>
      <c r="G9" s="53">
        <f t="shared" si="5"/>
        <v>0</v>
      </c>
      <c r="H9" s="53">
        <f t="shared" si="5"/>
        <v>0</v>
      </c>
      <c r="I9" s="53">
        <f t="shared" si="5"/>
        <v>0</v>
      </c>
      <c r="J9" s="53">
        <f t="shared" si="5"/>
        <v>0</v>
      </c>
      <c r="K9" s="53">
        <f t="shared" si="5"/>
        <v>0</v>
      </c>
      <c r="L9" s="53">
        <f t="shared" si="5"/>
        <v>0</v>
      </c>
      <c r="M9" s="53">
        <f t="shared" si="5"/>
        <v>0</v>
      </c>
      <c r="N9" s="53">
        <f t="shared" si="5"/>
        <v>0</v>
      </c>
      <c r="O9" s="54">
        <f t="shared" si="2"/>
        <v>0</v>
      </c>
    </row>
    <row r="10" spans="1:16" x14ac:dyDescent="0.25">
      <c r="A10" s="61" t="s">
        <v>36</v>
      </c>
      <c r="B10" s="48" t="s">
        <v>37</v>
      </c>
      <c r="C10" s="53">
        <f>$P$10/12</f>
        <v>698500</v>
      </c>
      <c r="D10" s="53">
        <f t="shared" ref="D10:N10" si="6">$P$10/12</f>
        <v>698500</v>
      </c>
      <c r="E10" s="53">
        <f t="shared" si="6"/>
        <v>698500</v>
      </c>
      <c r="F10" s="53">
        <f t="shared" si="6"/>
        <v>698500</v>
      </c>
      <c r="G10" s="53">
        <f t="shared" si="6"/>
        <v>698500</v>
      </c>
      <c r="H10" s="53">
        <f t="shared" si="6"/>
        <v>698500</v>
      </c>
      <c r="I10" s="53">
        <f t="shared" si="6"/>
        <v>698500</v>
      </c>
      <c r="J10" s="53">
        <f t="shared" si="6"/>
        <v>698500</v>
      </c>
      <c r="K10" s="53">
        <f t="shared" si="6"/>
        <v>698500</v>
      </c>
      <c r="L10" s="53">
        <f t="shared" si="6"/>
        <v>698500</v>
      </c>
      <c r="M10" s="53">
        <f t="shared" si="6"/>
        <v>698500</v>
      </c>
      <c r="N10" s="53">
        <f t="shared" si="6"/>
        <v>698500</v>
      </c>
      <c r="O10" s="54">
        <f t="shared" si="2"/>
        <v>8382000</v>
      </c>
      <c r="P10" s="16">
        <v>8382000</v>
      </c>
    </row>
    <row r="11" spans="1:16" x14ac:dyDescent="0.25">
      <c r="A11" s="61" t="s">
        <v>38</v>
      </c>
      <c r="B11" s="48" t="s">
        <v>39</v>
      </c>
      <c r="C11" s="53">
        <f>$P$11/12</f>
        <v>0</v>
      </c>
      <c r="D11" s="53">
        <f t="shared" ref="D11:N11" si="7">$P$11/12</f>
        <v>0</v>
      </c>
      <c r="E11" s="53">
        <f t="shared" si="7"/>
        <v>0</v>
      </c>
      <c r="F11" s="53">
        <f t="shared" si="7"/>
        <v>0</v>
      </c>
      <c r="G11" s="53">
        <f t="shared" si="7"/>
        <v>0</v>
      </c>
      <c r="H11" s="53">
        <f t="shared" si="7"/>
        <v>0</v>
      </c>
      <c r="I11" s="53">
        <f t="shared" si="7"/>
        <v>0</v>
      </c>
      <c r="J11" s="53">
        <f t="shared" si="7"/>
        <v>0</v>
      </c>
      <c r="K11" s="53">
        <f t="shared" si="7"/>
        <v>0</v>
      </c>
      <c r="L11" s="53">
        <f t="shared" si="7"/>
        <v>0</v>
      </c>
      <c r="M11" s="53">
        <f t="shared" si="7"/>
        <v>0</v>
      </c>
      <c r="N11" s="53">
        <f t="shared" si="7"/>
        <v>0</v>
      </c>
      <c r="O11" s="54">
        <f t="shared" si="2"/>
        <v>0</v>
      </c>
    </row>
    <row r="12" spans="1:16" ht="26.25" x14ac:dyDescent="0.25">
      <c r="A12" s="61" t="s">
        <v>40</v>
      </c>
      <c r="B12" s="67" t="s">
        <v>41</v>
      </c>
      <c r="C12" s="53">
        <f>$P$12/12</f>
        <v>0</v>
      </c>
      <c r="D12" s="53">
        <f t="shared" ref="D12:N12" si="8">$P$12/12</f>
        <v>0</v>
      </c>
      <c r="E12" s="53">
        <f t="shared" si="8"/>
        <v>0</v>
      </c>
      <c r="F12" s="53">
        <f t="shared" si="8"/>
        <v>0</v>
      </c>
      <c r="G12" s="53">
        <f t="shared" si="8"/>
        <v>0</v>
      </c>
      <c r="H12" s="53">
        <f t="shared" si="8"/>
        <v>0</v>
      </c>
      <c r="I12" s="53">
        <f t="shared" si="8"/>
        <v>0</v>
      </c>
      <c r="J12" s="53">
        <f t="shared" si="8"/>
        <v>0</v>
      </c>
      <c r="K12" s="53">
        <f t="shared" si="8"/>
        <v>0</v>
      </c>
      <c r="L12" s="53">
        <f t="shared" si="8"/>
        <v>0</v>
      </c>
      <c r="M12" s="53">
        <f t="shared" si="8"/>
        <v>0</v>
      </c>
      <c r="N12" s="53">
        <f t="shared" si="8"/>
        <v>0</v>
      </c>
      <c r="O12" s="54">
        <f t="shared" si="2"/>
        <v>0</v>
      </c>
    </row>
    <row r="13" spans="1:16" ht="15.75" thickBot="1" x14ac:dyDescent="0.3">
      <c r="A13" s="62" t="s">
        <v>42</v>
      </c>
      <c r="B13" s="49" t="s">
        <v>43</v>
      </c>
      <c r="C13" s="53">
        <f>$P$13/12</f>
        <v>0</v>
      </c>
      <c r="D13" s="53">
        <f t="shared" ref="D13:N13" si="9">$P$13/12</f>
        <v>0</v>
      </c>
      <c r="E13" s="53">
        <f t="shared" si="9"/>
        <v>0</v>
      </c>
      <c r="F13" s="53">
        <f t="shared" si="9"/>
        <v>0</v>
      </c>
      <c r="G13" s="53">
        <f t="shared" si="9"/>
        <v>0</v>
      </c>
      <c r="H13" s="53">
        <f t="shared" si="9"/>
        <v>0</v>
      </c>
      <c r="I13" s="53">
        <f t="shared" si="9"/>
        <v>0</v>
      </c>
      <c r="J13" s="53">
        <f t="shared" si="9"/>
        <v>0</v>
      </c>
      <c r="K13" s="53">
        <f t="shared" si="9"/>
        <v>0</v>
      </c>
      <c r="L13" s="53">
        <f t="shared" si="9"/>
        <v>0</v>
      </c>
      <c r="M13" s="53">
        <f t="shared" si="9"/>
        <v>0</v>
      </c>
      <c r="N13" s="53">
        <f t="shared" si="9"/>
        <v>0</v>
      </c>
      <c r="O13" s="54">
        <f t="shared" si="2"/>
        <v>0</v>
      </c>
    </row>
    <row r="14" spans="1:16" ht="15.75" thickBot="1" x14ac:dyDescent="0.3">
      <c r="A14" s="63" t="s">
        <v>44</v>
      </c>
      <c r="B14" s="50" t="s">
        <v>45</v>
      </c>
      <c r="C14" s="55">
        <f t="shared" ref="C14:O14" si="10">SUM(C5:C13)</f>
        <v>23045809.999999996</v>
      </c>
      <c r="D14" s="55">
        <f t="shared" si="10"/>
        <v>23045809.999999996</v>
      </c>
      <c r="E14" s="56">
        <f t="shared" si="10"/>
        <v>23045809.999999996</v>
      </c>
      <c r="F14" s="55">
        <f t="shared" si="10"/>
        <v>23045809.999999996</v>
      </c>
      <c r="G14" s="55">
        <f t="shared" si="10"/>
        <v>23045809.999999996</v>
      </c>
      <c r="H14" s="56">
        <f t="shared" si="10"/>
        <v>23045809.999999996</v>
      </c>
      <c r="I14" s="55">
        <f t="shared" si="10"/>
        <v>23045809.999999996</v>
      </c>
      <c r="J14" s="55">
        <f t="shared" si="10"/>
        <v>23045809.999999996</v>
      </c>
      <c r="K14" s="56">
        <f t="shared" si="10"/>
        <v>23045809.999999996</v>
      </c>
      <c r="L14" s="55">
        <f t="shared" si="10"/>
        <v>23045809.999999996</v>
      </c>
      <c r="M14" s="55">
        <f t="shared" si="10"/>
        <v>23045809.999999996</v>
      </c>
      <c r="N14" s="56">
        <f t="shared" si="10"/>
        <v>23045809.999999996</v>
      </c>
      <c r="O14" s="56">
        <f t="shared" si="10"/>
        <v>276549720</v>
      </c>
    </row>
    <row r="15" spans="1:16" ht="26.25" x14ac:dyDescent="0.25">
      <c r="A15" s="64" t="s">
        <v>46</v>
      </c>
      <c r="B15" s="70" t="s">
        <v>47</v>
      </c>
      <c r="C15" s="53">
        <f>$P$15/12</f>
        <v>0</v>
      </c>
      <c r="D15" s="53">
        <f t="shared" ref="D15:N15" si="11">$P$15/12</f>
        <v>0</v>
      </c>
      <c r="E15" s="53">
        <f t="shared" si="11"/>
        <v>0</v>
      </c>
      <c r="F15" s="53">
        <f t="shared" si="11"/>
        <v>0</v>
      </c>
      <c r="G15" s="53">
        <f t="shared" si="11"/>
        <v>0</v>
      </c>
      <c r="H15" s="53">
        <f t="shared" si="11"/>
        <v>0</v>
      </c>
      <c r="I15" s="53">
        <f t="shared" si="11"/>
        <v>0</v>
      </c>
      <c r="J15" s="53">
        <f t="shared" si="11"/>
        <v>0</v>
      </c>
      <c r="K15" s="53">
        <f t="shared" si="11"/>
        <v>0</v>
      </c>
      <c r="L15" s="53">
        <f t="shared" si="11"/>
        <v>0</v>
      </c>
      <c r="M15" s="53">
        <f t="shared" si="11"/>
        <v>0</v>
      </c>
      <c r="N15" s="53">
        <f t="shared" si="11"/>
        <v>0</v>
      </c>
      <c r="O15" s="57">
        <f>SUM(C15:N15)</f>
        <v>0</v>
      </c>
    </row>
    <row r="16" spans="1:16" ht="26.25" x14ac:dyDescent="0.25">
      <c r="A16" s="61" t="s">
        <v>48</v>
      </c>
      <c r="B16" s="67" t="s">
        <v>49</v>
      </c>
      <c r="C16" s="53">
        <f>$P$16/12</f>
        <v>0</v>
      </c>
      <c r="D16" s="53">
        <f t="shared" ref="D16:N16" si="12">$P$16/12</f>
        <v>0</v>
      </c>
      <c r="E16" s="53">
        <f t="shared" si="12"/>
        <v>0</v>
      </c>
      <c r="F16" s="53">
        <f t="shared" si="12"/>
        <v>0</v>
      </c>
      <c r="G16" s="53">
        <f t="shared" si="12"/>
        <v>0</v>
      </c>
      <c r="H16" s="53">
        <f t="shared" si="12"/>
        <v>0</v>
      </c>
      <c r="I16" s="53">
        <f t="shared" si="12"/>
        <v>0</v>
      </c>
      <c r="J16" s="53">
        <f t="shared" si="12"/>
        <v>0</v>
      </c>
      <c r="K16" s="53">
        <f t="shared" si="12"/>
        <v>0</v>
      </c>
      <c r="L16" s="53">
        <f t="shared" si="12"/>
        <v>0</v>
      </c>
      <c r="M16" s="53">
        <f t="shared" si="12"/>
        <v>0</v>
      </c>
      <c r="N16" s="53">
        <f t="shared" si="12"/>
        <v>0</v>
      </c>
      <c r="O16" s="58">
        <f t="shared" ref="O16:O20" si="13">SUM(C16:N16)</f>
        <v>0</v>
      </c>
    </row>
    <row r="17" spans="1:16" x14ac:dyDescent="0.25">
      <c r="A17" s="61" t="s">
        <v>50</v>
      </c>
      <c r="B17" s="48" t="s">
        <v>51</v>
      </c>
      <c r="C17" s="53">
        <f>$P$17/12</f>
        <v>0</v>
      </c>
      <c r="D17" s="53">
        <f t="shared" ref="D17:N17" si="14">$P$17/12</f>
        <v>0</v>
      </c>
      <c r="E17" s="53">
        <f t="shared" si="14"/>
        <v>0</v>
      </c>
      <c r="F17" s="53">
        <f t="shared" si="14"/>
        <v>0</v>
      </c>
      <c r="G17" s="53">
        <f t="shared" si="14"/>
        <v>0</v>
      </c>
      <c r="H17" s="53">
        <f t="shared" si="14"/>
        <v>0</v>
      </c>
      <c r="I17" s="53">
        <f t="shared" si="14"/>
        <v>0</v>
      </c>
      <c r="J17" s="53">
        <f t="shared" si="14"/>
        <v>0</v>
      </c>
      <c r="K17" s="53">
        <f t="shared" si="14"/>
        <v>0</v>
      </c>
      <c r="L17" s="53">
        <f t="shared" si="14"/>
        <v>0</v>
      </c>
      <c r="M17" s="53">
        <f t="shared" si="14"/>
        <v>0</v>
      </c>
      <c r="N17" s="53">
        <f t="shared" si="14"/>
        <v>0</v>
      </c>
      <c r="O17" s="58">
        <f t="shared" si="13"/>
        <v>0</v>
      </c>
    </row>
    <row r="18" spans="1:16" x14ac:dyDescent="0.25">
      <c r="A18" s="61" t="s">
        <v>52</v>
      </c>
      <c r="B18" s="48" t="s">
        <v>53</v>
      </c>
      <c r="C18" s="53">
        <f>$P$18/12</f>
        <v>169333.33333333334</v>
      </c>
      <c r="D18" s="53">
        <f t="shared" ref="D18:N18" si="15">$P$18/12</f>
        <v>169333.33333333334</v>
      </c>
      <c r="E18" s="53">
        <f t="shared" si="15"/>
        <v>169333.33333333334</v>
      </c>
      <c r="F18" s="53">
        <f t="shared" si="15"/>
        <v>169333.33333333334</v>
      </c>
      <c r="G18" s="53">
        <f t="shared" si="15"/>
        <v>169333.33333333334</v>
      </c>
      <c r="H18" s="53">
        <f t="shared" si="15"/>
        <v>169333.33333333334</v>
      </c>
      <c r="I18" s="53">
        <f t="shared" si="15"/>
        <v>169333.33333333334</v>
      </c>
      <c r="J18" s="53">
        <f t="shared" si="15"/>
        <v>169333.33333333334</v>
      </c>
      <c r="K18" s="53">
        <f t="shared" si="15"/>
        <v>169333.33333333334</v>
      </c>
      <c r="L18" s="53">
        <f t="shared" si="15"/>
        <v>169333.33333333334</v>
      </c>
      <c r="M18" s="53">
        <f t="shared" si="15"/>
        <v>169333.33333333334</v>
      </c>
      <c r="N18" s="53">
        <f t="shared" si="15"/>
        <v>169333.33333333334</v>
      </c>
      <c r="O18" s="58">
        <f t="shared" si="13"/>
        <v>2031999.9999999998</v>
      </c>
      <c r="P18" s="16">
        <v>2032000</v>
      </c>
    </row>
    <row r="19" spans="1:16" ht="26.25" x14ac:dyDescent="0.25">
      <c r="A19" s="61" t="s">
        <v>54</v>
      </c>
      <c r="B19" s="67" t="s">
        <v>55</v>
      </c>
      <c r="C19" s="53">
        <f>$P$19/12</f>
        <v>0</v>
      </c>
      <c r="D19" s="53">
        <f t="shared" ref="D19:N19" si="16">$P$19/12</f>
        <v>0</v>
      </c>
      <c r="E19" s="53">
        <f t="shared" si="16"/>
        <v>0</v>
      </c>
      <c r="F19" s="53">
        <f t="shared" si="16"/>
        <v>0</v>
      </c>
      <c r="G19" s="53">
        <f t="shared" si="16"/>
        <v>0</v>
      </c>
      <c r="H19" s="53">
        <f t="shared" si="16"/>
        <v>0</v>
      </c>
      <c r="I19" s="53">
        <f t="shared" si="16"/>
        <v>0</v>
      </c>
      <c r="J19" s="53">
        <f t="shared" si="16"/>
        <v>0</v>
      </c>
      <c r="K19" s="53">
        <f t="shared" si="16"/>
        <v>0</v>
      </c>
      <c r="L19" s="53">
        <f t="shared" si="16"/>
        <v>0</v>
      </c>
      <c r="M19" s="53">
        <f t="shared" si="16"/>
        <v>0</v>
      </c>
      <c r="N19" s="53">
        <f t="shared" si="16"/>
        <v>0</v>
      </c>
      <c r="O19" s="58">
        <f t="shared" si="13"/>
        <v>0</v>
      </c>
    </row>
    <row r="20" spans="1:16" ht="15.75" thickBot="1" x14ac:dyDescent="0.3">
      <c r="A20" s="62" t="s">
        <v>56</v>
      </c>
      <c r="B20" s="49" t="s">
        <v>57</v>
      </c>
      <c r="C20" s="53">
        <f>$P$20/12</f>
        <v>22876476.666666668</v>
      </c>
      <c r="D20" s="53">
        <f t="shared" ref="D20:N20" si="17">$P$20/12</f>
        <v>22876476.666666668</v>
      </c>
      <c r="E20" s="53">
        <f t="shared" si="17"/>
        <v>22876476.666666668</v>
      </c>
      <c r="F20" s="53">
        <f t="shared" si="17"/>
        <v>22876476.666666668</v>
      </c>
      <c r="G20" s="53">
        <f t="shared" si="17"/>
        <v>22876476.666666668</v>
      </c>
      <c r="H20" s="53">
        <f t="shared" si="17"/>
        <v>22876476.666666668</v>
      </c>
      <c r="I20" s="53">
        <f t="shared" si="17"/>
        <v>22876476.666666668</v>
      </c>
      <c r="J20" s="53">
        <f t="shared" si="17"/>
        <v>22876476.666666668</v>
      </c>
      <c r="K20" s="53">
        <f t="shared" si="17"/>
        <v>22876476.666666668</v>
      </c>
      <c r="L20" s="53">
        <f t="shared" si="17"/>
        <v>22876476.666666668</v>
      </c>
      <c r="M20" s="53">
        <f t="shared" si="17"/>
        <v>22876476.666666668</v>
      </c>
      <c r="N20" s="53">
        <f t="shared" si="17"/>
        <v>22876476.666666668</v>
      </c>
      <c r="O20" s="59">
        <f t="shared" si="13"/>
        <v>274517719.99999994</v>
      </c>
      <c r="P20" s="16">
        <v>274517720</v>
      </c>
    </row>
    <row r="21" spans="1:16" ht="15.75" thickBot="1" x14ac:dyDescent="0.3">
      <c r="A21" s="63" t="s">
        <v>44</v>
      </c>
      <c r="B21" s="50" t="s">
        <v>58</v>
      </c>
      <c r="C21" s="55">
        <f t="shared" ref="C21:O21" si="18">SUM(C15:C20)</f>
        <v>23045810</v>
      </c>
      <c r="D21" s="55">
        <f t="shared" si="18"/>
        <v>23045810</v>
      </c>
      <c r="E21" s="56">
        <f t="shared" si="18"/>
        <v>23045810</v>
      </c>
      <c r="F21" s="55">
        <f t="shared" si="18"/>
        <v>23045810</v>
      </c>
      <c r="G21" s="55">
        <f t="shared" si="18"/>
        <v>23045810</v>
      </c>
      <c r="H21" s="56">
        <f t="shared" si="18"/>
        <v>23045810</v>
      </c>
      <c r="I21" s="55">
        <f t="shared" si="18"/>
        <v>23045810</v>
      </c>
      <c r="J21" s="55">
        <f t="shared" si="18"/>
        <v>23045810</v>
      </c>
      <c r="K21" s="56">
        <f t="shared" si="18"/>
        <v>23045810</v>
      </c>
      <c r="L21" s="55">
        <f t="shared" si="18"/>
        <v>23045810</v>
      </c>
      <c r="M21" s="55">
        <f t="shared" si="18"/>
        <v>23045810</v>
      </c>
      <c r="N21" s="56">
        <f t="shared" si="18"/>
        <v>23045810</v>
      </c>
      <c r="O21" s="56">
        <f t="shared" si="18"/>
        <v>276549719.99999994</v>
      </c>
    </row>
  </sheetData>
  <mergeCells count="2">
    <mergeCell ref="A1:O1"/>
    <mergeCell ref="A2:O2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workbookViewId="0">
      <selection activeCell="C3" sqref="C3"/>
    </sheetView>
  </sheetViews>
  <sheetFormatPr defaultRowHeight="15" x14ac:dyDescent="0.25"/>
  <cols>
    <col min="3" max="3" width="37.42578125" customWidth="1"/>
    <col min="4" max="4" width="15.42578125" bestFit="1" customWidth="1"/>
    <col min="5" max="5" width="9.85546875" style="74" bestFit="1" customWidth="1"/>
    <col min="6" max="8" width="9.140625" style="74"/>
    <col min="9" max="9" width="13.5703125" bestFit="1" customWidth="1"/>
    <col min="261" max="261" width="47.7109375" bestFit="1" customWidth="1"/>
    <col min="262" max="262" width="10.85546875" bestFit="1" customWidth="1"/>
    <col min="263" max="263" width="9.85546875" bestFit="1" customWidth="1"/>
    <col min="517" max="517" width="47.7109375" bestFit="1" customWidth="1"/>
    <col min="518" max="518" width="10.85546875" bestFit="1" customWidth="1"/>
    <col min="519" max="519" width="9.85546875" bestFit="1" customWidth="1"/>
    <col min="773" max="773" width="47.7109375" bestFit="1" customWidth="1"/>
    <col min="774" max="774" width="10.85546875" bestFit="1" customWidth="1"/>
    <col min="775" max="775" width="9.85546875" bestFit="1" customWidth="1"/>
    <col min="1029" max="1029" width="47.7109375" bestFit="1" customWidth="1"/>
    <col min="1030" max="1030" width="10.85546875" bestFit="1" customWidth="1"/>
    <col min="1031" max="1031" width="9.85546875" bestFit="1" customWidth="1"/>
    <col min="1285" max="1285" width="47.7109375" bestFit="1" customWidth="1"/>
    <col min="1286" max="1286" width="10.85546875" bestFit="1" customWidth="1"/>
    <col min="1287" max="1287" width="9.85546875" bestFit="1" customWidth="1"/>
    <col min="1541" max="1541" width="47.7109375" bestFit="1" customWidth="1"/>
    <col min="1542" max="1542" width="10.85546875" bestFit="1" customWidth="1"/>
    <col min="1543" max="1543" width="9.85546875" bestFit="1" customWidth="1"/>
    <col min="1797" max="1797" width="47.7109375" bestFit="1" customWidth="1"/>
    <col min="1798" max="1798" width="10.85546875" bestFit="1" customWidth="1"/>
    <col min="1799" max="1799" width="9.85546875" bestFit="1" customWidth="1"/>
    <col min="2053" max="2053" width="47.7109375" bestFit="1" customWidth="1"/>
    <col min="2054" max="2054" width="10.85546875" bestFit="1" customWidth="1"/>
    <col min="2055" max="2055" width="9.85546875" bestFit="1" customWidth="1"/>
    <col min="2309" max="2309" width="47.7109375" bestFit="1" customWidth="1"/>
    <col min="2310" max="2310" width="10.85546875" bestFit="1" customWidth="1"/>
    <col min="2311" max="2311" width="9.85546875" bestFit="1" customWidth="1"/>
    <col min="2565" max="2565" width="47.7109375" bestFit="1" customWidth="1"/>
    <col min="2566" max="2566" width="10.85546875" bestFit="1" customWidth="1"/>
    <col min="2567" max="2567" width="9.85546875" bestFit="1" customWidth="1"/>
    <col min="2821" max="2821" width="47.7109375" bestFit="1" customWidth="1"/>
    <col min="2822" max="2822" width="10.85546875" bestFit="1" customWidth="1"/>
    <col min="2823" max="2823" width="9.85546875" bestFit="1" customWidth="1"/>
    <col min="3077" max="3077" width="47.7109375" bestFit="1" customWidth="1"/>
    <col min="3078" max="3078" width="10.85546875" bestFit="1" customWidth="1"/>
    <col min="3079" max="3079" width="9.85546875" bestFit="1" customWidth="1"/>
    <col min="3333" max="3333" width="47.7109375" bestFit="1" customWidth="1"/>
    <col min="3334" max="3334" width="10.85546875" bestFit="1" customWidth="1"/>
    <col min="3335" max="3335" width="9.85546875" bestFit="1" customWidth="1"/>
    <col min="3589" max="3589" width="47.7109375" bestFit="1" customWidth="1"/>
    <col min="3590" max="3590" width="10.85546875" bestFit="1" customWidth="1"/>
    <col min="3591" max="3591" width="9.85546875" bestFit="1" customWidth="1"/>
    <col min="3845" max="3845" width="47.7109375" bestFit="1" customWidth="1"/>
    <col min="3846" max="3846" width="10.85546875" bestFit="1" customWidth="1"/>
    <col min="3847" max="3847" width="9.85546875" bestFit="1" customWidth="1"/>
    <col min="4101" max="4101" width="47.7109375" bestFit="1" customWidth="1"/>
    <col min="4102" max="4102" width="10.85546875" bestFit="1" customWidth="1"/>
    <col min="4103" max="4103" width="9.85546875" bestFit="1" customWidth="1"/>
    <col min="4357" max="4357" width="47.7109375" bestFit="1" customWidth="1"/>
    <col min="4358" max="4358" width="10.85546875" bestFit="1" customWidth="1"/>
    <col min="4359" max="4359" width="9.85546875" bestFit="1" customWidth="1"/>
    <col min="4613" max="4613" width="47.7109375" bestFit="1" customWidth="1"/>
    <col min="4614" max="4614" width="10.85546875" bestFit="1" customWidth="1"/>
    <col min="4615" max="4615" width="9.85546875" bestFit="1" customWidth="1"/>
    <col min="4869" max="4869" width="47.7109375" bestFit="1" customWidth="1"/>
    <col min="4870" max="4870" width="10.85546875" bestFit="1" customWidth="1"/>
    <col min="4871" max="4871" width="9.85546875" bestFit="1" customWidth="1"/>
    <col min="5125" max="5125" width="47.7109375" bestFit="1" customWidth="1"/>
    <col min="5126" max="5126" width="10.85546875" bestFit="1" customWidth="1"/>
    <col min="5127" max="5127" width="9.85546875" bestFit="1" customWidth="1"/>
    <col min="5381" max="5381" width="47.7109375" bestFit="1" customWidth="1"/>
    <col min="5382" max="5382" width="10.85546875" bestFit="1" customWidth="1"/>
    <col min="5383" max="5383" width="9.85546875" bestFit="1" customWidth="1"/>
    <col min="5637" max="5637" width="47.7109375" bestFit="1" customWidth="1"/>
    <col min="5638" max="5638" width="10.85546875" bestFit="1" customWidth="1"/>
    <col min="5639" max="5639" width="9.85546875" bestFit="1" customWidth="1"/>
    <col min="5893" max="5893" width="47.7109375" bestFit="1" customWidth="1"/>
    <col min="5894" max="5894" width="10.85546875" bestFit="1" customWidth="1"/>
    <col min="5895" max="5895" width="9.85546875" bestFit="1" customWidth="1"/>
    <col min="6149" max="6149" width="47.7109375" bestFit="1" customWidth="1"/>
    <col min="6150" max="6150" width="10.85546875" bestFit="1" customWidth="1"/>
    <col min="6151" max="6151" width="9.85546875" bestFit="1" customWidth="1"/>
    <col min="6405" max="6405" width="47.7109375" bestFit="1" customWidth="1"/>
    <col min="6406" max="6406" width="10.85546875" bestFit="1" customWidth="1"/>
    <col min="6407" max="6407" width="9.85546875" bestFit="1" customWidth="1"/>
    <col min="6661" max="6661" width="47.7109375" bestFit="1" customWidth="1"/>
    <col min="6662" max="6662" width="10.85546875" bestFit="1" customWidth="1"/>
    <col min="6663" max="6663" width="9.85546875" bestFit="1" customWidth="1"/>
    <col min="6917" max="6917" width="47.7109375" bestFit="1" customWidth="1"/>
    <col min="6918" max="6918" width="10.85546875" bestFit="1" customWidth="1"/>
    <col min="6919" max="6919" width="9.85546875" bestFit="1" customWidth="1"/>
    <col min="7173" max="7173" width="47.7109375" bestFit="1" customWidth="1"/>
    <col min="7174" max="7174" width="10.85546875" bestFit="1" customWidth="1"/>
    <col min="7175" max="7175" width="9.85546875" bestFit="1" customWidth="1"/>
    <col min="7429" max="7429" width="47.7109375" bestFit="1" customWidth="1"/>
    <col min="7430" max="7430" width="10.85546875" bestFit="1" customWidth="1"/>
    <col min="7431" max="7431" width="9.85546875" bestFit="1" customWidth="1"/>
    <col min="7685" max="7685" width="47.7109375" bestFit="1" customWidth="1"/>
    <col min="7686" max="7686" width="10.85546875" bestFit="1" customWidth="1"/>
    <col min="7687" max="7687" width="9.85546875" bestFit="1" customWidth="1"/>
    <col min="7941" max="7941" width="47.7109375" bestFit="1" customWidth="1"/>
    <col min="7942" max="7942" width="10.85546875" bestFit="1" customWidth="1"/>
    <col min="7943" max="7943" width="9.85546875" bestFit="1" customWidth="1"/>
    <col min="8197" max="8197" width="47.7109375" bestFit="1" customWidth="1"/>
    <col min="8198" max="8198" width="10.85546875" bestFit="1" customWidth="1"/>
    <col min="8199" max="8199" width="9.85546875" bestFit="1" customWidth="1"/>
    <col min="8453" max="8453" width="47.7109375" bestFit="1" customWidth="1"/>
    <col min="8454" max="8454" width="10.85546875" bestFit="1" customWidth="1"/>
    <col min="8455" max="8455" width="9.85546875" bestFit="1" customWidth="1"/>
    <col min="8709" max="8709" width="47.7109375" bestFit="1" customWidth="1"/>
    <col min="8710" max="8710" width="10.85546875" bestFit="1" customWidth="1"/>
    <col min="8711" max="8711" width="9.85546875" bestFit="1" customWidth="1"/>
    <col min="8965" max="8965" width="47.7109375" bestFit="1" customWidth="1"/>
    <col min="8966" max="8966" width="10.85546875" bestFit="1" customWidth="1"/>
    <col min="8967" max="8967" width="9.85546875" bestFit="1" customWidth="1"/>
    <col min="9221" max="9221" width="47.7109375" bestFit="1" customWidth="1"/>
    <col min="9222" max="9222" width="10.85546875" bestFit="1" customWidth="1"/>
    <col min="9223" max="9223" width="9.85546875" bestFit="1" customWidth="1"/>
    <col min="9477" max="9477" width="47.7109375" bestFit="1" customWidth="1"/>
    <col min="9478" max="9478" width="10.85546875" bestFit="1" customWidth="1"/>
    <col min="9479" max="9479" width="9.85546875" bestFit="1" customWidth="1"/>
    <col min="9733" max="9733" width="47.7109375" bestFit="1" customWidth="1"/>
    <col min="9734" max="9734" width="10.85546875" bestFit="1" customWidth="1"/>
    <col min="9735" max="9735" width="9.85546875" bestFit="1" customWidth="1"/>
    <col min="9989" max="9989" width="47.7109375" bestFit="1" customWidth="1"/>
    <col min="9990" max="9990" width="10.85546875" bestFit="1" customWidth="1"/>
    <col min="9991" max="9991" width="9.85546875" bestFit="1" customWidth="1"/>
    <col min="10245" max="10245" width="47.7109375" bestFit="1" customWidth="1"/>
    <col min="10246" max="10246" width="10.85546875" bestFit="1" customWidth="1"/>
    <col min="10247" max="10247" width="9.85546875" bestFit="1" customWidth="1"/>
    <col min="10501" max="10501" width="47.7109375" bestFit="1" customWidth="1"/>
    <col min="10502" max="10502" width="10.85546875" bestFit="1" customWidth="1"/>
    <col min="10503" max="10503" width="9.85546875" bestFit="1" customWidth="1"/>
    <col min="10757" max="10757" width="47.7109375" bestFit="1" customWidth="1"/>
    <col min="10758" max="10758" width="10.85546875" bestFit="1" customWidth="1"/>
    <col min="10759" max="10759" width="9.85546875" bestFit="1" customWidth="1"/>
    <col min="11013" max="11013" width="47.7109375" bestFit="1" customWidth="1"/>
    <col min="11014" max="11014" width="10.85546875" bestFit="1" customWidth="1"/>
    <col min="11015" max="11015" width="9.85546875" bestFit="1" customWidth="1"/>
    <col min="11269" max="11269" width="47.7109375" bestFit="1" customWidth="1"/>
    <col min="11270" max="11270" width="10.85546875" bestFit="1" customWidth="1"/>
    <col min="11271" max="11271" width="9.85546875" bestFit="1" customWidth="1"/>
    <col min="11525" max="11525" width="47.7109375" bestFit="1" customWidth="1"/>
    <col min="11526" max="11526" width="10.85546875" bestFit="1" customWidth="1"/>
    <col min="11527" max="11527" width="9.85546875" bestFit="1" customWidth="1"/>
    <col min="11781" max="11781" width="47.7109375" bestFit="1" customWidth="1"/>
    <col min="11782" max="11782" width="10.85546875" bestFit="1" customWidth="1"/>
    <col min="11783" max="11783" width="9.85546875" bestFit="1" customWidth="1"/>
    <col min="12037" max="12037" width="47.7109375" bestFit="1" customWidth="1"/>
    <col min="12038" max="12038" width="10.85546875" bestFit="1" customWidth="1"/>
    <col min="12039" max="12039" width="9.85546875" bestFit="1" customWidth="1"/>
    <col min="12293" max="12293" width="47.7109375" bestFit="1" customWidth="1"/>
    <col min="12294" max="12294" width="10.85546875" bestFit="1" customWidth="1"/>
    <col min="12295" max="12295" width="9.85546875" bestFit="1" customWidth="1"/>
    <col min="12549" max="12549" width="47.7109375" bestFit="1" customWidth="1"/>
    <col min="12550" max="12550" width="10.85546875" bestFit="1" customWidth="1"/>
    <col min="12551" max="12551" width="9.85546875" bestFit="1" customWidth="1"/>
    <col min="12805" max="12805" width="47.7109375" bestFit="1" customWidth="1"/>
    <col min="12806" max="12806" width="10.85546875" bestFit="1" customWidth="1"/>
    <col min="12807" max="12807" width="9.85546875" bestFit="1" customWidth="1"/>
    <col min="13061" max="13061" width="47.7109375" bestFit="1" customWidth="1"/>
    <col min="13062" max="13062" width="10.85546875" bestFit="1" customWidth="1"/>
    <col min="13063" max="13063" width="9.85546875" bestFit="1" customWidth="1"/>
    <col min="13317" max="13317" width="47.7109375" bestFit="1" customWidth="1"/>
    <col min="13318" max="13318" width="10.85546875" bestFit="1" customWidth="1"/>
    <col min="13319" max="13319" width="9.85546875" bestFit="1" customWidth="1"/>
    <col min="13573" max="13573" width="47.7109375" bestFit="1" customWidth="1"/>
    <col min="13574" max="13574" width="10.85546875" bestFit="1" customWidth="1"/>
    <col min="13575" max="13575" width="9.85546875" bestFit="1" customWidth="1"/>
    <col min="13829" max="13829" width="47.7109375" bestFit="1" customWidth="1"/>
    <col min="13830" max="13830" width="10.85546875" bestFit="1" customWidth="1"/>
    <col min="13831" max="13831" width="9.85546875" bestFit="1" customWidth="1"/>
    <col min="14085" max="14085" width="47.7109375" bestFit="1" customWidth="1"/>
    <col min="14086" max="14086" width="10.85546875" bestFit="1" customWidth="1"/>
    <col min="14087" max="14087" width="9.85546875" bestFit="1" customWidth="1"/>
    <col min="14341" max="14341" width="47.7109375" bestFit="1" customWidth="1"/>
    <col min="14342" max="14342" width="10.85546875" bestFit="1" customWidth="1"/>
    <col min="14343" max="14343" width="9.85546875" bestFit="1" customWidth="1"/>
    <col min="14597" max="14597" width="47.7109375" bestFit="1" customWidth="1"/>
    <col min="14598" max="14598" width="10.85546875" bestFit="1" customWidth="1"/>
    <col min="14599" max="14599" width="9.85546875" bestFit="1" customWidth="1"/>
    <col min="14853" max="14853" width="47.7109375" bestFit="1" customWidth="1"/>
    <col min="14854" max="14854" width="10.85546875" bestFit="1" customWidth="1"/>
    <col min="14855" max="14855" width="9.85546875" bestFit="1" customWidth="1"/>
    <col min="15109" max="15109" width="47.7109375" bestFit="1" customWidth="1"/>
    <col min="15110" max="15110" width="10.85546875" bestFit="1" customWidth="1"/>
    <col min="15111" max="15111" width="9.85546875" bestFit="1" customWidth="1"/>
    <col min="15365" max="15365" width="47.7109375" bestFit="1" customWidth="1"/>
    <col min="15366" max="15366" width="10.85546875" bestFit="1" customWidth="1"/>
    <col min="15367" max="15367" width="9.85546875" bestFit="1" customWidth="1"/>
    <col min="15621" max="15621" width="47.7109375" bestFit="1" customWidth="1"/>
    <col min="15622" max="15622" width="10.85546875" bestFit="1" customWidth="1"/>
    <col min="15623" max="15623" width="9.85546875" bestFit="1" customWidth="1"/>
    <col min="15877" max="15877" width="47.7109375" bestFit="1" customWidth="1"/>
    <col min="15878" max="15878" width="10.85546875" bestFit="1" customWidth="1"/>
    <col min="15879" max="15879" width="9.85546875" bestFit="1" customWidth="1"/>
    <col min="16133" max="16133" width="47.7109375" bestFit="1" customWidth="1"/>
    <col min="16134" max="16134" width="10.85546875" bestFit="1" customWidth="1"/>
    <col min="16135" max="16135" width="9.85546875" bestFit="1" customWidth="1"/>
  </cols>
  <sheetData>
    <row r="1" spans="1:18" s="16" customFormat="1" x14ac:dyDescent="0.25">
      <c r="A1" s="214" t="s">
        <v>197</v>
      </c>
      <c r="B1" s="214"/>
      <c r="C1" s="214"/>
      <c r="D1" s="214"/>
      <c r="E1" s="214"/>
      <c r="F1" s="214"/>
      <c r="G1" s="214"/>
      <c r="H1" s="214"/>
      <c r="I1" s="214"/>
      <c r="J1" s="2"/>
      <c r="K1" s="2"/>
      <c r="L1" s="2"/>
      <c r="M1" s="2"/>
      <c r="N1" s="2"/>
      <c r="O1" s="2"/>
      <c r="P1" s="2"/>
      <c r="Q1" s="2"/>
    </row>
    <row r="2" spans="1:18" s="16" customFormat="1" ht="48" customHeight="1" x14ac:dyDescent="0.25">
      <c r="A2" s="215" t="s">
        <v>95</v>
      </c>
      <c r="B2" s="215"/>
      <c r="C2" s="215"/>
      <c r="D2" s="215"/>
      <c r="E2" s="215"/>
      <c r="F2" s="215"/>
      <c r="G2" s="215"/>
      <c r="H2" s="215"/>
      <c r="I2" s="215"/>
      <c r="J2" s="2"/>
      <c r="K2" s="2"/>
      <c r="L2" s="2"/>
      <c r="M2" s="2"/>
      <c r="N2" s="2"/>
      <c r="O2" s="2"/>
      <c r="P2" s="2"/>
      <c r="Q2" s="2"/>
    </row>
    <row r="3" spans="1:18" s="16" customFormat="1" x14ac:dyDescent="0.25">
      <c r="E3" s="123"/>
      <c r="F3" s="24"/>
      <c r="G3" s="24"/>
      <c r="H3" s="24"/>
      <c r="Q3" s="1"/>
      <c r="R3"/>
    </row>
    <row r="4" spans="1:18" ht="15.75" thickBot="1" x14ac:dyDescent="0.3">
      <c r="B4" s="27"/>
      <c r="D4" s="23"/>
      <c r="E4" s="216" t="s">
        <v>106</v>
      </c>
      <c r="F4" s="217"/>
      <c r="G4" s="216" t="s">
        <v>107</v>
      </c>
      <c r="H4" s="217"/>
      <c r="I4" s="23" t="s">
        <v>97</v>
      </c>
    </row>
    <row r="5" spans="1:18" ht="15.75" thickBot="1" x14ac:dyDescent="0.3">
      <c r="B5" s="136" t="s">
        <v>24</v>
      </c>
      <c r="C5" s="137" t="s">
        <v>25</v>
      </c>
      <c r="D5" s="138" t="s">
        <v>101</v>
      </c>
      <c r="E5" s="139" t="s">
        <v>102</v>
      </c>
      <c r="F5" s="160" t="s">
        <v>103</v>
      </c>
      <c r="G5" s="152" t="s">
        <v>102</v>
      </c>
      <c r="H5" s="160" t="s">
        <v>103</v>
      </c>
      <c r="I5" s="161" t="s">
        <v>104</v>
      </c>
    </row>
    <row r="6" spans="1:18" x14ac:dyDescent="0.25">
      <c r="B6" s="106" t="s">
        <v>26</v>
      </c>
      <c r="C6" s="107" t="s">
        <v>27</v>
      </c>
      <c r="D6" s="117">
        <v>353487000</v>
      </c>
      <c r="E6" s="118"/>
      <c r="F6" s="117"/>
      <c r="G6" s="153">
        <v>1600000</v>
      </c>
      <c r="H6" s="164"/>
      <c r="I6" s="162">
        <f>SUM(D6+E6-F6+G6-H6)</f>
        <v>355087000</v>
      </c>
    </row>
    <row r="7" spans="1:18" x14ac:dyDescent="0.25">
      <c r="B7" s="28" t="s">
        <v>28</v>
      </c>
      <c r="C7" s="26" t="s">
        <v>29</v>
      </c>
      <c r="D7" s="29">
        <v>77814000</v>
      </c>
      <c r="E7" s="119"/>
      <c r="F7" s="29"/>
      <c r="G7" s="154">
        <v>352000</v>
      </c>
      <c r="H7" s="165"/>
      <c r="I7" s="162">
        <f t="shared" ref="I7:I9" si="0">SUM(D7+E7-F7+G7-H7)</f>
        <v>78166000</v>
      </c>
    </row>
    <row r="8" spans="1:18" x14ac:dyDescent="0.25">
      <c r="B8" s="28" t="s">
        <v>30</v>
      </c>
      <c r="C8" s="26" t="s">
        <v>31</v>
      </c>
      <c r="D8" s="29">
        <v>25508000</v>
      </c>
      <c r="E8" s="119"/>
      <c r="F8" s="29">
        <v>438083</v>
      </c>
      <c r="G8" s="155"/>
      <c r="H8" s="29"/>
      <c r="I8" s="162">
        <f t="shared" si="0"/>
        <v>25069917</v>
      </c>
    </row>
    <row r="9" spans="1:18" ht="15.75" thickBot="1" x14ac:dyDescent="0.3">
      <c r="B9" s="104" t="s">
        <v>36</v>
      </c>
      <c r="C9" s="105" t="s">
        <v>37</v>
      </c>
      <c r="D9" s="121">
        <v>4000000</v>
      </c>
      <c r="E9" s="120"/>
      <c r="F9" s="121"/>
      <c r="G9" s="156"/>
      <c r="H9" s="121"/>
      <c r="I9" s="162">
        <f t="shared" si="0"/>
        <v>4000000</v>
      </c>
    </row>
    <row r="10" spans="1:18" ht="15.75" thickBot="1" x14ac:dyDescent="0.3">
      <c r="B10" s="133" t="s">
        <v>44</v>
      </c>
      <c r="C10" s="134" t="s">
        <v>45</v>
      </c>
      <c r="D10" s="135">
        <f>SUM(D6:D9)</f>
        <v>460809000</v>
      </c>
      <c r="E10" s="135">
        <f t="shared" ref="E10:I10" si="1">SUM(E6:E9)</f>
        <v>0</v>
      </c>
      <c r="F10" s="135">
        <f t="shared" si="1"/>
        <v>438083</v>
      </c>
      <c r="G10" s="157">
        <f t="shared" si="1"/>
        <v>1952000</v>
      </c>
      <c r="H10" s="135">
        <f t="shared" si="1"/>
        <v>0</v>
      </c>
      <c r="I10" s="157">
        <f t="shared" si="1"/>
        <v>462322917</v>
      </c>
    </row>
    <row r="11" spans="1:18" x14ac:dyDescent="0.25">
      <c r="B11" s="106" t="s">
        <v>46</v>
      </c>
      <c r="C11" s="107" t="s">
        <v>47</v>
      </c>
      <c r="D11" s="117">
        <v>27500000</v>
      </c>
      <c r="E11" s="118"/>
      <c r="F11" s="117"/>
      <c r="G11" s="158"/>
      <c r="H11" s="117"/>
      <c r="I11" s="162">
        <f>SUM(D11+E11-F11+G11-H11)</f>
        <v>27500000</v>
      </c>
    </row>
    <row r="12" spans="1:18" x14ac:dyDescent="0.25">
      <c r="B12" s="28" t="s">
        <v>52</v>
      </c>
      <c r="C12" s="26" t="s">
        <v>53</v>
      </c>
      <c r="D12" s="29">
        <v>3500000</v>
      </c>
      <c r="E12" s="119"/>
      <c r="F12" s="29"/>
      <c r="G12" s="155"/>
      <c r="H12" s="29"/>
      <c r="I12" s="162">
        <f t="shared" ref="I12:I14" si="2">SUM(D12+E12-F12+G12-H12)</f>
        <v>3500000</v>
      </c>
    </row>
    <row r="13" spans="1:18" x14ac:dyDescent="0.25">
      <c r="B13" s="28" t="s">
        <v>72</v>
      </c>
      <c r="C13" s="26" t="s">
        <v>73</v>
      </c>
      <c r="D13" s="29">
        <f>SUM('[2]091110'!D21,'[2]091140'!D55)</f>
        <v>0</v>
      </c>
      <c r="E13" s="119"/>
      <c r="F13" s="29"/>
      <c r="G13" s="155"/>
      <c r="H13" s="29"/>
      <c r="I13" s="162">
        <f t="shared" si="2"/>
        <v>0</v>
      </c>
    </row>
    <row r="14" spans="1:18" ht="15.75" thickBot="1" x14ac:dyDescent="0.3">
      <c r="B14" s="104" t="s">
        <v>56</v>
      </c>
      <c r="C14" s="105" t="s">
        <v>57</v>
      </c>
      <c r="D14" s="121">
        <v>429809000</v>
      </c>
      <c r="E14" s="120"/>
      <c r="F14" s="121">
        <v>438083</v>
      </c>
      <c r="G14" s="156">
        <v>1952000</v>
      </c>
      <c r="H14" s="121"/>
      <c r="I14" s="163">
        <f t="shared" si="2"/>
        <v>431322917</v>
      </c>
    </row>
    <row r="15" spans="1:18" ht="15.75" thickBot="1" x14ac:dyDescent="0.3">
      <c r="B15" s="125" t="s">
        <v>44</v>
      </c>
      <c r="C15" s="126" t="s">
        <v>58</v>
      </c>
      <c r="D15" s="127">
        <f>SUM(D11:D14)</f>
        <v>460809000</v>
      </c>
      <c r="E15" s="127">
        <f t="shared" ref="E15:I15" si="3">SUM(E11:E14)</f>
        <v>0</v>
      </c>
      <c r="F15" s="127">
        <f t="shared" si="3"/>
        <v>438083</v>
      </c>
      <c r="G15" s="159">
        <f t="shared" si="3"/>
        <v>1952000</v>
      </c>
      <c r="H15" s="127">
        <f t="shared" si="3"/>
        <v>0</v>
      </c>
      <c r="I15" s="157">
        <f t="shared" si="3"/>
        <v>462322917</v>
      </c>
      <c r="K15" s="147"/>
    </row>
  </sheetData>
  <mergeCells count="4">
    <mergeCell ref="A1:I1"/>
    <mergeCell ref="A2:I2"/>
    <mergeCell ref="E4:F4"/>
    <mergeCell ref="G4:H4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workbookViewId="0">
      <selection sqref="A1:O1"/>
    </sheetView>
  </sheetViews>
  <sheetFormatPr defaultRowHeight="15" x14ac:dyDescent="0.25"/>
  <cols>
    <col min="1" max="1" width="5.140625" style="16" customWidth="1"/>
    <col min="2" max="2" width="26.5703125" style="16" customWidth="1"/>
    <col min="3" max="10" width="9.85546875" style="16" bestFit="1" customWidth="1"/>
    <col min="11" max="11" width="10.42578125" style="16" bestFit="1" customWidth="1"/>
    <col min="12" max="14" width="9.85546875" style="16" bestFit="1" customWidth="1"/>
    <col min="15" max="15" width="10.85546875" style="16" bestFit="1" customWidth="1"/>
    <col min="16" max="16" width="10" style="16" bestFit="1" customWidth="1"/>
    <col min="17" max="256" width="9.140625" style="16"/>
    <col min="257" max="257" width="10.7109375" style="16" customWidth="1"/>
    <col min="258" max="258" width="40.7109375" style="16" customWidth="1"/>
    <col min="259" max="261" width="17.7109375" style="16" customWidth="1"/>
    <col min="262" max="262" width="9.85546875" style="16" bestFit="1" customWidth="1"/>
    <col min="263" max="263" width="11.42578125" style="16" customWidth="1"/>
    <col min="264" max="512" width="9.140625" style="16"/>
    <col min="513" max="513" width="10.7109375" style="16" customWidth="1"/>
    <col min="514" max="514" width="40.7109375" style="16" customWidth="1"/>
    <col min="515" max="517" width="17.7109375" style="16" customWidth="1"/>
    <col min="518" max="518" width="9.85546875" style="16" bestFit="1" customWidth="1"/>
    <col min="519" max="519" width="11.42578125" style="16" customWidth="1"/>
    <col min="520" max="768" width="9.140625" style="16"/>
    <col min="769" max="769" width="10.7109375" style="16" customWidth="1"/>
    <col min="770" max="770" width="40.7109375" style="16" customWidth="1"/>
    <col min="771" max="773" width="17.7109375" style="16" customWidth="1"/>
    <col min="774" max="774" width="9.85546875" style="16" bestFit="1" customWidth="1"/>
    <col min="775" max="775" width="11.42578125" style="16" customWidth="1"/>
    <col min="776" max="1024" width="9.140625" style="16"/>
    <col min="1025" max="1025" width="10.7109375" style="16" customWidth="1"/>
    <col min="1026" max="1026" width="40.7109375" style="16" customWidth="1"/>
    <col min="1027" max="1029" width="17.7109375" style="16" customWidth="1"/>
    <col min="1030" max="1030" width="9.85546875" style="16" bestFit="1" customWidth="1"/>
    <col min="1031" max="1031" width="11.42578125" style="16" customWidth="1"/>
    <col min="1032" max="1280" width="9.140625" style="16"/>
    <col min="1281" max="1281" width="10.7109375" style="16" customWidth="1"/>
    <col min="1282" max="1282" width="40.7109375" style="16" customWidth="1"/>
    <col min="1283" max="1285" width="17.7109375" style="16" customWidth="1"/>
    <col min="1286" max="1286" width="9.85546875" style="16" bestFit="1" customWidth="1"/>
    <col min="1287" max="1287" width="11.42578125" style="16" customWidth="1"/>
    <col min="1288" max="1536" width="9.140625" style="16"/>
    <col min="1537" max="1537" width="10.7109375" style="16" customWidth="1"/>
    <col min="1538" max="1538" width="40.7109375" style="16" customWidth="1"/>
    <col min="1539" max="1541" width="17.7109375" style="16" customWidth="1"/>
    <col min="1542" max="1542" width="9.85546875" style="16" bestFit="1" customWidth="1"/>
    <col min="1543" max="1543" width="11.42578125" style="16" customWidth="1"/>
    <col min="1544" max="1792" width="9.140625" style="16"/>
    <col min="1793" max="1793" width="10.7109375" style="16" customWidth="1"/>
    <col min="1794" max="1794" width="40.7109375" style="16" customWidth="1"/>
    <col min="1795" max="1797" width="17.7109375" style="16" customWidth="1"/>
    <col min="1798" max="1798" width="9.85546875" style="16" bestFit="1" customWidth="1"/>
    <col min="1799" max="1799" width="11.42578125" style="16" customWidth="1"/>
    <col min="1800" max="2048" width="9.140625" style="16"/>
    <col min="2049" max="2049" width="10.7109375" style="16" customWidth="1"/>
    <col min="2050" max="2050" width="40.7109375" style="16" customWidth="1"/>
    <col min="2051" max="2053" width="17.7109375" style="16" customWidth="1"/>
    <col min="2054" max="2054" width="9.85546875" style="16" bestFit="1" customWidth="1"/>
    <col min="2055" max="2055" width="11.42578125" style="16" customWidth="1"/>
    <col min="2056" max="2304" width="9.140625" style="16"/>
    <col min="2305" max="2305" width="10.7109375" style="16" customWidth="1"/>
    <col min="2306" max="2306" width="40.7109375" style="16" customWidth="1"/>
    <col min="2307" max="2309" width="17.7109375" style="16" customWidth="1"/>
    <col min="2310" max="2310" width="9.85546875" style="16" bestFit="1" customWidth="1"/>
    <col min="2311" max="2311" width="11.42578125" style="16" customWidth="1"/>
    <col min="2312" max="2560" width="9.140625" style="16"/>
    <col min="2561" max="2561" width="10.7109375" style="16" customWidth="1"/>
    <col min="2562" max="2562" width="40.7109375" style="16" customWidth="1"/>
    <col min="2563" max="2565" width="17.7109375" style="16" customWidth="1"/>
    <col min="2566" max="2566" width="9.85546875" style="16" bestFit="1" customWidth="1"/>
    <col min="2567" max="2567" width="11.42578125" style="16" customWidth="1"/>
    <col min="2568" max="2816" width="9.140625" style="16"/>
    <col min="2817" max="2817" width="10.7109375" style="16" customWidth="1"/>
    <col min="2818" max="2818" width="40.7109375" style="16" customWidth="1"/>
    <col min="2819" max="2821" width="17.7109375" style="16" customWidth="1"/>
    <col min="2822" max="2822" width="9.85546875" style="16" bestFit="1" customWidth="1"/>
    <col min="2823" max="2823" width="11.42578125" style="16" customWidth="1"/>
    <col min="2824" max="3072" width="9.140625" style="16"/>
    <col min="3073" max="3073" width="10.7109375" style="16" customWidth="1"/>
    <col min="3074" max="3074" width="40.7109375" style="16" customWidth="1"/>
    <col min="3075" max="3077" width="17.7109375" style="16" customWidth="1"/>
    <col min="3078" max="3078" width="9.85546875" style="16" bestFit="1" customWidth="1"/>
    <col min="3079" max="3079" width="11.42578125" style="16" customWidth="1"/>
    <col min="3080" max="3328" width="9.140625" style="16"/>
    <col min="3329" max="3329" width="10.7109375" style="16" customWidth="1"/>
    <col min="3330" max="3330" width="40.7109375" style="16" customWidth="1"/>
    <col min="3331" max="3333" width="17.7109375" style="16" customWidth="1"/>
    <col min="3334" max="3334" width="9.85546875" style="16" bestFit="1" customWidth="1"/>
    <col min="3335" max="3335" width="11.42578125" style="16" customWidth="1"/>
    <col min="3336" max="3584" width="9.140625" style="16"/>
    <col min="3585" max="3585" width="10.7109375" style="16" customWidth="1"/>
    <col min="3586" max="3586" width="40.7109375" style="16" customWidth="1"/>
    <col min="3587" max="3589" width="17.7109375" style="16" customWidth="1"/>
    <col min="3590" max="3590" width="9.85546875" style="16" bestFit="1" customWidth="1"/>
    <col min="3591" max="3591" width="11.42578125" style="16" customWidth="1"/>
    <col min="3592" max="3840" width="9.140625" style="16"/>
    <col min="3841" max="3841" width="10.7109375" style="16" customWidth="1"/>
    <col min="3842" max="3842" width="40.7109375" style="16" customWidth="1"/>
    <col min="3843" max="3845" width="17.7109375" style="16" customWidth="1"/>
    <col min="3846" max="3846" width="9.85546875" style="16" bestFit="1" customWidth="1"/>
    <col min="3847" max="3847" width="11.42578125" style="16" customWidth="1"/>
    <col min="3848" max="4096" width="9.140625" style="16"/>
    <col min="4097" max="4097" width="10.7109375" style="16" customWidth="1"/>
    <col min="4098" max="4098" width="40.7109375" style="16" customWidth="1"/>
    <col min="4099" max="4101" width="17.7109375" style="16" customWidth="1"/>
    <col min="4102" max="4102" width="9.85546875" style="16" bestFit="1" customWidth="1"/>
    <col min="4103" max="4103" width="11.42578125" style="16" customWidth="1"/>
    <col min="4104" max="4352" width="9.140625" style="16"/>
    <col min="4353" max="4353" width="10.7109375" style="16" customWidth="1"/>
    <col min="4354" max="4354" width="40.7109375" style="16" customWidth="1"/>
    <col min="4355" max="4357" width="17.7109375" style="16" customWidth="1"/>
    <col min="4358" max="4358" width="9.85546875" style="16" bestFit="1" customWidth="1"/>
    <col min="4359" max="4359" width="11.42578125" style="16" customWidth="1"/>
    <col min="4360" max="4608" width="9.140625" style="16"/>
    <col min="4609" max="4609" width="10.7109375" style="16" customWidth="1"/>
    <col min="4610" max="4610" width="40.7109375" style="16" customWidth="1"/>
    <col min="4611" max="4613" width="17.7109375" style="16" customWidth="1"/>
    <col min="4614" max="4614" width="9.85546875" style="16" bestFit="1" customWidth="1"/>
    <col min="4615" max="4615" width="11.42578125" style="16" customWidth="1"/>
    <col min="4616" max="4864" width="9.140625" style="16"/>
    <col min="4865" max="4865" width="10.7109375" style="16" customWidth="1"/>
    <col min="4866" max="4866" width="40.7109375" style="16" customWidth="1"/>
    <col min="4867" max="4869" width="17.7109375" style="16" customWidth="1"/>
    <col min="4870" max="4870" width="9.85546875" style="16" bestFit="1" customWidth="1"/>
    <col min="4871" max="4871" width="11.42578125" style="16" customWidth="1"/>
    <col min="4872" max="5120" width="9.140625" style="16"/>
    <col min="5121" max="5121" width="10.7109375" style="16" customWidth="1"/>
    <col min="5122" max="5122" width="40.7109375" style="16" customWidth="1"/>
    <col min="5123" max="5125" width="17.7109375" style="16" customWidth="1"/>
    <col min="5126" max="5126" width="9.85546875" style="16" bestFit="1" customWidth="1"/>
    <col min="5127" max="5127" width="11.42578125" style="16" customWidth="1"/>
    <col min="5128" max="5376" width="9.140625" style="16"/>
    <col min="5377" max="5377" width="10.7109375" style="16" customWidth="1"/>
    <col min="5378" max="5378" width="40.7109375" style="16" customWidth="1"/>
    <col min="5379" max="5381" width="17.7109375" style="16" customWidth="1"/>
    <col min="5382" max="5382" width="9.85546875" style="16" bestFit="1" customWidth="1"/>
    <col min="5383" max="5383" width="11.42578125" style="16" customWidth="1"/>
    <col min="5384" max="5632" width="9.140625" style="16"/>
    <col min="5633" max="5633" width="10.7109375" style="16" customWidth="1"/>
    <col min="5634" max="5634" width="40.7109375" style="16" customWidth="1"/>
    <col min="5635" max="5637" width="17.7109375" style="16" customWidth="1"/>
    <col min="5638" max="5638" width="9.85546875" style="16" bestFit="1" customWidth="1"/>
    <col min="5639" max="5639" width="11.42578125" style="16" customWidth="1"/>
    <col min="5640" max="5888" width="9.140625" style="16"/>
    <col min="5889" max="5889" width="10.7109375" style="16" customWidth="1"/>
    <col min="5890" max="5890" width="40.7109375" style="16" customWidth="1"/>
    <col min="5891" max="5893" width="17.7109375" style="16" customWidth="1"/>
    <col min="5894" max="5894" width="9.85546875" style="16" bestFit="1" customWidth="1"/>
    <col min="5895" max="5895" width="11.42578125" style="16" customWidth="1"/>
    <col min="5896" max="6144" width="9.140625" style="16"/>
    <col min="6145" max="6145" width="10.7109375" style="16" customWidth="1"/>
    <col min="6146" max="6146" width="40.7109375" style="16" customWidth="1"/>
    <col min="6147" max="6149" width="17.7109375" style="16" customWidth="1"/>
    <col min="6150" max="6150" width="9.85546875" style="16" bestFit="1" customWidth="1"/>
    <col min="6151" max="6151" width="11.42578125" style="16" customWidth="1"/>
    <col min="6152" max="6400" width="9.140625" style="16"/>
    <col min="6401" max="6401" width="10.7109375" style="16" customWidth="1"/>
    <col min="6402" max="6402" width="40.7109375" style="16" customWidth="1"/>
    <col min="6403" max="6405" width="17.7109375" style="16" customWidth="1"/>
    <col min="6406" max="6406" width="9.85546875" style="16" bestFit="1" customWidth="1"/>
    <col min="6407" max="6407" width="11.42578125" style="16" customWidth="1"/>
    <col min="6408" max="6656" width="9.140625" style="16"/>
    <col min="6657" max="6657" width="10.7109375" style="16" customWidth="1"/>
    <col min="6658" max="6658" width="40.7109375" style="16" customWidth="1"/>
    <col min="6659" max="6661" width="17.7109375" style="16" customWidth="1"/>
    <col min="6662" max="6662" width="9.85546875" style="16" bestFit="1" customWidth="1"/>
    <col min="6663" max="6663" width="11.42578125" style="16" customWidth="1"/>
    <col min="6664" max="6912" width="9.140625" style="16"/>
    <col min="6913" max="6913" width="10.7109375" style="16" customWidth="1"/>
    <col min="6914" max="6914" width="40.7109375" style="16" customWidth="1"/>
    <col min="6915" max="6917" width="17.7109375" style="16" customWidth="1"/>
    <col min="6918" max="6918" width="9.85546875" style="16" bestFit="1" customWidth="1"/>
    <col min="6919" max="6919" width="11.42578125" style="16" customWidth="1"/>
    <col min="6920" max="7168" width="9.140625" style="16"/>
    <col min="7169" max="7169" width="10.7109375" style="16" customWidth="1"/>
    <col min="7170" max="7170" width="40.7109375" style="16" customWidth="1"/>
    <col min="7171" max="7173" width="17.7109375" style="16" customWidth="1"/>
    <col min="7174" max="7174" width="9.85546875" style="16" bestFit="1" customWidth="1"/>
    <col min="7175" max="7175" width="11.42578125" style="16" customWidth="1"/>
    <col min="7176" max="7424" width="9.140625" style="16"/>
    <col min="7425" max="7425" width="10.7109375" style="16" customWidth="1"/>
    <col min="7426" max="7426" width="40.7109375" style="16" customWidth="1"/>
    <col min="7427" max="7429" width="17.7109375" style="16" customWidth="1"/>
    <col min="7430" max="7430" width="9.85546875" style="16" bestFit="1" customWidth="1"/>
    <col min="7431" max="7431" width="11.42578125" style="16" customWidth="1"/>
    <col min="7432" max="7680" width="9.140625" style="16"/>
    <col min="7681" max="7681" width="10.7109375" style="16" customWidth="1"/>
    <col min="7682" max="7682" width="40.7109375" style="16" customWidth="1"/>
    <col min="7683" max="7685" width="17.7109375" style="16" customWidth="1"/>
    <col min="7686" max="7686" width="9.85546875" style="16" bestFit="1" customWidth="1"/>
    <col min="7687" max="7687" width="11.42578125" style="16" customWidth="1"/>
    <col min="7688" max="7936" width="9.140625" style="16"/>
    <col min="7937" max="7937" width="10.7109375" style="16" customWidth="1"/>
    <col min="7938" max="7938" width="40.7109375" style="16" customWidth="1"/>
    <col min="7939" max="7941" width="17.7109375" style="16" customWidth="1"/>
    <col min="7942" max="7942" width="9.85546875" style="16" bestFit="1" customWidth="1"/>
    <col min="7943" max="7943" width="11.42578125" style="16" customWidth="1"/>
    <col min="7944" max="8192" width="9.140625" style="16"/>
    <col min="8193" max="8193" width="10.7109375" style="16" customWidth="1"/>
    <col min="8194" max="8194" width="40.7109375" style="16" customWidth="1"/>
    <col min="8195" max="8197" width="17.7109375" style="16" customWidth="1"/>
    <col min="8198" max="8198" width="9.85546875" style="16" bestFit="1" customWidth="1"/>
    <col min="8199" max="8199" width="11.42578125" style="16" customWidth="1"/>
    <col min="8200" max="8448" width="9.140625" style="16"/>
    <col min="8449" max="8449" width="10.7109375" style="16" customWidth="1"/>
    <col min="8450" max="8450" width="40.7109375" style="16" customWidth="1"/>
    <col min="8451" max="8453" width="17.7109375" style="16" customWidth="1"/>
    <col min="8454" max="8454" width="9.85546875" style="16" bestFit="1" customWidth="1"/>
    <col min="8455" max="8455" width="11.42578125" style="16" customWidth="1"/>
    <col min="8456" max="8704" width="9.140625" style="16"/>
    <col min="8705" max="8705" width="10.7109375" style="16" customWidth="1"/>
    <col min="8706" max="8706" width="40.7109375" style="16" customWidth="1"/>
    <col min="8707" max="8709" width="17.7109375" style="16" customWidth="1"/>
    <col min="8710" max="8710" width="9.85546875" style="16" bestFit="1" customWidth="1"/>
    <col min="8711" max="8711" width="11.42578125" style="16" customWidth="1"/>
    <col min="8712" max="8960" width="9.140625" style="16"/>
    <col min="8961" max="8961" width="10.7109375" style="16" customWidth="1"/>
    <col min="8962" max="8962" width="40.7109375" style="16" customWidth="1"/>
    <col min="8963" max="8965" width="17.7109375" style="16" customWidth="1"/>
    <col min="8966" max="8966" width="9.85546875" style="16" bestFit="1" customWidth="1"/>
    <col min="8967" max="8967" width="11.42578125" style="16" customWidth="1"/>
    <col min="8968" max="9216" width="9.140625" style="16"/>
    <col min="9217" max="9217" width="10.7109375" style="16" customWidth="1"/>
    <col min="9218" max="9218" width="40.7109375" style="16" customWidth="1"/>
    <col min="9219" max="9221" width="17.7109375" style="16" customWidth="1"/>
    <col min="9222" max="9222" width="9.85546875" style="16" bestFit="1" customWidth="1"/>
    <col min="9223" max="9223" width="11.42578125" style="16" customWidth="1"/>
    <col min="9224" max="9472" width="9.140625" style="16"/>
    <col min="9473" max="9473" width="10.7109375" style="16" customWidth="1"/>
    <col min="9474" max="9474" width="40.7109375" style="16" customWidth="1"/>
    <col min="9475" max="9477" width="17.7109375" style="16" customWidth="1"/>
    <col min="9478" max="9478" width="9.85546875" style="16" bestFit="1" customWidth="1"/>
    <col min="9479" max="9479" width="11.42578125" style="16" customWidth="1"/>
    <col min="9480" max="9728" width="9.140625" style="16"/>
    <col min="9729" max="9729" width="10.7109375" style="16" customWidth="1"/>
    <col min="9730" max="9730" width="40.7109375" style="16" customWidth="1"/>
    <col min="9731" max="9733" width="17.7109375" style="16" customWidth="1"/>
    <col min="9734" max="9734" width="9.85546875" style="16" bestFit="1" customWidth="1"/>
    <col min="9735" max="9735" width="11.42578125" style="16" customWidth="1"/>
    <col min="9736" max="9984" width="9.140625" style="16"/>
    <col min="9985" max="9985" width="10.7109375" style="16" customWidth="1"/>
    <col min="9986" max="9986" width="40.7109375" style="16" customWidth="1"/>
    <col min="9987" max="9989" width="17.7109375" style="16" customWidth="1"/>
    <col min="9990" max="9990" width="9.85546875" style="16" bestFit="1" customWidth="1"/>
    <col min="9991" max="9991" width="11.42578125" style="16" customWidth="1"/>
    <col min="9992" max="10240" width="9.140625" style="16"/>
    <col min="10241" max="10241" width="10.7109375" style="16" customWidth="1"/>
    <col min="10242" max="10242" width="40.7109375" style="16" customWidth="1"/>
    <col min="10243" max="10245" width="17.7109375" style="16" customWidth="1"/>
    <col min="10246" max="10246" width="9.85546875" style="16" bestFit="1" customWidth="1"/>
    <col min="10247" max="10247" width="11.42578125" style="16" customWidth="1"/>
    <col min="10248" max="10496" width="9.140625" style="16"/>
    <col min="10497" max="10497" width="10.7109375" style="16" customWidth="1"/>
    <col min="10498" max="10498" width="40.7109375" style="16" customWidth="1"/>
    <col min="10499" max="10501" width="17.7109375" style="16" customWidth="1"/>
    <col min="10502" max="10502" width="9.85546875" style="16" bestFit="1" customWidth="1"/>
    <col min="10503" max="10503" width="11.42578125" style="16" customWidth="1"/>
    <col min="10504" max="10752" width="9.140625" style="16"/>
    <col min="10753" max="10753" width="10.7109375" style="16" customWidth="1"/>
    <col min="10754" max="10754" width="40.7109375" style="16" customWidth="1"/>
    <col min="10755" max="10757" width="17.7109375" style="16" customWidth="1"/>
    <col min="10758" max="10758" width="9.85546875" style="16" bestFit="1" customWidth="1"/>
    <col min="10759" max="10759" width="11.42578125" style="16" customWidth="1"/>
    <col min="10760" max="11008" width="9.140625" style="16"/>
    <col min="11009" max="11009" width="10.7109375" style="16" customWidth="1"/>
    <col min="11010" max="11010" width="40.7109375" style="16" customWidth="1"/>
    <col min="11011" max="11013" width="17.7109375" style="16" customWidth="1"/>
    <col min="11014" max="11014" width="9.85546875" style="16" bestFit="1" customWidth="1"/>
    <col min="11015" max="11015" width="11.42578125" style="16" customWidth="1"/>
    <col min="11016" max="11264" width="9.140625" style="16"/>
    <col min="11265" max="11265" width="10.7109375" style="16" customWidth="1"/>
    <col min="11266" max="11266" width="40.7109375" style="16" customWidth="1"/>
    <col min="11267" max="11269" width="17.7109375" style="16" customWidth="1"/>
    <col min="11270" max="11270" width="9.85546875" style="16" bestFit="1" customWidth="1"/>
    <col min="11271" max="11271" width="11.42578125" style="16" customWidth="1"/>
    <col min="11272" max="11520" width="9.140625" style="16"/>
    <col min="11521" max="11521" width="10.7109375" style="16" customWidth="1"/>
    <col min="11522" max="11522" width="40.7109375" style="16" customWidth="1"/>
    <col min="11523" max="11525" width="17.7109375" style="16" customWidth="1"/>
    <col min="11526" max="11526" width="9.85546875" style="16" bestFit="1" customWidth="1"/>
    <col min="11527" max="11527" width="11.42578125" style="16" customWidth="1"/>
    <col min="11528" max="11776" width="9.140625" style="16"/>
    <col min="11777" max="11777" width="10.7109375" style="16" customWidth="1"/>
    <col min="11778" max="11778" width="40.7109375" style="16" customWidth="1"/>
    <col min="11779" max="11781" width="17.7109375" style="16" customWidth="1"/>
    <col min="11782" max="11782" width="9.85546875" style="16" bestFit="1" customWidth="1"/>
    <col min="11783" max="11783" width="11.42578125" style="16" customWidth="1"/>
    <col min="11784" max="12032" width="9.140625" style="16"/>
    <col min="12033" max="12033" width="10.7109375" style="16" customWidth="1"/>
    <col min="12034" max="12034" width="40.7109375" style="16" customWidth="1"/>
    <col min="12035" max="12037" width="17.7109375" style="16" customWidth="1"/>
    <col min="12038" max="12038" width="9.85546875" style="16" bestFit="1" customWidth="1"/>
    <col min="12039" max="12039" width="11.42578125" style="16" customWidth="1"/>
    <col min="12040" max="12288" width="9.140625" style="16"/>
    <col min="12289" max="12289" width="10.7109375" style="16" customWidth="1"/>
    <col min="12290" max="12290" width="40.7109375" style="16" customWidth="1"/>
    <col min="12291" max="12293" width="17.7109375" style="16" customWidth="1"/>
    <col min="12294" max="12294" width="9.85546875" style="16" bestFit="1" customWidth="1"/>
    <col min="12295" max="12295" width="11.42578125" style="16" customWidth="1"/>
    <col min="12296" max="12544" width="9.140625" style="16"/>
    <col min="12545" max="12545" width="10.7109375" style="16" customWidth="1"/>
    <col min="12546" max="12546" width="40.7109375" style="16" customWidth="1"/>
    <col min="12547" max="12549" width="17.7109375" style="16" customWidth="1"/>
    <col min="12550" max="12550" width="9.85546875" style="16" bestFit="1" customWidth="1"/>
    <col min="12551" max="12551" width="11.42578125" style="16" customWidth="1"/>
    <col min="12552" max="12800" width="9.140625" style="16"/>
    <col min="12801" max="12801" width="10.7109375" style="16" customWidth="1"/>
    <col min="12802" max="12802" width="40.7109375" style="16" customWidth="1"/>
    <col min="12803" max="12805" width="17.7109375" style="16" customWidth="1"/>
    <col min="12806" max="12806" width="9.85546875" style="16" bestFit="1" customWidth="1"/>
    <col min="12807" max="12807" width="11.42578125" style="16" customWidth="1"/>
    <col min="12808" max="13056" width="9.140625" style="16"/>
    <col min="13057" max="13057" width="10.7109375" style="16" customWidth="1"/>
    <col min="13058" max="13058" width="40.7109375" style="16" customWidth="1"/>
    <col min="13059" max="13061" width="17.7109375" style="16" customWidth="1"/>
    <col min="13062" max="13062" width="9.85546875" style="16" bestFit="1" customWidth="1"/>
    <col min="13063" max="13063" width="11.42578125" style="16" customWidth="1"/>
    <col min="13064" max="13312" width="9.140625" style="16"/>
    <col min="13313" max="13313" width="10.7109375" style="16" customWidth="1"/>
    <col min="13314" max="13314" width="40.7109375" style="16" customWidth="1"/>
    <col min="13315" max="13317" width="17.7109375" style="16" customWidth="1"/>
    <col min="13318" max="13318" width="9.85546875" style="16" bestFit="1" customWidth="1"/>
    <col min="13319" max="13319" width="11.42578125" style="16" customWidth="1"/>
    <col min="13320" max="13568" width="9.140625" style="16"/>
    <col min="13569" max="13569" width="10.7109375" style="16" customWidth="1"/>
    <col min="13570" max="13570" width="40.7109375" style="16" customWidth="1"/>
    <col min="13571" max="13573" width="17.7109375" style="16" customWidth="1"/>
    <col min="13574" max="13574" width="9.85546875" style="16" bestFit="1" customWidth="1"/>
    <col min="13575" max="13575" width="11.42578125" style="16" customWidth="1"/>
    <col min="13576" max="13824" width="9.140625" style="16"/>
    <col min="13825" max="13825" width="10.7109375" style="16" customWidth="1"/>
    <col min="13826" max="13826" width="40.7109375" style="16" customWidth="1"/>
    <col min="13827" max="13829" width="17.7109375" style="16" customWidth="1"/>
    <col min="13830" max="13830" width="9.85546875" style="16" bestFit="1" customWidth="1"/>
    <col min="13831" max="13831" width="11.42578125" style="16" customWidth="1"/>
    <col min="13832" max="14080" width="9.140625" style="16"/>
    <col min="14081" max="14081" width="10.7109375" style="16" customWidth="1"/>
    <col min="14082" max="14082" width="40.7109375" style="16" customWidth="1"/>
    <col min="14083" max="14085" width="17.7109375" style="16" customWidth="1"/>
    <col min="14086" max="14086" width="9.85546875" style="16" bestFit="1" customWidth="1"/>
    <col min="14087" max="14087" width="11.42578125" style="16" customWidth="1"/>
    <col min="14088" max="14336" width="9.140625" style="16"/>
    <col min="14337" max="14337" width="10.7109375" style="16" customWidth="1"/>
    <col min="14338" max="14338" width="40.7109375" style="16" customWidth="1"/>
    <col min="14339" max="14341" width="17.7109375" style="16" customWidth="1"/>
    <col min="14342" max="14342" width="9.85546875" style="16" bestFit="1" customWidth="1"/>
    <col min="14343" max="14343" width="11.42578125" style="16" customWidth="1"/>
    <col min="14344" max="14592" width="9.140625" style="16"/>
    <col min="14593" max="14593" width="10.7109375" style="16" customWidth="1"/>
    <col min="14594" max="14594" width="40.7109375" style="16" customWidth="1"/>
    <col min="14595" max="14597" width="17.7109375" style="16" customWidth="1"/>
    <col min="14598" max="14598" width="9.85546875" style="16" bestFit="1" customWidth="1"/>
    <col min="14599" max="14599" width="11.42578125" style="16" customWidth="1"/>
    <col min="14600" max="14848" width="9.140625" style="16"/>
    <col min="14849" max="14849" width="10.7109375" style="16" customWidth="1"/>
    <col min="14850" max="14850" width="40.7109375" style="16" customWidth="1"/>
    <col min="14851" max="14853" width="17.7109375" style="16" customWidth="1"/>
    <col min="14854" max="14854" width="9.85546875" style="16" bestFit="1" customWidth="1"/>
    <col min="14855" max="14855" width="11.42578125" style="16" customWidth="1"/>
    <col min="14856" max="15104" width="9.140625" style="16"/>
    <col min="15105" max="15105" width="10.7109375" style="16" customWidth="1"/>
    <col min="15106" max="15106" width="40.7109375" style="16" customWidth="1"/>
    <col min="15107" max="15109" width="17.7109375" style="16" customWidth="1"/>
    <col min="15110" max="15110" width="9.85546875" style="16" bestFit="1" customWidth="1"/>
    <col min="15111" max="15111" width="11.42578125" style="16" customWidth="1"/>
    <col min="15112" max="15360" width="9.140625" style="16"/>
    <col min="15361" max="15361" width="10.7109375" style="16" customWidth="1"/>
    <col min="15362" max="15362" width="40.7109375" style="16" customWidth="1"/>
    <col min="15363" max="15365" width="17.7109375" style="16" customWidth="1"/>
    <col min="15366" max="15366" width="9.85546875" style="16" bestFit="1" customWidth="1"/>
    <col min="15367" max="15367" width="11.42578125" style="16" customWidth="1"/>
    <col min="15368" max="15616" width="9.140625" style="16"/>
    <col min="15617" max="15617" width="10.7109375" style="16" customWidth="1"/>
    <col min="15618" max="15618" width="40.7109375" style="16" customWidth="1"/>
    <col min="15619" max="15621" width="17.7109375" style="16" customWidth="1"/>
    <col min="15622" max="15622" width="9.85546875" style="16" bestFit="1" customWidth="1"/>
    <col min="15623" max="15623" width="11.42578125" style="16" customWidth="1"/>
    <col min="15624" max="15872" width="9.140625" style="16"/>
    <col min="15873" max="15873" width="10.7109375" style="16" customWidth="1"/>
    <col min="15874" max="15874" width="40.7109375" style="16" customWidth="1"/>
    <col min="15875" max="15877" width="17.7109375" style="16" customWidth="1"/>
    <col min="15878" max="15878" width="9.85546875" style="16" bestFit="1" customWidth="1"/>
    <col min="15879" max="15879" width="11.42578125" style="16" customWidth="1"/>
    <col min="15880" max="16128" width="9.140625" style="16"/>
    <col min="16129" max="16129" width="10.7109375" style="16" customWidth="1"/>
    <col min="16130" max="16130" width="40.7109375" style="16" customWidth="1"/>
    <col min="16131" max="16133" width="17.7109375" style="16" customWidth="1"/>
    <col min="16134" max="16134" width="9.85546875" style="16" bestFit="1" customWidth="1"/>
    <col min="16135" max="16135" width="11.42578125" style="16" customWidth="1"/>
    <col min="16136" max="16384" width="9.140625" style="16"/>
  </cols>
  <sheetData>
    <row r="1" spans="1:16" x14ac:dyDescent="0.25">
      <c r="A1" s="214" t="s">
        <v>198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</row>
    <row r="2" spans="1:16" x14ac:dyDescent="0.25">
      <c r="A2" s="214" t="s">
        <v>76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</row>
    <row r="3" spans="1:16" ht="15.75" thickBot="1" x14ac:dyDescent="0.3">
      <c r="E3" s="1"/>
      <c r="O3" s="1" t="s">
        <v>97</v>
      </c>
      <c r="P3"/>
    </row>
    <row r="4" spans="1:16" s="17" customFormat="1" x14ac:dyDescent="0.25">
      <c r="A4" s="60" t="s">
        <v>24</v>
      </c>
      <c r="B4" s="47" t="s">
        <v>25</v>
      </c>
      <c r="C4" s="47" t="s">
        <v>59</v>
      </c>
      <c r="D4" s="47" t="s">
        <v>60</v>
      </c>
      <c r="E4" s="47" t="s">
        <v>61</v>
      </c>
      <c r="F4" s="47" t="s">
        <v>62</v>
      </c>
      <c r="G4" s="47" t="s">
        <v>63</v>
      </c>
      <c r="H4" s="47" t="s">
        <v>64</v>
      </c>
      <c r="I4" s="47" t="s">
        <v>65</v>
      </c>
      <c r="J4" s="47" t="s">
        <v>66</v>
      </c>
      <c r="K4" s="47" t="s">
        <v>67</v>
      </c>
      <c r="L4" s="47" t="s">
        <v>68</v>
      </c>
      <c r="M4" s="47" t="s">
        <v>69</v>
      </c>
      <c r="N4" s="47" t="s">
        <v>70</v>
      </c>
      <c r="O4" s="52" t="s">
        <v>71</v>
      </c>
    </row>
    <row r="5" spans="1:16" s="7" customFormat="1" x14ac:dyDescent="0.25">
      <c r="A5" s="61" t="s">
        <v>26</v>
      </c>
      <c r="B5" s="48" t="s">
        <v>27</v>
      </c>
      <c r="C5" s="53">
        <f>$P$5/12</f>
        <v>29590583.333333332</v>
      </c>
      <c r="D5" s="53">
        <f t="shared" ref="D5:N5" si="0">$P$5/12</f>
        <v>29590583.333333332</v>
      </c>
      <c r="E5" s="53">
        <f t="shared" si="0"/>
        <v>29590583.333333332</v>
      </c>
      <c r="F5" s="53">
        <f t="shared" si="0"/>
        <v>29590583.333333332</v>
      </c>
      <c r="G5" s="53">
        <f t="shared" si="0"/>
        <v>29590583.333333332</v>
      </c>
      <c r="H5" s="53">
        <f t="shared" si="0"/>
        <v>29590583.333333332</v>
      </c>
      <c r="I5" s="53">
        <f t="shared" si="0"/>
        <v>29590583.333333332</v>
      </c>
      <c r="J5" s="53">
        <f t="shared" si="0"/>
        <v>29590583.333333332</v>
      </c>
      <c r="K5" s="53">
        <f t="shared" si="0"/>
        <v>29590583.333333332</v>
      </c>
      <c r="L5" s="53">
        <f t="shared" si="0"/>
        <v>29590583.333333332</v>
      </c>
      <c r="M5" s="53">
        <f t="shared" si="0"/>
        <v>29590583.333333332</v>
      </c>
      <c r="N5" s="53">
        <f t="shared" si="0"/>
        <v>29590583.333333332</v>
      </c>
      <c r="O5" s="54">
        <f>SUM(C5:N5)</f>
        <v>355087000</v>
      </c>
      <c r="P5" s="16">
        <v>355087000</v>
      </c>
    </row>
    <row r="6" spans="1:16" s="7" customFormat="1" ht="26.25" x14ac:dyDescent="0.25">
      <c r="A6" s="61" t="s">
        <v>28</v>
      </c>
      <c r="B6" s="67" t="s">
        <v>29</v>
      </c>
      <c r="C6" s="53">
        <f>$P$6/12</f>
        <v>6513833.333333333</v>
      </c>
      <c r="D6" s="53">
        <f t="shared" ref="D6:N6" si="1">$P$6/12</f>
        <v>6513833.333333333</v>
      </c>
      <c r="E6" s="53">
        <f t="shared" si="1"/>
        <v>6513833.333333333</v>
      </c>
      <c r="F6" s="53">
        <f t="shared" si="1"/>
        <v>6513833.333333333</v>
      </c>
      <c r="G6" s="53">
        <f t="shared" si="1"/>
        <v>6513833.333333333</v>
      </c>
      <c r="H6" s="53">
        <f t="shared" si="1"/>
        <v>6513833.333333333</v>
      </c>
      <c r="I6" s="53">
        <f t="shared" si="1"/>
        <v>6513833.333333333</v>
      </c>
      <c r="J6" s="53">
        <f t="shared" si="1"/>
        <v>6513833.333333333</v>
      </c>
      <c r="K6" s="53">
        <f t="shared" si="1"/>
        <v>6513833.333333333</v>
      </c>
      <c r="L6" s="53">
        <f t="shared" si="1"/>
        <v>6513833.333333333</v>
      </c>
      <c r="M6" s="53">
        <f t="shared" si="1"/>
        <v>6513833.333333333</v>
      </c>
      <c r="N6" s="53">
        <f t="shared" si="1"/>
        <v>6513833.333333333</v>
      </c>
      <c r="O6" s="54">
        <f t="shared" ref="O6:O13" si="2">SUM(C6:N6)</f>
        <v>78166000</v>
      </c>
      <c r="P6" s="16">
        <v>78166000</v>
      </c>
    </row>
    <row r="7" spans="1:16" x14ac:dyDescent="0.25">
      <c r="A7" s="61" t="s">
        <v>30</v>
      </c>
      <c r="B7" s="48" t="s">
        <v>31</v>
      </c>
      <c r="C7" s="53">
        <f>$P$7/12</f>
        <v>2089159.75</v>
      </c>
      <c r="D7" s="53">
        <f t="shared" ref="D7:N7" si="3">$P$7/12</f>
        <v>2089159.75</v>
      </c>
      <c r="E7" s="53">
        <f t="shared" si="3"/>
        <v>2089159.75</v>
      </c>
      <c r="F7" s="53">
        <f t="shared" si="3"/>
        <v>2089159.75</v>
      </c>
      <c r="G7" s="53">
        <f t="shared" si="3"/>
        <v>2089159.75</v>
      </c>
      <c r="H7" s="53">
        <f t="shared" si="3"/>
        <v>2089159.75</v>
      </c>
      <c r="I7" s="53">
        <f t="shared" si="3"/>
        <v>2089159.75</v>
      </c>
      <c r="J7" s="53">
        <f t="shared" si="3"/>
        <v>2089159.75</v>
      </c>
      <c r="K7" s="53">
        <f t="shared" si="3"/>
        <v>2089159.75</v>
      </c>
      <c r="L7" s="53">
        <f t="shared" si="3"/>
        <v>2089159.75</v>
      </c>
      <c r="M7" s="53">
        <f t="shared" si="3"/>
        <v>2089159.75</v>
      </c>
      <c r="N7" s="53">
        <f t="shared" si="3"/>
        <v>2089159.75</v>
      </c>
      <c r="O7" s="54">
        <f t="shared" si="2"/>
        <v>25069917</v>
      </c>
      <c r="P7" s="16">
        <v>25069917</v>
      </c>
    </row>
    <row r="8" spans="1:16" x14ac:dyDescent="0.25">
      <c r="A8" s="61" t="s">
        <v>32</v>
      </c>
      <c r="B8" s="48" t="s">
        <v>33</v>
      </c>
      <c r="C8" s="53">
        <f>$P$8/12</f>
        <v>0</v>
      </c>
      <c r="D8" s="53">
        <f t="shared" ref="D8:N8" si="4">$P$8/12</f>
        <v>0</v>
      </c>
      <c r="E8" s="53">
        <f t="shared" si="4"/>
        <v>0</v>
      </c>
      <c r="F8" s="53">
        <f t="shared" si="4"/>
        <v>0</v>
      </c>
      <c r="G8" s="53">
        <f t="shared" si="4"/>
        <v>0</v>
      </c>
      <c r="H8" s="53">
        <f t="shared" si="4"/>
        <v>0</v>
      </c>
      <c r="I8" s="53">
        <f t="shared" si="4"/>
        <v>0</v>
      </c>
      <c r="J8" s="53">
        <f t="shared" si="4"/>
        <v>0</v>
      </c>
      <c r="K8" s="53">
        <f t="shared" si="4"/>
        <v>0</v>
      </c>
      <c r="L8" s="53">
        <f t="shared" si="4"/>
        <v>0</v>
      </c>
      <c r="M8" s="53">
        <f t="shared" si="4"/>
        <v>0</v>
      </c>
      <c r="N8" s="53">
        <f t="shared" si="4"/>
        <v>0</v>
      </c>
      <c r="O8" s="54">
        <f t="shared" si="2"/>
        <v>0</v>
      </c>
    </row>
    <row r="9" spans="1:16" x14ac:dyDescent="0.25">
      <c r="A9" s="61" t="s">
        <v>34</v>
      </c>
      <c r="B9" s="48" t="s">
        <v>35</v>
      </c>
      <c r="C9" s="53">
        <f>$P$9/12</f>
        <v>0</v>
      </c>
      <c r="D9" s="53">
        <f t="shared" ref="D9:N9" si="5">$P$9/12</f>
        <v>0</v>
      </c>
      <c r="E9" s="53">
        <f t="shared" si="5"/>
        <v>0</v>
      </c>
      <c r="F9" s="53">
        <f t="shared" si="5"/>
        <v>0</v>
      </c>
      <c r="G9" s="53">
        <f t="shared" si="5"/>
        <v>0</v>
      </c>
      <c r="H9" s="53">
        <f t="shared" si="5"/>
        <v>0</v>
      </c>
      <c r="I9" s="53">
        <f t="shared" si="5"/>
        <v>0</v>
      </c>
      <c r="J9" s="53">
        <f t="shared" si="5"/>
        <v>0</v>
      </c>
      <c r="K9" s="53">
        <f t="shared" si="5"/>
        <v>0</v>
      </c>
      <c r="L9" s="53">
        <f t="shared" si="5"/>
        <v>0</v>
      </c>
      <c r="M9" s="53">
        <f t="shared" si="5"/>
        <v>0</v>
      </c>
      <c r="N9" s="53">
        <f t="shared" si="5"/>
        <v>0</v>
      </c>
      <c r="O9" s="54">
        <f t="shared" si="2"/>
        <v>0</v>
      </c>
    </row>
    <row r="10" spans="1:16" x14ac:dyDescent="0.25">
      <c r="A10" s="61" t="s">
        <v>36</v>
      </c>
      <c r="B10" s="48" t="s">
        <v>37</v>
      </c>
      <c r="C10" s="53">
        <f>$P$10/12</f>
        <v>333333.33333333331</v>
      </c>
      <c r="D10" s="53">
        <f t="shared" ref="D10:N10" si="6">$P$10/12</f>
        <v>333333.33333333331</v>
      </c>
      <c r="E10" s="53">
        <f t="shared" si="6"/>
        <v>333333.33333333331</v>
      </c>
      <c r="F10" s="53">
        <f t="shared" si="6"/>
        <v>333333.33333333331</v>
      </c>
      <c r="G10" s="53">
        <f t="shared" si="6"/>
        <v>333333.33333333331</v>
      </c>
      <c r="H10" s="53">
        <f t="shared" si="6"/>
        <v>333333.33333333331</v>
      </c>
      <c r="I10" s="53">
        <f t="shared" si="6"/>
        <v>333333.33333333331</v>
      </c>
      <c r="J10" s="53">
        <f t="shared" si="6"/>
        <v>333333.33333333331</v>
      </c>
      <c r="K10" s="53">
        <f t="shared" si="6"/>
        <v>333333.33333333331</v>
      </c>
      <c r="L10" s="53">
        <f t="shared" si="6"/>
        <v>333333.33333333331</v>
      </c>
      <c r="M10" s="53">
        <f t="shared" si="6"/>
        <v>333333.33333333331</v>
      </c>
      <c r="N10" s="53">
        <f t="shared" si="6"/>
        <v>333333.33333333331</v>
      </c>
      <c r="O10" s="54">
        <f t="shared" si="2"/>
        <v>4000000.0000000005</v>
      </c>
      <c r="P10" s="16">
        <v>4000000</v>
      </c>
    </row>
    <row r="11" spans="1:16" x14ac:dyDescent="0.25">
      <c r="A11" s="61" t="s">
        <v>38</v>
      </c>
      <c r="B11" s="48" t="s">
        <v>39</v>
      </c>
      <c r="C11" s="53">
        <f>$P$11/12</f>
        <v>0</v>
      </c>
      <c r="D11" s="53">
        <f t="shared" ref="D11:N11" si="7">$P$11/12</f>
        <v>0</v>
      </c>
      <c r="E11" s="53">
        <f t="shared" si="7"/>
        <v>0</v>
      </c>
      <c r="F11" s="53">
        <f t="shared" si="7"/>
        <v>0</v>
      </c>
      <c r="G11" s="53">
        <f t="shared" si="7"/>
        <v>0</v>
      </c>
      <c r="H11" s="53">
        <f t="shared" si="7"/>
        <v>0</v>
      </c>
      <c r="I11" s="53">
        <f t="shared" si="7"/>
        <v>0</v>
      </c>
      <c r="J11" s="53">
        <f t="shared" si="7"/>
        <v>0</v>
      </c>
      <c r="K11" s="53">
        <f t="shared" si="7"/>
        <v>0</v>
      </c>
      <c r="L11" s="53">
        <f t="shared" si="7"/>
        <v>0</v>
      </c>
      <c r="M11" s="53">
        <f t="shared" si="7"/>
        <v>0</v>
      </c>
      <c r="N11" s="53">
        <f t="shared" si="7"/>
        <v>0</v>
      </c>
      <c r="O11" s="54">
        <f t="shared" si="2"/>
        <v>0</v>
      </c>
    </row>
    <row r="12" spans="1:16" ht="26.25" x14ac:dyDescent="0.25">
      <c r="A12" s="61" t="s">
        <v>40</v>
      </c>
      <c r="B12" s="67" t="s">
        <v>41</v>
      </c>
      <c r="C12" s="53">
        <f>$P$12/12</f>
        <v>0</v>
      </c>
      <c r="D12" s="53">
        <f t="shared" ref="D12:N12" si="8">$P$12/12</f>
        <v>0</v>
      </c>
      <c r="E12" s="53">
        <f t="shared" si="8"/>
        <v>0</v>
      </c>
      <c r="F12" s="53">
        <f t="shared" si="8"/>
        <v>0</v>
      </c>
      <c r="G12" s="53">
        <f t="shared" si="8"/>
        <v>0</v>
      </c>
      <c r="H12" s="53">
        <f t="shared" si="8"/>
        <v>0</v>
      </c>
      <c r="I12" s="53">
        <f t="shared" si="8"/>
        <v>0</v>
      </c>
      <c r="J12" s="53">
        <f t="shared" si="8"/>
        <v>0</v>
      </c>
      <c r="K12" s="53">
        <f t="shared" si="8"/>
        <v>0</v>
      </c>
      <c r="L12" s="53">
        <f t="shared" si="8"/>
        <v>0</v>
      </c>
      <c r="M12" s="53">
        <f t="shared" si="8"/>
        <v>0</v>
      </c>
      <c r="N12" s="53">
        <f t="shared" si="8"/>
        <v>0</v>
      </c>
      <c r="O12" s="54">
        <f t="shared" si="2"/>
        <v>0</v>
      </c>
    </row>
    <row r="13" spans="1:16" ht="15.75" thickBot="1" x14ac:dyDescent="0.3">
      <c r="A13" s="62" t="s">
        <v>42</v>
      </c>
      <c r="B13" s="49" t="s">
        <v>43</v>
      </c>
      <c r="C13" s="53">
        <f>$P$13/12</f>
        <v>0</v>
      </c>
      <c r="D13" s="53">
        <f t="shared" ref="D13:N13" si="9">$P$13/12</f>
        <v>0</v>
      </c>
      <c r="E13" s="53">
        <f t="shared" si="9"/>
        <v>0</v>
      </c>
      <c r="F13" s="53">
        <f t="shared" si="9"/>
        <v>0</v>
      </c>
      <c r="G13" s="53">
        <f t="shared" si="9"/>
        <v>0</v>
      </c>
      <c r="H13" s="53">
        <f t="shared" si="9"/>
        <v>0</v>
      </c>
      <c r="I13" s="53">
        <f t="shared" si="9"/>
        <v>0</v>
      </c>
      <c r="J13" s="53">
        <f t="shared" si="9"/>
        <v>0</v>
      </c>
      <c r="K13" s="53">
        <f t="shared" si="9"/>
        <v>0</v>
      </c>
      <c r="L13" s="53">
        <f t="shared" si="9"/>
        <v>0</v>
      </c>
      <c r="M13" s="53">
        <f t="shared" si="9"/>
        <v>0</v>
      </c>
      <c r="N13" s="53">
        <f t="shared" si="9"/>
        <v>0</v>
      </c>
      <c r="O13" s="54">
        <f t="shared" si="2"/>
        <v>0</v>
      </c>
    </row>
    <row r="14" spans="1:16" ht="15.75" thickBot="1" x14ac:dyDescent="0.3">
      <c r="A14" s="63" t="s">
        <v>44</v>
      </c>
      <c r="B14" s="50" t="s">
        <v>45</v>
      </c>
      <c r="C14" s="55">
        <f t="shared" ref="C14:O14" si="10">SUM(C5:C13)</f>
        <v>38526909.75</v>
      </c>
      <c r="D14" s="55">
        <f t="shared" si="10"/>
        <v>38526909.75</v>
      </c>
      <c r="E14" s="56">
        <f t="shared" si="10"/>
        <v>38526909.75</v>
      </c>
      <c r="F14" s="55">
        <f t="shared" si="10"/>
        <v>38526909.75</v>
      </c>
      <c r="G14" s="55">
        <f t="shared" si="10"/>
        <v>38526909.75</v>
      </c>
      <c r="H14" s="56">
        <f t="shared" si="10"/>
        <v>38526909.75</v>
      </c>
      <c r="I14" s="55">
        <f t="shared" si="10"/>
        <v>38526909.75</v>
      </c>
      <c r="J14" s="55">
        <f t="shared" si="10"/>
        <v>38526909.75</v>
      </c>
      <c r="K14" s="56">
        <f t="shared" si="10"/>
        <v>38526909.75</v>
      </c>
      <c r="L14" s="55">
        <f t="shared" si="10"/>
        <v>38526909.75</v>
      </c>
      <c r="M14" s="55">
        <f t="shared" si="10"/>
        <v>38526909.75</v>
      </c>
      <c r="N14" s="56">
        <f t="shared" si="10"/>
        <v>38526909.75</v>
      </c>
      <c r="O14" s="56">
        <f t="shared" si="10"/>
        <v>462322917</v>
      </c>
    </row>
    <row r="15" spans="1:16" ht="26.25" x14ac:dyDescent="0.25">
      <c r="A15" s="64" t="s">
        <v>46</v>
      </c>
      <c r="B15" s="70" t="s">
        <v>47</v>
      </c>
      <c r="C15" s="53">
        <f>$P$15/12</f>
        <v>2291666.6666666665</v>
      </c>
      <c r="D15" s="53">
        <f t="shared" ref="D15:N15" si="11">$P$15/12</f>
        <v>2291666.6666666665</v>
      </c>
      <c r="E15" s="53">
        <f t="shared" si="11"/>
        <v>2291666.6666666665</v>
      </c>
      <c r="F15" s="53">
        <f t="shared" si="11"/>
        <v>2291666.6666666665</v>
      </c>
      <c r="G15" s="53">
        <f t="shared" si="11"/>
        <v>2291666.6666666665</v>
      </c>
      <c r="H15" s="53">
        <f t="shared" si="11"/>
        <v>2291666.6666666665</v>
      </c>
      <c r="I15" s="53">
        <f t="shared" si="11"/>
        <v>2291666.6666666665</v>
      </c>
      <c r="J15" s="53">
        <f t="shared" si="11"/>
        <v>2291666.6666666665</v>
      </c>
      <c r="K15" s="53">
        <f t="shared" si="11"/>
        <v>2291666.6666666665</v>
      </c>
      <c r="L15" s="53">
        <f t="shared" si="11"/>
        <v>2291666.6666666665</v>
      </c>
      <c r="M15" s="53">
        <f t="shared" si="11"/>
        <v>2291666.6666666665</v>
      </c>
      <c r="N15" s="53">
        <f t="shared" si="11"/>
        <v>2291666.6666666665</v>
      </c>
      <c r="O15" s="57">
        <f>SUM(C15:N15)</f>
        <v>27500000.000000004</v>
      </c>
      <c r="P15" s="16">
        <v>27500000</v>
      </c>
    </row>
    <row r="16" spans="1:16" ht="26.25" x14ac:dyDescent="0.25">
      <c r="A16" s="61" t="s">
        <v>48</v>
      </c>
      <c r="B16" s="67" t="s">
        <v>49</v>
      </c>
      <c r="C16" s="53">
        <f>$P$16/12</f>
        <v>0</v>
      </c>
      <c r="D16" s="53">
        <f t="shared" ref="D16:N16" si="12">$P$16/12</f>
        <v>0</v>
      </c>
      <c r="E16" s="53">
        <f t="shared" si="12"/>
        <v>0</v>
      </c>
      <c r="F16" s="53">
        <f t="shared" si="12"/>
        <v>0</v>
      </c>
      <c r="G16" s="53">
        <f t="shared" si="12"/>
        <v>0</v>
      </c>
      <c r="H16" s="53">
        <f t="shared" si="12"/>
        <v>0</v>
      </c>
      <c r="I16" s="53">
        <f t="shared" si="12"/>
        <v>0</v>
      </c>
      <c r="J16" s="53">
        <f t="shared" si="12"/>
        <v>0</v>
      </c>
      <c r="K16" s="53">
        <f t="shared" si="12"/>
        <v>0</v>
      </c>
      <c r="L16" s="53">
        <f t="shared" si="12"/>
        <v>0</v>
      </c>
      <c r="M16" s="53">
        <f t="shared" si="12"/>
        <v>0</v>
      </c>
      <c r="N16" s="53">
        <f t="shared" si="12"/>
        <v>0</v>
      </c>
      <c r="O16" s="58">
        <f t="shared" ref="O16:O20" si="13">SUM(C16:N16)</f>
        <v>0</v>
      </c>
    </row>
    <row r="17" spans="1:16" x14ac:dyDescent="0.25">
      <c r="A17" s="61" t="s">
        <v>50</v>
      </c>
      <c r="B17" s="48" t="s">
        <v>51</v>
      </c>
      <c r="C17" s="53">
        <f>$P$17/12</f>
        <v>0</v>
      </c>
      <c r="D17" s="53">
        <f t="shared" ref="D17:N17" si="14">$P$17/12</f>
        <v>0</v>
      </c>
      <c r="E17" s="53">
        <f t="shared" si="14"/>
        <v>0</v>
      </c>
      <c r="F17" s="53">
        <f t="shared" si="14"/>
        <v>0</v>
      </c>
      <c r="G17" s="53">
        <f t="shared" si="14"/>
        <v>0</v>
      </c>
      <c r="H17" s="53">
        <f t="shared" si="14"/>
        <v>0</v>
      </c>
      <c r="I17" s="53">
        <f t="shared" si="14"/>
        <v>0</v>
      </c>
      <c r="J17" s="53">
        <f t="shared" si="14"/>
        <v>0</v>
      </c>
      <c r="K17" s="53">
        <f t="shared" si="14"/>
        <v>0</v>
      </c>
      <c r="L17" s="53">
        <f t="shared" si="14"/>
        <v>0</v>
      </c>
      <c r="M17" s="53">
        <f t="shared" si="14"/>
        <v>0</v>
      </c>
      <c r="N17" s="53">
        <f t="shared" si="14"/>
        <v>0</v>
      </c>
      <c r="O17" s="58">
        <f t="shared" si="13"/>
        <v>0</v>
      </c>
    </row>
    <row r="18" spans="1:16" x14ac:dyDescent="0.25">
      <c r="A18" s="61" t="s">
        <v>52</v>
      </c>
      <c r="B18" s="48" t="s">
        <v>53</v>
      </c>
      <c r="C18" s="53">
        <f>$P$18/12</f>
        <v>291666.66666666669</v>
      </c>
      <c r="D18" s="53">
        <f t="shared" ref="D18:N18" si="15">$P$18/12</f>
        <v>291666.66666666669</v>
      </c>
      <c r="E18" s="53">
        <f t="shared" si="15"/>
        <v>291666.66666666669</v>
      </c>
      <c r="F18" s="53">
        <f t="shared" si="15"/>
        <v>291666.66666666669</v>
      </c>
      <c r="G18" s="53">
        <f t="shared" si="15"/>
        <v>291666.66666666669</v>
      </c>
      <c r="H18" s="53">
        <f t="shared" si="15"/>
        <v>291666.66666666669</v>
      </c>
      <c r="I18" s="53">
        <f t="shared" si="15"/>
        <v>291666.66666666669</v>
      </c>
      <c r="J18" s="53">
        <f t="shared" si="15"/>
        <v>291666.66666666669</v>
      </c>
      <c r="K18" s="53">
        <f t="shared" si="15"/>
        <v>291666.66666666669</v>
      </c>
      <c r="L18" s="53">
        <f t="shared" si="15"/>
        <v>291666.66666666669</v>
      </c>
      <c r="M18" s="53">
        <f t="shared" si="15"/>
        <v>291666.66666666669</v>
      </c>
      <c r="N18" s="53">
        <f t="shared" si="15"/>
        <v>291666.66666666669</v>
      </c>
      <c r="O18" s="58">
        <f t="shared" si="13"/>
        <v>3499999.9999999995</v>
      </c>
      <c r="P18" s="16">
        <v>3500000</v>
      </c>
    </row>
    <row r="19" spans="1:16" ht="26.25" x14ac:dyDescent="0.25">
      <c r="A19" s="61" t="s">
        <v>54</v>
      </c>
      <c r="B19" s="67" t="s">
        <v>55</v>
      </c>
      <c r="C19" s="53">
        <f>$P$19/12</f>
        <v>0</v>
      </c>
      <c r="D19" s="53">
        <f t="shared" ref="D19:N19" si="16">$P$19/12</f>
        <v>0</v>
      </c>
      <c r="E19" s="53">
        <f t="shared" si="16"/>
        <v>0</v>
      </c>
      <c r="F19" s="53">
        <f t="shared" si="16"/>
        <v>0</v>
      </c>
      <c r="G19" s="53">
        <f t="shared" si="16"/>
        <v>0</v>
      </c>
      <c r="H19" s="53">
        <f t="shared" si="16"/>
        <v>0</v>
      </c>
      <c r="I19" s="53">
        <f t="shared" si="16"/>
        <v>0</v>
      </c>
      <c r="J19" s="53">
        <f t="shared" si="16"/>
        <v>0</v>
      </c>
      <c r="K19" s="53">
        <f t="shared" si="16"/>
        <v>0</v>
      </c>
      <c r="L19" s="53">
        <f t="shared" si="16"/>
        <v>0</v>
      </c>
      <c r="M19" s="53">
        <f t="shared" si="16"/>
        <v>0</v>
      </c>
      <c r="N19" s="53">
        <f t="shared" si="16"/>
        <v>0</v>
      </c>
      <c r="O19" s="58">
        <f t="shared" si="13"/>
        <v>0</v>
      </c>
    </row>
    <row r="20" spans="1:16" ht="15.75" thickBot="1" x14ac:dyDescent="0.3">
      <c r="A20" s="62" t="s">
        <v>56</v>
      </c>
      <c r="B20" s="49" t="s">
        <v>57</v>
      </c>
      <c r="C20" s="53">
        <f>$P$20/12</f>
        <v>35943576.416666664</v>
      </c>
      <c r="D20" s="53">
        <f t="shared" ref="D20:N20" si="17">$P$20/12</f>
        <v>35943576.416666664</v>
      </c>
      <c r="E20" s="53">
        <f t="shared" si="17"/>
        <v>35943576.416666664</v>
      </c>
      <c r="F20" s="53">
        <f t="shared" si="17"/>
        <v>35943576.416666664</v>
      </c>
      <c r="G20" s="53">
        <f t="shared" si="17"/>
        <v>35943576.416666664</v>
      </c>
      <c r="H20" s="53">
        <f t="shared" si="17"/>
        <v>35943576.416666664</v>
      </c>
      <c r="I20" s="53">
        <f t="shared" si="17"/>
        <v>35943576.416666664</v>
      </c>
      <c r="J20" s="53">
        <f t="shared" si="17"/>
        <v>35943576.416666664</v>
      </c>
      <c r="K20" s="53">
        <f t="shared" si="17"/>
        <v>35943576.416666664</v>
      </c>
      <c r="L20" s="53">
        <f t="shared" si="17"/>
        <v>35943576.416666664</v>
      </c>
      <c r="M20" s="53">
        <f t="shared" si="17"/>
        <v>35943576.416666664</v>
      </c>
      <c r="N20" s="53">
        <f t="shared" si="17"/>
        <v>35943576.416666664</v>
      </c>
      <c r="O20" s="59">
        <f t="shared" si="13"/>
        <v>431322917.00000006</v>
      </c>
      <c r="P20" s="16">
        <v>431322917</v>
      </c>
    </row>
    <row r="21" spans="1:16" ht="15.75" thickBot="1" x14ac:dyDescent="0.3">
      <c r="A21" s="63" t="s">
        <v>44</v>
      </c>
      <c r="B21" s="50" t="s">
        <v>58</v>
      </c>
      <c r="C21" s="55">
        <f t="shared" ref="C21:O21" si="18">SUM(C15:C20)</f>
        <v>38526909.75</v>
      </c>
      <c r="D21" s="55">
        <f t="shared" si="18"/>
        <v>38526909.75</v>
      </c>
      <c r="E21" s="56">
        <f t="shared" si="18"/>
        <v>38526909.75</v>
      </c>
      <c r="F21" s="55">
        <f t="shared" si="18"/>
        <v>38526909.75</v>
      </c>
      <c r="G21" s="55">
        <f t="shared" si="18"/>
        <v>38526909.75</v>
      </c>
      <c r="H21" s="56">
        <f t="shared" si="18"/>
        <v>38526909.75</v>
      </c>
      <c r="I21" s="55">
        <f t="shared" si="18"/>
        <v>38526909.75</v>
      </c>
      <c r="J21" s="55">
        <f t="shared" si="18"/>
        <v>38526909.75</v>
      </c>
      <c r="K21" s="56">
        <f t="shared" si="18"/>
        <v>38526909.75</v>
      </c>
      <c r="L21" s="55">
        <f t="shared" si="18"/>
        <v>38526909.75</v>
      </c>
      <c r="M21" s="55">
        <f t="shared" si="18"/>
        <v>38526909.75</v>
      </c>
      <c r="N21" s="56">
        <f t="shared" si="18"/>
        <v>38526909.75</v>
      </c>
      <c r="O21" s="56">
        <f t="shared" si="18"/>
        <v>462322917.00000006</v>
      </c>
    </row>
  </sheetData>
  <mergeCells count="2">
    <mergeCell ref="A1:O1"/>
    <mergeCell ref="A2:O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1.sz. mell.</vt:lpstr>
      <vt:lpstr>2. sz. mell.</vt:lpstr>
      <vt:lpstr>3. sz. mell.</vt:lpstr>
      <vt:lpstr>4. sz. mell.</vt:lpstr>
      <vt:lpstr>5. sz. mell.</vt:lpstr>
      <vt:lpstr>6. sz. mell.</vt:lpstr>
      <vt:lpstr>7. sz. mell.</vt:lpstr>
      <vt:lpstr>8. sz. mell.</vt:lpstr>
      <vt:lpstr>9. sz. mell.</vt:lpstr>
      <vt:lpstr>10. sz. mell.</vt:lpstr>
      <vt:lpstr>11. sz. mell.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FulopSz</dc:creator>
  <cp:lastModifiedBy>Petz</cp:lastModifiedBy>
  <cp:lastPrinted>2017-10-05T11:29:55Z</cp:lastPrinted>
  <dcterms:created xsi:type="dcterms:W3CDTF">2013-02-12T14:58:30Z</dcterms:created>
  <dcterms:modified xsi:type="dcterms:W3CDTF">2017-10-05T11:30:17Z</dcterms:modified>
</cp:coreProperties>
</file>