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940" windowHeight="10110" activeTab="6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</sheets>
  <calcPr calcId="125725"/>
</workbook>
</file>

<file path=xl/calcChain.xml><?xml version="1.0" encoding="utf-8"?>
<calcChain xmlns="http://schemas.openxmlformats.org/spreadsheetml/2006/main">
  <c r="AH42" i="2"/>
  <c r="AI42"/>
  <c r="AG54"/>
  <c r="AG53"/>
  <c r="AG55" s="1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B55"/>
  <c r="Y37" i="7"/>
  <c r="I49" i="6"/>
  <c r="I50"/>
  <c r="I51"/>
  <c r="I52"/>
  <c r="O50" i="4"/>
  <c r="M50"/>
  <c r="N50"/>
  <c r="N46"/>
  <c r="O46"/>
  <c r="O47"/>
  <c r="O48"/>
  <c r="O49"/>
  <c r="AH13" i="8"/>
  <c r="AH59"/>
  <c r="AI59"/>
  <c r="AJ59"/>
  <c r="AK59"/>
  <c r="AL59"/>
  <c r="AM59"/>
  <c r="AN59"/>
  <c r="AO59"/>
  <c r="AR4"/>
  <c r="AR5"/>
  <c r="AR6"/>
  <c r="AR7"/>
  <c r="AR8"/>
  <c r="AR10"/>
  <c r="AR11"/>
  <c r="AR12"/>
  <c r="AR15"/>
  <c r="AR16"/>
  <c r="AR17"/>
  <c r="AR19"/>
  <c r="AR20"/>
  <c r="AR22"/>
  <c r="AR23"/>
  <c r="AR24"/>
  <c r="AR25"/>
  <c r="AR26"/>
  <c r="AR27"/>
  <c r="AR28"/>
  <c r="AR30"/>
  <c r="AR32"/>
  <c r="AR35"/>
  <c r="AR36" s="1"/>
  <c r="AR37"/>
  <c r="AR38"/>
  <c r="AR40"/>
  <c r="AR41"/>
  <c r="AR42"/>
  <c r="AR43"/>
  <c r="AR44"/>
  <c r="AR46"/>
  <c r="AR47"/>
  <c r="AR49"/>
  <c r="AR51"/>
  <c r="AR52"/>
  <c r="AR54"/>
  <c r="AR55" s="1"/>
  <c r="AR57"/>
  <c r="AR58"/>
  <c r="AQ4"/>
  <c r="AQ5"/>
  <c r="AQ6"/>
  <c r="AQ7"/>
  <c r="AQ8"/>
  <c r="AQ10"/>
  <c r="AQ11"/>
  <c r="AQ12"/>
  <c r="AQ15"/>
  <c r="AQ16"/>
  <c r="AQ17"/>
  <c r="AQ19"/>
  <c r="AQ20"/>
  <c r="AQ22"/>
  <c r="AQ23"/>
  <c r="AQ24"/>
  <c r="AQ25"/>
  <c r="AQ26"/>
  <c r="AQ27"/>
  <c r="AQ28"/>
  <c r="AQ30"/>
  <c r="AQ32"/>
  <c r="AQ35"/>
  <c r="AQ36" s="1"/>
  <c r="AQ37"/>
  <c r="AQ38"/>
  <c r="AQ40"/>
  <c r="AQ41"/>
  <c r="AQ42"/>
  <c r="AQ43"/>
  <c r="AQ44"/>
  <c r="AQ46"/>
  <c r="AQ47"/>
  <c r="AQ49"/>
  <c r="AQ51"/>
  <c r="AQ53" s="1"/>
  <c r="AQ52"/>
  <c r="AQ54"/>
  <c r="AQ55" s="1"/>
  <c r="AQ57"/>
  <c r="AQ58"/>
  <c r="AR3"/>
  <c r="AQ3"/>
  <c r="AF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B59"/>
  <c r="AH45"/>
  <c r="AI45"/>
  <c r="AJ45"/>
  <c r="AK45"/>
  <c r="AL45"/>
  <c r="AM45"/>
  <c r="AN45"/>
  <c r="AO45"/>
  <c r="AH55"/>
  <c r="AI55"/>
  <c r="AJ55"/>
  <c r="AK55"/>
  <c r="AL55"/>
  <c r="AM55"/>
  <c r="AN55"/>
  <c r="AO55"/>
  <c r="AH53"/>
  <c r="AI53"/>
  <c r="AJ53"/>
  <c r="AK53"/>
  <c r="AL53"/>
  <c r="AM53"/>
  <c r="AN53"/>
  <c r="AO53"/>
  <c r="AH50"/>
  <c r="AI50"/>
  <c r="AJ50"/>
  <c r="AK50"/>
  <c r="AL50"/>
  <c r="AM50"/>
  <c r="AN50"/>
  <c r="AO50"/>
  <c r="AH36"/>
  <c r="AI36"/>
  <c r="AJ36"/>
  <c r="AK36"/>
  <c r="AL36"/>
  <c r="AM36"/>
  <c r="AN36"/>
  <c r="AO36"/>
  <c r="AH33"/>
  <c r="AI33"/>
  <c r="AR33" s="1"/>
  <c r="AJ33"/>
  <c r="AK33"/>
  <c r="AL33"/>
  <c r="AM33"/>
  <c r="AN33"/>
  <c r="AO33"/>
  <c r="AH31"/>
  <c r="AI31"/>
  <c r="AR31" s="1"/>
  <c r="AJ31"/>
  <c r="AK31"/>
  <c r="AL31"/>
  <c r="AM31"/>
  <c r="AN31"/>
  <c r="AO31"/>
  <c r="AH29"/>
  <c r="AI29"/>
  <c r="AR29" s="1"/>
  <c r="AJ29"/>
  <c r="AK29"/>
  <c r="AL29"/>
  <c r="AM29"/>
  <c r="AN29"/>
  <c r="AO29"/>
  <c r="AH21"/>
  <c r="AI21"/>
  <c r="AR21" s="1"/>
  <c r="AJ21"/>
  <c r="AK21"/>
  <c r="AL21"/>
  <c r="AM21"/>
  <c r="AN21"/>
  <c r="AO21"/>
  <c r="AH18"/>
  <c r="AH34" s="1"/>
  <c r="AI18"/>
  <c r="AI34" s="1"/>
  <c r="AJ18"/>
  <c r="AJ34" s="1"/>
  <c r="AK18"/>
  <c r="AK34" s="1"/>
  <c r="AL18"/>
  <c r="AL34" s="1"/>
  <c r="AM18"/>
  <c r="AM34" s="1"/>
  <c r="AN18"/>
  <c r="AN34" s="1"/>
  <c r="AO18"/>
  <c r="AO34" s="1"/>
  <c r="AI13"/>
  <c r="AJ13"/>
  <c r="AK13"/>
  <c r="AL13"/>
  <c r="AM13"/>
  <c r="AN13"/>
  <c r="AO13"/>
  <c r="AH9"/>
  <c r="AH14" s="1"/>
  <c r="AI9"/>
  <c r="AI14" s="1"/>
  <c r="AJ9"/>
  <c r="AK9"/>
  <c r="AK14" s="1"/>
  <c r="AL9"/>
  <c r="AL14" s="1"/>
  <c r="AM9"/>
  <c r="AN9"/>
  <c r="AO9"/>
  <c r="AO14" s="1"/>
  <c r="AG58"/>
  <c r="AG59" s="1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G54"/>
  <c r="AG55" s="1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G52"/>
  <c r="AP52" s="1"/>
  <c r="AG51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G49"/>
  <c r="AP49" s="1"/>
  <c r="AG47"/>
  <c r="AP47" s="1"/>
  <c r="AG46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G44"/>
  <c r="AP44" s="1"/>
  <c r="AG43"/>
  <c r="AP43" s="1"/>
  <c r="AG42"/>
  <c r="AP42" s="1"/>
  <c r="AG41"/>
  <c r="AP41" s="1"/>
  <c r="AG40"/>
  <c r="AP40" s="1"/>
  <c r="AG38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G35"/>
  <c r="AG36" s="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G32"/>
  <c r="AG33" s="1"/>
  <c r="AP33" s="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G30"/>
  <c r="AG31" s="1"/>
  <c r="AP31" s="1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G28"/>
  <c r="AP28" s="1"/>
  <c r="AG27"/>
  <c r="AP27" s="1"/>
  <c r="AP26"/>
  <c r="AG26"/>
  <c r="AG25"/>
  <c r="AP25" s="1"/>
  <c r="AP24"/>
  <c r="AG24"/>
  <c r="AP23"/>
  <c r="AG23"/>
  <c r="AP22"/>
  <c r="AG22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G20"/>
  <c r="AP20" s="1"/>
  <c r="AG19"/>
  <c r="AG21" s="1"/>
  <c r="AP21" s="1"/>
  <c r="AF18"/>
  <c r="AF34" s="1"/>
  <c r="AE18"/>
  <c r="AE34" s="1"/>
  <c r="AD18"/>
  <c r="AD34" s="1"/>
  <c r="AC18"/>
  <c r="AC34" s="1"/>
  <c r="AB18"/>
  <c r="AB34" s="1"/>
  <c r="AA18"/>
  <c r="AA34" s="1"/>
  <c r="Z18"/>
  <c r="Z34" s="1"/>
  <c r="Y18"/>
  <c r="Y34" s="1"/>
  <c r="X18"/>
  <c r="X34" s="1"/>
  <c r="W18"/>
  <c r="W34" s="1"/>
  <c r="V18"/>
  <c r="V34" s="1"/>
  <c r="U18"/>
  <c r="U34" s="1"/>
  <c r="T18"/>
  <c r="T34" s="1"/>
  <c r="S18"/>
  <c r="S34" s="1"/>
  <c r="R18"/>
  <c r="Q18"/>
  <c r="Q34" s="1"/>
  <c r="P18"/>
  <c r="P34" s="1"/>
  <c r="O18"/>
  <c r="O34" s="1"/>
  <c r="N18"/>
  <c r="N34" s="1"/>
  <c r="M18"/>
  <c r="M34" s="1"/>
  <c r="L18"/>
  <c r="L34" s="1"/>
  <c r="K18"/>
  <c r="K34" s="1"/>
  <c r="J18"/>
  <c r="J34" s="1"/>
  <c r="I18"/>
  <c r="I34" s="1"/>
  <c r="H18"/>
  <c r="H34" s="1"/>
  <c r="G18"/>
  <c r="G34" s="1"/>
  <c r="F18"/>
  <c r="F34" s="1"/>
  <c r="E18"/>
  <c r="E34" s="1"/>
  <c r="D18"/>
  <c r="D34" s="1"/>
  <c r="C18"/>
  <c r="C34" s="1"/>
  <c r="B18"/>
  <c r="B34" s="1"/>
  <c r="AG17"/>
  <c r="AP17" s="1"/>
  <c r="AG16"/>
  <c r="AG15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G12"/>
  <c r="AP12" s="1"/>
  <c r="AP10"/>
  <c r="AG10"/>
  <c r="AG13" s="1"/>
  <c r="AP13" s="1"/>
  <c r="AF9"/>
  <c r="AE9"/>
  <c r="AE14" s="1"/>
  <c r="AE56" s="1"/>
  <c r="AE60" s="1"/>
  <c r="AD9"/>
  <c r="AC9"/>
  <c r="AC14" s="1"/>
  <c r="AC56" s="1"/>
  <c r="AC60" s="1"/>
  <c r="AB9"/>
  <c r="AB14" s="1"/>
  <c r="AB56" s="1"/>
  <c r="AB60" s="1"/>
  <c r="AA9"/>
  <c r="AA14" s="1"/>
  <c r="AA56" s="1"/>
  <c r="AA60" s="1"/>
  <c r="Z9"/>
  <c r="Z14" s="1"/>
  <c r="Z56" s="1"/>
  <c r="Z60" s="1"/>
  <c r="Y9"/>
  <c r="Y14" s="1"/>
  <c r="Y56" s="1"/>
  <c r="Y60" s="1"/>
  <c r="X9"/>
  <c r="X14" s="1"/>
  <c r="X56" s="1"/>
  <c r="X60" s="1"/>
  <c r="W9"/>
  <c r="W14" s="1"/>
  <c r="W56" s="1"/>
  <c r="W60" s="1"/>
  <c r="V9"/>
  <c r="V14" s="1"/>
  <c r="V56" s="1"/>
  <c r="V60" s="1"/>
  <c r="U9"/>
  <c r="U14" s="1"/>
  <c r="U56" s="1"/>
  <c r="U60" s="1"/>
  <c r="T9"/>
  <c r="T14" s="1"/>
  <c r="T56" s="1"/>
  <c r="T60" s="1"/>
  <c r="S9"/>
  <c r="S14" s="1"/>
  <c r="S56" s="1"/>
  <c r="S60" s="1"/>
  <c r="R9"/>
  <c r="R14" s="1"/>
  <c r="Q9"/>
  <c r="Q14" s="1"/>
  <c r="Q56" s="1"/>
  <c r="Q60" s="1"/>
  <c r="P9"/>
  <c r="P14" s="1"/>
  <c r="P56" s="1"/>
  <c r="P60" s="1"/>
  <c r="O9"/>
  <c r="O14" s="1"/>
  <c r="O56" s="1"/>
  <c r="O60" s="1"/>
  <c r="N9"/>
  <c r="N14" s="1"/>
  <c r="N56" s="1"/>
  <c r="N60" s="1"/>
  <c r="M9"/>
  <c r="M14" s="1"/>
  <c r="M56" s="1"/>
  <c r="M60" s="1"/>
  <c r="L9"/>
  <c r="L14" s="1"/>
  <c r="L56" s="1"/>
  <c r="L60" s="1"/>
  <c r="K9"/>
  <c r="K14" s="1"/>
  <c r="K56" s="1"/>
  <c r="K60" s="1"/>
  <c r="J9"/>
  <c r="J14" s="1"/>
  <c r="J56" s="1"/>
  <c r="J60" s="1"/>
  <c r="I9"/>
  <c r="I14" s="1"/>
  <c r="H9"/>
  <c r="H14" s="1"/>
  <c r="G9"/>
  <c r="G14" s="1"/>
  <c r="F9"/>
  <c r="F14" s="1"/>
  <c r="F56" s="1"/>
  <c r="F60" s="1"/>
  <c r="E9"/>
  <c r="E14" s="1"/>
  <c r="E56" s="1"/>
  <c r="E60" s="1"/>
  <c r="D9"/>
  <c r="D14" s="1"/>
  <c r="D56" s="1"/>
  <c r="D60" s="1"/>
  <c r="C9"/>
  <c r="C14" s="1"/>
  <c r="C56" s="1"/>
  <c r="C60" s="1"/>
  <c r="B9"/>
  <c r="B14" s="1"/>
  <c r="B56" s="1"/>
  <c r="B60" s="1"/>
  <c r="AG8"/>
  <c r="AP8" s="1"/>
  <c r="AG7"/>
  <c r="AP7" s="1"/>
  <c r="AG6"/>
  <c r="AP6" s="1"/>
  <c r="AG5"/>
  <c r="AP5" s="1"/>
  <c r="AG4"/>
  <c r="AP4" s="1"/>
  <c r="AG3"/>
  <c r="AJ3" i="7"/>
  <c r="AJ4"/>
  <c r="AJ5"/>
  <c r="AJ6"/>
  <c r="AJ7"/>
  <c r="AJ9"/>
  <c r="AJ11"/>
  <c r="AJ12"/>
  <c r="AJ14"/>
  <c r="AJ15"/>
  <c r="AJ16"/>
  <c r="AJ18"/>
  <c r="AJ20"/>
  <c r="AJ21"/>
  <c r="AJ22"/>
  <c r="AJ23"/>
  <c r="AJ24"/>
  <c r="AJ25"/>
  <c r="AJ26"/>
  <c r="AJ28"/>
  <c r="AJ30"/>
  <c r="AJ31"/>
  <c r="AJ33"/>
  <c r="AJ34"/>
  <c r="AJ37"/>
  <c r="AJ38"/>
  <c r="AJ39"/>
  <c r="AJ2"/>
  <c r="AI3"/>
  <c r="AI4"/>
  <c r="AI5"/>
  <c r="AI6"/>
  <c r="AI7"/>
  <c r="AI9"/>
  <c r="AI11"/>
  <c r="AI12"/>
  <c r="AI14"/>
  <c r="AI15"/>
  <c r="AI16"/>
  <c r="AI18"/>
  <c r="AI20"/>
  <c r="AI21"/>
  <c r="AI22"/>
  <c r="AI23"/>
  <c r="AI24"/>
  <c r="AI25"/>
  <c r="AI26"/>
  <c r="AI28"/>
  <c r="AI30"/>
  <c r="AI31"/>
  <c r="AI33"/>
  <c r="AI34"/>
  <c r="AI37"/>
  <c r="AI38"/>
  <c r="AI39"/>
  <c r="AI2"/>
  <c r="AE13"/>
  <c r="AG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Z32"/>
  <c r="AA32"/>
  <c r="AB32"/>
  <c r="AC32"/>
  <c r="AD32"/>
  <c r="AE32"/>
  <c r="AF32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Z35"/>
  <c r="AA35"/>
  <c r="AB35"/>
  <c r="AC35"/>
  <c r="AD35"/>
  <c r="AE35"/>
  <c r="AF35"/>
  <c r="AG35"/>
  <c r="B32"/>
  <c r="B35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B29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Z27"/>
  <c r="AA27"/>
  <c r="AB27"/>
  <c r="AC27"/>
  <c r="AD27"/>
  <c r="AE27"/>
  <c r="AF27"/>
  <c r="AG27"/>
  <c r="B27"/>
  <c r="Y26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Z13"/>
  <c r="AA13"/>
  <c r="AB13"/>
  <c r="AC13"/>
  <c r="AD13"/>
  <c r="AF13"/>
  <c r="AG13"/>
  <c r="B13"/>
  <c r="Z40"/>
  <c r="AA40"/>
  <c r="AB40"/>
  <c r="AC40"/>
  <c r="AD40"/>
  <c r="AE40"/>
  <c r="AF40"/>
  <c r="AG40"/>
  <c r="AJ40" s="1"/>
  <c r="Z17"/>
  <c r="Z19" s="1"/>
  <c r="AA17"/>
  <c r="AA19" s="1"/>
  <c r="AB17"/>
  <c r="AB19" s="1"/>
  <c r="AC17"/>
  <c r="AC19" s="1"/>
  <c r="AD17"/>
  <c r="AD19" s="1"/>
  <c r="AE17"/>
  <c r="AE19" s="1"/>
  <c r="AF17"/>
  <c r="AF19" s="1"/>
  <c r="AG17"/>
  <c r="AG19" s="1"/>
  <c r="Z8"/>
  <c r="Z10" s="1"/>
  <c r="AA8"/>
  <c r="AA10" s="1"/>
  <c r="AA36" s="1"/>
  <c r="AB8"/>
  <c r="AB10" s="1"/>
  <c r="AC8"/>
  <c r="AC10" s="1"/>
  <c r="AD8"/>
  <c r="AD10" s="1"/>
  <c r="AE8"/>
  <c r="AE10" s="1"/>
  <c r="AF8"/>
  <c r="AF10" s="1"/>
  <c r="AG8"/>
  <c r="AG10" s="1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Y39"/>
  <c r="AH39" s="1"/>
  <c r="Y38"/>
  <c r="AH38" s="1"/>
  <c r="Y33"/>
  <c r="Y30"/>
  <c r="Y32" s="1"/>
  <c r="Y25"/>
  <c r="AH25" s="1"/>
  <c r="Y24"/>
  <c r="AH24" s="1"/>
  <c r="Y23"/>
  <c r="AH23" s="1"/>
  <c r="Y22"/>
  <c r="AH22" s="1"/>
  <c r="Y21"/>
  <c r="AH21" s="1"/>
  <c r="Y20"/>
  <c r="Y27" s="1"/>
  <c r="X17"/>
  <c r="X19" s="1"/>
  <c r="W17"/>
  <c r="W19" s="1"/>
  <c r="V17"/>
  <c r="V19" s="1"/>
  <c r="U17"/>
  <c r="U19" s="1"/>
  <c r="T17"/>
  <c r="T19" s="1"/>
  <c r="S17"/>
  <c r="S19" s="1"/>
  <c r="R17"/>
  <c r="R19" s="1"/>
  <c r="Q17"/>
  <c r="Q19" s="1"/>
  <c r="P17"/>
  <c r="P19" s="1"/>
  <c r="O17"/>
  <c r="O19" s="1"/>
  <c r="N17"/>
  <c r="N19" s="1"/>
  <c r="M17"/>
  <c r="M19" s="1"/>
  <c r="L17"/>
  <c r="L19" s="1"/>
  <c r="K17"/>
  <c r="K19" s="1"/>
  <c r="J17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Y16"/>
  <c r="AH16" s="1"/>
  <c r="Y15"/>
  <c r="Y14"/>
  <c r="Y12"/>
  <c r="Y13" s="1"/>
  <c r="Y9"/>
  <c r="AH9" s="1"/>
  <c r="X8"/>
  <c r="X10" s="1"/>
  <c r="W8"/>
  <c r="W10" s="1"/>
  <c r="V8"/>
  <c r="V10" s="1"/>
  <c r="U8"/>
  <c r="U10" s="1"/>
  <c r="T8"/>
  <c r="T10" s="1"/>
  <c r="S8"/>
  <c r="S10" s="1"/>
  <c r="R8"/>
  <c r="R10" s="1"/>
  <c r="Q8"/>
  <c r="Q10" s="1"/>
  <c r="P8"/>
  <c r="P10" s="1"/>
  <c r="O8"/>
  <c r="O10" s="1"/>
  <c r="N8"/>
  <c r="N10" s="1"/>
  <c r="M8"/>
  <c r="M10" s="1"/>
  <c r="L8"/>
  <c r="L10" s="1"/>
  <c r="K8"/>
  <c r="K10" s="1"/>
  <c r="J8"/>
  <c r="J10" s="1"/>
  <c r="I8"/>
  <c r="I10" s="1"/>
  <c r="H8"/>
  <c r="H10" s="1"/>
  <c r="G8"/>
  <c r="G10" s="1"/>
  <c r="F8"/>
  <c r="F10" s="1"/>
  <c r="E8"/>
  <c r="E10" s="1"/>
  <c r="D8"/>
  <c r="D10" s="1"/>
  <c r="C8"/>
  <c r="C10" s="1"/>
  <c r="B8"/>
  <c r="B10" s="1"/>
  <c r="Y7"/>
  <c r="AH7" s="1"/>
  <c r="Y6"/>
  <c r="AH6" s="1"/>
  <c r="Y5"/>
  <c r="AH5" s="1"/>
  <c r="Y4"/>
  <c r="AH4" s="1"/>
  <c r="Y3"/>
  <c r="AH3" s="1"/>
  <c r="Y2"/>
  <c r="Y8" s="1"/>
  <c r="G37" i="4"/>
  <c r="H37"/>
  <c r="I37"/>
  <c r="J37"/>
  <c r="K37"/>
  <c r="O23"/>
  <c r="O24"/>
  <c r="O25"/>
  <c r="O26"/>
  <c r="O27"/>
  <c r="O28"/>
  <c r="O29"/>
  <c r="O30"/>
  <c r="O31"/>
  <c r="O33"/>
  <c r="O34"/>
  <c r="O35"/>
  <c r="O22"/>
  <c r="O17"/>
  <c r="O18"/>
  <c r="O19"/>
  <c r="O20"/>
  <c r="O16"/>
  <c r="D36" i="6"/>
  <c r="I36" s="1"/>
  <c r="N39" i="4"/>
  <c r="N40"/>
  <c r="N41"/>
  <c r="N42"/>
  <c r="N43"/>
  <c r="N44"/>
  <c r="N45"/>
  <c r="N47"/>
  <c r="AC30" i="2"/>
  <c r="AC32"/>
  <c r="AC28"/>
  <c r="AC51"/>
  <c r="AC49"/>
  <c r="AC46"/>
  <c r="AC42"/>
  <c r="AC35"/>
  <c r="AC20"/>
  <c r="AC17"/>
  <c r="AC12"/>
  <c r="AC9"/>
  <c r="AC13" s="1"/>
  <c r="AJ19" i="7" l="1"/>
  <c r="AJ13"/>
  <c r="AJ27"/>
  <c r="AI29"/>
  <c r="AJ35"/>
  <c r="AI32"/>
  <c r="AI10"/>
  <c r="AI19"/>
  <c r="AI13"/>
  <c r="AI27"/>
  <c r="AJ29"/>
  <c r="AI35"/>
  <c r="AJ32"/>
  <c r="B36"/>
  <c r="B41" s="1"/>
  <c r="AI8"/>
  <c r="AJ10"/>
  <c r="AJ8"/>
  <c r="Y17"/>
  <c r="AH17" s="1"/>
  <c r="AH32"/>
  <c r="Y40"/>
  <c r="Y35"/>
  <c r="AH35" s="1"/>
  <c r="AI17"/>
  <c r="AJ17"/>
  <c r="AJ53" i="2"/>
  <c r="AC33"/>
  <c r="AI40" i="7"/>
  <c r="AP35" i="8"/>
  <c r="AP36" s="1"/>
  <c r="AD14"/>
  <c r="AD56" s="1"/>
  <c r="AD60" s="1"/>
  <c r="AG45"/>
  <c r="AG18"/>
  <c r="AP18" s="1"/>
  <c r="AP16"/>
  <c r="R34"/>
  <c r="R56" s="1"/>
  <c r="R60" s="1"/>
  <c r="I56"/>
  <c r="I60" s="1"/>
  <c r="AG29"/>
  <c r="AP29" s="1"/>
  <c r="H56"/>
  <c r="H60" s="1"/>
  <c r="G56"/>
  <c r="G60" s="1"/>
  <c r="AQ9"/>
  <c r="AQ50"/>
  <c r="AF14"/>
  <c r="AP32"/>
  <c r="AG50"/>
  <c r="AG53"/>
  <c r="AK56"/>
  <c r="AK60" s="1"/>
  <c r="AM14"/>
  <c r="AM56" s="1"/>
  <c r="AM60" s="1"/>
  <c r="AQ21"/>
  <c r="AQ29"/>
  <c r="AQ31"/>
  <c r="AQ33"/>
  <c r="AR53"/>
  <c r="AR9"/>
  <c r="AG9"/>
  <c r="AG14" s="1"/>
  <c r="AJ14"/>
  <c r="AJ56" s="1"/>
  <c r="AJ60" s="1"/>
  <c r="AR18"/>
  <c r="AR14"/>
  <c r="AR13"/>
  <c r="AR45"/>
  <c r="AQ59"/>
  <c r="AR59"/>
  <c r="AR50"/>
  <c r="AR34"/>
  <c r="AQ13"/>
  <c r="AF56"/>
  <c r="AF60" s="1"/>
  <c r="AQ45"/>
  <c r="AH56"/>
  <c r="AH60" s="1"/>
  <c r="AQ18"/>
  <c r="AQ34" s="1"/>
  <c r="AN14"/>
  <c r="AI56"/>
  <c r="AI60" s="1"/>
  <c r="AO56"/>
  <c r="AL56"/>
  <c r="AL60" s="1"/>
  <c r="AG34"/>
  <c r="AP46"/>
  <c r="AP50" s="1"/>
  <c r="AP54"/>
  <c r="AP55" s="1"/>
  <c r="AP58"/>
  <c r="AP59" s="1"/>
  <c r="AP3"/>
  <c r="AP19"/>
  <c r="AP30"/>
  <c r="AP38"/>
  <c r="AP45" s="1"/>
  <c r="AP51"/>
  <c r="AP53" s="1"/>
  <c r="AH40" i="7"/>
  <c r="D36"/>
  <c r="D41" s="1"/>
  <c r="F36"/>
  <c r="F41" s="1"/>
  <c r="H36"/>
  <c r="H41" s="1"/>
  <c r="J36"/>
  <c r="J41" s="1"/>
  <c r="L36"/>
  <c r="L41" s="1"/>
  <c r="N36"/>
  <c r="N41" s="1"/>
  <c r="P36"/>
  <c r="P41" s="1"/>
  <c r="R36"/>
  <c r="R41" s="1"/>
  <c r="T36"/>
  <c r="T41" s="1"/>
  <c r="V36"/>
  <c r="V41" s="1"/>
  <c r="X36"/>
  <c r="X41" s="1"/>
  <c r="AG36"/>
  <c r="AG41" s="1"/>
  <c r="AE36"/>
  <c r="AE41" s="1"/>
  <c r="AC36"/>
  <c r="AC41" s="1"/>
  <c r="AA41"/>
  <c r="C36"/>
  <c r="C41" s="1"/>
  <c r="E36"/>
  <c r="E41" s="1"/>
  <c r="G36"/>
  <c r="G41" s="1"/>
  <c r="I36"/>
  <c r="I41" s="1"/>
  <c r="K36"/>
  <c r="K41" s="1"/>
  <c r="M36"/>
  <c r="M41" s="1"/>
  <c r="O36"/>
  <c r="O41" s="1"/>
  <c r="Q36"/>
  <c r="Q41" s="1"/>
  <c r="S36"/>
  <c r="S41" s="1"/>
  <c r="U36"/>
  <c r="U41" s="1"/>
  <c r="W36"/>
  <c r="W41" s="1"/>
  <c r="AF36"/>
  <c r="AF41" s="1"/>
  <c r="AD36"/>
  <c r="AD41" s="1"/>
  <c r="AB36"/>
  <c r="AB41" s="1"/>
  <c r="Z36"/>
  <c r="Y19"/>
  <c r="AH37"/>
  <c r="AH13"/>
  <c r="AH12"/>
  <c r="AH27"/>
  <c r="AH2"/>
  <c r="AH19"/>
  <c r="Y10"/>
  <c r="AH8"/>
  <c r="AH14"/>
  <c r="AH15"/>
  <c r="AH20"/>
  <c r="AH30"/>
  <c r="AH33"/>
  <c r="AC52" i="2"/>
  <c r="AC56" s="1"/>
  <c r="M32" i="3"/>
  <c r="D13" i="6"/>
  <c r="E13"/>
  <c r="F13"/>
  <c r="G13"/>
  <c r="H13"/>
  <c r="E14"/>
  <c r="F14"/>
  <c r="G14"/>
  <c r="H14"/>
  <c r="E37"/>
  <c r="F37"/>
  <c r="G37"/>
  <c r="H37"/>
  <c r="E61"/>
  <c r="F61"/>
  <c r="G61"/>
  <c r="E65"/>
  <c r="F65"/>
  <c r="G65"/>
  <c r="E9"/>
  <c r="F9"/>
  <c r="G9"/>
  <c r="H9"/>
  <c r="N16" i="4"/>
  <c r="N17"/>
  <c r="N18"/>
  <c r="L16"/>
  <c r="L17"/>
  <c r="L18"/>
  <c r="E15"/>
  <c r="F15"/>
  <c r="G15"/>
  <c r="H15"/>
  <c r="I15"/>
  <c r="J15"/>
  <c r="K15"/>
  <c r="M15"/>
  <c r="M61" s="1"/>
  <c r="D15"/>
  <c r="I17" i="6"/>
  <c r="I18"/>
  <c r="I16"/>
  <c r="E15"/>
  <c r="F15"/>
  <c r="G15"/>
  <c r="H15"/>
  <c r="D15"/>
  <c r="AG38" i="2"/>
  <c r="AG39"/>
  <c r="AJ39" s="1"/>
  <c r="AG34"/>
  <c r="AJ34" s="1"/>
  <c r="AG40"/>
  <c r="AJ40" s="1"/>
  <c r="E32" i="6"/>
  <c r="H32"/>
  <c r="D32"/>
  <c r="E37" i="5"/>
  <c r="E26"/>
  <c r="Q29" i="1"/>
  <c r="O4" i="4"/>
  <c r="O5"/>
  <c r="O6"/>
  <c r="O7"/>
  <c r="O8"/>
  <c r="O10"/>
  <c r="O11"/>
  <c r="O12"/>
  <c r="O38"/>
  <c r="O39"/>
  <c r="O40"/>
  <c r="O41"/>
  <c r="O42"/>
  <c r="O43"/>
  <c r="O45"/>
  <c r="O51"/>
  <c r="O52"/>
  <c r="O53"/>
  <c r="O55"/>
  <c r="O56"/>
  <c r="O58"/>
  <c r="O59"/>
  <c r="O62"/>
  <c r="O63"/>
  <c r="O3"/>
  <c r="N4"/>
  <c r="N5"/>
  <c r="N6"/>
  <c r="N7"/>
  <c r="N8"/>
  <c r="N10"/>
  <c r="N11"/>
  <c r="N12"/>
  <c r="N19"/>
  <c r="N20"/>
  <c r="N22"/>
  <c r="N23"/>
  <c r="N25"/>
  <c r="N26"/>
  <c r="N27"/>
  <c r="N28"/>
  <c r="N29"/>
  <c r="N30"/>
  <c r="N31"/>
  <c r="N33"/>
  <c r="N35"/>
  <c r="N38"/>
  <c r="N48"/>
  <c r="N49"/>
  <c r="N51"/>
  <c r="N52"/>
  <c r="N53"/>
  <c r="N55"/>
  <c r="N56"/>
  <c r="N58"/>
  <c r="N59"/>
  <c r="N62"/>
  <c r="N63"/>
  <c r="N3"/>
  <c r="AA7" i="1"/>
  <c r="AD7" s="1"/>
  <c r="AB34"/>
  <c r="AC34"/>
  <c r="AB29"/>
  <c r="AC29"/>
  <c r="AB27"/>
  <c r="AC27"/>
  <c r="AB25"/>
  <c r="AC25"/>
  <c r="AB17"/>
  <c r="AB18" s="1"/>
  <c r="AC17"/>
  <c r="AC18" s="1"/>
  <c r="AB13"/>
  <c r="AC13"/>
  <c r="AB9"/>
  <c r="AB11" s="1"/>
  <c r="AC9"/>
  <c r="AC11" s="1"/>
  <c r="Z41" i="7" l="1"/>
  <c r="AI36"/>
  <c r="AJ36"/>
  <c r="AI41"/>
  <c r="AP9" i="8"/>
  <c r="AP34"/>
  <c r="AR56"/>
  <c r="AN56"/>
  <c r="AN60" s="1"/>
  <c r="AQ60" s="1"/>
  <c r="AQ14"/>
  <c r="AQ56" s="1"/>
  <c r="AO60"/>
  <c r="AR60" s="1"/>
  <c r="AG56"/>
  <c r="AP14"/>
  <c r="AJ41" i="7"/>
  <c r="Y36"/>
  <c r="AH10"/>
  <c r="AJ38" i="2"/>
  <c r="I15" i="6"/>
  <c r="O15" i="4"/>
  <c r="L15"/>
  <c r="N15"/>
  <c r="E38" i="5"/>
  <c r="AC30" i="1"/>
  <c r="AC35" s="1"/>
  <c r="AB30"/>
  <c r="AB35" s="1"/>
  <c r="AH51" i="2"/>
  <c r="AI51"/>
  <c r="AH49"/>
  <c r="AI49"/>
  <c r="AH46"/>
  <c r="AI46"/>
  <c r="AH35"/>
  <c r="AI35"/>
  <c r="AH32"/>
  <c r="AI32"/>
  <c r="AH30"/>
  <c r="AI30"/>
  <c r="AH28"/>
  <c r="AI28"/>
  <c r="AH20"/>
  <c r="AI20"/>
  <c r="AH17"/>
  <c r="AI17"/>
  <c r="AH12"/>
  <c r="AI12"/>
  <c r="AH9"/>
  <c r="AI9"/>
  <c r="AP15" i="8" l="1"/>
  <c r="AP56" s="1"/>
  <c r="AG60"/>
  <c r="Y41" i="7"/>
  <c r="AH41" s="1"/>
  <c r="AH36"/>
  <c r="AH13" i="2"/>
  <c r="AI13"/>
  <c r="AH33"/>
  <c r="AH52" s="1"/>
  <c r="AH56" s="1"/>
  <c r="AI33"/>
  <c r="AI52" s="1"/>
  <c r="AI56" s="1"/>
  <c r="M34" i="1"/>
  <c r="M29"/>
  <c r="M27"/>
  <c r="M25"/>
  <c r="I17"/>
  <c r="I18" s="1"/>
  <c r="M17"/>
  <c r="M18" s="1"/>
  <c r="M13"/>
  <c r="M9"/>
  <c r="M11" s="1"/>
  <c r="I34"/>
  <c r="I29"/>
  <c r="I27"/>
  <c r="I25"/>
  <c r="I13"/>
  <c r="I9"/>
  <c r="I11" s="1"/>
  <c r="I30" s="1"/>
  <c r="V34"/>
  <c r="V29"/>
  <c r="V27"/>
  <c r="V25"/>
  <c r="V17"/>
  <c r="V18" s="1"/>
  <c r="V13"/>
  <c r="V9"/>
  <c r="V11" s="1"/>
  <c r="H34"/>
  <c r="H29"/>
  <c r="H27"/>
  <c r="H25"/>
  <c r="H17"/>
  <c r="H18" s="1"/>
  <c r="H13"/>
  <c r="H9"/>
  <c r="H11" s="1"/>
  <c r="H30" s="1"/>
  <c r="H35" s="1"/>
  <c r="K34"/>
  <c r="K29"/>
  <c r="K17"/>
  <c r="K18" s="1"/>
  <c r="K13"/>
  <c r="K9"/>
  <c r="K11" s="1"/>
  <c r="I46" i="6"/>
  <c r="L46" i="4"/>
  <c r="G64"/>
  <c r="G60"/>
  <c r="G57"/>
  <c r="G54"/>
  <c r="G50"/>
  <c r="G44"/>
  <c r="G36"/>
  <c r="G34"/>
  <c r="G32"/>
  <c r="G24"/>
  <c r="G21"/>
  <c r="G13"/>
  <c r="G9"/>
  <c r="E36" i="6"/>
  <c r="H36"/>
  <c r="I63"/>
  <c r="I62"/>
  <c r="I59"/>
  <c r="I58"/>
  <c r="I56"/>
  <c r="I55"/>
  <c r="I53"/>
  <c r="I47"/>
  <c r="I48"/>
  <c r="I45"/>
  <c r="I39"/>
  <c r="I40"/>
  <c r="I41"/>
  <c r="I42"/>
  <c r="I43"/>
  <c r="I38"/>
  <c r="I35"/>
  <c r="I33"/>
  <c r="I34" s="1"/>
  <c r="I26"/>
  <c r="I27"/>
  <c r="I28"/>
  <c r="I29"/>
  <c r="I30"/>
  <c r="I31"/>
  <c r="I25"/>
  <c r="I23"/>
  <c r="I22"/>
  <c r="I20"/>
  <c r="I19"/>
  <c r="I11"/>
  <c r="I12"/>
  <c r="I10"/>
  <c r="I4"/>
  <c r="I5"/>
  <c r="I6"/>
  <c r="I9" s="1"/>
  <c r="I7"/>
  <c r="I8"/>
  <c r="I3"/>
  <c r="E64"/>
  <c r="H64"/>
  <c r="I64"/>
  <c r="E60"/>
  <c r="H60"/>
  <c r="E57"/>
  <c r="H57"/>
  <c r="I57"/>
  <c r="E54"/>
  <c r="H54"/>
  <c r="I54"/>
  <c r="E50"/>
  <c r="H61"/>
  <c r="H65" s="1"/>
  <c r="E44"/>
  <c r="H44"/>
  <c r="I44"/>
  <c r="E34"/>
  <c r="H34"/>
  <c r="E24"/>
  <c r="H24"/>
  <c r="E21"/>
  <c r="H21"/>
  <c r="D64"/>
  <c r="D60"/>
  <c r="D57"/>
  <c r="D54"/>
  <c r="D50"/>
  <c r="D44"/>
  <c r="D34"/>
  <c r="D24"/>
  <c r="D21"/>
  <c r="I13"/>
  <c r="D9"/>
  <c r="M31" i="3"/>
  <c r="M30"/>
  <c r="F36"/>
  <c r="G36"/>
  <c r="H36"/>
  <c r="I36"/>
  <c r="J36"/>
  <c r="K36"/>
  <c r="L36"/>
  <c r="E36"/>
  <c r="M27"/>
  <c r="F28"/>
  <c r="G28"/>
  <c r="H28"/>
  <c r="I28"/>
  <c r="J28"/>
  <c r="K28"/>
  <c r="L28"/>
  <c r="M28"/>
  <c r="E28"/>
  <c r="M25"/>
  <c r="F26"/>
  <c r="G26"/>
  <c r="H26"/>
  <c r="I26"/>
  <c r="J26"/>
  <c r="K26"/>
  <c r="L26"/>
  <c r="M26"/>
  <c r="E26"/>
  <c r="M19"/>
  <c r="M20"/>
  <c r="M21"/>
  <c r="M22"/>
  <c r="M23"/>
  <c r="M18"/>
  <c r="F24"/>
  <c r="G24"/>
  <c r="H24"/>
  <c r="I24"/>
  <c r="J24"/>
  <c r="K24"/>
  <c r="L24"/>
  <c r="M24"/>
  <c r="E24"/>
  <c r="M14"/>
  <c r="M15"/>
  <c r="F16"/>
  <c r="F17" s="1"/>
  <c r="G16"/>
  <c r="G17" s="1"/>
  <c r="H16"/>
  <c r="H17" s="1"/>
  <c r="I16"/>
  <c r="I17" s="1"/>
  <c r="J16"/>
  <c r="J17" s="1"/>
  <c r="K16"/>
  <c r="K17" s="1"/>
  <c r="L16"/>
  <c r="L17" s="1"/>
  <c r="M16"/>
  <c r="E16"/>
  <c r="E17" s="1"/>
  <c r="M13"/>
  <c r="M17" s="1"/>
  <c r="M11"/>
  <c r="F12"/>
  <c r="G12"/>
  <c r="H12"/>
  <c r="I12"/>
  <c r="J12"/>
  <c r="K12"/>
  <c r="L12"/>
  <c r="M12"/>
  <c r="E12"/>
  <c r="M9"/>
  <c r="F10"/>
  <c r="F29" s="1"/>
  <c r="F37" s="1"/>
  <c r="G10"/>
  <c r="H10"/>
  <c r="H29" s="1"/>
  <c r="H37" s="1"/>
  <c r="I10"/>
  <c r="I29" s="1"/>
  <c r="I37" s="1"/>
  <c r="J10"/>
  <c r="J29" s="1"/>
  <c r="J37" s="1"/>
  <c r="K10"/>
  <c r="K29" s="1"/>
  <c r="K37" s="1"/>
  <c r="L10"/>
  <c r="L29" s="1"/>
  <c r="M10"/>
  <c r="E10"/>
  <c r="E29" s="1"/>
  <c r="E37" s="1"/>
  <c r="M4"/>
  <c r="M5"/>
  <c r="M6"/>
  <c r="M7"/>
  <c r="M3"/>
  <c r="F8"/>
  <c r="G8"/>
  <c r="H8"/>
  <c r="I8"/>
  <c r="J8"/>
  <c r="K8"/>
  <c r="L8"/>
  <c r="E8"/>
  <c r="L63" i="4"/>
  <c r="L62"/>
  <c r="E64"/>
  <c r="F64"/>
  <c r="H64"/>
  <c r="I64"/>
  <c r="J64"/>
  <c r="K64"/>
  <c r="L64"/>
  <c r="D64"/>
  <c r="O64" s="1"/>
  <c r="L59"/>
  <c r="L58"/>
  <c r="L60" s="1"/>
  <c r="E60"/>
  <c r="F60"/>
  <c r="H60"/>
  <c r="I60"/>
  <c r="J60"/>
  <c r="K60"/>
  <c r="D60"/>
  <c r="O60" s="1"/>
  <c r="L56"/>
  <c r="L55"/>
  <c r="E57"/>
  <c r="F57"/>
  <c r="H57"/>
  <c r="I57"/>
  <c r="J57"/>
  <c r="K57"/>
  <c r="L57"/>
  <c r="D57"/>
  <c r="L52"/>
  <c r="L53"/>
  <c r="L51"/>
  <c r="E54"/>
  <c r="F54"/>
  <c r="H54"/>
  <c r="I54"/>
  <c r="J54"/>
  <c r="K54"/>
  <c r="D54"/>
  <c r="L47"/>
  <c r="L48"/>
  <c r="L49"/>
  <c r="L45"/>
  <c r="L50" s="1"/>
  <c r="E50"/>
  <c r="F50"/>
  <c r="H50"/>
  <c r="I50"/>
  <c r="J50"/>
  <c r="K50"/>
  <c r="D50"/>
  <c r="L39"/>
  <c r="L40"/>
  <c r="L41"/>
  <c r="L42"/>
  <c r="L43"/>
  <c r="L38"/>
  <c r="L44" s="1"/>
  <c r="E44"/>
  <c r="F44"/>
  <c r="H44"/>
  <c r="I44"/>
  <c r="J44"/>
  <c r="K44"/>
  <c r="D44"/>
  <c r="L35"/>
  <c r="L36" s="1"/>
  <c r="E36"/>
  <c r="F36"/>
  <c r="H36"/>
  <c r="I36"/>
  <c r="J36"/>
  <c r="K36"/>
  <c r="D36"/>
  <c r="L33"/>
  <c r="L34" s="1"/>
  <c r="E34"/>
  <c r="F34"/>
  <c r="H34"/>
  <c r="I34"/>
  <c r="J34"/>
  <c r="K34"/>
  <c r="D34"/>
  <c r="L26"/>
  <c r="L27"/>
  <c r="L28"/>
  <c r="L29"/>
  <c r="L30"/>
  <c r="L31"/>
  <c r="L25"/>
  <c r="E32"/>
  <c r="F32"/>
  <c r="H32"/>
  <c r="I32"/>
  <c r="J32"/>
  <c r="K32"/>
  <c r="N32" s="1"/>
  <c r="D32"/>
  <c r="L23"/>
  <c r="L22"/>
  <c r="E24"/>
  <c r="F24"/>
  <c r="H24"/>
  <c r="I24"/>
  <c r="J24"/>
  <c r="K24"/>
  <c r="D24"/>
  <c r="L20"/>
  <c r="L19"/>
  <c r="E21"/>
  <c r="F21"/>
  <c r="H21"/>
  <c r="I21"/>
  <c r="J21"/>
  <c r="K21"/>
  <c r="D21"/>
  <c r="L11"/>
  <c r="L12"/>
  <c r="L10"/>
  <c r="E13"/>
  <c r="F13"/>
  <c r="H13"/>
  <c r="I13"/>
  <c r="J13"/>
  <c r="K13"/>
  <c r="D13"/>
  <c r="L4"/>
  <c r="L5"/>
  <c r="L6"/>
  <c r="L7"/>
  <c r="L8"/>
  <c r="L3"/>
  <c r="E9"/>
  <c r="F9"/>
  <c r="F14" s="1"/>
  <c r="H9"/>
  <c r="I9"/>
  <c r="J9"/>
  <c r="J14" s="1"/>
  <c r="K9"/>
  <c r="K14" s="1"/>
  <c r="D9"/>
  <c r="AP60" i="8" l="1"/>
  <c r="O32" i="4"/>
  <c r="F37"/>
  <c r="O36"/>
  <c r="E37"/>
  <c r="I14" i="6"/>
  <c r="I37"/>
  <c r="M8" i="3"/>
  <c r="O44" i="4"/>
  <c r="L54"/>
  <c r="O54"/>
  <c r="L13"/>
  <c r="D14"/>
  <c r="O13"/>
  <c r="D37"/>
  <c r="O57"/>
  <c r="I32" i="6"/>
  <c r="I21"/>
  <c r="I24"/>
  <c r="D14"/>
  <c r="M30" i="1"/>
  <c r="K30"/>
  <c r="K35" s="1"/>
  <c r="V30"/>
  <c r="J61" i="4"/>
  <c r="J65" s="1"/>
  <c r="N54"/>
  <c r="G14"/>
  <c r="G61" s="1"/>
  <c r="N34"/>
  <c r="N57"/>
  <c r="N60"/>
  <c r="N64"/>
  <c r="L32"/>
  <c r="K61"/>
  <c r="K65" s="1"/>
  <c r="N36"/>
  <c r="H14"/>
  <c r="N9"/>
  <c r="E14"/>
  <c r="O14" s="1"/>
  <c r="O9"/>
  <c r="N13"/>
  <c r="N24"/>
  <c r="N37"/>
  <c r="N21"/>
  <c r="E61"/>
  <c r="O21"/>
  <c r="L24"/>
  <c r="L9"/>
  <c r="L14" s="1"/>
  <c r="L21"/>
  <c r="D61"/>
  <c r="D65" s="1"/>
  <c r="M29" i="3"/>
  <c r="G29"/>
  <c r="G37" s="1"/>
  <c r="L37"/>
  <c r="D37" i="6"/>
  <c r="V35" i="1"/>
  <c r="M35"/>
  <c r="I35"/>
  <c r="M36" i="3"/>
  <c r="M37" s="1"/>
  <c r="I60" i="6"/>
  <c r="I14" i="4"/>
  <c r="AJ54" i="2"/>
  <c r="AG50"/>
  <c r="AJ50" s="1"/>
  <c r="AG48"/>
  <c r="AJ48" s="1"/>
  <c r="AG47"/>
  <c r="AJ47" s="1"/>
  <c r="AG44"/>
  <c r="AJ44" s="1"/>
  <c r="AG45"/>
  <c r="AJ45" s="1"/>
  <c r="AG43"/>
  <c r="AJ43" s="1"/>
  <c r="AG36"/>
  <c r="AJ36" s="1"/>
  <c r="AG37"/>
  <c r="AJ37" s="1"/>
  <c r="AG41"/>
  <c r="AJ41" s="1"/>
  <c r="AG31"/>
  <c r="AJ31" s="1"/>
  <c r="AG29"/>
  <c r="AJ29" s="1"/>
  <c r="AG22"/>
  <c r="AJ22" s="1"/>
  <c r="AG23"/>
  <c r="AJ23" s="1"/>
  <c r="AG24"/>
  <c r="AJ24" s="1"/>
  <c r="AG25"/>
  <c r="AJ25" s="1"/>
  <c r="AG26"/>
  <c r="AJ26" s="1"/>
  <c r="AG27"/>
  <c r="AJ27" s="1"/>
  <c r="AG21"/>
  <c r="AJ21" s="1"/>
  <c r="AG19"/>
  <c r="AJ19" s="1"/>
  <c r="AG18"/>
  <c r="AJ18" s="1"/>
  <c r="AG16"/>
  <c r="AJ16" s="1"/>
  <c r="AG15"/>
  <c r="AJ15" s="1"/>
  <c r="AA32" i="1"/>
  <c r="AD32" s="1"/>
  <c r="AA33"/>
  <c r="AD33" s="1"/>
  <c r="AD31"/>
  <c r="AA28"/>
  <c r="AD28" s="1"/>
  <c r="AA26"/>
  <c r="AD26" s="1"/>
  <c r="AA20"/>
  <c r="AD20" s="1"/>
  <c r="AA21"/>
  <c r="AD21" s="1"/>
  <c r="AA22"/>
  <c r="AD22" s="1"/>
  <c r="AA23"/>
  <c r="AD23" s="1"/>
  <c r="AA24"/>
  <c r="AD24" s="1"/>
  <c r="AA19"/>
  <c r="AD19" s="1"/>
  <c r="AA15"/>
  <c r="AD15" s="1"/>
  <c r="AA16"/>
  <c r="AD16" s="1"/>
  <c r="AA14"/>
  <c r="AD14" s="1"/>
  <c r="AA12"/>
  <c r="AD12" s="1"/>
  <c r="AA10"/>
  <c r="AD10" s="1"/>
  <c r="AA4"/>
  <c r="AD4" s="1"/>
  <c r="AA5"/>
  <c r="AD5" s="1"/>
  <c r="AA6"/>
  <c r="AD6" s="1"/>
  <c r="AA8"/>
  <c r="AD8" s="1"/>
  <c r="AA3"/>
  <c r="AD3" s="1"/>
  <c r="C34"/>
  <c r="D34"/>
  <c r="E34"/>
  <c r="F34"/>
  <c r="G34"/>
  <c r="J34"/>
  <c r="L34"/>
  <c r="N34"/>
  <c r="O34"/>
  <c r="P34"/>
  <c r="Q34"/>
  <c r="R34"/>
  <c r="S34"/>
  <c r="T34"/>
  <c r="U34"/>
  <c r="W34"/>
  <c r="X34"/>
  <c r="Y34"/>
  <c r="Z34"/>
  <c r="C29"/>
  <c r="D29"/>
  <c r="E29"/>
  <c r="F29"/>
  <c r="G29"/>
  <c r="J29"/>
  <c r="L29"/>
  <c r="N29"/>
  <c r="O29"/>
  <c r="P29"/>
  <c r="R29"/>
  <c r="S29"/>
  <c r="T29"/>
  <c r="U29"/>
  <c r="W29"/>
  <c r="X29"/>
  <c r="Y29"/>
  <c r="Z29"/>
  <c r="AA29"/>
  <c r="AD29" s="1"/>
  <c r="C27"/>
  <c r="D27"/>
  <c r="E27"/>
  <c r="F27"/>
  <c r="G27"/>
  <c r="J27"/>
  <c r="L27"/>
  <c r="N27"/>
  <c r="O27"/>
  <c r="P27"/>
  <c r="Q27"/>
  <c r="R27"/>
  <c r="S27"/>
  <c r="T27"/>
  <c r="U27"/>
  <c r="W27"/>
  <c r="X27"/>
  <c r="Y27"/>
  <c r="Z27"/>
  <c r="AA27"/>
  <c r="AD27" s="1"/>
  <c r="C25"/>
  <c r="D25"/>
  <c r="E25"/>
  <c r="F25"/>
  <c r="G25"/>
  <c r="J25"/>
  <c r="L25"/>
  <c r="N25"/>
  <c r="O25"/>
  <c r="P25"/>
  <c r="Q25"/>
  <c r="R25"/>
  <c r="S25"/>
  <c r="T25"/>
  <c r="U25"/>
  <c r="W25"/>
  <c r="X25"/>
  <c r="Y25"/>
  <c r="Z25"/>
  <c r="C17"/>
  <c r="C18" s="1"/>
  <c r="D17"/>
  <c r="D18" s="1"/>
  <c r="E17"/>
  <c r="E18" s="1"/>
  <c r="F17"/>
  <c r="F18" s="1"/>
  <c r="G17"/>
  <c r="G18" s="1"/>
  <c r="J17"/>
  <c r="J18" s="1"/>
  <c r="L17"/>
  <c r="L18" s="1"/>
  <c r="N17"/>
  <c r="N18" s="1"/>
  <c r="O17"/>
  <c r="O18" s="1"/>
  <c r="P17"/>
  <c r="P18" s="1"/>
  <c r="Q17"/>
  <c r="Q18" s="1"/>
  <c r="R17"/>
  <c r="R18" s="1"/>
  <c r="S17"/>
  <c r="S18" s="1"/>
  <c r="T17"/>
  <c r="T18" s="1"/>
  <c r="U17"/>
  <c r="U18" s="1"/>
  <c r="W17"/>
  <c r="W18" s="1"/>
  <c r="X17"/>
  <c r="X18" s="1"/>
  <c r="Y17"/>
  <c r="Y18" s="1"/>
  <c r="Z17"/>
  <c r="Z18" s="1"/>
  <c r="AA17"/>
  <c r="C13"/>
  <c r="D13"/>
  <c r="E13"/>
  <c r="F13"/>
  <c r="G13"/>
  <c r="J13"/>
  <c r="L13"/>
  <c r="N13"/>
  <c r="O13"/>
  <c r="P13"/>
  <c r="Q13"/>
  <c r="R13"/>
  <c r="S13"/>
  <c r="T13"/>
  <c r="U13"/>
  <c r="W13"/>
  <c r="X13"/>
  <c r="Y13"/>
  <c r="Z13"/>
  <c r="AA13"/>
  <c r="AD13" s="1"/>
  <c r="C9"/>
  <c r="C11" s="1"/>
  <c r="D9"/>
  <c r="D11" s="1"/>
  <c r="E9"/>
  <c r="E11" s="1"/>
  <c r="F9"/>
  <c r="F11" s="1"/>
  <c r="G9"/>
  <c r="G11" s="1"/>
  <c r="J9"/>
  <c r="J11" s="1"/>
  <c r="L9"/>
  <c r="L11" s="1"/>
  <c r="N9"/>
  <c r="N11" s="1"/>
  <c r="O9"/>
  <c r="O11" s="1"/>
  <c r="P9"/>
  <c r="P11" s="1"/>
  <c r="Q9"/>
  <c r="Q11" s="1"/>
  <c r="Q30" s="1"/>
  <c r="R9"/>
  <c r="R11" s="1"/>
  <c r="S9"/>
  <c r="S11" s="1"/>
  <c r="T9"/>
  <c r="T11" s="1"/>
  <c r="U9"/>
  <c r="U11" s="1"/>
  <c r="W9"/>
  <c r="W11" s="1"/>
  <c r="X9"/>
  <c r="X11" s="1"/>
  <c r="Y9"/>
  <c r="Y11" s="1"/>
  <c r="Z9"/>
  <c r="Z11" s="1"/>
  <c r="C42" i="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D42"/>
  <c r="AE42"/>
  <c r="AF42"/>
  <c r="AG42"/>
  <c r="AG14"/>
  <c r="AJ14" s="1"/>
  <c r="AG11"/>
  <c r="AJ11" s="1"/>
  <c r="AG10"/>
  <c r="AJ10" s="1"/>
  <c r="AG4"/>
  <c r="AJ4" s="1"/>
  <c r="AG5"/>
  <c r="AJ5" s="1"/>
  <c r="AG6"/>
  <c r="AJ6" s="1"/>
  <c r="AG7"/>
  <c r="AJ7" s="1"/>
  <c r="AG8"/>
  <c r="AJ8" s="1"/>
  <c r="AG3"/>
  <c r="AJ3" s="1"/>
  <c r="AJ55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D51"/>
  <c r="AE51"/>
  <c r="AF51"/>
  <c r="AG51"/>
  <c r="AJ51" s="1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D49"/>
  <c r="AE49"/>
  <c r="AF49"/>
  <c r="AG49"/>
  <c r="AJ49" s="1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D46"/>
  <c r="AE46"/>
  <c r="AF46"/>
  <c r="AG46"/>
  <c r="AJ46" s="1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D35"/>
  <c r="AE35"/>
  <c r="AF35"/>
  <c r="AG35"/>
  <c r="AJ35" s="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D32"/>
  <c r="AE32"/>
  <c r="AF32"/>
  <c r="AG32"/>
  <c r="AJ32" s="1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D30"/>
  <c r="AE30"/>
  <c r="AF30"/>
  <c r="AG30"/>
  <c r="AJ30" s="1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D28"/>
  <c r="AE28"/>
  <c r="AF28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D20"/>
  <c r="AE20"/>
  <c r="AF20"/>
  <c r="AG20"/>
  <c r="AJ20" s="1"/>
  <c r="C17"/>
  <c r="C33" s="1"/>
  <c r="D17"/>
  <c r="E17"/>
  <c r="E33" s="1"/>
  <c r="F17"/>
  <c r="F33" s="1"/>
  <c r="G17"/>
  <c r="G33" s="1"/>
  <c r="H17"/>
  <c r="I17"/>
  <c r="I33" s="1"/>
  <c r="J17"/>
  <c r="J33" s="1"/>
  <c r="K17"/>
  <c r="L17"/>
  <c r="L33" s="1"/>
  <c r="M17"/>
  <c r="M33" s="1"/>
  <c r="N17"/>
  <c r="N33" s="1"/>
  <c r="O17"/>
  <c r="O33" s="1"/>
  <c r="P17"/>
  <c r="P33" s="1"/>
  <c r="Q17"/>
  <c r="Q33" s="1"/>
  <c r="R17"/>
  <c r="R33" s="1"/>
  <c r="S17"/>
  <c r="S33" s="1"/>
  <c r="T17"/>
  <c r="T33" s="1"/>
  <c r="U17"/>
  <c r="U33" s="1"/>
  <c r="V17"/>
  <c r="V33" s="1"/>
  <c r="W17"/>
  <c r="X17"/>
  <c r="X33" s="1"/>
  <c r="Y17"/>
  <c r="Y33" s="1"/>
  <c r="Z17"/>
  <c r="Z33" s="1"/>
  <c r="AA17"/>
  <c r="AA33" s="1"/>
  <c r="AB17"/>
  <c r="AB33" s="1"/>
  <c r="AD17"/>
  <c r="AD33" s="1"/>
  <c r="AE17"/>
  <c r="AE33" s="1"/>
  <c r="AF17"/>
  <c r="AF33" s="1"/>
  <c r="AG17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D12"/>
  <c r="AE12"/>
  <c r="AF12"/>
  <c r="AG9"/>
  <c r="AJ9" s="1"/>
  <c r="C9"/>
  <c r="C13" s="1"/>
  <c r="D9"/>
  <c r="D13" s="1"/>
  <c r="E9"/>
  <c r="E13" s="1"/>
  <c r="E52" s="1"/>
  <c r="E56" s="1"/>
  <c r="F9"/>
  <c r="F13" s="1"/>
  <c r="F52" s="1"/>
  <c r="F56" s="1"/>
  <c r="G9"/>
  <c r="G13" s="1"/>
  <c r="G52" s="1"/>
  <c r="G56" s="1"/>
  <c r="H9"/>
  <c r="H13" s="1"/>
  <c r="I9"/>
  <c r="I13" s="1"/>
  <c r="I52" s="1"/>
  <c r="I56" s="1"/>
  <c r="J9"/>
  <c r="J13" s="1"/>
  <c r="J52" s="1"/>
  <c r="J56" s="1"/>
  <c r="K9"/>
  <c r="K13" s="1"/>
  <c r="L9"/>
  <c r="L13" s="1"/>
  <c r="L52" s="1"/>
  <c r="L56" s="1"/>
  <c r="M9"/>
  <c r="M13" s="1"/>
  <c r="M52" s="1"/>
  <c r="M56" s="1"/>
  <c r="N9"/>
  <c r="N13" s="1"/>
  <c r="N52" s="1"/>
  <c r="N56" s="1"/>
  <c r="O9"/>
  <c r="O13" s="1"/>
  <c r="O52" s="1"/>
  <c r="O56" s="1"/>
  <c r="P9"/>
  <c r="P13" s="1"/>
  <c r="P52" s="1"/>
  <c r="P56" s="1"/>
  <c r="Q9"/>
  <c r="Q13" s="1"/>
  <c r="Q52" s="1"/>
  <c r="Q56" s="1"/>
  <c r="R9"/>
  <c r="R13" s="1"/>
  <c r="R52" s="1"/>
  <c r="R56" s="1"/>
  <c r="S9"/>
  <c r="S13" s="1"/>
  <c r="S52" s="1"/>
  <c r="S56" s="1"/>
  <c r="T9"/>
  <c r="T13" s="1"/>
  <c r="T52" s="1"/>
  <c r="T56" s="1"/>
  <c r="U9"/>
  <c r="U13" s="1"/>
  <c r="U52" s="1"/>
  <c r="U56" s="1"/>
  <c r="V9"/>
  <c r="V13" s="1"/>
  <c r="V52" s="1"/>
  <c r="V56" s="1"/>
  <c r="W9"/>
  <c r="W13" s="1"/>
  <c r="X9"/>
  <c r="X13" s="1"/>
  <c r="X52" s="1"/>
  <c r="X56" s="1"/>
  <c r="Y9"/>
  <c r="Y13" s="1"/>
  <c r="Y52" s="1"/>
  <c r="Y56" s="1"/>
  <c r="Z9"/>
  <c r="Z13" s="1"/>
  <c r="Z52" s="1"/>
  <c r="Z56" s="1"/>
  <c r="AA9"/>
  <c r="AA13" s="1"/>
  <c r="AA52" s="1"/>
  <c r="AA56" s="1"/>
  <c r="AB9"/>
  <c r="AB13" s="1"/>
  <c r="AB52" s="1"/>
  <c r="AB56" s="1"/>
  <c r="AD9"/>
  <c r="AD13" s="1"/>
  <c r="AD52" s="1"/>
  <c r="AD56" s="1"/>
  <c r="AE9"/>
  <c r="AE13" s="1"/>
  <c r="AE52" s="1"/>
  <c r="AE56" s="1"/>
  <c r="AF9"/>
  <c r="AF13" s="1"/>
  <c r="AF52" s="1"/>
  <c r="AF56" s="1"/>
  <c r="B34" i="1"/>
  <c r="B29"/>
  <c r="B27"/>
  <c r="B25"/>
  <c r="B13"/>
  <c r="B9"/>
  <c r="B11" s="1"/>
  <c r="B17"/>
  <c r="B18" s="1"/>
  <c r="B51" i="2"/>
  <c r="B49"/>
  <c r="B46"/>
  <c r="B42"/>
  <c r="B35"/>
  <c r="B32"/>
  <c r="B30"/>
  <c r="B28"/>
  <c r="B20"/>
  <c r="B17"/>
  <c r="B12"/>
  <c r="B9"/>
  <c r="AJ42" l="1"/>
  <c r="K33"/>
  <c r="K52" s="1"/>
  <c r="K56" s="1"/>
  <c r="H33"/>
  <c r="H52" s="1"/>
  <c r="H56" s="1"/>
  <c r="I61" i="6"/>
  <c r="I65" s="1"/>
  <c r="AA25" i="1"/>
  <c r="AD25" s="1"/>
  <c r="W33" i="2"/>
  <c r="W52" s="1"/>
  <c r="W56" s="1"/>
  <c r="AA34" i="1"/>
  <c r="AD34" s="1"/>
  <c r="D61" i="6"/>
  <c r="D65" s="1"/>
  <c r="G65" i="4"/>
  <c r="F61"/>
  <c r="F65" s="1"/>
  <c r="L37"/>
  <c r="L61" s="1"/>
  <c r="L65" s="1"/>
  <c r="I61"/>
  <c r="I65" s="1"/>
  <c r="H61"/>
  <c r="AG28" i="2"/>
  <c r="AJ28" s="1"/>
  <c r="AA9" i="1"/>
  <c r="AD9" s="1"/>
  <c r="AA18"/>
  <c r="AD18" s="1"/>
  <c r="AD17"/>
  <c r="AJ17" i="2"/>
  <c r="B13"/>
  <c r="O37" i="4"/>
  <c r="O61" s="1"/>
  <c r="N14"/>
  <c r="E65"/>
  <c r="AA11" i="1"/>
  <c r="AD11" s="1"/>
  <c r="B30"/>
  <c r="B35" s="1"/>
  <c r="Z30"/>
  <c r="Z35" s="1"/>
  <c r="Y30"/>
  <c r="Y35" s="1"/>
  <c r="X30"/>
  <c r="X35" s="1"/>
  <c r="W30"/>
  <c r="W35" s="1"/>
  <c r="U30"/>
  <c r="U35" s="1"/>
  <c r="T30"/>
  <c r="T35" s="1"/>
  <c r="S30"/>
  <c r="S35" s="1"/>
  <c r="R30"/>
  <c r="R35" s="1"/>
  <c r="Q35"/>
  <c r="P30"/>
  <c r="P35" s="1"/>
  <c r="O30"/>
  <c r="O35" s="1"/>
  <c r="N30"/>
  <c r="N35" s="1"/>
  <c r="L30"/>
  <c r="L35" s="1"/>
  <c r="J30"/>
  <c r="J35" s="1"/>
  <c r="G30"/>
  <c r="G35" s="1"/>
  <c r="F30"/>
  <c r="F35" s="1"/>
  <c r="C30"/>
  <c r="C35" s="1"/>
  <c r="E30"/>
  <c r="E35" s="1"/>
  <c r="C52" i="2"/>
  <c r="C56" s="1"/>
  <c r="D33"/>
  <c r="D52" s="1"/>
  <c r="D56" s="1"/>
  <c r="D30" i="1"/>
  <c r="D35" s="1"/>
  <c r="B33" i="2"/>
  <c r="AG12"/>
  <c r="AJ12" s="1"/>
  <c r="AA30" i="1" l="1"/>
  <c r="AA35" s="1"/>
  <c r="AD35" s="1"/>
  <c r="O65" i="4"/>
  <c r="N61"/>
  <c r="H65"/>
  <c r="N65" s="1"/>
  <c r="AG33" i="2"/>
  <c r="AJ33" s="1"/>
  <c r="AG13"/>
  <c r="B52"/>
  <c r="B56" s="1"/>
  <c r="AD30" i="1" l="1"/>
  <c r="AG52" i="2"/>
  <c r="AJ13"/>
  <c r="AG56" l="1"/>
  <c r="AJ56" s="1"/>
  <c r="AJ52"/>
</calcChain>
</file>

<file path=xl/sharedStrings.xml><?xml version="1.0" encoding="utf-8"?>
<sst xmlns="http://schemas.openxmlformats.org/spreadsheetml/2006/main" count="746" uniqueCount="244">
  <si>
    <t>BEVÉTELEK</t>
  </si>
  <si>
    <t>B111 Települési önkormányzatok működésének általános támogatása</t>
  </si>
  <si>
    <t xml:space="preserve">B112 Települési nkormányzatok egyes köznevelési feladatainak támogatása </t>
  </si>
  <si>
    <t>B113 Települési önkormányzatok szociális, gyemekjóléti és gyermekétkeztetési feladtainak támogatása</t>
  </si>
  <si>
    <t>B114 Települési önkormányzatok kulturális feladatainak támogatása</t>
  </si>
  <si>
    <t>B115 Működési célú központosított előirányzatok</t>
  </si>
  <si>
    <t>B11 Önkormányzatok működési támogatásai</t>
  </si>
  <si>
    <t>B16 Egyéb működési célú támogatások bevételei áHT-n belülről</t>
  </si>
  <si>
    <t>B1 Működési célú támogatások államháztartáson belülről</t>
  </si>
  <si>
    <t>B25 Egyéb felhalmozási célú támogatások államháztartáson belülről</t>
  </si>
  <si>
    <t>B2 Felhalmozási célú támogatások áht-n belülről</t>
  </si>
  <si>
    <t xml:space="preserve">B34 Vagyoni típusú adók </t>
  </si>
  <si>
    <t>B351 Értékesítési és forgalmi adók</t>
  </si>
  <si>
    <t>B354Gépjárműadók</t>
  </si>
  <si>
    <t>B35 Termékek és szolgáltatások adói</t>
  </si>
  <si>
    <t>B3 Közhatalmi bevételek</t>
  </si>
  <si>
    <t>B402 Szolgáltatások ellenértéke</t>
  </si>
  <si>
    <t>B403 Közvetített szolgáltatások ellenértéke</t>
  </si>
  <si>
    <t>B404 Tulajdonosi bevételek</t>
  </si>
  <si>
    <t>B406 Kiszámlázott általános forgalmi adó</t>
  </si>
  <si>
    <t>B408 Kamatbevételek</t>
  </si>
  <si>
    <t>B410 Egyéb működési bevételek</t>
  </si>
  <si>
    <t>B4 Működési bevételek :</t>
  </si>
  <si>
    <t>B63 Egyéb működési célú átvett pénzeszközök</t>
  </si>
  <si>
    <t>B6Működési célú átvett pénzeszközök</t>
  </si>
  <si>
    <t>B72 Felhalmozási célú visszatérítendő támogatások, kölcsönök visszatérülése áht-kívülről</t>
  </si>
  <si>
    <t>B7 Felhalmozási célú átvett pénzeszközök</t>
  </si>
  <si>
    <t xml:space="preserve">B1-B7 Költségvetési bevételek </t>
  </si>
  <si>
    <t>B8131 Előző év költségvetési maradványának igénybevétele</t>
  </si>
  <si>
    <t>B813 Maradvány igénybevétele</t>
  </si>
  <si>
    <t>B816 Központi irányítószervi támogatás</t>
  </si>
  <si>
    <t>B81 Belföldi finanszírozás bevételei</t>
  </si>
  <si>
    <t>B8 Finanszírozási bevételek</t>
  </si>
  <si>
    <t>KIADÁSOK</t>
  </si>
  <si>
    <t>K1101 Törvény szerinti illetmények, munkabérek</t>
  </si>
  <si>
    <t>K1105 Végkielégítés</t>
  </si>
  <si>
    <t>K1106 Jubileumi jutalom</t>
  </si>
  <si>
    <t>K1107 Béren kívüli juttatások</t>
  </si>
  <si>
    <t>K1109 Közlekedési költségtérítés</t>
  </si>
  <si>
    <t>K1110 Egyéb költségtérítések</t>
  </si>
  <si>
    <t xml:space="preserve">K11 Foglalkoztatottak személyi juttatásai </t>
  </si>
  <si>
    <t xml:space="preserve">K121 Választott tisztségviselők juttatásai </t>
  </si>
  <si>
    <t>K122 Munkavégzésre irányuló egyéb jogviszonban nem saját foglalkoztatottnak fizetett juttatások</t>
  </si>
  <si>
    <t>K123 Külső személyi juttatások</t>
  </si>
  <si>
    <t>K12 Külső személyi juttatások</t>
  </si>
  <si>
    <t>K1 Személyi juttatások</t>
  </si>
  <si>
    <t>K2 Munkaadókat terhelő járulékok</t>
  </si>
  <si>
    <t>K311 Szakmai anyagok beszerzése</t>
  </si>
  <si>
    <t>K312 Üzemeltetési anyagok beszerzése</t>
  </si>
  <si>
    <t>K31 Készletbeszerzés</t>
  </si>
  <si>
    <t>K321 Informatikai szolgáltatások igénybevétele</t>
  </si>
  <si>
    <t>K322 Egyéb kommunikációs szolgáltatások</t>
  </si>
  <si>
    <t>K32 Kommunikációs szolgáltatások</t>
  </si>
  <si>
    <t>K331 Közüzemi díjak</t>
  </si>
  <si>
    <t>K332 Vásárolt élelmezés</t>
  </si>
  <si>
    <t>K333 Bérleti és lízingdíjak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</si>
  <si>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</si>
  <si>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</si>
  <si>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</si>
  <si>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</si>
  <si>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K33 Szolgáltatási kiadások</t>
  </si>
  <si>
    <t>K341 Kiküldetések kiadásai</t>
  </si>
  <si>
    <t>K34 Kiküldetés, reklám- és propaganda kiadások</t>
  </si>
  <si>
    <t>K351 Működési célú előzetesen felszámított ÁFA</t>
  </si>
  <si>
    <t>K35 Különféle befizetések és egyéb dologi kiadások</t>
  </si>
  <si>
    <t xml:space="preserve">K3 Dologi kiadások </t>
  </si>
  <si>
    <t>K42 Családi támogatások</t>
  </si>
  <si>
    <t>K44 Betegséggel kapcsolatos (nem TB-i 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</si>
  <si>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</si>
  <si>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</si>
  <si>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</si>
  <si>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K48 Egyéb nem intézményi ellátások</t>
  </si>
  <si>
    <t xml:space="preserve">K4 Ellátottak pénzbeli juttatásai </t>
  </si>
  <si>
    <t>K502 Elvonások és befizetések</t>
  </si>
  <si>
    <t>K507 Működési célú garancia- és kezességvállalásból származó kifizetés áht-n kívülre</t>
  </si>
  <si>
    <t>K511 Egyéb működési célú támogatások áht-n kívülre</t>
  </si>
  <si>
    <t xml:space="preserve">K512 Tartalékok </t>
  </si>
  <si>
    <t>K5 Egyéb működési célú kiadások</t>
  </si>
  <si>
    <t>K63 Informatikai eszközök beszerzése, létesítése</t>
  </si>
  <si>
    <t>K64 Egyéb tárgyieszközök beszerzése, létesítése</t>
  </si>
  <si>
    <t>K67 Beruházási célú előzetesen felszámított ÁFA</t>
  </si>
  <si>
    <t>K6 Beruházások</t>
  </si>
  <si>
    <t>K71 Ingatlanok felújítása</t>
  </si>
  <si>
    <t>K74 Felújítási célú előzetesen felszámított ÁFA</t>
  </si>
  <si>
    <t>K7 Felújítások</t>
  </si>
  <si>
    <t>K86 Felhalmozási célú visszatérítendő támogatások, kölcsönök nyújtása áht-n kívülre</t>
  </si>
  <si>
    <t>K88 Egyéb felhalmozási célú támogatások áht-n kívülre</t>
  </si>
  <si>
    <t>K8 Egyéb felhalmozási célú kiadások</t>
  </si>
  <si>
    <t>K1-8 Költségvetési kiadások</t>
  </si>
  <si>
    <t>K915 Központi irányítószervi támogatások folyósítása</t>
  </si>
  <si>
    <t>K91 Belföldi finanszírozás kiadásai</t>
  </si>
  <si>
    <t>K9 Finanszírozási kiadások</t>
  </si>
  <si>
    <t>Kiadás mindösszesen:</t>
  </si>
  <si>
    <t>o11130 Önk. Jogalkotó tev.</t>
  </si>
  <si>
    <t>o11220 Adó, vám és jövedéki igazg.</t>
  </si>
  <si>
    <t>o13320 Köztemető fenntartás</t>
  </si>
  <si>
    <t>013350 Önkormányzati vagyonnal való gazd.</t>
  </si>
  <si>
    <t>o18010 Önkormányzat elsz. Közp. Kv-sel</t>
  </si>
  <si>
    <t>o18020 Központi kv-i befizetés</t>
  </si>
  <si>
    <t>o18030 Támogatási célú finanszírozási műveletek</t>
  </si>
  <si>
    <t>o31030 Közterület rendjének fenntartása</t>
  </si>
  <si>
    <t>o31060 Bűnmegelőzés</t>
  </si>
  <si>
    <t>o32010 Tűz és katasztrófa véedlem</t>
  </si>
  <si>
    <t>o45160 Közutak, hidak</t>
  </si>
  <si>
    <t>o47120 Piac üzemeltetése</t>
  </si>
  <si>
    <t>o47410 Ár és belvízvédelem</t>
  </si>
  <si>
    <t>o62020 Település fejlesztési feladatok</t>
  </si>
  <si>
    <t>o63080 Vízellátással kapcsolatos feladatok</t>
  </si>
  <si>
    <t>o64010 Közvilágítási feladatok</t>
  </si>
  <si>
    <t>o66010 Zöldterület kezelés</t>
  </si>
  <si>
    <t>o66020 Város és község gazdálkodás</t>
  </si>
  <si>
    <t>o72111 Háziorvosi szolgálat</t>
  </si>
  <si>
    <t>o72112 Háziorvosi ügyeleti ellátás</t>
  </si>
  <si>
    <t>o72311 Fogorvosi alapellátás</t>
  </si>
  <si>
    <t>o74011 Foglalkozás eü ellátás</t>
  </si>
  <si>
    <t>o74031 Család és nővédelmi eü gondozás</t>
  </si>
  <si>
    <t>074032 Ifjuság eü gondozás</t>
  </si>
  <si>
    <t>o84032 Civil szervezetek, programok támogatása</t>
  </si>
  <si>
    <t>o84040 Egyházak közösségi és hitéleti tevékenysége</t>
  </si>
  <si>
    <t>o96015 Gyermekétkeztetés köznevelési intézményben</t>
  </si>
  <si>
    <t>107051 Szociális étkeztetés</t>
  </si>
  <si>
    <t>107052 Házi segytségnyújtás</t>
  </si>
  <si>
    <t>107060 Egyéb szociális pénzbeli és term.szegélyezés</t>
  </si>
  <si>
    <t>900060 Forgatási és befektetési célú finanszírozási műveletek</t>
  </si>
  <si>
    <t>900070 Fejezeti és általános tartalék</t>
  </si>
  <si>
    <t>Cofog összesen</t>
  </si>
  <si>
    <t>B116 Helyi önkormányzatok kiegészitő támogatásai</t>
  </si>
  <si>
    <t>o82044 Könyvtári szolgáltatások</t>
  </si>
  <si>
    <t>o82091 Közművelődés</t>
  </si>
  <si>
    <t>o91110 Óvodai nevelés</t>
  </si>
  <si>
    <t>o91120 Sajátos óvodai nevelés</t>
  </si>
  <si>
    <t>091130 Kisebbségi óvodai nevelés</t>
  </si>
  <si>
    <t>091140 Óvodai nevelés működési feladatai</t>
  </si>
  <si>
    <t>Óvoda összesen</t>
  </si>
  <si>
    <t>o82042 Könyvtári állomány gyarapitás</t>
  </si>
  <si>
    <t>018030 Támogatási célú finanszrozási műveletek</t>
  </si>
  <si>
    <t>011130 Őnkormányzati igazgatási tev.</t>
  </si>
  <si>
    <t>Kiadás összesen</t>
  </si>
  <si>
    <t>Óvoda és közművelődés</t>
  </si>
  <si>
    <t>B8  finanszírozás bevételei</t>
  </si>
  <si>
    <t xml:space="preserve"> Bevételek Összesen:</t>
  </si>
  <si>
    <t>K506 Egyéb műk. Támogatások áht-n belülre önkormányzatnak</t>
  </si>
  <si>
    <t>018030 Önkormányzatok elszámolásai</t>
  </si>
  <si>
    <t>o18030 Önkormányzatok elszámolásai kv-i szerveikkel</t>
  </si>
  <si>
    <t>045160 Közutak hidak</t>
  </si>
  <si>
    <t>084040 Egyházak  közösségi és hitéleti tevékenységének támogatása</t>
  </si>
  <si>
    <t>o32020 Tűz és katasztrófa védelem</t>
  </si>
  <si>
    <t>Hivatal</t>
  </si>
  <si>
    <t>Összesen</t>
  </si>
  <si>
    <t>Óvoda</t>
  </si>
  <si>
    <t>Mindösszesen</t>
  </si>
  <si>
    <t>K506 Működési célú garancia- és kezességvállalásból származó kifizetés áht-n belülre</t>
  </si>
  <si>
    <t>Óvoda mind összesen</t>
  </si>
  <si>
    <t>Közművelődés összesen</t>
  </si>
  <si>
    <t>041237 Start mintaprogram</t>
  </si>
  <si>
    <t>104037 intézményen kívüli gyermekétkeztetés</t>
  </si>
  <si>
    <t>Bevétel mind összesen:</t>
  </si>
  <si>
    <t>K513 Fejl.tartalék</t>
  </si>
  <si>
    <t>K513 Műk tartalékl</t>
  </si>
  <si>
    <t xml:space="preserve">K513 Fejlesztési Tartalékok </t>
  </si>
  <si>
    <t>B813 Maradvány igénybevétele műk</t>
  </si>
  <si>
    <t>B8131 Előző év költségvetési maradványának igénybevétele fejl</t>
  </si>
  <si>
    <t>K34 Kiküldetés, reklám- és propaganda kiad.</t>
  </si>
  <si>
    <t>K35 Különféle befizetések és egyéb dologi kia.</t>
  </si>
  <si>
    <t>K88 Egyéb felhalmozási célú támogatások áht-n kív.</t>
  </si>
  <si>
    <t>K511 Egyéb működési célú támogatások áht-n kív.</t>
  </si>
  <si>
    <t>K915 Központi irányítószervi támogatások folyósít.</t>
  </si>
  <si>
    <t>K513 Működési tartalék maradványból</t>
  </si>
  <si>
    <t>K513 Műk. Tartalék tárgyévi</t>
  </si>
  <si>
    <t>K513 Felhalmozási tartalék maradványból</t>
  </si>
  <si>
    <t>K5 Műk.célú gar.és kez.váll.ból sz.kifiz. áht-n bel.</t>
  </si>
  <si>
    <t>016020 Népszavazás</t>
  </si>
  <si>
    <t>KIADÁSOK Önkormányzati Hivatal 2017.</t>
  </si>
  <si>
    <t xml:space="preserve">K1102 Jutalom </t>
  </si>
  <si>
    <t>KIADÁSOK Óvoda és közművelődés 2017.</t>
  </si>
  <si>
    <t>Maradvány tervezett nem végleges ………... Ft-visszafizetés önkormányzatnak……………..Ft</t>
  </si>
  <si>
    <t xml:space="preserve">Óvoda Normatív támogatatás 50855260(36239482+8025311=44264793személyi+6590467dologi)  </t>
  </si>
  <si>
    <t>BEVÉTELEK Óvoda és közművelődés</t>
  </si>
  <si>
    <t>BEVÉTELEK Önkormányzat 2017. évi tervezés</t>
  </si>
  <si>
    <t>KIADÁSOK 2017. évi kiadási terv forintban</t>
  </si>
  <si>
    <t>K3339 Bérleti és lízingdíjak</t>
  </si>
  <si>
    <t xml:space="preserve">Ebből: normatív támogatás 40441400 Ft </t>
  </si>
  <si>
    <t>K24 EHO ( elh. 24475)</t>
  </si>
  <si>
    <t>K27 Munkáltatói SZJA (elh. 19098)</t>
  </si>
  <si>
    <t xml:space="preserve">K21 SZHO </t>
  </si>
  <si>
    <t xml:space="preserve">                                                 elhatárolás miatti kiegészítés 136073</t>
  </si>
  <si>
    <t>Ebből normatv állami támogatás 52927780</t>
  </si>
  <si>
    <t>Önkormányzati támogatás 6000000</t>
  </si>
  <si>
    <t xml:space="preserve">                                            Elhatárolás miatti tám.72782</t>
  </si>
  <si>
    <t>K1101 Törvény szerinti illetmények, munkabérek (elh 23474)</t>
  </si>
  <si>
    <t>K24 EHO  (elh. 14663)</t>
  </si>
  <si>
    <t>K21 SZHO (elh 18919)</t>
  </si>
  <si>
    <t>K27 MSZJA (elh 15726)</t>
  </si>
  <si>
    <t>Közműv. Normatíva :2072520, tervezett kiadás 8602520Ft-2072520norm. Tám.= 6530000 Ft- saját bevétel 530000e Ft=6000000Ft önk.tám+72782 elhatárolásból</t>
  </si>
  <si>
    <t>104042 Gyermekjóléti szolgálat</t>
  </si>
  <si>
    <t>K1102 Jutalom</t>
  </si>
  <si>
    <t>BEVÉTELEK (Önkormányzati Hivatal 2017. évi )</t>
  </si>
  <si>
    <t>Bevételek mindösszesen:</t>
  </si>
  <si>
    <t>B1 Működési célú támogatások ÁHT-n belülről</t>
  </si>
  <si>
    <t>Önkormányzati hivatal 2017- évi terv</t>
  </si>
  <si>
    <t>2015.évi tény</t>
  </si>
  <si>
    <t>2016.évi  tény</t>
  </si>
  <si>
    <t>Óvoda és közművelődés 2017. évi terv.</t>
  </si>
  <si>
    <t>2016. évi tény</t>
  </si>
  <si>
    <t>Önkormányzat mind összesen 2017. évi terv.</t>
  </si>
  <si>
    <t>Önkormányzat mindösszesen 2015. évi tény</t>
  </si>
  <si>
    <t>Önkormányzat mindösszesen 2016. tény</t>
  </si>
  <si>
    <t>önkormányzati feladatok összesen 2017. évi terv. Adatok forintban</t>
  </si>
  <si>
    <t>2016.évi tény adatok  forintban</t>
  </si>
  <si>
    <t>2015. évi tény adatok forintban</t>
  </si>
  <si>
    <t>B21Felhalmozási célú önkorm. Támogatások</t>
  </si>
  <si>
    <t>B36 Egyéb közhatalmi bevételek</t>
  </si>
  <si>
    <t>B411 Egyéb működési bevételek</t>
  </si>
  <si>
    <t>B410 Biztosító kártérítés</t>
  </si>
  <si>
    <t>B53 Egyéb tárgyieszköz értékesítés bevétele</t>
  </si>
  <si>
    <t>B5 Felhalmozási bevételek</t>
  </si>
  <si>
    <t>B74 Felhalmozási célú visszatérítendő támogatások, kölcsönök visszatérülése áht-n kívülről</t>
  </si>
  <si>
    <t>B64 Működési viszatérítendő támogatások, kölcsönök visszat. ÁHT-n kívülről</t>
  </si>
  <si>
    <t>B814 ÁHT-n belüli megelőlegezések</t>
  </si>
  <si>
    <t>Önkorm 2016. tény összesen</t>
  </si>
  <si>
    <t>Önkorm. 2015. tény</t>
  </si>
  <si>
    <t>Önkorm. 2017. tervCofog összesen</t>
  </si>
  <si>
    <t>Hivatal 2017. évi terv.</t>
  </si>
  <si>
    <t>Hivatal 2016. évi tény</t>
  </si>
  <si>
    <t>Hivatal 2015. évi tény</t>
  </si>
  <si>
    <t>Óvoda,közm. 2017. évi terv.</t>
  </si>
  <si>
    <t>Óvoda,közm. 2016. tény</t>
  </si>
  <si>
    <t>Óvoda és Közm. 2015. évi tény</t>
  </si>
  <si>
    <t>2017. évi terv. Összesen</t>
  </si>
  <si>
    <t>2016. évi tény összesen</t>
  </si>
  <si>
    <t>2015. évi tény összesen</t>
  </si>
  <si>
    <t>K1113 Foglalkoztatottak egyéb szermélyi juttatásai</t>
  </si>
  <si>
    <t>K1113 Foglalkoztatottak egyéb személyi juttatásai</t>
  </si>
  <si>
    <t>K122 Munkavégz.ir. Egyéb jogviszonban nem saj. Fogl.</t>
  </si>
  <si>
    <t>K506 Műk.célú gar.és kez.váll.ból sz.kifiz. áht-n bel.</t>
  </si>
  <si>
    <t>K502 Elvonások, befizetések</t>
  </si>
  <si>
    <t>K512 Egyéb működési célú támogatások áht-n kív.</t>
  </si>
  <si>
    <t>K512 Egyéb működési célú támogatások áht-n kívülre</t>
  </si>
  <si>
    <t>K914 ÁHT-n belüli megelőlegezések visszafiz.</t>
  </si>
  <si>
    <t>K508 Működési visszatér. Tám. Kölcsön ÁHT-n kívülre</t>
  </si>
  <si>
    <t>K62 Ingatlanok beszerzése, létesítése</t>
  </si>
  <si>
    <t>K65 Részesedések beszerzése</t>
  </si>
  <si>
    <t>K914 ÁHT-n belüli megelőlegezések visszafiz</t>
  </si>
  <si>
    <t>Bevételek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</si>
</sst>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4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9" fillId="0" borderId="5" xfId="0" applyFont="1" applyBorder="1"/>
    <xf numFmtId="0" fontId="9" fillId="0" borderId="33" xfId="0" applyFont="1" applyBorder="1"/>
    <xf numFmtId="0" fontId="0" fillId="0" borderId="32" xfId="0" applyFont="1" applyBorder="1"/>
    <xf numFmtId="0" fontId="0" fillId="0" borderId="54" xfId="0" applyFont="1" applyBorder="1"/>
    <xf numFmtId="0" fontId="16" fillId="0" borderId="4" xfId="1" applyFont="1" applyFill="1" applyBorder="1" applyAlignment="1">
      <alignment wrapText="1"/>
    </xf>
    <xf numFmtId="0" fontId="13" fillId="0" borderId="2" xfId="1" applyFont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3" fillId="0" borderId="12" xfId="1" applyFont="1" applyBorder="1" applyAlignment="1">
      <alignment wrapText="1"/>
    </xf>
    <xf numFmtId="0" fontId="13" fillId="0" borderId="4" xfId="1" applyFont="1" applyFill="1" applyBorder="1" applyAlignment="1">
      <alignment wrapText="1"/>
    </xf>
    <xf numFmtId="0" fontId="13" fillId="0" borderId="37" xfId="1" applyFont="1" applyFill="1" applyBorder="1" applyAlignment="1">
      <alignment wrapText="1"/>
    </xf>
    <xf numFmtId="0" fontId="13" fillId="0" borderId="1" xfId="1" applyFont="1" applyBorder="1" applyAlignment="1">
      <alignment wrapText="1"/>
    </xf>
    <xf numFmtId="0" fontId="14" fillId="0" borderId="2" xfId="1" applyFont="1" applyFill="1" applyBorder="1" applyAlignment="1">
      <alignment wrapText="1"/>
    </xf>
    <xf numFmtId="0" fontId="14" fillId="0" borderId="1" xfId="1" applyFont="1" applyBorder="1" applyAlignment="1">
      <alignment wrapText="1"/>
    </xf>
    <xf numFmtId="0" fontId="14" fillId="0" borderId="4" xfId="1" applyFont="1" applyFill="1" applyBorder="1" applyAlignment="1">
      <alignment wrapText="1"/>
    </xf>
    <xf numFmtId="0" fontId="15" fillId="0" borderId="6" xfId="1" applyFont="1" applyFill="1" applyBorder="1" applyAlignment="1">
      <alignment wrapText="1"/>
    </xf>
    <xf numFmtId="0" fontId="13" fillId="0" borderId="2" xfId="1" applyFont="1" applyFill="1" applyBorder="1" applyAlignment="1">
      <alignment wrapText="1"/>
    </xf>
    <xf numFmtId="0" fontId="0" fillId="0" borderId="0" xfId="0" applyBorder="1" applyAlignment="1"/>
    <xf numFmtId="0" fontId="16" fillId="0" borderId="12" xfId="1" applyFont="1" applyFill="1" applyBorder="1" applyAlignment="1">
      <alignment wrapText="1"/>
    </xf>
    <xf numFmtId="0" fontId="17" fillId="0" borderId="11" xfId="0" applyFont="1" applyBorder="1" applyAlignment="1">
      <alignment wrapText="1"/>
    </xf>
    <xf numFmtId="0" fontId="18" fillId="0" borderId="46" xfId="0" applyFont="1" applyBorder="1"/>
    <xf numFmtId="0" fontId="18" fillId="0" borderId="10" xfId="0" applyFont="1" applyBorder="1"/>
    <xf numFmtId="0" fontId="18" fillId="0" borderId="2" xfId="0" applyFont="1" applyBorder="1"/>
    <xf numFmtId="0" fontId="18" fillId="0" borderId="30" xfId="0" applyFont="1" applyBorder="1"/>
    <xf numFmtId="0" fontId="18" fillId="0" borderId="49" xfId="0" applyFont="1" applyBorder="1"/>
    <xf numFmtId="0" fontId="18" fillId="0" borderId="1" xfId="0" applyFont="1" applyBorder="1"/>
    <xf numFmtId="0" fontId="18" fillId="0" borderId="12" xfId="0" applyFont="1" applyBorder="1"/>
    <xf numFmtId="0" fontId="18" fillId="0" borderId="50" xfId="0" applyFont="1" applyBorder="1"/>
    <xf numFmtId="0" fontId="19" fillId="0" borderId="1" xfId="0" applyFont="1" applyBorder="1"/>
    <xf numFmtId="0" fontId="19" fillId="0" borderId="12" xfId="0" applyFont="1" applyBorder="1"/>
    <xf numFmtId="0" fontId="19" fillId="0" borderId="4" xfId="0" applyFont="1" applyBorder="1"/>
    <xf numFmtId="0" fontId="19" fillId="0" borderId="13" xfId="0" applyFont="1" applyBorder="1"/>
    <xf numFmtId="0" fontId="18" fillId="0" borderId="51" xfId="0" applyFont="1" applyBorder="1"/>
    <xf numFmtId="0" fontId="17" fillId="0" borderId="5" xfId="0" applyFont="1" applyBorder="1"/>
    <xf numFmtId="0" fontId="17" fillId="0" borderId="11" xfId="0" applyFont="1" applyBorder="1"/>
    <xf numFmtId="0" fontId="18" fillId="0" borderId="37" xfId="0" applyFont="1" applyBorder="1"/>
    <xf numFmtId="0" fontId="18" fillId="0" borderId="45" xfId="0" applyFont="1" applyBorder="1"/>
    <xf numFmtId="0" fontId="18" fillId="0" borderId="52" xfId="0" applyFont="1" applyBorder="1"/>
    <xf numFmtId="0" fontId="19" fillId="0" borderId="2" xfId="0" applyFont="1" applyBorder="1"/>
    <xf numFmtId="0" fontId="19" fillId="0" borderId="30" xfId="0" applyFont="1" applyBorder="1"/>
    <xf numFmtId="0" fontId="18" fillId="0" borderId="4" xfId="0" applyFont="1" applyBorder="1"/>
    <xf numFmtId="0" fontId="18" fillId="0" borderId="13" xfId="0" applyFont="1" applyBorder="1"/>
    <xf numFmtId="0" fontId="17" fillId="0" borderId="10" xfId="0" applyFont="1" applyBorder="1" applyAlignment="1">
      <alignment wrapText="1"/>
    </xf>
    <xf numFmtId="0" fontId="18" fillId="0" borderId="31" xfId="0" applyFont="1" applyBorder="1"/>
    <xf numFmtId="0" fontId="17" fillId="0" borderId="5" xfId="0" applyFont="1" applyBorder="1" applyAlignment="1">
      <alignment wrapText="1"/>
    </xf>
    <xf numFmtId="0" fontId="18" fillId="0" borderId="3" xfId="0" applyFont="1" applyBorder="1"/>
    <xf numFmtId="0" fontId="18" fillId="0" borderId="39" xfId="0" applyFont="1" applyBorder="1"/>
    <xf numFmtId="0" fontId="19" fillId="0" borderId="17" xfId="0" applyFont="1" applyBorder="1"/>
    <xf numFmtId="0" fontId="19" fillId="0" borderId="3" xfId="0" applyFont="1" applyBorder="1"/>
    <xf numFmtId="0" fontId="17" fillId="0" borderId="16" xfId="0" applyFont="1" applyBorder="1"/>
    <xf numFmtId="0" fontId="19" fillId="0" borderId="18" xfId="0" applyFont="1" applyBorder="1"/>
    <xf numFmtId="0" fontId="17" fillId="0" borderId="46" xfId="0" applyFont="1" applyBorder="1" applyAlignment="1">
      <alignment wrapText="1"/>
    </xf>
    <xf numFmtId="0" fontId="19" fillId="0" borderId="50" xfId="0" applyFont="1" applyBorder="1"/>
    <xf numFmtId="0" fontId="19" fillId="0" borderId="51" xfId="0" applyFont="1" applyBorder="1"/>
    <xf numFmtId="0" fontId="17" fillId="0" borderId="46" xfId="0" applyFont="1" applyBorder="1"/>
    <xf numFmtId="0" fontId="19" fillId="0" borderId="49" xfId="0" applyFont="1" applyBorder="1"/>
    <xf numFmtId="0" fontId="17" fillId="0" borderId="16" xfId="0" applyFont="1" applyBorder="1" applyAlignment="1">
      <alignment wrapText="1"/>
    </xf>
    <xf numFmtId="0" fontId="18" fillId="0" borderId="17" xfId="0" applyFont="1" applyBorder="1"/>
    <xf numFmtId="0" fontId="15" fillId="0" borderId="6" xfId="1" applyFont="1" applyBorder="1" applyAlignment="1">
      <alignment horizontal="center" wrapText="1"/>
    </xf>
    <xf numFmtId="0" fontId="18" fillId="0" borderId="36" xfId="0" applyFont="1" applyBorder="1"/>
    <xf numFmtId="0" fontId="18" fillId="0" borderId="0" xfId="0" applyFont="1" applyBorder="1"/>
    <xf numFmtId="0" fontId="17" fillId="0" borderId="10" xfId="0" applyFont="1" applyBorder="1"/>
    <xf numFmtId="0" fontId="17" fillId="0" borderId="44" xfId="0" applyFont="1" applyBorder="1"/>
    <xf numFmtId="0" fontId="17" fillId="0" borderId="3" xfId="0" applyFont="1" applyBorder="1"/>
    <xf numFmtId="0" fontId="19" fillId="0" borderId="36" xfId="0" applyFont="1" applyBorder="1"/>
    <xf numFmtId="0" fontId="18" fillId="0" borderId="16" xfId="0" applyFont="1" applyBorder="1"/>
    <xf numFmtId="0" fontId="19" fillId="0" borderId="10" xfId="0" applyFont="1" applyBorder="1"/>
    <xf numFmtId="0" fontId="15" fillId="0" borderId="46" xfId="1" applyFont="1" applyBorder="1" applyAlignment="1">
      <alignment horizontal="center"/>
    </xf>
    <xf numFmtId="0" fontId="21" fillId="0" borderId="49" xfId="1" applyFont="1" applyBorder="1" applyAlignment="1">
      <alignment wrapText="1"/>
    </xf>
    <xf numFmtId="0" fontId="21" fillId="0" borderId="50" xfId="1" applyFont="1" applyBorder="1" applyAlignment="1">
      <alignment wrapText="1"/>
    </xf>
    <xf numFmtId="0" fontId="21" fillId="0" borderId="51" xfId="1" applyFont="1" applyBorder="1" applyAlignment="1">
      <alignment wrapText="1"/>
    </xf>
    <xf numFmtId="0" fontId="22" fillId="0" borderId="50" xfId="1" applyFont="1" applyBorder="1" applyAlignment="1">
      <alignment wrapText="1"/>
    </xf>
    <xf numFmtId="0" fontId="22" fillId="0" borderId="51" xfId="1" applyFont="1" applyBorder="1" applyAlignment="1">
      <alignment wrapText="1"/>
    </xf>
    <xf numFmtId="0" fontId="20" fillId="0" borderId="46" xfId="1" applyFont="1" applyBorder="1" applyAlignment="1">
      <alignment wrapText="1"/>
    </xf>
    <xf numFmtId="0" fontId="20" fillId="0" borderId="58" xfId="1" applyFont="1" applyBorder="1" applyAlignment="1">
      <alignment wrapText="1"/>
    </xf>
    <xf numFmtId="0" fontId="15" fillId="0" borderId="50" xfId="1" applyFont="1" applyBorder="1" applyAlignment="1">
      <alignment wrapText="1"/>
    </xf>
    <xf numFmtId="0" fontId="21" fillId="0" borderId="46" xfId="1" applyFont="1" applyBorder="1" applyAlignment="1">
      <alignment wrapText="1"/>
    </xf>
    <xf numFmtId="0" fontId="20" fillId="0" borderId="46" xfId="1" applyFont="1" applyBorder="1" applyAlignment="1"/>
    <xf numFmtId="0" fontId="21" fillId="0" borderId="50" xfId="1" applyFont="1" applyBorder="1" applyAlignment="1">
      <alignment horizontal="left" wrapText="1"/>
    </xf>
    <xf numFmtId="0" fontId="22" fillId="0" borderId="46" xfId="1" applyFont="1" applyBorder="1" applyAlignment="1">
      <alignment wrapText="1"/>
    </xf>
    <xf numFmtId="0" fontId="21" fillId="0" borderId="49" xfId="1" applyFont="1" applyBorder="1" applyAlignment="1"/>
    <xf numFmtId="0" fontId="17" fillId="0" borderId="17" xfId="0" applyFont="1" applyBorder="1"/>
    <xf numFmtId="0" fontId="17" fillId="0" borderId="50" xfId="0" applyFont="1" applyBorder="1"/>
    <xf numFmtId="0" fontId="19" fillId="0" borderId="46" xfId="0" applyFont="1" applyBorder="1"/>
    <xf numFmtId="0" fontId="18" fillId="0" borderId="18" xfId="0" applyFont="1" applyBorder="1"/>
    <xf numFmtId="0" fontId="17" fillId="0" borderId="49" xfId="0" applyFont="1" applyBorder="1"/>
    <xf numFmtId="0" fontId="17" fillId="0" borderId="58" xfId="0" applyFont="1" applyBorder="1"/>
    <xf numFmtId="0" fontId="4" fillId="0" borderId="3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10" fillId="0" borderId="3" xfId="0" applyFont="1" applyBorder="1"/>
    <xf numFmtId="0" fontId="4" fillId="0" borderId="36" xfId="0" applyFont="1" applyBorder="1"/>
    <xf numFmtId="0" fontId="10" fillId="0" borderId="10" xfId="0" applyFont="1" applyBorder="1"/>
    <xf numFmtId="0" fontId="5" fillId="0" borderId="22" xfId="1" applyFont="1" applyBorder="1" applyAlignment="1">
      <alignment wrapText="1"/>
    </xf>
    <xf numFmtId="0" fontId="5" fillId="0" borderId="17" xfId="1" applyFont="1" applyBorder="1" applyAlignment="1"/>
    <xf numFmtId="0" fontId="5" fillId="0" borderId="23" xfId="1" applyFont="1" applyBorder="1" applyAlignment="1"/>
    <xf numFmtId="0" fontId="10" fillId="0" borderId="10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5" fillId="0" borderId="23" xfId="1" applyFont="1" applyBorder="1" applyAlignment="1">
      <alignment wrapText="1"/>
    </xf>
    <xf numFmtId="0" fontId="20" fillId="0" borderId="17" xfId="1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18" fillId="0" borderId="2" xfId="0" applyFont="1" applyBorder="1" applyAlignment="1">
      <alignment wrapText="1"/>
    </xf>
    <xf numFmtId="0" fontId="18" fillId="0" borderId="30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18" fillId="0" borderId="50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0" fillId="0" borderId="0" xfId="0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50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46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21" fillId="0" borderId="17" xfId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8" xfId="0" applyFont="1" applyFill="1" applyBorder="1" applyAlignment="1">
      <alignment wrapText="1"/>
    </xf>
    <xf numFmtId="0" fontId="17" fillId="0" borderId="33" xfId="0" applyFont="1" applyBorder="1"/>
    <xf numFmtId="0" fontId="10" fillId="0" borderId="1" xfId="0" applyFont="1" applyBorder="1"/>
    <xf numFmtId="0" fontId="10" fillId="0" borderId="0" xfId="0" applyFont="1" applyBorder="1"/>
    <xf numFmtId="0" fontId="13" fillId="0" borderId="2" xfId="1" applyFont="1" applyBorder="1" applyAlignment="1">
      <alignment wrapText="1"/>
    </xf>
    <xf numFmtId="0" fontId="13" fillId="0" borderId="1" xfId="1" applyFont="1" applyBorder="1" applyAlignment="1">
      <alignment wrapText="1"/>
    </xf>
    <xf numFmtId="0" fontId="13" fillId="0" borderId="12" xfId="1" applyFont="1" applyBorder="1" applyAlignment="1">
      <alignment wrapText="1"/>
    </xf>
    <xf numFmtId="0" fontId="14" fillId="0" borderId="4" xfId="1" applyFont="1" applyFill="1" applyBorder="1" applyAlignment="1">
      <alignment wrapText="1"/>
    </xf>
    <xf numFmtId="0" fontId="13" fillId="0" borderId="48" xfId="1" applyFont="1" applyFill="1" applyBorder="1" applyAlignment="1">
      <alignment wrapText="1"/>
    </xf>
    <xf numFmtId="0" fontId="13" fillId="0" borderId="37" xfId="1" applyFont="1" applyFill="1" applyBorder="1" applyAlignment="1">
      <alignment wrapText="1"/>
    </xf>
    <xf numFmtId="0" fontId="14" fillId="0" borderId="2" xfId="1" applyFont="1" applyFill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6" fillId="0" borderId="4" xfId="1" applyFont="1" applyFill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3" fillId="0" borderId="36" xfId="1" applyFont="1" applyFill="1" applyBorder="1" applyAlignment="1">
      <alignment wrapText="1"/>
    </xf>
    <xf numFmtId="0" fontId="13" fillId="0" borderId="4" xfId="1" applyFont="1" applyFill="1" applyBorder="1" applyAlignment="1">
      <alignment wrapText="1"/>
    </xf>
    <xf numFmtId="0" fontId="14" fillId="0" borderId="4" xfId="1" applyFont="1" applyBorder="1" applyAlignment="1">
      <alignment wrapText="1"/>
    </xf>
    <xf numFmtId="0" fontId="18" fillId="0" borderId="39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19" fillId="0" borderId="51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5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9" fillId="0" borderId="27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29" xfId="0" applyFont="1" applyBorder="1" applyAlignment="1">
      <alignment wrapText="1"/>
    </xf>
    <xf numFmtId="0" fontId="17" fillId="0" borderId="46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3" fillId="0" borderId="49" xfId="1" applyFont="1" applyBorder="1" applyAlignment="1">
      <alignment wrapText="1"/>
    </xf>
    <xf numFmtId="0" fontId="13" fillId="0" borderId="50" xfId="1" applyFont="1" applyBorder="1" applyAlignment="1">
      <alignment wrapText="1"/>
    </xf>
    <xf numFmtId="0" fontId="14" fillId="0" borderId="51" xfId="1" applyFont="1" applyFill="1" applyBorder="1" applyAlignment="1">
      <alignment wrapText="1"/>
    </xf>
    <xf numFmtId="0" fontId="15" fillId="0" borderId="46" xfId="1" applyFont="1" applyFill="1" applyBorder="1" applyAlignment="1">
      <alignment wrapText="1"/>
    </xf>
    <xf numFmtId="0" fontId="13" fillId="0" borderId="52" xfId="1" applyFont="1" applyFill="1" applyBorder="1" applyAlignment="1">
      <alignment wrapText="1"/>
    </xf>
    <xf numFmtId="0" fontId="14" fillId="0" borderId="49" xfId="1" applyFont="1" applyFill="1" applyBorder="1" applyAlignment="1">
      <alignment wrapText="1"/>
    </xf>
    <xf numFmtId="0" fontId="13" fillId="0" borderId="50" xfId="1" applyFont="1" applyFill="1" applyBorder="1" applyAlignment="1">
      <alignment wrapText="1"/>
    </xf>
    <xf numFmtId="0" fontId="13" fillId="0" borderId="49" xfId="1" applyFont="1" applyFill="1" applyBorder="1" applyAlignment="1">
      <alignment wrapText="1"/>
    </xf>
    <xf numFmtId="0" fontId="18" fillId="0" borderId="58" xfId="0" applyFont="1" applyBorder="1" applyAlignment="1">
      <alignment wrapText="1"/>
    </xf>
    <xf numFmtId="0" fontId="16" fillId="0" borderId="27" xfId="1" applyFont="1" applyFill="1" applyBorder="1" applyAlignment="1">
      <alignment wrapText="1"/>
    </xf>
    <xf numFmtId="0" fontId="15" fillId="0" borderId="48" xfId="1" applyFont="1" applyFill="1" applyBorder="1" applyAlignment="1">
      <alignment wrapText="1"/>
    </xf>
    <xf numFmtId="0" fontId="17" fillId="0" borderId="37" xfId="0" applyFont="1" applyBorder="1" applyAlignment="1">
      <alignment wrapText="1"/>
    </xf>
    <xf numFmtId="0" fontId="15" fillId="0" borderId="58" xfId="1" applyFont="1" applyFill="1" applyBorder="1" applyAlignment="1">
      <alignment wrapText="1"/>
    </xf>
    <xf numFmtId="0" fontId="14" fillId="0" borderId="6" xfId="1" applyFont="1" applyFill="1" applyBorder="1" applyAlignment="1">
      <alignment wrapText="1"/>
    </xf>
    <xf numFmtId="0" fontId="19" fillId="0" borderId="5" xfId="0" applyFont="1" applyBorder="1" applyAlignment="1">
      <alignment wrapText="1"/>
    </xf>
    <xf numFmtId="0" fontId="19" fillId="0" borderId="46" xfId="0" applyFont="1" applyBorder="1" applyAlignment="1">
      <alignment wrapText="1"/>
    </xf>
    <xf numFmtId="0" fontId="15" fillId="0" borderId="4" xfId="1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3" fillId="0" borderId="6" xfId="1" applyFont="1" applyFill="1" applyBorder="1" applyAlignment="1">
      <alignment wrapText="1"/>
    </xf>
    <xf numFmtId="0" fontId="13" fillId="0" borderId="60" xfId="1" applyFont="1" applyFill="1" applyBorder="1" applyAlignment="1">
      <alignment wrapText="1"/>
    </xf>
    <xf numFmtId="0" fontId="18" fillId="0" borderId="8" xfId="0" applyFont="1" applyBorder="1" applyAlignment="1"/>
    <xf numFmtId="0" fontId="0" fillId="0" borderId="0" xfId="0" applyAlignment="1"/>
    <xf numFmtId="0" fontId="13" fillId="0" borderId="62" xfId="1" applyFont="1" applyFill="1" applyBorder="1" applyAlignment="1">
      <alignment wrapText="1"/>
    </xf>
    <xf numFmtId="0" fontId="18" fillId="2" borderId="49" xfId="0" applyFont="1" applyFill="1" applyBorder="1" applyAlignment="1">
      <alignment wrapText="1"/>
    </xf>
    <xf numFmtId="0" fontId="19" fillId="2" borderId="51" xfId="0" applyFont="1" applyFill="1" applyBorder="1" applyAlignment="1">
      <alignment wrapText="1"/>
    </xf>
    <xf numFmtId="0" fontId="18" fillId="2" borderId="50" xfId="0" applyFont="1" applyFill="1" applyBorder="1" applyAlignment="1">
      <alignment wrapText="1"/>
    </xf>
    <xf numFmtId="0" fontId="19" fillId="2" borderId="46" xfId="0" applyFont="1" applyFill="1" applyBorder="1" applyAlignment="1">
      <alignment wrapText="1"/>
    </xf>
    <xf numFmtId="0" fontId="18" fillId="2" borderId="52" xfId="0" applyFont="1" applyFill="1" applyBorder="1" applyAlignment="1">
      <alignment wrapText="1"/>
    </xf>
    <xf numFmtId="0" fontId="18" fillId="2" borderId="46" xfId="0" applyFont="1" applyFill="1" applyBorder="1" applyAlignment="1">
      <alignment wrapText="1"/>
    </xf>
    <xf numFmtId="0" fontId="17" fillId="2" borderId="46" xfId="0" applyFont="1" applyFill="1" applyBorder="1" applyAlignment="1">
      <alignment wrapText="1"/>
    </xf>
    <xf numFmtId="0" fontId="18" fillId="2" borderId="51" xfId="0" applyFont="1" applyFill="1" applyBorder="1" applyAlignment="1">
      <alignment wrapText="1"/>
    </xf>
    <xf numFmtId="0" fontId="19" fillId="4" borderId="51" xfId="0" applyFont="1" applyFill="1" applyBorder="1" applyAlignment="1">
      <alignment wrapText="1"/>
    </xf>
    <xf numFmtId="0" fontId="19" fillId="4" borderId="46" xfId="0" applyFont="1" applyFill="1" applyBorder="1" applyAlignment="1">
      <alignment wrapText="1"/>
    </xf>
    <xf numFmtId="0" fontId="18" fillId="4" borderId="0" xfId="0" applyFont="1" applyFill="1" applyBorder="1" applyAlignment="1">
      <alignment wrapText="1"/>
    </xf>
    <xf numFmtId="0" fontId="17" fillId="4" borderId="46" xfId="0" applyFont="1" applyFill="1" applyBorder="1" applyAlignment="1">
      <alignment wrapText="1"/>
    </xf>
    <xf numFmtId="0" fontId="18" fillId="2" borderId="58" xfId="0" applyFont="1" applyFill="1" applyBorder="1" applyAlignment="1">
      <alignment wrapText="1"/>
    </xf>
    <xf numFmtId="0" fontId="14" fillId="0" borderId="51" xfId="1" applyFont="1" applyBorder="1" applyAlignment="1">
      <alignment wrapText="1"/>
    </xf>
    <xf numFmtId="0" fontId="15" fillId="0" borderId="63" xfId="1" applyFont="1" applyFill="1" applyBorder="1" applyAlignment="1">
      <alignment wrapText="1"/>
    </xf>
    <xf numFmtId="0" fontId="15" fillId="0" borderId="52" xfId="1" applyFont="1" applyFill="1" applyBorder="1" applyAlignment="1">
      <alignment wrapText="1"/>
    </xf>
    <xf numFmtId="0" fontId="19" fillId="0" borderId="16" xfId="0" applyFont="1" applyBorder="1" applyAlignment="1">
      <alignment wrapText="1"/>
    </xf>
    <xf numFmtId="0" fontId="14" fillId="0" borderId="46" xfId="1" applyFont="1" applyFill="1" applyBorder="1" applyAlignment="1">
      <alignment wrapText="1"/>
    </xf>
    <xf numFmtId="0" fontId="17" fillId="4" borderId="16" xfId="0" applyFont="1" applyFill="1" applyBorder="1" applyAlignment="1">
      <alignment wrapText="1"/>
    </xf>
    <xf numFmtId="0" fontId="18" fillId="4" borderId="39" xfId="0" applyFont="1" applyFill="1" applyBorder="1" applyAlignment="1">
      <alignment wrapText="1"/>
    </xf>
    <xf numFmtId="0" fontId="18" fillId="4" borderId="17" xfId="0" applyFont="1" applyFill="1" applyBorder="1" applyAlignment="1">
      <alignment wrapText="1"/>
    </xf>
    <xf numFmtId="0" fontId="19" fillId="4" borderId="18" xfId="0" applyFont="1" applyFill="1" applyBorder="1" applyAlignment="1">
      <alignment wrapText="1"/>
    </xf>
    <xf numFmtId="0" fontId="19" fillId="4" borderId="16" xfId="0" applyFont="1" applyFill="1" applyBorder="1" applyAlignment="1">
      <alignment wrapText="1"/>
    </xf>
    <xf numFmtId="0" fontId="18" fillId="4" borderId="18" xfId="0" applyFont="1" applyFill="1" applyBorder="1" applyAlignment="1">
      <alignment wrapText="1"/>
    </xf>
    <xf numFmtId="0" fontId="18" fillId="4" borderId="18" xfId="0" applyFont="1" applyFill="1" applyBorder="1" applyAlignment="1"/>
    <xf numFmtId="0" fontId="18" fillId="4" borderId="64" xfId="0" applyFont="1" applyFill="1" applyBorder="1" applyAlignment="1">
      <alignment wrapText="1"/>
    </xf>
    <xf numFmtId="0" fontId="18" fillId="4" borderId="16" xfId="0" applyFont="1" applyFill="1" applyBorder="1" applyAlignment="1">
      <alignment wrapText="1"/>
    </xf>
    <xf numFmtId="0" fontId="19" fillId="0" borderId="29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18" fillId="4" borderId="49" xfId="0" applyFont="1" applyFill="1" applyBorder="1" applyAlignment="1">
      <alignment wrapText="1"/>
    </xf>
    <xf numFmtId="0" fontId="18" fillId="4" borderId="50" xfId="0" applyFont="1" applyFill="1" applyBorder="1" applyAlignment="1">
      <alignment wrapText="1"/>
    </xf>
    <xf numFmtId="0" fontId="18" fillId="4" borderId="51" xfId="0" applyFont="1" applyFill="1" applyBorder="1" applyAlignment="1">
      <alignment wrapText="1"/>
    </xf>
    <xf numFmtId="0" fontId="18" fillId="4" borderId="52" xfId="0" applyFont="1" applyFill="1" applyBorder="1" applyAlignment="1">
      <alignment wrapText="1"/>
    </xf>
    <xf numFmtId="0" fontId="18" fillId="4" borderId="46" xfId="0" applyFont="1" applyFill="1" applyBorder="1" applyAlignment="1">
      <alignment wrapText="1"/>
    </xf>
    <xf numFmtId="0" fontId="18" fillId="4" borderId="58" xfId="0" applyFont="1" applyFill="1" applyBorder="1" applyAlignment="1">
      <alignment wrapText="1"/>
    </xf>
    <xf numFmtId="0" fontId="17" fillId="4" borderId="49" xfId="0" applyFont="1" applyFill="1" applyBorder="1" applyAlignment="1">
      <alignment wrapText="1"/>
    </xf>
    <xf numFmtId="0" fontId="17" fillId="0" borderId="39" xfId="0" applyFont="1" applyBorder="1" applyAlignment="1">
      <alignment wrapText="1"/>
    </xf>
    <xf numFmtId="0" fontId="17" fillId="2" borderId="49" xfId="0" applyFont="1" applyFill="1" applyBorder="1" applyAlignment="1">
      <alignment wrapText="1"/>
    </xf>
    <xf numFmtId="0" fontId="17" fillId="4" borderId="39" xfId="0" applyFont="1" applyFill="1" applyBorder="1" applyAlignment="1">
      <alignment wrapText="1"/>
    </xf>
    <xf numFmtId="0" fontId="17" fillId="0" borderId="49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8" fillId="2" borderId="51" xfId="0" applyFont="1" applyFill="1" applyBorder="1" applyAlignment="1"/>
    <xf numFmtId="0" fontId="18" fillId="0" borderId="51" xfId="0" applyFont="1" applyBorder="1" applyAlignment="1"/>
    <xf numFmtId="0" fontId="18" fillId="4" borderId="51" xfId="0" applyFont="1" applyFill="1" applyBorder="1" applyAlignment="1"/>
    <xf numFmtId="0" fontId="18" fillId="0" borderId="18" xfId="0" applyFont="1" applyBorder="1" applyAlignment="1"/>
    <xf numFmtId="0" fontId="18" fillId="0" borderId="64" xfId="0" applyFont="1" applyBorder="1" applyAlignment="1">
      <alignment wrapText="1"/>
    </xf>
    <xf numFmtId="0" fontId="18" fillId="4" borderId="65" xfId="0" applyFont="1" applyFill="1" applyBorder="1" applyAlignment="1">
      <alignment wrapText="1"/>
    </xf>
    <xf numFmtId="0" fontId="17" fillId="3" borderId="16" xfId="0" applyFont="1" applyFill="1" applyBorder="1" applyAlignment="1">
      <alignment horizontal="center" wrapText="1"/>
    </xf>
    <xf numFmtId="0" fontId="0" fillId="3" borderId="0" xfId="0" applyFill="1" applyBorder="1"/>
    <xf numFmtId="0" fontId="17" fillId="3" borderId="46" xfId="0" applyFont="1" applyFill="1" applyBorder="1" applyAlignment="1">
      <alignment horizontal="center" wrapText="1"/>
    </xf>
    <xf numFmtId="0" fontId="0" fillId="3" borderId="0" xfId="0" applyFill="1"/>
    <xf numFmtId="0" fontId="17" fillId="3" borderId="28" xfId="0" applyFont="1" applyFill="1" applyBorder="1" applyAlignment="1">
      <alignment horizontal="center" wrapText="1"/>
    </xf>
    <xf numFmtId="0" fontId="18" fillId="2" borderId="39" xfId="0" applyFont="1" applyFill="1" applyBorder="1" applyAlignment="1">
      <alignment wrapText="1"/>
    </xf>
    <xf numFmtId="0" fontId="18" fillId="2" borderId="17" xfId="0" applyFont="1" applyFill="1" applyBorder="1" applyAlignment="1">
      <alignment wrapText="1"/>
    </xf>
    <xf numFmtId="0" fontId="19" fillId="2" borderId="18" xfId="0" applyFont="1" applyFill="1" applyBorder="1" applyAlignment="1">
      <alignment wrapText="1"/>
    </xf>
    <xf numFmtId="0" fontId="19" fillId="2" borderId="16" xfId="0" applyFont="1" applyFill="1" applyBorder="1" applyAlignment="1">
      <alignment wrapText="1"/>
    </xf>
    <xf numFmtId="0" fontId="18" fillId="2" borderId="16" xfId="0" applyFont="1" applyFill="1" applyBorder="1" applyAlignment="1">
      <alignment wrapText="1"/>
    </xf>
    <xf numFmtId="0" fontId="18" fillId="2" borderId="0" xfId="0" applyFont="1" applyFill="1" applyBorder="1" applyAlignment="1">
      <alignment wrapText="1"/>
    </xf>
    <xf numFmtId="0" fontId="17" fillId="2" borderId="16" xfId="0" applyFont="1" applyFill="1" applyBorder="1" applyAlignment="1">
      <alignment wrapText="1"/>
    </xf>
    <xf numFmtId="0" fontId="17" fillId="2" borderId="39" xfId="0" applyFont="1" applyFill="1" applyBorder="1" applyAlignment="1">
      <alignment wrapText="1"/>
    </xf>
    <xf numFmtId="0" fontId="18" fillId="2" borderId="18" xfId="0" applyFont="1" applyFill="1" applyBorder="1" applyAlignment="1"/>
    <xf numFmtId="0" fontId="18" fillId="2" borderId="64" xfId="0" applyFont="1" applyFill="1" applyBorder="1" applyAlignment="1">
      <alignment wrapText="1"/>
    </xf>
    <xf numFmtId="0" fontId="18" fillId="2" borderId="18" xfId="0" applyFont="1" applyFill="1" applyBorder="1" applyAlignment="1">
      <alignment wrapText="1"/>
    </xf>
    <xf numFmtId="0" fontId="18" fillId="5" borderId="38" xfId="0" applyFont="1" applyFill="1" applyBorder="1" applyAlignment="1">
      <alignment wrapText="1"/>
    </xf>
    <xf numFmtId="0" fontId="18" fillId="5" borderId="22" xfId="0" applyFont="1" applyFill="1" applyBorder="1" applyAlignment="1">
      <alignment wrapText="1"/>
    </xf>
    <xf numFmtId="0" fontId="18" fillId="5" borderId="26" xfId="0" applyFont="1" applyFill="1" applyBorder="1" applyAlignment="1">
      <alignment wrapText="1"/>
    </xf>
    <xf numFmtId="0" fontId="19" fillId="5" borderId="28" xfId="0" applyFont="1" applyFill="1" applyBorder="1" applyAlignment="1">
      <alignment wrapText="1"/>
    </xf>
    <xf numFmtId="0" fontId="18" fillId="5" borderId="28" xfId="0" applyFont="1" applyFill="1" applyBorder="1" applyAlignment="1">
      <alignment wrapText="1"/>
    </xf>
    <xf numFmtId="0" fontId="18" fillId="5" borderId="45" xfId="0" applyFont="1" applyFill="1" applyBorder="1" applyAlignment="1">
      <alignment wrapText="1"/>
    </xf>
    <xf numFmtId="0" fontId="18" fillId="5" borderId="11" xfId="0" applyFont="1" applyFill="1" applyBorder="1" applyAlignment="1">
      <alignment wrapText="1"/>
    </xf>
    <xf numFmtId="0" fontId="17" fillId="5" borderId="28" xfId="0" applyFont="1" applyFill="1" applyBorder="1" applyAlignment="1">
      <alignment wrapText="1"/>
    </xf>
    <xf numFmtId="0" fontId="17" fillId="5" borderId="38" xfId="0" applyFont="1" applyFill="1" applyBorder="1" applyAlignment="1">
      <alignment wrapText="1"/>
    </xf>
    <xf numFmtId="0" fontId="19" fillId="5" borderId="26" xfId="0" applyFont="1" applyFill="1" applyBorder="1" applyAlignment="1">
      <alignment wrapText="1"/>
    </xf>
    <xf numFmtId="0" fontId="18" fillId="5" borderId="12" xfId="0" applyFont="1" applyFill="1" applyBorder="1" applyAlignment="1">
      <alignment wrapText="1"/>
    </xf>
    <xf numFmtId="0" fontId="18" fillId="5" borderId="66" xfId="0" applyFont="1" applyFill="1" applyBorder="1" applyAlignment="1">
      <alignment wrapText="1"/>
    </xf>
    <xf numFmtId="0" fontId="18" fillId="5" borderId="16" xfId="0" applyFont="1" applyFill="1" applyBorder="1" applyAlignment="1">
      <alignment wrapText="1"/>
    </xf>
    <xf numFmtId="0" fontId="18" fillId="5" borderId="26" xfId="0" applyFont="1" applyFill="1" applyBorder="1" applyAlignment="1"/>
    <xf numFmtId="0" fontId="18" fillId="5" borderId="67" xfId="0" applyFont="1" applyFill="1" applyBorder="1" applyAlignment="1">
      <alignment wrapText="1"/>
    </xf>
    <xf numFmtId="0" fontId="18" fillId="6" borderId="49" xfId="0" applyFont="1" applyFill="1" applyBorder="1" applyAlignment="1">
      <alignment wrapText="1"/>
    </xf>
    <xf numFmtId="0" fontId="18" fillId="6" borderId="52" xfId="0" applyFont="1" applyFill="1" applyBorder="1" applyAlignment="1">
      <alignment wrapText="1"/>
    </xf>
    <xf numFmtId="0" fontId="19" fillId="6" borderId="46" xfId="0" applyFont="1" applyFill="1" applyBorder="1" applyAlignment="1">
      <alignment wrapText="1"/>
    </xf>
    <xf numFmtId="0" fontId="18" fillId="6" borderId="46" xfId="0" applyFont="1" applyFill="1" applyBorder="1" applyAlignment="1">
      <alignment wrapText="1"/>
    </xf>
    <xf numFmtId="0" fontId="17" fillId="6" borderId="46" xfId="0" applyFont="1" applyFill="1" applyBorder="1" applyAlignment="1">
      <alignment wrapText="1"/>
    </xf>
    <xf numFmtId="0" fontId="17" fillId="6" borderId="49" xfId="0" applyFont="1" applyFill="1" applyBorder="1" applyAlignment="1">
      <alignment wrapText="1"/>
    </xf>
    <xf numFmtId="0" fontId="19" fillId="6" borderId="52" xfId="0" applyFont="1" applyFill="1" applyBorder="1" applyAlignment="1">
      <alignment wrapText="1"/>
    </xf>
    <xf numFmtId="0" fontId="18" fillId="0" borderId="38" xfId="0" applyFont="1" applyBorder="1"/>
    <xf numFmtId="0" fontId="18" fillId="0" borderId="66" xfId="0" applyFont="1" applyBorder="1"/>
    <xf numFmtId="0" fontId="17" fillId="0" borderId="38" xfId="0" applyFont="1" applyBorder="1"/>
    <xf numFmtId="0" fontId="21" fillId="0" borderId="52" xfId="1" applyFont="1" applyBorder="1" applyAlignment="1">
      <alignment wrapText="1"/>
    </xf>
    <xf numFmtId="0" fontId="18" fillId="0" borderId="48" xfId="0" applyFont="1" applyBorder="1"/>
    <xf numFmtId="0" fontId="17" fillId="0" borderId="66" xfId="0" applyFont="1" applyBorder="1"/>
    <xf numFmtId="0" fontId="18" fillId="0" borderId="61" xfId="0" applyFont="1" applyBorder="1"/>
    <xf numFmtId="0" fontId="17" fillId="0" borderId="61" xfId="0" applyFont="1" applyBorder="1"/>
    <xf numFmtId="0" fontId="20" fillId="0" borderId="61" xfId="1" applyFont="1" applyBorder="1" applyAlignment="1">
      <alignment wrapText="1"/>
    </xf>
    <xf numFmtId="0" fontId="17" fillId="0" borderId="47" xfId="0" applyFont="1" applyBorder="1"/>
    <xf numFmtId="0" fontId="17" fillId="0" borderId="69" xfId="0" applyFont="1" applyBorder="1"/>
    <xf numFmtId="0" fontId="18" fillId="2" borderId="49" xfId="0" applyFont="1" applyFill="1" applyBorder="1"/>
    <xf numFmtId="0" fontId="18" fillId="2" borderId="52" xfId="0" applyFont="1" applyFill="1" applyBorder="1"/>
    <xf numFmtId="0" fontId="19" fillId="2" borderId="50" xfId="0" applyFont="1" applyFill="1" applyBorder="1"/>
    <xf numFmtId="0" fontId="18" fillId="2" borderId="51" xfId="0" applyFont="1" applyFill="1" applyBorder="1"/>
    <xf numFmtId="0" fontId="19" fillId="2" borderId="51" xfId="0" applyFont="1" applyFill="1" applyBorder="1"/>
    <xf numFmtId="0" fontId="17" fillId="2" borderId="46" xfId="0" applyFont="1" applyFill="1" applyBorder="1"/>
    <xf numFmtId="0" fontId="17" fillId="2" borderId="58" xfId="0" applyFont="1" applyFill="1" applyBorder="1"/>
    <xf numFmtId="0" fontId="18" fillId="2" borderId="50" xfId="0" applyFont="1" applyFill="1" applyBorder="1"/>
    <xf numFmtId="0" fontId="17" fillId="2" borderId="50" xfId="0" applyFont="1" applyFill="1" applyBorder="1"/>
    <xf numFmtId="0" fontId="18" fillId="2" borderId="46" xfId="0" applyFont="1" applyFill="1" applyBorder="1"/>
    <xf numFmtId="0" fontId="18" fillId="2" borderId="61" xfId="0" applyFont="1" applyFill="1" applyBorder="1"/>
    <xf numFmtId="0" fontId="19" fillId="2" borderId="46" xfId="0" applyFont="1" applyFill="1" applyBorder="1"/>
    <xf numFmtId="0" fontId="17" fillId="2" borderId="61" xfId="0" applyFont="1" applyFill="1" applyBorder="1"/>
    <xf numFmtId="0" fontId="17" fillId="2" borderId="28" xfId="0" applyFont="1" applyFill="1" applyBorder="1" applyAlignment="1">
      <alignment wrapText="1"/>
    </xf>
    <xf numFmtId="0" fontId="18" fillId="2" borderId="38" xfId="0" applyFont="1" applyFill="1" applyBorder="1"/>
    <xf numFmtId="0" fontId="18" fillId="2" borderId="22" xfId="0" applyFont="1" applyFill="1" applyBorder="1"/>
    <xf numFmtId="0" fontId="17" fillId="2" borderId="28" xfId="0" applyFont="1" applyFill="1" applyBorder="1"/>
    <xf numFmtId="0" fontId="18" fillId="2" borderId="26" xfId="0" applyFont="1" applyFill="1" applyBorder="1"/>
    <xf numFmtId="0" fontId="18" fillId="2" borderId="66" xfId="0" applyFont="1" applyFill="1" applyBorder="1"/>
    <xf numFmtId="0" fontId="17" fillId="2" borderId="68" xfId="0" applyFont="1" applyFill="1" applyBorder="1"/>
    <xf numFmtId="0" fontId="18" fillId="2" borderId="39" xfId="0" applyFont="1" applyFill="1" applyBorder="1"/>
    <xf numFmtId="0" fontId="18" fillId="2" borderId="17" xfId="0" applyFont="1" applyFill="1" applyBorder="1"/>
    <xf numFmtId="0" fontId="17" fillId="2" borderId="16" xfId="0" applyFont="1" applyFill="1" applyBorder="1"/>
    <xf numFmtId="0" fontId="18" fillId="2" borderId="18" xfId="0" applyFont="1" applyFill="1" applyBorder="1"/>
    <xf numFmtId="0" fontId="18" fillId="2" borderId="0" xfId="0" applyFont="1" applyFill="1" applyBorder="1"/>
    <xf numFmtId="0" fontId="17" fillId="2" borderId="69" xfId="0" applyFont="1" applyFill="1" applyBorder="1"/>
    <xf numFmtId="0" fontId="18" fillId="4" borderId="49" xfId="0" applyFont="1" applyFill="1" applyBorder="1"/>
    <xf numFmtId="0" fontId="18" fillId="4" borderId="52" xfId="0" applyFont="1" applyFill="1" applyBorder="1"/>
    <xf numFmtId="0" fontId="19" fillId="4" borderId="50" xfId="0" applyFont="1" applyFill="1" applyBorder="1"/>
    <xf numFmtId="0" fontId="18" fillId="4" borderId="51" xfId="0" applyFont="1" applyFill="1" applyBorder="1"/>
    <xf numFmtId="0" fontId="19" fillId="4" borderId="51" xfId="0" applyFont="1" applyFill="1" applyBorder="1"/>
    <xf numFmtId="0" fontId="17" fillId="4" borderId="46" xfId="0" applyFont="1" applyFill="1" applyBorder="1"/>
    <xf numFmtId="0" fontId="17" fillId="4" borderId="58" xfId="0" applyFont="1" applyFill="1" applyBorder="1"/>
    <xf numFmtId="0" fontId="18" fillId="4" borderId="50" xfId="0" applyFont="1" applyFill="1" applyBorder="1"/>
    <xf numFmtId="0" fontId="17" fillId="4" borderId="50" xfId="0" applyFont="1" applyFill="1" applyBorder="1"/>
    <xf numFmtId="0" fontId="18" fillId="4" borderId="46" xfId="0" applyFont="1" applyFill="1" applyBorder="1"/>
    <xf numFmtId="0" fontId="18" fillId="4" borderId="61" xfId="0" applyFont="1" applyFill="1" applyBorder="1"/>
    <xf numFmtId="0" fontId="19" fillId="4" borderId="46" xfId="0" applyFont="1" applyFill="1" applyBorder="1"/>
    <xf numFmtId="0" fontId="17" fillId="4" borderId="61" xfId="0" applyFont="1" applyFill="1" applyBorder="1"/>
    <xf numFmtId="0" fontId="17" fillId="7" borderId="46" xfId="0" applyFont="1" applyFill="1" applyBorder="1" applyAlignment="1">
      <alignment wrapText="1"/>
    </xf>
    <xf numFmtId="0" fontId="18" fillId="7" borderId="49" xfId="0" applyFont="1" applyFill="1" applyBorder="1"/>
    <xf numFmtId="0" fontId="18" fillId="7" borderId="52" xfId="0" applyFont="1" applyFill="1" applyBorder="1"/>
    <xf numFmtId="0" fontId="17" fillId="7" borderId="46" xfId="0" applyFont="1" applyFill="1" applyBorder="1"/>
    <xf numFmtId="0" fontId="17" fillId="7" borderId="49" xfId="0" applyFont="1" applyFill="1" applyBorder="1"/>
    <xf numFmtId="0" fontId="17" fillId="7" borderId="61" xfId="0" applyFont="1" applyFill="1" applyBorder="1"/>
    <xf numFmtId="0" fontId="19" fillId="7" borderId="46" xfId="0" applyFont="1" applyFill="1" applyBorder="1"/>
    <xf numFmtId="0" fontId="17" fillId="8" borderId="46" xfId="0" applyFont="1" applyFill="1" applyBorder="1" applyAlignment="1">
      <alignment wrapText="1"/>
    </xf>
    <xf numFmtId="0" fontId="18" fillId="8" borderId="38" xfId="0" applyFont="1" applyFill="1" applyBorder="1"/>
    <xf numFmtId="0" fontId="18" fillId="8" borderId="66" xfId="0" applyFont="1" applyFill="1" applyBorder="1"/>
    <xf numFmtId="0" fontId="17" fillId="8" borderId="28" xfId="0" applyFont="1" applyFill="1" applyBorder="1"/>
    <xf numFmtId="0" fontId="17" fillId="8" borderId="38" xfId="0" applyFont="1" applyFill="1" applyBorder="1"/>
    <xf numFmtId="0" fontId="17" fillId="8" borderId="66" xfId="0" applyFont="1" applyFill="1" applyBorder="1"/>
    <xf numFmtId="0" fontId="17" fillId="8" borderId="46" xfId="0" applyFont="1" applyFill="1" applyBorder="1"/>
    <xf numFmtId="0" fontId="19" fillId="8" borderId="46" xfId="0" applyFont="1" applyFill="1" applyBorder="1"/>
    <xf numFmtId="0" fontId="20" fillId="0" borderId="62" xfId="1" applyFont="1" applyBorder="1" applyAlignment="1">
      <alignment wrapText="1"/>
    </xf>
    <xf numFmtId="0" fontId="17" fillId="0" borderId="71" xfId="0" applyFont="1" applyBorder="1"/>
    <xf numFmtId="0" fontId="17" fillId="0" borderId="62" xfId="0" applyFont="1" applyBorder="1"/>
    <xf numFmtId="0" fontId="17" fillId="0" borderId="65" xfId="0" applyFont="1" applyBorder="1"/>
    <xf numFmtId="0" fontId="17" fillId="0" borderId="32" xfId="0" applyFont="1" applyBorder="1"/>
    <xf numFmtId="0" fontId="20" fillId="0" borderId="6" xfId="1" applyFont="1" applyBorder="1" applyAlignment="1">
      <alignment horizontal="left" wrapText="1"/>
    </xf>
    <xf numFmtId="0" fontId="24" fillId="0" borderId="61" xfId="0" applyFont="1" applyBorder="1" applyAlignment="1">
      <alignment horizontal="center"/>
    </xf>
    <xf numFmtId="0" fontId="16" fillId="0" borderId="17" xfId="1" applyFont="1" applyFill="1" applyBorder="1" applyAlignment="1">
      <alignment wrapText="1"/>
    </xf>
    <xf numFmtId="0" fontId="16" fillId="0" borderId="17" xfId="1" applyFont="1" applyBorder="1" applyAlignment="1">
      <alignment wrapText="1"/>
    </xf>
    <xf numFmtId="0" fontId="16" fillId="0" borderId="36" xfId="1" applyFont="1" applyFill="1" applyBorder="1" applyAlignment="1">
      <alignment wrapText="1"/>
    </xf>
    <xf numFmtId="0" fontId="16" fillId="0" borderId="4" xfId="1" applyFont="1" applyFill="1" applyBorder="1" applyAlignment="1">
      <alignment wrapText="1"/>
    </xf>
    <xf numFmtId="0" fontId="16" fillId="0" borderId="13" xfId="1" applyFont="1" applyFill="1" applyBorder="1" applyAlignment="1">
      <alignment wrapText="1"/>
    </xf>
    <xf numFmtId="0" fontId="15" fillId="0" borderId="10" xfId="1" applyFont="1" applyFill="1" applyBorder="1" applyAlignment="1">
      <alignment wrapText="1"/>
    </xf>
    <xf numFmtId="0" fontId="15" fillId="0" borderId="5" xfId="1" applyFont="1" applyFill="1" applyBorder="1" applyAlignment="1">
      <alignment wrapText="1"/>
    </xf>
    <xf numFmtId="0" fontId="15" fillId="0" borderId="11" xfId="1" applyFont="1" applyFill="1" applyBorder="1" applyAlignment="1">
      <alignment wrapText="1"/>
    </xf>
    <xf numFmtId="0" fontId="15" fillId="0" borderId="5" xfId="1" applyFont="1" applyBorder="1" applyAlignment="1">
      <alignment wrapText="1"/>
    </xf>
    <xf numFmtId="0" fontId="15" fillId="0" borderId="11" xfId="1" applyFont="1" applyBorder="1" applyAlignment="1">
      <alignment wrapText="1"/>
    </xf>
    <xf numFmtId="0" fontId="13" fillId="0" borderId="48" xfId="1" applyFont="1" applyFill="1" applyBorder="1" applyAlignment="1">
      <alignment wrapText="1"/>
    </xf>
    <xf numFmtId="0" fontId="13" fillId="0" borderId="37" xfId="1" applyFont="1" applyBorder="1" applyAlignment="1">
      <alignment wrapText="1"/>
    </xf>
    <xf numFmtId="0" fontId="13" fillId="0" borderId="45" xfId="1" applyFont="1" applyBorder="1" applyAlignment="1">
      <alignment wrapText="1"/>
    </xf>
    <xf numFmtId="0" fontId="13" fillId="0" borderId="31" xfId="1" applyFont="1" applyFill="1" applyBorder="1" applyAlignment="1">
      <alignment wrapText="1"/>
    </xf>
    <xf numFmtId="0" fontId="13" fillId="0" borderId="2" xfId="1" applyFont="1" applyBorder="1" applyAlignment="1">
      <alignment wrapText="1"/>
    </xf>
    <xf numFmtId="0" fontId="13" fillId="0" borderId="30" xfId="1" applyFont="1" applyBorder="1" applyAlignment="1">
      <alignment wrapText="1"/>
    </xf>
    <xf numFmtId="0" fontId="13" fillId="0" borderId="3" xfId="1" applyFont="1" applyFill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3" fillId="0" borderId="12" xfId="1" applyFont="1" applyBorder="1" applyAlignment="1">
      <alignment wrapText="1"/>
    </xf>
    <xf numFmtId="0" fontId="13" fillId="0" borderId="36" xfId="1" applyFont="1" applyFill="1" applyBorder="1" applyAlignment="1">
      <alignment wrapText="1"/>
    </xf>
    <xf numFmtId="0" fontId="13" fillId="0" borderId="4" xfId="1" applyFont="1" applyFill="1" applyBorder="1" applyAlignment="1">
      <alignment wrapText="1"/>
    </xf>
    <xf numFmtId="0" fontId="13" fillId="0" borderId="13" xfId="1" applyFont="1" applyBorder="1" applyAlignment="1">
      <alignment wrapText="1"/>
    </xf>
    <xf numFmtId="0" fontId="13" fillId="0" borderId="37" xfId="1" applyFont="1" applyFill="1" applyBorder="1" applyAlignment="1">
      <alignment wrapText="1"/>
    </xf>
    <xf numFmtId="0" fontId="14" fillId="0" borderId="36" xfId="1" applyFont="1" applyFill="1" applyBorder="1" applyAlignment="1">
      <alignment wrapText="1"/>
    </xf>
    <xf numFmtId="0" fontId="14" fillId="0" borderId="4" xfId="1" applyFont="1" applyBorder="1" applyAlignment="1">
      <alignment wrapText="1"/>
    </xf>
    <xf numFmtId="0" fontId="13" fillId="0" borderId="1" xfId="1" applyFont="1" applyBorder="1" applyAlignment="1">
      <alignment wrapText="1"/>
    </xf>
    <xf numFmtId="0" fontId="14" fillId="0" borderId="31" xfId="1" applyFont="1" applyFill="1" applyBorder="1" applyAlignment="1">
      <alignment wrapText="1"/>
    </xf>
    <xf numFmtId="0" fontId="14" fillId="0" borderId="2" xfId="1" applyFont="1" applyFill="1" applyBorder="1" applyAlignment="1">
      <alignment wrapText="1"/>
    </xf>
    <xf numFmtId="0" fontId="14" fillId="0" borderId="30" xfId="1" applyFont="1" applyFill="1" applyBorder="1" applyAlignment="1">
      <alignment wrapText="1"/>
    </xf>
    <xf numFmtId="0" fontId="13" fillId="0" borderId="12" xfId="1" applyFont="1" applyFill="1" applyBorder="1" applyAlignment="1">
      <alignment wrapText="1"/>
    </xf>
    <xf numFmtId="0" fontId="13" fillId="0" borderId="3" xfId="1" applyFont="1" applyBorder="1" applyAlignment="1">
      <alignment wrapText="1"/>
    </xf>
    <xf numFmtId="0" fontId="14" fillId="0" borderId="3" xfId="1" applyFont="1" applyBorder="1" applyAlignment="1">
      <alignment wrapText="1"/>
    </xf>
    <xf numFmtId="0" fontId="14" fillId="0" borderId="1" xfId="1" applyFont="1" applyBorder="1" applyAlignment="1">
      <alignment wrapText="1"/>
    </xf>
    <xf numFmtId="0" fontId="14" fillId="0" borderId="12" xfId="1" applyFont="1" applyBorder="1" applyAlignment="1">
      <alignment wrapText="1"/>
    </xf>
    <xf numFmtId="0" fontId="14" fillId="0" borderId="4" xfId="1" applyFont="1" applyFill="1" applyBorder="1" applyAlignment="1">
      <alignment wrapText="1"/>
    </xf>
    <xf numFmtId="0" fontId="14" fillId="0" borderId="13" xfId="1" applyFont="1" applyBorder="1" applyAlignment="1">
      <alignment wrapText="1"/>
    </xf>
    <xf numFmtId="0" fontId="11" fillId="0" borderId="47" xfId="1" applyFont="1" applyBorder="1" applyAlignment="1">
      <alignment horizontal="center" wrapText="1"/>
    </xf>
    <xf numFmtId="0" fontId="11" fillId="0" borderId="9" xfId="1" applyFont="1" applyBorder="1" applyAlignment="1">
      <alignment horizontal="center" wrapText="1"/>
    </xf>
    <xf numFmtId="0" fontId="12" fillId="0" borderId="19" xfId="1" applyFont="1" applyBorder="1" applyAlignment="1">
      <alignment wrapText="1"/>
    </xf>
    <xf numFmtId="0" fontId="13" fillId="0" borderId="31" xfId="1" applyFont="1" applyBorder="1" applyAlignment="1">
      <alignment wrapText="1"/>
    </xf>
    <xf numFmtId="0" fontId="13" fillId="0" borderId="17" xfId="1" applyFont="1" applyBorder="1" applyAlignment="1">
      <alignment wrapText="1"/>
    </xf>
    <xf numFmtId="0" fontId="20" fillId="0" borderId="24" xfId="1" applyFont="1" applyBorder="1" applyAlignment="1">
      <alignment wrapText="1"/>
    </xf>
    <xf numFmtId="0" fontId="20" fillId="0" borderId="1" xfId="1" applyFont="1" applyBorder="1" applyAlignment="1">
      <alignment wrapText="1"/>
    </xf>
    <xf numFmtId="0" fontId="20" fillId="0" borderId="25" xfId="1" applyFont="1" applyBorder="1" applyAlignment="1">
      <alignment wrapText="1"/>
    </xf>
    <xf numFmtId="0" fontId="22" fillId="0" borderId="22" xfId="1" applyFont="1" applyBorder="1" applyAlignment="1">
      <alignment wrapText="1"/>
    </xf>
    <xf numFmtId="0" fontId="22" fillId="0" borderId="17" xfId="1" applyFont="1" applyBorder="1" applyAlignment="1">
      <alignment wrapText="1"/>
    </xf>
    <xf numFmtId="0" fontId="22" fillId="0" borderId="23" xfId="1" applyFont="1" applyBorder="1" applyAlignment="1">
      <alignment wrapText="1"/>
    </xf>
    <xf numFmtId="0" fontId="22" fillId="0" borderId="24" xfId="1" applyFont="1" applyBorder="1" applyAlignment="1">
      <alignment wrapText="1"/>
    </xf>
    <xf numFmtId="0" fontId="22" fillId="0" borderId="1" xfId="1" applyFont="1" applyBorder="1" applyAlignment="1">
      <alignment wrapText="1"/>
    </xf>
    <xf numFmtId="0" fontId="22" fillId="0" borderId="25" xfId="1" applyFont="1" applyBorder="1" applyAlignment="1">
      <alignment wrapText="1"/>
    </xf>
    <xf numFmtId="0" fontId="20" fillId="0" borderId="7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20" fillId="0" borderId="15" xfId="1" applyFont="1" applyBorder="1" applyAlignment="1">
      <alignment horizontal="center"/>
    </xf>
    <xf numFmtId="0" fontId="20" fillId="0" borderId="20" xfId="1" applyFont="1" applyBorder="1" applyAlignment="1">
      <alignment wrapText="1"/>
    </xf>
    <xf numFmtId="0" fontId="20" fillId="0" borderId="2" xfId="1" applyFont="1" applyBorder="1" applyAlignment="1">
      <alignment wrapText="1"/>
    </xf>
    <xf numFmtId="0" fontId="20" fillId="0" borderId="21" xfId="1" applyFont="1" applyBorder="1" applyAlignment="1">
      <alignment wrapText="1"/>
    </xf>
    <xf numFmtId="0" fontId="20" fillId="0" borderId="22" xfId="1" applyFont="1" applyBorder="1" applyAlignment="1">
      <alignment wrapText="1"/>
    </xf>
    <xf numFmtId="0" fontId="20" fillId="0" borderId="17" xfId="1" applyFont="1" applyBorder="1" applyAlignment="1">
      <alignment wrapText="1"/>
    </xf>
    <xf numFmtId="0" fontId="20" fillId="0" borderId="23" xfId="1" applyFont="1" applyBorder="1" applyAlignment="1">
      <alignment wrapText="1"/>
    </xf>
    <xf numFmtId="0" fontId="20" fillId="0" borderId="34" xfId="1" applyFont="1" applyBorder="1" applyAlignment="1">
      <alignment wrapText="1"/>
    </xf>
    <xf numFmtId="0" fontId="20" fillId="0" borderId="4" xfId="1" applyFont="1" applyBorder="1" applyAlignment="1">
      <alignment wrapText="1"/>
    </xf>
    <xf numFmtId="0" fontId="20" fillId="0" borderId="35" xfId="1" applyFont="1" applyBorder="1" applyAlignment="1">
      <alignment wrapText="1"/>
    </xf>
    <xf numFmtId="0" fontId="22" fillId="0" borderId="34" xfId="1" applyFont="1" applyBorder="1" applyAlignment="1">
      <alignment wrapText="1"/>
    </xf>
    <xf numFmtId="0" fontId="22" fillId="0" borderId="4" xfId="1" applyFont="1" applyBorder="1" applyAlignment="1">
      <alignment wrapText="1"/>
    </xf>
    <xf numFmtId="0" fontId="22" fillId="0" borderId="35" xfId="1" applyFont="1" applyBorder="1" applyAlignment="1">
      <alignment wrapText="1"/>
    </xf>
    <xf numFmtId="0" fontId="20" fillId="0" borderId="28" xfId="1" applyFont="1" applyBorder="1" applyAlignment="1">
      <alignment wrapText="1"/>
    </xf>
    <xf numFmtId="0" fontId="20" fillId="0" borderId="16" xfId="1" applyFont="1" applyBorder="1" applyAlignment="1">
      <alignment wrapText="1"/>
    </xf>
    <xf numFmtId="0" fontId="20" fillId="0" borderId="29" xfId="1" applyFont="1" applyBorder="1" applyAlignment="1">
      <alignment wrapText="1"/>
    </xf>
    <xf numFmtId="0" fontId="20" fillId="0" borderId="41" xfId="1" applyFont="1" applyBorder="1" applyAlignment="1">
      <alignment wrapText="1"/>
    </xf>
    <xf numFmtId="0" fontId="20" fillId="0" borderId="42" xfId="1" applyFont="1" applyBorder="1" applyAlignment="1">
      <alignment wrapText="1"/>
    </xf>
    <xf numFmtId="0" fontId="20" fillId="0" borderId="43" xfId="1" applyFont="1" applyBorder="1" applyAlignment="1">
      <alignment wrapText="1"/>
    </xf>
    <xf numFmtId="0" fontId="20" fillId="0" borderId="38" xfId="1" applyFont="1" applyBorder="1" applyAlignment="1">
      <alignment wrapText="1"/>
    </xf>
    <xf numFmtId="0" fontId="20" fillId="0" borderId="39" xfId="1" applyFont="1" applyBorder="1" applyAlignment="1">
      <alignment wrapText="1"/>
    </xf>
    <xf numFmtId="0" fontId="20" fillId="0" borderId="40" xfId="1" applyFont="1" applyBorder="1" applyAlignment="1">
      <alignment wrapText="1"/>
    </xf>
    <xf numFmtId="0" fontId="20" fillId="0" borderId="26" xfId="1" applyFont="1" applyBorder="1" applyAlignment="1">
      <alignment wrapText="1"/>
    </xf>
    <xf numFmtId="0" fontId="20" fillId="0" borderId="18" xfId="1" applyFont="1" applyBorder="1" applyAlignment="1">
      <alignment wrapText="1"/>
    </xf>
    <xf numFmtId="0" fontId="20" fillId="0" borderId="27" xfId="1" applyFont="1" applyBorder="1" applyAlignment="1">
      <alignment wrapText="1"/>
    </xf>
    <xf numFmtId="0" fontId="22" fillId="0" borderId="28" xfId="1" applyFont="1" applyBorder="1" applyAlignment="1">
      <alignment wrapText="1"/>
    </xf>
    <xf numFmtId="0" fontId="22" fillId="0" borderId="16" xfId="1" applyFont="1" applyBorder="1" applyAlignment="1">
      <alignment wrapText="1"/>
    </xf>
    <xf numFmtId="0" fontId="22" fillId="0" borderId="29" xfId="1" applyFont="1" applyBorder="1" applyAlignment="1">
      <alignment wrapText="1"/>
    </xf>
    <xf numFmtId="0" fontId="20" fillId="0" borderId="55" xfId="1" applyFont="1" applyBorder="1" applyAlignment="1">
      <alignment wrapText="1"/>
    </xf>
    <xf numFmtId="0" fontId="20" fillId="0" borderId="56" xfId="1" applyFont="1" applyBorder="1" applyAlignment="1">
      <alignment wrapText="1"/>
    </xf>
    <xf numFmtId="0" fontId="20" fillId="0" borderId="57" xfId="1" applyFont="1" applyBorder="1" applyAlignment="1">
      <alignment wrapText="1"/>
    </xf>
    <xf numFmtId="0" fontId="20" fillId="0" borderId="6" xfId="1" applyFont="1" applyBorder="1" applyAlignment="1">
      <alignment wrapText="1"/>
    </xf>
    <xf numFmtId="0" fontId="20" fillId="0" borderId="5" xfId="1" applyFont="1" applyBorder="1" applyAlignment="1">
      <alignment wrapText="1"/>
    </xf>
    <xf numFmtId="0" fontId="20" fillId="0" borderId="33" xfId="1" applyFont="1" applyBorder="1" applyAlignment="1">
      <alignment wrapText="1"/>
    </xf>
    <xf numFmtId="0" fontId="20" fillId="0" borderId="28" xfId="1" applyFont="1" applyBorder="1" applyAlignment="1"/>
    <xf numFmtId="0" fontId="20" fillId="0" borderId="16" xfId="1" applyFont="1" applyBorder="1" applyAlignment="1"/>
    <xf numFmtId="0" fontId="20" fillId="0" borderId="29" xfId="1" applyFont="1" applyBorder="1" applyAlignment="1"/>
    <xf numFmtId="0" fontId="20" fillId="0" borderId="22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0" fillId="0" borderId="23" xfId="1" applyFont="1" applyBorder="1" applyAlignment="1">
      <alignment horizontal="left" wrapText="1"/>
    </xf>
    <xf numFmtId="0" fontId="21" fillId="0" borderId="22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1" fillId="0" borderId="23" xfId="1" applyFont="1" applyBorder="1" applyAlignment="1">
      <alignment horizontal="left" wrapText="1"/>
    </xf>
    <xf numFmtId="0" fontId="20" fillId="0" borderId="72" xfId="1" applyFont="1" applyBorder="1" applyAlignment="1">
      <alignment wrapText="1"/>
    </xf>
    <xf numFmtId="0" fontId="20" fillId="0" borderId="65" xfId="1" applyFont="1" applyBorder="1" applyAlignment="1">
      <alignment wrapText="1"/>
    </xf>
    <xf numFmtId="0" fontId="20" fillId="0" borderId="73" xfId="1" applyFont="1" applyBorder="1" applyAlignment="1">
      <alignment wrapText="1"/>
    </xf>
    <xf numFmtId="0" fontId="20" fillId="0" borderId="28" xfId="1" applyFont="1" applyBorder="1" applyAlignment="1">
      <alignment horizontal="left" wrapText="1"/>
    </xf>
    <xf numFmtId="0" fontId="20" fillId="0" borderId="16" xfId="1" applyFont="1" applyBorder="1" applyAlignment="1">
      <alignment horizontal="left" wrapText="1"/>
    </xf>
    <xf numFmtId="0" fontId="20" fillId="0" borderId="29" xfId="1" applyFont="1" applyBorder="1" applyAlignment="1">
      <alignment horizontal="left" wrapText="1"/>
    </xf>
    <xf numFmtId="0" fontId="20" fillId="0" borderId="18" xfId="1" applyFont="1" applyBorder="1" applyAlignment="1"/>
    <xf numFmtId="0" fontId="20" fillId="0" borderId="27" xfId="1" applyFont="1" applyBorder="1" applyAlignment="1"/>
    <xf numFmtId="0" fontId="20" fillId="0" borderId="38" xfId="1" applyFont="1" applyBorder="1" applyAlignment="1"/>
    <xf numFmtId="0" fontId="20" fillId="0" borderId="39" xfId="1" applyFont="1" applyBorder="1" applyAlignment="1"/>
    <xf numFmtId="0" fontId="20" fillId="0" borderId="40" xfId="1" applyFont="1" applyBorder="1" applyAlignment="1"/>
    <xf numFmtId="0" fontId="22" fillId="0" borderId="2" xfId="1" applyFont="1" applyFill="1" applyBorder="1" applyAlignment="1">
      <alignment wrapText="1"/>
    </xf>
    <xf numFmtId="0" fontId="3" fillId="0" borderId="6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2" fillId="0" borderId="5" xfId="1" applyBorder="1" applyAlignment="1">
      <alignment wrapText="1"/>
    </xf>
    <xf numFmtId="0" fontId="21" fillId="0" borderId="2" xfId="1" applyFont="1" applyBorder="1" applyAlignment="1">
      <alignment wrapText="1"/>
    </xf>
    <xf numFmtId="0" fontId="21" fillId="0" borderId="12" xfId="1" applyFont="1" applyBorder="1" applyAlignment="1">
      <alignment wrapText="1"/>
    </xf>
    <xf numFmtId="0" fontId="21" fillId="0" borderId="17" xfId="1" applyFont="1" applyBorder="1" applyAlignment="1">
      <alignment wrapText="1"/>
    </xf>
    <xf numFmtId="0" fontId="21" fillId="0" borderId="3" xfId="1" applyFont="1" applyBorder="1" applyAlignment="1">
      <alignment wrapText="1"/>
    </xf>
    <xf numFmtId="0" fontId="21" fillId="0" borderId="1" xfId="1" applyFont="1" applyBorder="1" applyAlignment="1">
      <alignment wrapText="1"/>
    </xf>
    <xf numFmtId="0" fontId="21" fillId="0" borderId="4" xfId="1" applyFont="1" applyFill="1" applyBorder="1" applyAlignment="1">
      <alignment wrapText="1"/>
    </xf>
    <xf numFmtId="0" fontId="21" fillId="0" borderId="4" xfId="1" applyFont="1" applyBorder="1" applyAlignment="1">
      <alignment wrapText="1"/>
    </xf>
    <xf numFmtId="0" fontId="20" fillId="0" borderId="6" xfId="1" applyFont="1" applyFill="1" applyBorder="1" applyAlignment="1">
      <alignment wrapText="1"/>
    </xf>
    <xf numFmtId="0" fontId="20" fillId="0" borderId="5" xfId="1" applyFont="1" applyFill="1" applyBorder="1" applyAlignment="1">
      <alignment wrapText="1"/>
    </xf>
    <xf numFmtId="0" fontId="21" fillId="0" borderId="37" xfId="1" applyFont="1" applyFill="1" applyBorder="1" applyAlignment="1">
      <alignment wrapText="1"/>
    </xf>
    <xf numFmtId="0" fontId="21" fillId="0" borderId="37" xfId="1" applyFont="1" applyBorder="1" applyAlignment="1">
      <alignment wrapText="1"/>
    </xf>
    <xf numFmtId="0" fontId="21" fillId="0" borderId="1" xfId="1" applyFont="1" applyFill="1" applyBorder="1" applyAlignment="1">
      <alignment wrapText="1"/>
    </xf>
    <xf numFmtId="0" fontId="22" fillId="0" borderId="13" xfId="1" applyFont="1" applyFill="1" applyBorder="1" applyAlignment="1">
      <alignment wrapText="1"/>
    </xf>
    <xf numFmtId="0" fontId="22" fillId="0" borderId="18" xfId="1" applyFont="1" applyBorder="1" applyAlignment="1">
      <alignment wrapText="1"/>
    </xf>
    <xf numFmtId="0" fontId="22" fillId="0" borderId="36" xfId="1" applyFont="1" applyBorder="1" applyAlignment="1">
      <alignment wrapText="1"/>
    </xf>
    <xf numFmtId="0" fontId="21" fillId="0" borderId="2" xfId="1" applyFont="1" applyFill="1" applyBorder="1" applyAlignment="1">
      <alignment wrapText="1"/>
    </xf>
    <xf numFmtId="0" fontId="17" fillId="0" borderId="6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23" fillId="0" borderId="4" xfId="1" applyFont="1" applyFill="1" applyBorder="1" applyAlignment="1">
      <alignment wrapText="1"/>
    </xf>
    <xf numFmtId="0" fontId="22" fillId="0" borderId="6" xfId="1" applyFont="1" applyFill="1" applyBorder="1" applyAlignment="1">
      <alignment wrapText="1"/>
    </xf>
    <xf numFmtId="0" fontId="22" fillId="0" borderId="5" xfId="1" applyFont="1" applyFill="1" applyBorder="1" applyAlignment="1">
      <alignment wrapText="1"/>
    </xf>
    <xf numFmtId="0" fontId="23" fillId="0" borderId="12" xfId="1" applyFont="1" applyFill="1" applyBorder="1" applyAlignment="1">
      <alignment wrapText="1"/>
    </xf>
    <xf numFmtId="0" fontId="23" fillId="0" borderId="17" xfId="1" applyFont="1" applyBorder="1" applyAlignment="1">
      <alignment wrapText="1"/>
    </xf>
    <xf numFmtId="0" fontId="23" fillId="0" borderId="3" xfId="1" applyFont="1" applyBorder="1" applyAlignment="1">
      <alignment wrapText="1"/>
    </xf>
    <xf numFmtId="0" fontId="23" fillId="0" borderId="12" xfId="1" applyFont="1" applyFill="1" applyBorder="1" applyAlignment="1">
      <alignment horizontal="center" wrapText="1"/>
    </xf>
    <xf numFmtId="0" fontId="23" fillId="0" borderId="17" xfId="1" applyFont="1" applyFill="1" applyBorder="1" applyAlignment="1">
      <alignment horizontal="center" wrapText="1"/>
    </xf>
    <xf numFmtId="0" fontId="23" fillId="0" borderId="3" xfId="1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2" fillId="0" borderId="12" xfId="1" applyFont="1" applyBorder="1" applyAlignment="1">
      <alignment wrapText="1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21" fillId="0" borderId="20" xfId="1" applyFont="1" applyBorder="1" applyAlignment="1">
      <alignment wrapText="1"/>
    </xf>
    <xf numFmtId="0" fontId="21" fillId="0" borderId="30" xfId="1" applyFont="1" applyBorder="1" applyAlignment="1">
      <alignment wrapText="1"/>
    </xf>
    <xf numFmtId="0" fontId="21" fillId="0" borderId="22" xfId="1" applyFont="1" applyBorder="1" applyAlignment="1">
      <alignment wrapText="1"/>
    </xf>
    <xf numFmtId="0" fontId="21" fillId="0" borderId="24" xfId="1" applyFont="1" applyBorder="1" applyAlignment="1">
      <alignment wrapText="1"/>
    </xf>
    <xf numFmtId="0" fontId="20" fillId="0" borderId="12" xfId="1" applyFont="1" applyBorder="1" applyAlignment="1">
      <alignment wrapText="1"/>
    </xf>
    <xf numFmtId="0" fontId="21" fillId="0" borderId="26" xfId="1" applyFont="1" applyBorder="1" applyAlignment="1">
      <alignment wrapText="1"/>
    </xf>
    <xf numFmtId="0" fontId="21" fillId="0" borderId="18" xfId="1" applyFont="1" applyBorder="1" applyAlignment="1">
      <alignment wrapText="1"/>
    </xf>
    <xf numFmtId="0" fontId="9" fillId="0" borderId="28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1" xfId="1" applyFont="1" applyFill="1" applyBorder="1" applyAlignment="1">
      <alignment wrapText="1"/>
    </xf>
    <xf numFmtId="0" fontId="3" fillId="0" borderId="7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2" fillId="0" borderId="9" xfId="1" applyBorder="1" applyAlignment="1">
      <alignment wrapText="1"/>
    </xf>
    <xf numFmtId="0" fontId="2" fillId="0" borderId="14" xfId="1" applyBorder="1" applyAlignment="1">
      <alignment wrapText="1"/>
    </xf>
    <xf numFmtId="0" fontId="2" fillId="0" borderId="8" xfId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12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7" fillId="0" borderId="12" xfId="1" applyFont="1" applyFill="1" applyBorder="1" applyAlignment="1">
      <alignment wrapText="1"/>
    </xf>
    <xf numFmtId="0" fontId="7" fillId="0" borderId="17" xfId="1" applyFont="1" applyBorder="1" applyAlignment="1">
      <alignment wrapText="1"/>
    </xf>
    <xf numFmtId="0" fontId="7" fillId="0" borderId="3" xfId="1" applyFont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8" fillId="0" borderId="53" xfId="1" applyFont="1" applyFill="1" applyBorder="1" applyAlignment="1">
      <alignment wrapText="1"/>
    </xf>
    <xf numFmtId="0" fontId="8" fillId="0" borderId="32" xfId="1" applyFont="1" applyFill="1" applyBorder="1" applyAlignment="1">
      <alignment wrapText="1"/>
    </xf>
    <xf numFmtId="0" fontId="8" fillId="0" borderId="12" xfId="1" applyFont="1" applyFill="1" applyBorder="1" applyAlignment="1">
      <alignment wrapText="1"/>
    </xf>
    <xf numFmtId="0" fontId="8" fillId="0" borderId="17" xfId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8" fillId="0" borderId="59" xfId="1" applyFont="1" applyFill="1" applyBorder="1" applyAlignment="1">
      <alignment horizontal="left"/>
    </xf>
    <xf numFmtId="0" fontId="8" fillId="0" borderId="56" xfId="1" applyFont="1" applyFill="1" applyBorder="1" applyAlignment="1">
      <alignment horizontal="left"/>
    </xf>
    <xf numFmtId="0" fontId="8" fillId="0" borderId="60" xfId="1" applyFont="1" applyFill="1" applyBorder="1" applyAlignment="1">
      <alignment horizontal="left"/>
    </xf>
    <xf numFmtId="0" fontId="8" fillId="0" borderId="4" xfId="1" applyFont="1" applyFill="1" applyBorder="1" applyAlignment="1">
      <alignment horizontal="center"/>
    </xf>
    <xf numFmtId="0" fontId="7" fillId="0" borderId="24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7" fillId="0" borderId="25" xfId="1" applyFont="1" applyBorder="1" applyAlignment="1">
      <alignment wrapText="1"/>
    </xf>
    <xf numFmtId="0" fontId="11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0" fontId="5" fillId="0" borderId="20" xfId="1" applyFont="1" applyBorder="1" applyAlignment="1">
      <alignment wrapText="1"/>
    </xf>
    <xf numFmtId="0" fontId="5" fillId="0" borderId="21" xfId="1" applyFont="1" applyBorder="1" applyAlignment="1">
      <alignment wrapText="1"/>
    </xf>
    <xf numFmtId="0" fontId="5" fillId="0" borderId="22" xfId="1" applyFont="1" applyBorder="1" applyAlignment="1">
      <alignment wrapText="1"/>
    </xf>
    <xf numFmtId="0" fontId="5" fillId="0" borderId="23" xfId="1" applyFont="1" applyBorder="1" applyAlignment="1">
      <alignment wrapText="1"/>
    </xf>
    <xf numFmtId="0" fontId="5" fillId="0" borderId="24" xfId="1" applyFont="1" applyBorder="1" applyAlignment="1">
      <alignment wrapText="1"/>
    </xf>
    <xf numFmtId="0" fontId="5" fillId="0" borderId="25" xfId="1" applyFont="1" applyBorder="1" applyAlignment="1">
      <alignment wrapText="1"/>
    </xf>
    <xf numFmtId="0" fontId="6" fillId="0" borderId="22" xfId="1" applyFont="1" applyBorder="1" applyAlignment="1">
      <alignment wrapText="1"/>
    </xf>
    <xf numFmtId="0" fontId="6" fillId="0" borderId="17" xfId="1" applyFont="1" applyBorder="1" applyAlignment="1">
      <alignment wrapText="1"/>
    </xf>
    <xf numFmtId="0" fontId="6" fillId="0" borderId="23" xfId="1" applyFont="1" applyBorder="1" applyAlignment="1">
      <alignment wrapText="1"/>
    </xf>
    <xf numFmtId="0" fontId="6" fillId="0" borderId="24" xfId="1" applyFont="1" applyBorder="1" applyAlignment="1">
      <alignment wrapText="1"/>
    </xf>
    <xf numFmtId="0" fontId="6" fillId="0" borderId="25" xfId="1" applyFont="1" applyBorder="1" applyAlignment="1">
      <alignment wrapText="1"/>
    </xf>
    <xf numFmtId="0" fontId="5" fillId="0" borderId="22" xfId="1" applyFont="1" applyBorder="1" applyAlignment="1">
      <alignment horizontal="left" wrapText="1"/>
    </xf>
    <xf numFmtId="0" fontId="5" fillId="0" borderId="17" xfId="1" applyFont="1" applyBorder="1" applyAlignment="1">
      <alignment horizontal="left" wrapText="1"/>
    </xf>
    <xf numFmtId="0" fontId="5" fillId="0" borderId="17" xfId="1" applyFont="1" applyBorder="1" applyAlignment="1"/>
    <xf numFmtId="0" fontId="5" fillId="0" borderId="23" xfId="1" applyFont="1" applyBorder="1" applyAlignment="1"/>
    <xf numFmtId="0" fontId="6" fillId="0" borderId="22" xfId="1" applyFont="1" applyBorder="1" applyAlignment="1"/>
    <xf numFmtId="0" fontId="6" fillId="0" borderId="17" xfId="1" applyFont="1" applyBorder="1" applyAlignment="1"/>
    <xf numFmtId="0" fontId="6" fillId="0" borderId="23" xfId="1" applyFont="1" applyBorder="1" applyAlignment="1"/>
    <xf numFmtId="0" fontId="6" fillId="0" borderId="28" xfId="1" applyFont="1" applyBorder="1" applyAlignment="1"/>
    <xf numFmtId="0" fontId="6" fillId="0" borderId="16" xfId="1" applyFont="1" applyBorder="1" applyAlignment="1"/>
    <xf numFmtId="0" fontId="6" fillId="0" borderId="29" xfId="1" applyFont="1" applyBorder="1" applyAlignment="1"/>
    <xf numFmtId="0" fontId="5" fillId="0" borderId="22" xfId="1" applyFont="1" applyBorder="1" applyAlignment="1"/>
    <xf numFmtId="0" fontId="5" fillId="0" borderId="26" xfId="1" applyFont="1" applyBorder="1" applyAlignment="1">
      <alignment wrapText="1"/>
    </xf>
    <xf numFmtId="0" fontId="5" fillId="0" borderId="18" xfId="1" applyFont="1" applyBorder="1" applyAlignment="1">
      <alignment wrapText="1"/>
    </xf>
    <xf numFmtId="0" fontId="5" fillId="0" borderId="27" xfId="1" applyFont="1" applyBorder="1" applyAlignment="1">
      <alignment wrapText="1"/>
    </xf>
    <xf numFmtId="0" fontId="20" fillId="0" borderId="68" xfId="1" applyFont="1" applyBorder="1" applyAlignment="1">
      <alignment horizontal="left"/>
    </xf>
    <xf numFmtId="0" fontId="20" fillId="0" borderId="69" xfId="1" applyFont="1" applyBorder="1" applyAlignment="1">
      <alignment horizontal="left"/>
    </xf>
    <xf numFmtId="0" fontId="20" fillId="0" borderId="70" xfId="1" applyFont="1" applyBorder="1" applyAlignment="1">
      <alignment horizontal="left"/>
    </xf>
    <xf numFmtId="0" fontId="20" fillId="0" borderId="68" xfId="1" applyFont="1" applyBorder="1" applyAlignment="1">
      <alignment horizontal="left" wrapText="1"/>
    </xf>
    <xf numFmtId="0" fontId="20" fillId="0" borderId="69" xfId="1" applyFont="1" applyBorder="1" applyAlignment="1">
      <alignment horizontal="left" wrapText="1"/>
    </xf>
    <xf numFmtId="0" fontId="20" fillId="0" borderId="70" xfId="1" applyFont="1" applyBorder="1" applyAlignment="1">
      <alignment horizontal="left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5"/>
  <sheetViews>
    <sheetView topLeftCell="C13" zoomScaleNormal="100" workbookViewId="0">
      <selection activeCell="AI25" sqref="AI25"/>
    </sheetView>
  </sheetViews>
  <sheetFormatPr defaultRowHeight="15"/>
  <cols>
    <col min="1" max="1" width="47" customWidth="1"/>
    <col min="2" max="2" width="7.5703125" customWidth="1"/>
    <col min="3" max="3" width="6.140625" customWidth="1"/>
    <col min="4" max="4" width="8" customWidth="1"/>
    <col min="5" max="5" width="8.85546875" customWidth="1"/>
    <col min="6" max="6" width="8.28515625" customWidth="1"/>
    <col min="7" max="7" width="6.140625" customWidth="1"/>
    <col min="8" max="9" width="3.28515625" customWidth="1"/>
    <col min="10" max="10" width="8.42578125" customWidth="1"/>
    <col min="11" max="11" width="2.7109375" customWidth="1"/>
    <col min="12" max="12" width="6.7109375" customWidth="1"/>
    <col min="13" max="13" width="3.7109375" customWidth="1"/>
    <col min="14" max="14" width="3" customWidth="1"/>
    <col min="15" max="15" width="7" customWidth="1"/>
    <col min="16" max="16" width="5.5703125" customWidth="1"/>
    <col min="17" max="17" width="6.28515625" customWidth="1"/>
    <col min="18" max="18" width="6.5703125" customWidth="1"/>
    <col min="19" max="19" width="8.85546875" customWidth="1"/>
    <col min="20" max="20" width="4.85546875" customWidth="1"/>
    <col min="21" max="21" width="6.5703125" customWidth="1"/>
    <col min="22" max="22" width="4.5703125" customWidth="1"/>
    <col min="23" max="23" width="7" customWidth="1"/>
    <col min="24" max="24" width="6.7109375" customWidth="1"/>
    <col min="25" max="25" width="4.28515625" customWidth="1"/>
    <col min="26" max="26" width="6" customWidth="1"/>
    <col min="27" max="27" width="10.140625" customWidth="1"/>
    <col min="28" max="29" width="9.140625" customWidth="1"/>
    <col min="30" max="30" width="8.5703125" customWidth="1"/>
    <col min="31" max="31" width="38.85546875" hidden="1" customWidth="1"/>
    <col min="32" max="33" width="9.140625" hidden="1" customWidth="1"/>
    <col min="34" max="34" width="52.85546875" hidden="1" customWidth="1"/>
  </cols>
  <sheetData>
    <row r="1" spans="1:34" ht="15.75" thickBot="1">
      <c r="A1" s="24"/>
    </row>
    <row r="2" spans="1:34" ht="118.5" customHeight="1" thickBot="1">
      <c r="A2" s="65" t="s">
        <v>178</v>
      </c>
      <c r="B2" s="51" t="s">
        <v>94</v>
      </c>
      <c r="C2" s="51" t="s">
        <v>95</v>
      </c>
      <c r="D2" s="51" t="s">
        <v>96</v>
      </c>
      <c r="E2" s="51" t="s">
        <v>97</v>
      </c>
      <c r="F2" s="51" t="s">
        <v>99</v>
      </c>
      <c r="G2" s="51" t="s">
        <v>100</v>
      </c>
      <c r="H2" s="51" t="s">
        <v>101</v>
      </c>
      <c r="I2" s="51" t="s">
        <v>146</v>
      </c>
      <c r="J2" s="51" t="s">
        <v>154</v>
      </c>
      <c r="K2" s="51" t="s">
        <v>144</v>
      </c>
      <c r="L2" s="51" t="s">
        <v>104</v>
      </c>
      <c r="M2" s="51" t="s">
        <v>105</v>
      </c>
      <c r="N2" s="51" t="s">
        <v>106</v>
      </c>
      <c r="O2" s="51" t="s">
        <v>107</v>
      </c>
      <c r="P2" s="51" t="s">
        <v>109</v>
      </c>
      <c r="Q2" s="51" t="s">
        <v>110</v>
      </c>
      <c r="R2" s="51" t="s">
        <v>111</v>
      </c>
      <c r="S2" s="51" t="s">
        <v>113</v>
      </c>
      <c r="T2" s="51" t="s">
        <v>115</v>
      </c>
      <c r="U2" s="51" t="s">
        <v>116</v>
      </c>
      <c r="V2" s="51" t="s">
        <v>145</v>
      </c>
      <c r="W2" s="51" t="s">
        <v>119</v>
      </c>
      <c r="X2" s="51" t="s">
        <v>120</v>
      </c>
      <c r="Y2" s="51" t="s">
        <v>123</v>
      </c>
      <c r="Z2" s="26" t="s">
        <v>124</v>
      </c>
      <c r="AA2" s="58" t="s">
        <v>125</v>
      </c>
      <c r="AB2" s="63" t="s">
        <v>147</v>
      </c>
      <c r="AC2" s="58" t="s">
        <v>138</v>
      </c>
      <c r="AD2" s="27" t="s">
        <v>148</v>
      </c>
      <c r="AE2" s="385" t="s">
        <v>0</v>
      </c>
      <c r="AF2" s="386"/>
      <c r="AG2" s="386"/>
      <c r="AH2" s="387"/>
    </row>
    <row r="3" spans="1:34" ht="24" customHeight="1">
      <c r="A3" s="13" t="s">
        <v>1</v>
      </c>
      <c r="B3" s="29"/>
      <c r="C3" s="29"/>
      <c r="D3" s="29"/>
      <c r="E3" s="29">
        <v>80181594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0"/>
      <c r="AA3" s="31">
        <f t="shared" ref="AA3:AA8" si="0">SUM(B3:Z3)</f>
        <v>80181594</v>
      </c>
      <c r="AB3" s="53"/>
      <c r="AC3" s="31"/>
      <c r="AD3" s="31">
        <f>AA3+AB3+AC3</f>
        <v>80181594</v>
      </c>
      <c r="AE3" s="388" t="s">
        <v>1</v>
      </c>
      <c r="AF3" s="363"/>
      <c r="AG3" s="363"/>
      <c r="AH3" s="364"/>
    </row>
    <row r="4" spans="1:34" ht="27" customHeight="1">
      <c r="A4" s="15" t="s">
        <v>2</v>
      </c>
      <c r="B4" s="32"/>
      <c r="C4" s="32"/>
      <c r="D4" s="32"/>
      <c r="E4" s="32">
        <v>50855260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3"/>
      <c r="AA4" s="31">
        <f t="shared" si="0"/>
        <v>50855260</v>
      </c>
      <c r="AB4" s="64"/>
      <c r="AC4" s="34"/>
      <c r="AD4" s="34">
        <f t="shared" ref="AD4:AD35" si="1">AA4+AB4+AC4</f>
        <v>50855260</v>
      </c>
      <c r="AE4" s="389" t="s">
        <v>2</v>
      </c>
      <c r="AF4" s="389"/>
      <c r="AG4" s="389"/>
      <c r="AH4" s="389"/>
    </row>
    <row r="5" spans="1:34" ht="27.75" customHeight="1">
      <c r="A5" s="15" t="s">
        <v>3</v>
      </c>
      <c r="B5" s="32"/>
      <c r="C5" s="32"/>
      <c r="D5" s="32"/>
      <c r="E5" s="32">
        <v>44211603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3"/>
      <c r="AA5" s="31">
        <f t="shared" si="0"/>
        <v>44211603</v>
      </c>
      <c r="AB5" s="53"/>
      <c r="AC5" s="31"/>
      <c r="AD5" s="34">
        <f t="shared" si="1"/>
        <v>44211603</v>
      </c>
      <c r="AE5" s="389" t="s">
        <v>3</v>
      </c>
      <c r="AF5" s="389"/>
      <c r="AG5" s="389"/>
      <c r="AH5" s="389"/>
    </row>
    <row r="6" spans="1:34" ht="15" customHeight="1">
      <c r="A6" s="15" t="s">
        <v>4</v>
      </c>
      <c r="B6" s="32"/>
      <c r="C6" s="32"/>
      <c r="D6" s="32"/>
      <c r="E6" s="32">
        <v>2072520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3"/>
      <c r="AA6" s="31">
        <f t="shared" si="0"/>
        <v>2072520</v>
      </c>
      <c r="AB6" s="64"/>
      <c r="AC6" s="34"/>
      <c r="AD6" s="34">
        <f t="shared" si="1"/>
        <v>2072520</v>
      </c>
      <c r="AE6" s="389" t="s">
        <v>4</v>
      </c>
      <c r="AF6" s="389"/>
      <c r="AG6" s="389"/>
      <c r="AH6" s="389"/>
    </row>
    <row r="7" spans="1:34">
      <c r="A7" s="18" t="s">
        <v>5</v>
      </c>
      <c r="B7" s="32"/>
      <c r="C7" s="32"/>
      <c r="D7" s="32"/>
      <c r="E7" s="32">
        <v>589424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A7" s="31">
        <f t="shared" si="0"/>
        <v>589424</v>
      </c>
      <c r="AB7" s="64"/>
      <c r="AC7" s="34"/>
      <c r="AD7" s="34">
        <f t="shared" si="1"/>
        <v>589424</v>
      </c>
      <c r="AE7" s="379" t="s">
        <v>5</v>
      </c>
      <c r="AF7" s="374"/>
      <c r="AG7" s="374"/>
      <c r="AH7" s="367"/>
    </row>
    <row r="8" spans="1:34">
      <c r="A8" s="18" t="s">
        <v>126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3"/>
      <c r="AA8" s="31">
        <f t="shared" si="0"/>
        <v>0</v>
      </c>
      <c r="AB8" s="64"/>
      <c r="AC8" s="34"/>
      <c r="AD8" s="34">
        <f t="shared" si="1"/>
        <v>0</v>
      </c>
      <c r="AE8" s="379" t="s">
        <v>126</v>
      </c>
      <c r="AF8" s="374"/>
      <c r="AG8" s="374"/>
      <c r="AH8" s="367"/>
    </row>
    <row r="9" spans="1:34">
      <c r="A9" s="20" t="s">
        <v>6</v>
      </c>
      <c r="B9" s="35">
        <f>SUM(B3:B8)</f>
        <v>0</v>
      </c>
      <c r="C9" s="35">
        <f t="shared" ref="C9:AC9" si="2">SUM(C3:C8)</f>
        <v>0</v>
      </c>
      <c r="D9" s="35">
        <f t="shared" si="2"/>
        <v>0</v>
      </c>
      <c r="E9" s="35">
        <f t="shared" si="2"/>
        <v>177910401</v>
      </c>
      <c r="F9" s="35">
        <f t="shared" si="2"/>
        <v>0</v>
      </c>
      <c r="G9" s="35">
        <f t="shared" si="2"/>
        <v>0</v>
      </c>
      <c r="H9" s="35">
        <f t="shared" si="2"/>
        <v>0</v>
      </c>
      <c r="I9" s="35">
        <f t="shared" si="2"/>
        <v>0</v>
      </c>
      <c r="J9" s="35">
        <f t="shared" si="2"/>
        <v>0</v>
      </c>
      <c r="K9" s="35">
        <f t="shared" si="2"/>
        <v>0</v>
      </c>
      <c r="L9" s="35">
        <f t="shared" si="2"/>
        <v>0</v>
      </c>
      <c r="M9" s="35">
        <f t="shared" si="2"/>
        <v>0</v>
      </c>
      <c r="N9" s="35">
        <f t="shared" si="2"/>
        <v>0</v>
      </c>
      <c r="O9" s="35">
        <f t="shared" si="2"/>
        <v>0</v>
      </c>
      <c r="P9" s="35">
        <f t="shared" si="2"/>
        <v>0</v>
      </c>
      <c r="Q9" s="35">
        <f t="shared" si="2"/>
        <v>0</v>
      </c>
      <c r="R9" s="35">
        <f t="shared" si="2"/>
        <v>0</v>
      </c>
      <c r="S9" s="35">
        <f t="shared" si="2"/>
        <v>0</v>
      </c>
      <c r="T9" s="35">
        <f t="shared" si="2"/>
        <v>0</v>
      </c>
      <c r="U9" s="35">
        <f t="shared" si="2"/>
        <v>0</v>
      </c>
      <c r="V9" s="35">
        <f t="shared" si="2"/>
        <v>0</v>
      </c>
      <c r="W9" s="35">
        <f t="shared" si="2"/>
        <v>0</v>
      </c>
      <c r="X9" s="35">
        <f t="shared" si="2"/>
        <v>0</v>
      </c>
      <c r="Y9" s="35">
        <f t="shared" si="2"/>
        <v>0</v>
      </c>
      <c r="Z9" s="36">
        <f t="shared" si="2"/>
        <v>0</v>
      </c>
      <c r="AA9" s="59">
        <f t="shared" si="2"/>
        <v>177910401</v>
      </c>
      <c r="AB9" s="54">
        <f t="shared" si="2"/>
        <v>0</v>
      </c>
      <c r="AC9" s="59">
        <f t="shared" si="2"/>
        <v>0</v>
      </c>
      <c r="AD9" s="34">
        <f t="shared" si="1"/>
        <v>177910401</v>
      </c>
      <c r="AE9" s="380" t="s">
        <v>6</v>
      </c>
      <c r="AF9" s="381"/>
      <c r="AG9" s="381"/>
      <c r="AH9" s="382"/>
    </row>
    <row r="10" spans="1:34" ht="27" customHeight="1" thickBot="1">
      <c r="A10" s="21" t="s">
        <v>7</v>
      </c>
      <c r="B10" s="37"/>
      <c r="C10" s="37"/>
      <c r="D10" s="37"/>
      <c r="E10" s="37"/>
      <c r="F10" s="37">
        <v>12158679</v>
      </c>
      <c r="G10" s="37">
        <v>600000</v>
      </c>
      <c r="H10" s="37"/>
      <c r="I10" s="37"/>
      <c r="J10" s="37">
        <v>18460240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8"/>
      <c r="AA10" s="60">
        <f>SUM(B10:Z10)</f>
        <v>31218919</v>
      </c>
      <c r="AB10" s="54"/>
      <c r="AC10" s="59"/>
      <c r="AD10" s="39">
        <f t="shared" si="1"/>
        <v>31218919</v>
      </c>
      <c r="AE10" s="372" t="s">
        <v>7</v>
      </c>
      <c r="AF10" s="383"/>
      <c r="AG10" s="383"/>
      <c r="AH10" s="384"/>
    </row>
    <row r="11" spans="1:34" ht="24" thickBot="1">
      <c r="A11" s="22" t="s">
        <v>8</v>
      </c>
      <c r="B11" s="40">
        <f>B9+B10</f>
        <v>0</v>
      </c>
      <c r="C11" s="40">
        <f t="shared" ref="C11:AC11" si="3">C9+C10</f>
        <v>0</v>
      </c>
      <c r="D11" s="40">
        <f t="shared" si="3"/>
        <v>0</v>
      </c>
      <c r="E11" s="40">
        <f t="shared" si="3"/>
        <v>177910401</v>
      </c>
      <c r="F11" s="40">
        <f t="shared" si="3"/>
        <v>12158679</v>
      </c>
      <c r="G11" s="40">
        <f t="shared" si="3"/>
        <v>600000</v>
      </c>
      <c r="H11" s="40">
        <f t="shared" si="3"/>
        <v>0</v>
      </c>
      <c r="I11" s="40">
        <f t="shared" si="3"/>
        <v>0</v>
      </c>
      <c r="J11" s="40">
        <f t="shared" si="3"/>
        <v>18460240</v>
      </c>
      <c r="K11" s="40">
        <f t="shared" si="3"/>
        <v>0</v>
      </c>
      <c r="L11" s="40">
        <f t="shared" si="3"/>
        <v>0</v>
      </c>
      <c r="M11" s="40">
        <f t="shared" si="3"/>
        <v>0</v>
      </c>
      <c r="N11" s="40">
        <f t="shared" si="3"/>
        <v>0</v>
      </c>
      <c r="O11" s="40">
        <f t="shared" si="3"/>
        <v>0</v>
      </c>
      <c r="P11" s="40">
        <f t="shared" si="3"/>
        <v>0</v>
      </c>
      <c r="Q11" s="40">
        <f t="shared" si="3"/>
        <v>0</v>
      </c>
      <c r="R11" s="40">
        <f t="shared" si="3"/>
        <v>0</v>
      </c>
      <c r="S11" s="40">
        <f t="shared" si="3"/>
        <v>0</v>
      </c>
      <c r="T11" s="40">
        <f t="shared" si="3"/>
        <v>0</v>
      </c>
      <c r="U11" s="40">
        <f t="shared" si="3"/>
        <v>0</v>
      </c>
      <c r="V11" s="40">
        <f t="shared" si="3"/>
        <v>0</v>
      </c>
      <c r="W11" s="40">
        <f t="shared" si="3"/>
        <v>0</v>
      </c>
      <c r="X11" s="40">
        <f t="shared" si="3"/>
        <v>0</v>
      </c>
      <c r="Y11" s="40">
        <f t="shared" si="3"/>
        <v>0</v>
      </c>
      <c r="Z11" s="41">
        <f t="shared" si="3"/>
        <v>0</v>
      </c>
      <c r="AA11" s="61">
        <f t="shared" si="3"/>
        <v>209129320</v>
      </c>
      <c r="AB11" s="56">
        <f t="shared" si="3"/>
        <v>0</v>
      </c>
      <c r="AC11" s="61">
        <f t="shared" si="3"/>
        <v>0</v>
      </c>
      <c r="AD11" s="27">
        <f t="shared" si="1"/>
        <v>209129320</v>
      </c>
      <c r="AE11" s="354" t="s">
        <v>8</v>
      </c>
      <c r="AF11" s="355"/>
      <c r="AG11" s="355"/>
      <c r="AH11" s="358"/>
    </row>
    <row r="12" spans="1:34" ht="15.75" customHeight="1" thickBot="1">
      <c r="A12" s="17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  <c r="AA12" s="44">
        <f>SUM(B12:Z12)</f>
        <v>0</v>
      </c>
      <c r="AB12" s="64"/>
      <c r="AC12" s="34"/>
      <c r="AD12" s="44">
        <f t="shared" si="1"/>
        <v>0</v>
      </c>
      <c r="AE12" s="359" t="s">
        <v>9</v>
      </c>
      <c r="AF12" s="371"/>
      <c r="AG12" s="371"/>
      <c r="AH12" s="361"/>
    </row>
    <row r="13" spans="1:34" ht="15.75" thickBot="1">
      <c r="A13" s="22" t="s">
        <v>10</v>
      </c>
      <c r="B13" s="40">
        <f>B12</f>
        <v>0</v>
      </c>
      <c r="C13" s="40">
        <f t="shared" ref="C13:AC13" si="4">C12</f>
        <v>0</v>
      </c>
      <c r="D13" s="40">
        <f t="shared" si="4"/>
        <v>0</v>
      </c>
      <c r="E13" s="40">
        <f t="shared" si="4"/>
        <v>0</v>
      </c>
      <c r="F13" s="40">
        <f t="shared" si="4"/>
        <v>0</v>
      </c>
      <c r="G13" s="40">
        <f t="shared" si="4"/>
        <v>0</v>
      </c>
      <c r="H13" s="40">
        <f t="shared" si="4"/>
        <v>0</v>
      </c>
      <c r="I13" s="40">
        <f t="shared" si="4"/>
        <v>0</v>
      </c>
      <c r="J13" s="40">
        <f t="shared" si="4"/>
        <v>0</v>
      </c>
      <c r="K13" s="40">
        <f t="shared" si="4"/>
        <v>0</v>
      </c>
      <c r="L13" s="40">
        <f t="shared" si="4"/>
        <v>0</v>
      </c>
      <c r="M13" s="40">
        <f t="shared" si="4"/>
        <v>0</v>
      </c>
      <c r="N13" s="40">
        <f t="shared" si="4"/>
        <v>0</v>
      </c>
      <c r="O13" s="40">
        <f t="shared" si="4"/>
        <v>0</v>
      </c>
      <c r="P13" s="40">
        <f t="shared" si="4"/>
        <v>0</v>
      </c>
      <c r="Q13" s="40">
        <f t="shared" si="4"/>
        <v>0</v>
      </c>
      <c r="R13" s="40">
        <f t="shared" si="4"/>
        <v>0</v>
      </c>
      <c r="S13" s="40">
        <f t="shared" si="4"/>
        <v>0</v>
      </c>
      <c r="T13" s="40">
        <f t="shared" si="4"/>
        <v>0</v>
      </c>
      <c r="U13" s="40">
        <f t="shared" si="4"/>
        <v>0</v>
      </c>
      <c r="V13" s="40">
        <f t="shared" si="4"/>
        <v>0</v>
      </c>
      <c r="W13" s="40">
        <f t="shared" si="4"/>
        <v>0</v>
      </c>
      <c r="X13" s="40">
        <f t="shared" si="4"/>
        <v>0</v>
      </c>
      <c r="Y13" s="40">
        <f t="shared" si="4"/>
        <v>0</v>
      </c>
      <c r="Z13" s="41">
        <f t="shared" si="4"/>
        <v>0</v>
      </c>
      <c r="AA13" s="61">
        <f t="shared" si="4"/>
        <v>0</v>
      </c>
      <c r="AB13" s="56">
        <f t="shared" si="4"/>
        <v>0</v>
      </c>
      <c r="AC13" s="61">
        <f t="shared" si="4"/>
        <v>0</v>
      </c>
      <c r="AD13" s="27">
        <f t="shared" si="1"/>
        <v>0</v>
      </c>
      <c r="AE13" s="354" t="s">
        <v>10</v>
      </c>
      <c r="AF13" s="355"/>
      <c r="AG13" s="355"/>
      <c r="AH13" s="358"/>
    </row>
    <row r="14" spans="1:34">
      <c r="A14" s="19" t="s">
        <v>11</v>
      </c>
      <c r="B14" s="45">
        <v>2500000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/>
      <c r="AA14" s="62">
        <f>SUM(B14:Z14)</f>
        <v>2500000</v>
      </c>
      <c r="AB14" s="54"/>
      <c r="AC14" s="59"/>
      <c r="AD14" s="31">
        <f t="shared" si="1"/>
        <v>2500000</v>
      </c>
      <c r="AE14" s="375" t="s">
        <v>11</v>
      </c>
      <c r="AF14" s="376"/>
      <c r="AG14" s="376"/>
      <c r="AH14" s="377"/>
    </row>
    <row r="15" spans="1:34">
      <c r="A15" s="14" t="s">
        <v>12</v>
      </c>
      <c r="B15" s="32">
        <v>4500000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3"/>
      <c r="AA15" s="34">
        <f>SUM(B15:Z15)</f>
        <v>4500000</v>
      </c>
      <c r="AB15" s="64"/>
      <c r="AC15" s="34"/>
      <c r="AD15" s="34">
        <f t="shared" si="1"/>
        <v>4500000</v>
      </c>
      <c r="AE15" s="365" t="s">
        <v>12</v>
      </c>
      <c r="AF15" s="366"/>
      <c r="AG15" s="366"/>
      <c r="AH15" s="378"/>
    </row>
    <row r="16" spans="1:34">
      <c r="A16" s="14" t="s">
        <v>13</v>
      </c>
      <c r="B16" s="32">
        <v>2200000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3"/>
      <c r="AA16" s="34">
        <f>SUM(B16:Z16)</f>
        <v>2200000</v>
      </c>
      <c r="AB16" s="64"/>
      <c r="AC16" s="34"/>
      <c r="AD16" s="34">
        <f t="shared" si="1"/>
        <v>2200000</v>
      </c>
      <c r="AE16" s="365" t="s">
        <v>13</v>
      </c>
      <c r="AF16" s="366"/>
      <c r="AG16" s="366"/>
      <c r="AH16" s="367"/>
    </row>
    <row r="17" spans="1:34" ht="15.75" thickBot="1">
      <c r="A17" s="21" t="s">
        <v>14</v>
      </c>
      <c r="B17" s="37">
        <f>SUM(B15:B16)</f>
        <v>6700000</v>
      </c>
      <c r="C17" s="37">
        <f t="shared" ref="C17:AC17" si="5">SUM(C15:C16)</f>
        <v>0</v>
      </c>
      <c r="D17" s="37">
        <f t="shared" si="5"/>
        <v>0</v>
      </c>
      <c r="E17" s="37">
        <f t="shared" si="5"/>
        <v>0</v>
      </c>
      <c r="F17" s="37">
        <f t="shared" si="5"/>
        <v>0</v>
      </c>
      <c r="G17" s="37">
        <f t="shared" si="5"/>
        <v>0</v>
      </c>
      <c r="H17" s="37">
        <f t="shared" si="5"/>
        <v>0</v>
      </c>
      <c r="I17" s="37">
        <f t="shared" si="5"/>
        <v>0</v>
      </c>
      <c r="J17" s="37">
        <f t="shared" si="5"/>
        <v>0</v>
      </c>
      <c r="K17" s="37">
        <f t="shared" si="5"/>
        <v>0</v>
      </c>
      <c r="L17" s="37">
        <f t="shared" si="5"/>
        <v>0</v>
      </c>
      <c r="M17" s="37">
        <f t="shared" si="5"/>
        <v>0</v>
      </c>
      <c r="N17" s="37">
        <f t="shared" si="5"/>
        <v>0</v>
      </c>
      <c r="O17" s="37">
        <f t="shared" si="5"/>
        <v>0</v>
      </c>
      <c r="P17" s="37">
        <f t="shared" si="5"/>
        <v>0</v>
      </c>
      <c r="Q17" s="37">
        <f t="shared" si="5"/>
        <v>0</v>
      </c>
      <c r="R17" s="37">
        <f t="shared" si="5"/>
        <v>0</v>
      </c>
      <c r="S17" s="37">
        <f t="shared" si="5"/>
        <v>0</v>
      </c>
      <c r="T17" s="37">
        <f t="shared" si="5"/>
        <v>0</v>
      </c>
      <c r="U17" s="37">
        <f t="shared" si="5"/>
        <v>0</v>
      </c>
      <c r="V17" s="37">
        <f t="shared" si="5"/>
        <v>0</v>
      </c>
      <c r="W17" s="37">
        <f t="shared" si="5"/>
        <v>0</v>
      </c>
      <c r="X17" s="37">
        <f t="shared" si="5"/>
        <v>0</v>
      </c>
      <c r="Y17" s="37">
        <f t="shared" si="5"/>
        <v>0</v>
      </c>
      <c r="Z17" s="38">
        <f t="shared" si="5"/>
        <v>0</v>
      </c>
      <c r="AA17" s="60">
        <f t="shared" si="5"/>
        <v>6700000</v>
      </c>
      <c r="AB17" s="57">
        <f t="shared" si="5"/>
        <v>0</v>
      </c>
      <c r="AC17" s="60">
        <f t="shared" si="5"/>
        <v>0</v>
      </c>
      <c r="AD17" s="39">
        <f t="shared" si="1"/>
        <v>6700000</v>
      </c>
      <c r="AE17" s="372" t="s">
        <v>14</v>
      </c>
      <c r="AF17" s="373"/>
      <c r="AG17" s="373"/>
      <c r="AH17" s="373"/>
    </row>
    <row r="18" spans="1:34" ht="15.75" thickBot="1">
      <c r="A18" s="22" t="s">
        <v>15</v>
      </c>
      <c r="B18" s="40">
        <f>B14+B17</f>
        <v>9200000</v>
      </c>
      <c r="C18" s="40">
        <f t="shared" ref="C18:AC18" si="6">C14+C17</f>
        <v>0</v>
      </c>
      <c r="D18" s="40">
        <f t="shared" si="6"/>
        <v>0</v>
      </c>
      <c r="E18" s="40">
        <f t="shared" si="6"/>
        <v>0</v>
      </c>
      <c r="F18" s="40">
        <f t="shared" si="6"/>
        <v>0</v>
      </c>
      <c r="G18" s="40">
        <f t="shared" si="6"/>
        <v>0</v>
      </c>
      <c r="H18" s="40">
        <f t="shared" si="6"/>
        <v>0</v>
      </c>
      <c r="I18" s="40">
        <f t="shared" si="6"/>
        <v>0</v>
      </c>
      <c r="J18" s="40">
        <f t="shared" si="6"/>
        <v>0</v>
      </c>
      <c r="K18" s="40">
        <f t="shared" si="6"/>
        <v>0</v>
      </c>
      <c r="L18" s="40">
        <f t="shared" si="6"/>
        <v>0</v>
      </c>
      <c r="M18" s="40">
        <f t="shared" si="6"/>
        <v>0</v>
      </c>
      <c r="N18" s="40">
        <f t="shared" si="6"/>
        <v>0</v>
      </c>
      <c r="O18" s="40">
        <f t="shared" si="6"/>
        <v>0</v>
      </c>
      <c r="P18" s="40">
        <f t="shared" si="6"/>
        <v>0</v>
      </c>
      <c r="Q18" s="40">
        <f t="shared" si="6"/>
        <v>0</v>
      </c>
      <c r="R18" s="40">
        <f t="shared" si="6"/>
        <v>0</v>
      </c>
      <c r="S18" s="40">
        <f t="shared" si="6"/>
        <v>0</v>
      </c>
      <c r="T18" s="40">
        <f t="shared" si="6"/>
        <v>0</v>
      </c>
      <c r="U18" s="40">
        <f t="shared" si="6"/>
        <v>0</v>
      </c>
      <c r="V18" s="40">
        <f t="shared" si="6"/>
        <v>0</v>
      </c>
      <c r="W18" s="40">
        <f t="shared" si="6"/>
        <v>0</v>
      </c>
      <c r="X18" s="40">
        <f t="shared" si="6"/>
        <v>0</v>
      </c>
      <c r="Y18" s="40">
        <f t="shared" si="6"/>
        <v>0</v>
      </c>
      <c r="Z18" s="41">
        <f t="shared" si="6"/>
        <v>0</v>
      </c>
      <c r="AA18" s="61">
        <f t="shared" si="6"/>
        <v>9200000</v>
      </c>
      <c r="AB18" s="56">
        <f t="shared" si="6"/>
        <v>0</v>
      </c>
      <c r="AC18" s="61">
        <f t="shared" si="6"/>
        <v>0</v>
      </c>
      <c r="AD18" s="27">
        <f t="shared" si="1"/>
        <v>9200000</v>
      </c>
      <c r="AE18" s="354" t="s">
        <v>15</v>
      </c>
      <c r="AF18" s="357"/>
      <c r="AG18" s="357"/>
      <c r="AH18" s="358"/>
    </row>
    <row r="19" spans="1:34">
      <c r="A19" s="23" t="s">
        <v>16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>
        <v>1000000</v>
      </c>
      <c r="M19" s="29"/>
      <c r="N19" s="29"/>
      <c r="O19" s="29">
        <v>241890</v>
      </c>
      <c r="P19" s="29">
        <v>41000</v>
      </c>
      <c r="Q19" s="29"/>
      <c r="R19" s="29"/>
      <c r="S19" s="29"/>
      <c r="T19" s="29"/>
      <c r="U19" s="29"/>
      <c r="V19" s="29"/>
      <c r="W19" s="29"/>
      <c r="X19" s="29"/>
      <c r="Y19" s="29"/>
      <c r="Z19" s="30"/>
      <c r="AA19" s="31">
        <f t="shared" ref="AA19:AA24" si="7">SUM(B19:Z19)</f>
        <v>1282890</v>
      </c>
      <c r="AB19" s="64"/>
      <c r="AC19" s="34">
        <v>500000</v>
      </c>
      <c r="AD19" s="31">
        <f t="shared" si="1"/>
        <v>1782890</v>
      </c>
      <c r="AE19" s="362" t="s">
        <v>16</v>
      </c>
      <c r="AF19" s="363"/>
      <c r="AG19" s="363"/>
      <c r="AH19" s="364"/>
    </row>
    <row r="20" spans="1:34">
      <c r="A20" s="14" t="s">
        <v>17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>
        <v>874680</v>
      </c>
      <c r="X20" s="32">
        <v>3122440</v>
      </c>
      <c r="Y20" s="32"/>
      <c r="Z20" s="33"/>
      <c r="AA20" s="34">
        <f t="shared" si="7"/>
        <v>3997120</v>
      </c>
      <c r="AB20" s="64"/>
      <c r="AC20" s="34"/>
      <c r="AD20" s="34">
        <f t="shared" si="1"/>
        <v>3997120</v>
      </c>
      <c r="AE20" s="365" t="s">
        <v>17</v>
      </c>
      <c r="AF20" s="374"/>
      <c r="AG20" s="374"/>
      <c r="AH20" s="367"/>
    </row>
    <row r="21" spans="1:34">
      <c r="A21" s="14" t="s">
        <v>18</v>
      </c>
      <c r="B21" s="32"/>
      <c r="C21" s="32">
        <v>220000</v>
      </c>
      <c r="D21" s="32">
        <v>915000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>
        <v>5351417</v>
      </c>
      <c r="P21" s="32"/>
      <c r="Q21" s="32"/>
      <c r="R21" s="32">
        <v>700000</v>
      </c>
      <c r="S21" s="32">
        <v>240000</v>
      </c>
      <c r="T21" s="32"/>
      <c r="U21" s="32"/>
      <c r="V21" s="32"/>
      <c r="W21" s="32"/>
      <c r="X21" s="32"/>
      <c r="Y21" s="32"/>
      <c r="Z21" s="33"/>
      <c r="AA21" s="34">
        <f t="shared" si="7"/>
        <v>7426417</v>
      </c>
      <c r="AB21" s="64"/>
      <c r="AC21" s="34"/>
      <c r="AD21" s="34">
        <f t="shared" si="1"/>
        <v>7426417</v>
      </c>
      <c r="AE21" s="365" t="s">
        <v>18</v>
      </c>
      <c r="AF21" s="366"/>
      <c r="AG21" s="366"/>
      <c r="AH21" s="367"/>
    </row>
    <row r="22" spans="1:34">
      <c r="A22" s="14" t="s">
        <v>19</v>
      </c>
      <c r="B22" s="32"/>
      <c r="C22" s="32">
        <v>60000</v>
      </c>
      <c r="D22" s="32"/>
      <c r="E22" s="32"/>
      <c r="F22" s="32"/>
      <c r="G22" s="32"/>
      <c r="H22" s="32"/>
      <c r="I22" s="32"/>
      <c r="J22" s="32"/>
      <c r="K22" s="32"/>
      <c r="L22" s="32">
        <v>270000</v>
      </c>
      <c r="M22" s="32"/>
      <c r="N22" s="32"/>
      <c r="O22" s="32">
        <v>1510193</v>
      </c>
      <c r="P22" s="32">
        <v>11000</v>
      </c>
      <c r="Q22" s="32">
        <v>5400</v>
      </c>
      <c r="R22" s="32"/>
      <c r="S22" s="32"/>
      <c r="T22" s="32"/>
      <c r="U22" s="32"/>
      <c r="V22" s="32"/>
      <c r="W22" s="32">
        <v>236164</v>
      </c>
      <c r="X22" s="32">
        <v>843060</v>
      </c>
      <c r="Y22" s="32"/>
      <c r="Z22" s="33"/>
      <c r="AA22" s="34">
        <f t="shared" si="7"/>
        <v>2935817</v>
      </c>
      <c r="AB22" s="64"/>
      <c r="AC22" s="34"/>
      <c r="AD22" s="34">
        <f t="shared" si="1"/>
        <v>2935817</v>
      </c>
      <c r="AE22" s="365" t="s">
        <v>19</v>
      </c>
      <c r="AF22" s="366"/>
      <c r="AG22" s="366"/>
      <c r="AH22" s="367"/>
    </row>
    <row r="23" spans="1:34">
      <c r="A23" s="14" t="s">
        <v>20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>
        <v>200000</v>
      </c>
      <c r="R23" s="32"/>
      <c r="S23" s="32"/>
      <c r="T23" s="32"/>
      <c r="U23" s="32"/>
      <c r="V23" s="32"/>
      <c r="W23" s="32"/>
      <c r="X23" s="32"/>
      <c r="Y23" s="32"/>
      <c r="Z23" s="33"/>
      <c r="AA23" s="34">
        <f t="shared" si="7"/>
        <v>200000</v>
      </c>
      <c r="AB23" s="64">
        <v>12000</v>
      </c>
      <c r="AC23" s="34">
        <v>20000</v>
      </c>
      <c r="AD23" s="34">
        <f t="shared" si="1"/>
        <v>232000</v>
      </c>
      <c r="AE23" s="365" t="s">
        <v>20</v>
      </c>
      <c r="AF23" s="366"/>
      <c r="AG23" s="366"/>
      <c r="AH23" s="367"/>
    </row>
    <row r="24" spans="1:34" ht="15.75" thickBot="1">
      <c r="A24" s="16" t="s">
        <v>21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>
        <v>20000</v>
      </c>
      <c r="R24" s="47"/>
      <c r="S24" s="47"/>
      <c r="T24" s="47"/>
      <c r="U24" s="47"/>
      <c r="V24" s="47"/>
      <c r="W24" s="47"/>
      <c r="X24" s="47"/>
      <c r="Y24" s="47"/>
      <c r="Z24" s="48"/>
      <c r="AA24" s="39">
        <f t="shared" si="7"/>
        <v>20000</v>
      </c>
      <c r="AB24" s="64"/>
      <c r="AC24" s="34">
        <v>30000</v>
      </c>
      <c r="AD24" s="39">
        <f t="shared" si="1"/>
        <v>50000</v>
      </c>
      <c r="AE24" s="368" t="s">
        <v>21</v>
      </c>
      <c r="AF24" s="369"/>
      <c r="AG24" s="369"/>
      <c r="AH24" s="370"/>
    </row>
    <row r="25" spans="1:34" ht="15.75" thickBot="1">
      <c r="A25" s="22" t="s">
        <v>22</v>
      </c>
      <c r="B25" s="40">
        <f>SUM(B19:B24)</f>
        <v>0</v>
      </c>
      <c r="C25" s="40">
        <f t="shared" ref="C25:AC25" si="8">SUM(C19:C24)</f>
        <v>280000</v>
      </c>
      <c r="D25" s="40">
        <f t="shared" si="8"/>
        <v>915000</v>
      </c>
      <c r="E25" s="40">
        <f t="shared" si="8"/>
        <v>0</v>
      </c>
      <c r="F25" s="40">
        <f t="shared" si="8"/>
        <v>0</v>
      </c>
      <c r="G25" s="40">
        <f t="shared" si="8"/>
        <v>0</v>
      </c>
      <c r="H25" s="40">
        <f t="shared" si="8"/>
        <v>0</v>
      </c>
      <c r="I25" s="40">
        <f t="shared" si="8"/>
        <v>0</v>
      </c>
      <c r="J25" s="40">
        <f t="shared" si="8"/>
        <v>0</v>
      </c>
      <c r="K25" s="40"/>
      <c r="L25" s="40">
        <f t="shared" si="8"/>
        <v>1270000</v>
      </c>
      <c r="M25" s="40">
        <f t="shared" si="8"/>
        <v>0</v>
      </c>
      <c r="N25" s="40">
        <f t="shared" si="8"/>
        <v>0</v>
      </c>
      <c r="O25" s="40">
        <f t="shared" si="8"/>
        <v>7103500</v>
      </c>
      <c r="P25" s="40">
        <f t="shared" si="8"/>
        <v>52000</v>
      </c>
      <c r="Q25" s="40">
        <f t="shared" si="8"/>
        <v>225400</v>
      </c>
      <c r="R25" s="40">
        <f t="shared" si="8"/>
        <v>700000</v>
      </c>
      <c r="S25" s="40">
        <f t="shared" si="8"/>
        <v>240000</v>
      </c>
      <c r="T25" s="40">
        <f t="shared" si="8"/>
        <v>0</v>
      </c>
      <c r="U25" s="40">
        <f t="shared" si="8"/>
        <v>0</v>
      </c>
      <c r="V25" s="40">
        <f t="shared" si="8"/>
        <v>0</v>
      </c>
      <c r="W25" s="40">
        <f t="shared" si="8"/>
        <v>1110844</v>
      </c>
      <c r="X25" s="40">
        <f t="shared" si="8"/>
        <v>3965500</v>
      </c>
      <c r="Y25" s="40">
        <f t="shared" si="8"/>
        <v>0</v>
      </c>
      <c r="Z25" s="41">
        <f t="shared" si="8"/>
        <v>0</v>
      </c>
      <c r="AA25" s="61">
        <f t="shared" si="8"/>
        <v>15862244</v>
      </c>
      <c r="AB25" s="56">
        <f t="shared" si="8"/>
        <v>12000</v>
      </c>
      <c r="AC25" s="61">
        <f t="shared" si="8"/>
        <v>550000</v>
      </c>
      <c r="AD25" s="27">
        <f t="shared" si="1"/>
        <v>16424244</v>
      </c>
      <c r="AE25" s="354" t="s">
        <v>22</v>
      </c>
      <c r="AF25" s="355"/>
      <c r="AG25" s="355"/>
      <c r="AH25" s="358"/>
    </row>
    <row r="26" spans="1:34" ht="15.75" thickBot="1">
      <c r="A26" s="17" t="s">
        <v>23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3"/>
      <c r="AA26" s="44">
        <f>SUM(B26:Z26)</f>
        <v>0</v>
      </c>
      <c r="AB26" s="64"/>
      <c r="AC26" s="34"/>
      <c r="AD26" s="44">
        <f t="shared" si="1"/>
        <v>0</v>
      </c>
      <c r="AE26" s="359" t="s">
        <v>23</v>
      </c>
      <c r="AF26" s="371"/>
      <c r="AG26" s="371"/>
      <c r="AH26" s="361"/>
    </row>
    <row r="27" spans="1:34" ht="15.75" thickBot="1">
      <c r="A27" s="22" t="s">
        <v>24</v>
      </c>
      <c r="B27" s="40">
        <f>B26</f>
        <v>0</v>
      </c>
      <c r="C27" s="40">
        <f t="shared" ref="C27:AC27" si="9">C26</f>
        <v>0</v>
      </c>
      <c r="D27" s="40">
        <f t="shared" si="9"/>
        <v>0</v>
      </c>
      <c r="E27" s="40">
        <f t="shared" si="9"/>
        <v>0</v>
      </c>
      <c r="F27" s="40">
        <f t="shared" si="9"/>
        <v>0</v>
      </c>
      <c r="G27" s="40">
        <f t="shared" si="9"/>
        <v>0</v>
      </c>
      <c r="H27" s="40">
        <f t="shared" si="9"/>
        <v>0</v>
      </c>
      <c r="I27" s="40">
        <f t="shared" si="9"/>
        <v>0</v>
      </c>
      <c r="J27" s="40">
        <f t="shared" si="9"/>
        <v>0</v>
      </c>
      <c r="K27" s="40"/>
      <c r="L27" s="40">
        <f t="shared" si="9"/>
        <v>0</v>
      </c>
      <c r="M27" s="40">
        <f t="shared" si="9"/>
        <v>0</v>
      </c>
      <c r="N27" s="40">
        <f t="shared" si="9"/>
        <v>0</v>
      </c>
      <c r="O27" s="40">
        <f t="shared" si="9"/>
        <v>0</v>
      </c>
      <c r="P27" s="40">
        <f t="shared" si="9"/>
        <v>0</v>
      </c>
      <c r="Q27" s="40">
        <f t="shared" si="9"/>
        <v>0</v>
      </c>
      <c r="R27" s="40">
        <f t="shared" si="9"/>
        <v>0</v>
      </c>
      <c r="S27" s="40">
        <f t="shared" si="9"/>
        <v>0</v>
      </c>
      <c r="T27" s="40">
        <f t="shared" si="9"/>
        <v>0</v>
      </c>
      <c r="U27" s="40">
        <f t="shared" si="9"/>
        <v>0</v>
      </c>
      <c r="V27" s="40">
        <f t="shared" si="9"/>
        <v>0</v>
      </c>
      <c r="W27" s="40">
        <f t="shared" si="9"/>
        <v>0</v>
      </c>
      <c r="X27" s="40">
        <f t="shared" si="9"/>
        <v>0</v>
      </c>
      <c r="Y27" s="40">
        <f t="shared" si="9"/>
        <v>0</v>
      </c>
      <c r="Z27" s="41">
        <f t="shared" si="9"/>
        <v>0</v>
      </c>
      <c r="AA27" s="61">
        <f t="shared" si="9"/>
        <v>0</v>
      </c>
      <c r="AB27" s="56">
        <f t="shared" si="9"/>
        <v>0</v>
      </c>
      <c r="AC27" s="61">
        <f t="shared" si="9"/>
        <v>0</v>
      </c>
      <c r="AD27" s="27">
        <f t="shared" si="1"/>
        <v>0</v>
      </c>
      <c r="AE27" s="354" t="s">
        <v>24</v>
      </c>
      <c r="AF27" s="357"/>
      <c r="AG27" s="357"/>
      <c r="AH27" s="358"/>
    </row>
    <row r="28" spans="1:34" ht="27" customHeight="1" thickBot="1">
      <c r="A28" s="17" t="s">
        <v>25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3"/>
      <c r="AA28" s="44">
        <f>SUM(B28:Z28)</f>
        <v>0</v>
      </c>
      <c r="AB28" s="64"/>
      <c r="AC28" s="34"/>
      <c r="AD28" s="44">
        <f t="shared" si="1"/>
        <v>0</v>
      </c>
      <c r="AE28" s="359" t="s">
        <v>25</v>
      </c>
      <c r="AF28" s="360"/>
      <c r="AG28" s="360"/>
      <c r="AH28" s="361"/>
    </row>
    <row r="29" spans="1:34" ht="15.75" thickBot="1">
      <c r="A29" s="22" t="s">
        <v>26</v>
      </c>
      <c r="B29" s="40">
        <f>B28</f>
        <v>0</v>
      </c>
      <c r="C29" s="40">
        <f t="shared" ref="C29:AC29" si="10">C28</f>
        <v>0</v>
      </c>
      <c r="D29" s="40">
        <f t="shared" si="10"/>
        <v>0</v>
      </c>
      <c r="E29" s="40">
        <f t="shared" si="10"/>
        <v>0</v>
      </c>
      <c r="F29" s="40">
        <f t="shared" si="10"/>
        <v>0</v>
      </c>
      <c r="G29" s="40">
        <f t="shared" si="10"/>
        <v>0</v>
      </c>
      <c r="H29" s="40">
        <f t="shared" si="10"/>
        <v>0</v>
      </c>
      <c r="I29" s="40">
        <f t="shared" si="10"/>
        <v>0</v>
      </c>
      <c r="J29" s="40">
        <f t="shared" si="10"/>
        <v>0</v>
      </c>
      <c r="K29" s="40">
        <f t="shared" si="10"/>
        <v>0</v>
      </c>
      <c r="L29" s="40">
        <f t="shared" si="10"/>
        <v>0</v>
      </c>
      <c r="M29" s="40">
        <f t="shared" si="10"/>
        <v>0</v>
      </c>
      <c r="N29" s="40">
        <f t="shared" si="10"/>
        <v>0</v>
      </c>
      <c r="O29" s="40">
        <f t="shared" si="10"/>
        <v>0</v>
      </c>
      <c r="P29" s="40">
        <f t="shared" si="10"/>
        <v>0</v>
      </c>
      <c r="Q29" s="40">
        <f t="shared" si="10"/>
        <v>0</v>
      </c>
      <c r="R29" s="40">
        <f t="shared" si="10"/>
        <v>0</v>
      </c>
      <c r="S29" s="40">
        <f t="shared" si="10"/>
        <v>0</v>
      </c>
      <c r="T29" s="40">
        <f t="shared" si="10"/>
        <v>0</v>
      </c>
      <c r="U29" s="40">
        <f t="shared" si="10"/>
        <v>0</v>
      </c>
      <c r="V29" s="40">
        <f t="shared" si="10"/>
        <v>0</v>
      </c>
      <c r="W29" s="40">
        <f t="shared" si="10"/>
        <v>0</v>
      </c>
      <c r="X29" s="40">
        <f t="shared" si="10"/>
        <v>0</v>
      </c>
      <c r="Y29" s="40">
        <f t="shared" si="10"/>
        <v>0</v>
      </c>
      <c r="Z29" s="41">
        <f t="shared" si="10"/>
        <v>0</v>
      </c>
      <c r="AA29" s="61">
        <f t="shared" si="10"/>
        <v>0</v>
      </c>
      <c r="AB29" s="56">
        <f t="shared" si="10"/>
        <v>0</v>
      </c>
      <c r="AC29" s="61">
        <f t="shared" si="10"/>
        <v>0</v>
      </c>
      <c r="AD29" s="27">
        <f t="shared" si="1"/>
        <v>0</v>
      </c>
      <c r="AE29" s="354" t="s">
        <v>26</v>
      </c>
      <c r="AF29" s="355"/>
      <c r="AG29" s="355"/>
      <c r="AH29" s="358"/>
    </row>
    <row r="30" spans="1:34" ht="15.75" thickBot="1">
      <c r="A30" s="22" t="s">
        <v>27</v>
      </c>
      <c r="B30" s="40">
        <f>B11+B13+B18+B25+B27+B29</f>
        <v>9200000</v>
      </c>
      <c r="C30" s="40">
        <f t="shared" ref="C30:AC30" si="11">C11+C13+C18+C25+C27+C29</f>
        <v>280000</v>
      </c>
      <c r="D30" s="40">
        <f t="shared" si="11"/>
        <v>915000</v>
      </c>
      <c r="E30" s="40">
        <f t="shared" si="11"/>
        <v>177910401</v>
      </c>
      <c r="F30" s="40">
        <f t="shared" si="11"/>
        <v>12158679</v>
      </c>
      <c r="G30" s="40">
        <f t="shared" si="11"/>
        <v>600000</v>
      </c>
      <c r="H30" s="40">
        <f t="shared" si="11"/>
        <v>0</v>
      </c>
      <c r="I30" s="40">
        <f t="shared" si="11"/>
        <v>0</v>
      </c>
      <c r="J30" s="40">
        <f t="shared" si="11"/>
        <v>18460240</v>
      </c>
      <c r="K30" s="40">
        <f t="shared" si="11"/>
        <v>0</v>
      </c>
      <c r="L30" s="40">
        <f t="shared" si="11"/>
        <v>1270000</v>
      </c>
      <c r="M30" s="40">
        <f t="shared" si="11"/>
        <v>0</v>
      </c>
      <c r="N30" s="40">
        <f t="shared" si="11"/>
        <v>0</v>
      </c>
      <c r="O30" s="40">
        <f t="shared" si="11"/>
        <v>7103500</v>
      </c>
      <c r="P30" s="40">
        <f t="shared" si="11"/>
        <v>52000</v>
      </c>
      <c r="Q30" s="40">
        <f t="shared" si="11"/>
        <v>225400</v>
      </c>
      <c r="R30" s="40">
        <f t="shared" si="11"/>
        <v>700000</v>
      </c>
      <c r="S30" s="40">
        <f t="shared" si="11"/>
        <v>240000</v>
      </c>
      <c r="T30" s="40">
        <f t="shared" si="11"/>
        <v>0</v>
      </c>
      <c r="U30" s="40">
        <f t="shared" si="11"/>
        <v>0</v>
      </c>
      <c r="V30" s="40">
        <f t="shared" si="11"/>
        <v>0</v>
      </c>
      <c r="W30" s="40">
        <f t="shared" si="11"/>
        <v>1110844</v>
      </c>
      <c r="X30" s="40">
        <f t="shared" si="11"/>
        <v>3965500</v>
      </c>
      <c r="Y30" s="40">
        <f t="shared" si="11"/>
        <v>0</v>
      </c>
      <c r="Z30" s="41">
        <f t="shared" si="11"/>
        <v>0</v>
      </c>
      <c r="AA30" s="61">
        <f t="shared" si="11"/>
        <v>234191564</v>
      </c>
      <c r="AB30" s="56">
        <f t="shared" si="11"/>
        <v>12000</v>
      </c>
      <c r="AC30" s="61">
        <f t="shared" si="11"/>
        <v>550000</v>
      </c>
      <c r="AD30" s="27">
        <f t="shared" si="1"/>
        <v>234753564</v>
      </c>
      <c r="AE30" s="354" t="s">
        <v>27</v>
      </c>
      <c r="AF30" s="357"/>
      <c r="AG30" s="357"/>
      <c r="AH30" s="358"/>
    </row>
    <row r="31" spans="1:34">
      <c r="A31" s="23" t="s">
        <v>161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30"/>
      <c r="AA31" s="31">
        <v>64907885</v>
      </c>
      <c r="AB31" s="64">
        <v>218858</v>
      </c>
      <c r="AC31" s="34">
        <v>551821</v>
      </c>
      <c r="AD31" s="31">
        <f t="shared" si="1"/>
        <v>65678564</v>
      </c>
      <c r="AE31" s="362" t="s">
        <v>28</v>
      </c>
      <c r="AF31" s="363"/>
      <c r="AG31" s="363"/>
      <c r="AH31" s="364"/>
    </row>
    <row r="32" spans="1:34">
      <c r="A32" s="25" t="s">
        <v>160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3"/>
      <c r="AA32" s="34">
        <f>SUM(B32:Z32)</f>
        <v>0</v>
      </c>
      <c r="AB32" s="64"/>
      <c r="AC32" s="34"/>
      <c r="AD32" s="34">
        <f t="shared" si="1"/>
        <v>0</v>
      </c>
      <c r="AE32" s="349" t="s">
        <v>29</v>
      </c>
      <c r="AF32" s="350"/>
      <c r="AG32" s="350"/>
      <c r="AH32" s="350"/>
    </row>
    <row r="33" spans="1:34" ht="15.75" thickBot="1">
      <c r="A33" s="12" t="s">
        <v>30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8"/>
      <c r="AA33" s="39">
        <f>SUM(B33:Z33)</f>
        <v>0</v>
      </c>
      <c r="AB33" s="64">
        <v>40577473</v>
      </c>
      <c r="AC33" s="34">
        <v>59000562</v>
      </c>
      <c r="AD33" s="39">
        <f t="shared" si="1"/>
        <v>99578035</v>
      </c>
      <c r="AE33" s="351" t="s">
        <v>30</v>
      </c>
      <c r="AF33" s="352"/>
      <c r="AG33" s="352"/>
      <c r="AH33" s="353"/>
    </row>
    <row r="34" spans="1:34" ht="15.75" thickBot="1">
      <c r="A34" s="22" t="s">
        <v>31</v>
      </c>
      <c r="B34" s="40">
        <f>SUM(B31:B33)</f>
        <v>0</v>
      </c>
      <c r="C34" s="40">
        <f t="shared" ref="C34:AC34" si="12">SUM(C31:C33)</f>
        <v>0</v>
      </c>
      <c r="D34" s="40">
        <f t="shared" si="12"/>
        <v>0</v>
      </c>
      <c r="E34" s="40">
        <f t="shared" si="12"/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 t="shared" si="12"/>
        <v>0</v>
      </c>
      <c r="V34" s="40">
        <f t="shared" si="12"/>
        <v>0</v>
      </c>
      <c r="W34" s="40">
        <f t="shared" si="12"/>
        <v>0</v>
      </c>
      <c r="X34" s="40">
        <f t="shared" si="12"/>
        <v>0</v>
      </c>
      <c r="Y34" s="40">
        <f t="shared" si="12"/>
        <v>0</v>
      </c>
      <c r="Z34" s="41">
        <f t="shared" si="12"/>
        <v>0</v>
      </c>
      <c r="AA34" s="61">
        <f t="shared" si="12"/>
        <v>64907885</v>
      </c>
      <c r="AB34" s="56">
        <f t="shared" si="12"/>
        <v>40796331</v>
      </c>
      <c r="AC34" s="61">
        <f t="shared" si="12"/>
        <v>59552383</v>
      </c>
      <c r="AD34" s="27">
        <f t="shared" si="1"/>
        <v>165256599</v>
      </c>
      <c r="AE34" s="354" t="s">
        <v>31</v>
      </c>
      <c r="AF34" s="355"/>
      <c r="AG34" s="355"/>
      <c r="AH34" s="356"/>
    </row>
    <row r="35" spans="1:34" ht="15.75" thickBot="1">
      <c r="A35" s="22" t="s">
        <v>197</v>
      </c>
      <c r="B35" s="40">
        <f>B30+B34</f>
        <v>9200000</v>
      </c>
      <c r="C35" s="40">
        <f t="shared" ref="C35:AC35" si="13">C30+C34</f>
        <v>280000</v>
      </c>
      <c r="D35" s="40">
        <f t="shared" si="13"/>
        <v>915000</v>
      </c>
      <c r="E35" s="40">
        <f t="shared" si="13"/>
        <v>177910401</v>
      </c>
      <c r="F35" s="40">
        <f t="shared" si="13"/>
        <v>12158679</v>
      </c>
      <c r="G35" s="40">
        <f t="shared" si="13"/>
        <v>600000</v>
      </c>
      <c r="H35" s="40">
        <f t="shared" si="13"/>
        <v>0</v>
      </c>
      <c r="I35" s="40">
        <f t="shared" si="13"/>
        <v>0</v>
      </c>
      <c r="J35" s="40">
        <f t="shared" si="13"/>
        <v>18460240</v>
      </c>
      <c r="K35" s="40">
        <f t="shared" si="13"/>
        <v>0</v>
      </c>
      <c r="L35" s="40">
        <f t="shared" si="13"/>
        <v>1270000</v>
      </c>
      <c r="M35" s="40">
        <f t="shared" si="13"/>
        <v>0</v>
      </c>
      <c r="N35" s="40">
        <f t="shared" si="13"/>
        <v>0</v>
      </c>
      <c r="O35" s="40">
        <f t="shared" si="13"/>
        <v>7103500</v>
      </c>
      <c r="P35" s="40">
        <f t="shared" si="13"/>
        <v>52000</v>
      </c>
      <c r="Q35" s="40">
        <f t="shared" si="13"/>
        <v>225400</v>
      </c>
      <c r="R35" s="40">
        <f t="shared" si="13"/>
        <v>700000</v>
      </c>
      <c r="S35" s="40">
        <f t="shared" si="13"/>
        <v>240000</v>
      </c>
      <c r="T35" s="40">
        <f t="shared" si="13"/>
        <v>0</v>
      </c>
      <c r="U35" s="40">
        <f t="shared" si="13"/>
        <v>0</v>
      </c>
      <c r="V35" s="40">
        <f t="shared" si="13"/>
        <v>0</v>
      </c>
      <c r="W35" s="40">
        <f t="shared" si="13"/>
        <v>1110844</v>
      </c>
      <c r="X35" s="40">
        <f t="shared" si="13"/>
        <v>3965500</v>
      </c>
      <c r="Y35" s="40">
        <f t="shared" si="13"/>
        <v>0</v>
      </c>
      <c r="Z35" s="41">
        <f t="shared" si="13"/>
        <v>0</v>
      </c>
      <c r="AA35" s="61">
        <f t="shared" si="13"/>
        <v>299099449</v>
      </c>
      <c r="AB35" s="56">
        <f t="shared" si="13"/>
        <v>40808331</v>
      </c>
      <c r="AC35" s="61">
        <f t="shared" si="13"/>
        <v>60102383</v>
      </c>
      <c r="AD35" s="27">
        <f t="shared" si="1"/>
        <v>400010163</v>
      </c>
      <c r="AE35" s="354" t="s">
        <v>32</v>
      </c>
      <c r="AF35" s="355"/>
      <c r="AG35" s="355"/>
      <c r="AH35" s="356"/>
    </row>
  </sheetData>
  <mergeCells count="34">
    <mergeCell ref="AE2:AH2"/>
    <mergeCell ref="AE3:AH3"/>
    <mergeCell ref="AE4:AH4"/>
    <mergeCell ref="AE5:AH5"/>
    <mergeCell ref="AE6:AH6"/>
    <mergeCell ref="AE7:AH7"/>
    <mergeCell ref="AE8:AH8"/>
    <mergeCell ref="AE9:AH9"/>
    <mergeCell ref="AE10:AH10"/>
    <mergeCell ref="AE11:AH11"/>
    <mergeCell ref="AE12:AH12"/>
    <mergeCell ref="AE13:AH13"/>
    <mergeCell ref="AE14:AH14"/>
    <mergeCell ref="AE15:AH15"/>
    <mergeCell ref="AE16:AH16"/>
    <mergeCell ref="AE17:AH17"/>
    <mergeCell ref="AE18:AH18"/>
    <mergeCell ref="AE19:AH19"/>
    <mergeCell ref="AE20:AH20"/>
    <mergeCell ref="AE21:AH21"/>
    <mergeCell ref="AE22:AH22"/>
    <mergeCell ref="AE23:AH23"/>
    <mergeCell ref="AE24:AH24"/>
    <mergeCell ref="AE25:AH25"/>
    <mergeCell ref="AE26:AH26"/>
    <mergeCell ref="AE32:AH32"/>
    <mergeCell ref="AE33:AH33"/>
    <mergeCell ref="AE34:AH34"/>
    <mergeCell ref="AE35:AH35"/>
    <mergeCell ref="AE27:AH27"/>
    <mergeCell ref="AE28:AH28"/>
    <mergeCell ref="AE29:AH29"/>
    <mergeCell ref="AE30:AH30"/>
    <mergeCell ref="AE31:AH31"/>
  </mergeCell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G56"/>
  <sheetViews>
    <sheetView topLeftCell="A23" zoomScale="91" zoomScaleNormal="91" workbookViewId="0">
      <selection activeCell="A38" sqref="A38"/>
    </sheetView>
  </sheetViews>
  <sheetFormatPr defaultRowHeight="15"/>
  <cols>
    <col min="1" max="1" width="39.42578125" customWidth="1"/>
    <col min="2" max="2" width="7" customWidth="1"/>
    <col min="3" max="3" width="6.7109375" customWidth="1"/>
    <col min="4" max="4" width="7.42578125" customWidth="1"/>
    <col min="5" max="5" width="6.7109375" customWidth="1"/>
    <col min="6" max="6" width="8.140625" customWidth="1"/>
    <col min="7" max="7" width="7.5703125" customWidth="1"/>
    <col min="8" max="9" width="6.140625" customWidth="1"/>
    <col min="10" max="10" width="8" customWidth="1"/>
    <col min="11" max="11" width="6.85546875" customWidth="1"/>
    <col min="12" max="12" width="7.42578125" customWidth="1"/>
    <col min="13" max="13" width="6.42578125" customWidth="1"/>
    <col min="14" max="14" width="6" customWidth="1"/>
    <col min="15" max="15" width="6.28515625" customWidth="1"/>
    <col min="16" max="16" width="7.140625" customWidth="1"/>
    <col min="17" max="17" width="7.5703125" customWidth="1"/>
    <col min="18" max="18" width="6.85546875" customWidth="1"/>
    <col min="19" max="19" width="6.42578125" customWidth="1"/>
    <col min="20" max="20" width="6.28515625" customWidth="1"/>
    <col min="21" max="21" width="6.42578125" customWidth="1"/>
    <col min="22" max="22" width="5.140625" customWidth="1"/>
    <col min="23" max="23" width="6.85546875" customWidth="1"/>
    <col min="24" max="24" width="7" customWidth="1"/>
    <col min="25" max="25" width="8.7109375" customWidth="1"/>
    <col min="26" max="26" width="8.140625" customWidth="1"/>
    <col min="27" max="27" width="9.42578125" customWidth="1"/>
    <col min="28" max="29" width="8.5703125" customWidth="1"/>
    <col min="30" max="30" width="8.7109375" customWidth="1"/>
    <col min="31" max="31" width="7.5703125" customWidth="1"/>
    <col min="32" max="32" width="10" customWidth="1"/>
    <col min="33" max="33" width="10.28515625" customWidth="1"/>
    <col min="34" max="34" width="9.5703125" customWidth="1"/>
    <col min="35" max="35" width="8.85546875" customWidth="1"/>
    <col min="36" max="36" width="11.28515625" customWidth="1"/>
    <col min="37" max="37" width="4.42578125" customWidth="1"/>
    <col min="38" max="38" width="9.140625" hidden="1" customWidth="1"/>
    <col min="39" max="39" width="35" customWidth="1"/>
    <col min="41" max="41" width="9.85546875" bestFit="1" customWidth="1"/>
  </cols>
  <sheetData>
    <row r="1" spans="1:85" ht="24" hidden="1" customHeight="1" thickBot="1"/>
    <row r="2" spans="1:85" s="1" customFormat="1" ht="83.25" customHeight="1" thickBot="1">
      <c r="A2" s="74" t="s">
        <v>179</v>
      </c>
      <c r="B2" s="49" t="s">
        <v>93</v>
      </c>
      <c r="C2" s="51" t="s">
        <v>95</v>
      </c>
      <c r="D2" s="51" t="s">
        <v>96</v>
      </c>
      <c r="E2" s="51" t="s">
        <v>98</v>
      </c>
      <c r="F2" s="51" t="s">
        <v>99</v>
      </c>
      <c r="G2" s="51" t="s">
        <v>100</v>
      </c>
      <c r="H2" s="51" t="s">
        <v>101</v>
      </c>
      <c r="I2" s="51" t="s">
        <v>102</v>
      </c>
      <c r="J2" s="51" t="s">
        <v>154</v>
      </c>
      <c r="K2" s="51" t="s">
        <v>103</v>
      </c>
      <c r="L2" s="51" t="s">
        <v>104</v>
      </c>
      <c r="M2" s="51" t="s">
        <v>105</v>
      </c>
      <c r="N2" s="51" t="s">
        <v>106</v>
      </c>
      <c r="O2" s="51" t="s">
        <v>107</v>
      </c>
      <c r="P2" s="51" t="s">
        <v>108</v>
      </c>
      <c r="Q2" s="51" t="s">
        <v>109</v>
      </c>
      <c r="R2" s="51" t="s">
        <v>110</v>
      </c>
      <c r="S2" s="51" t="s">
        <v>111</v>
      </c>
      <c r="T2" s="51" t="s">
        <v>112</v>
      </c>
      <c r="U2" s="51" t="s">
        <v>113</v>
      </c>
      <c r="V2" s="51" t="s">
        <v>114</v>
      </c>
      <c r="W2" s="51" t="s">
        <v>115</v>
      </c>
      <c r="X2" s="51" t="s">
        <v>116</v>
      </c>
      <c r="Y2" s="51" t="s">
        <v>117</v>
      </c>
      <c r="Z2" s="51" t="s">
        <v>118</v>
      </c>
      <c r="AA2" s="51" t="s">
        <v>119</v>
      </c>
      <c r="AB2" s="51" t="s">
        <v>155</v>
      </c>
      <c r="AC2" s="51" t="s">
        <v>194</v>
      </c>
      <c r="AD2" s="51" t="s">
        <v>120</v>
      </c>
      <c r="AE2" s="51" t="s">
        <v>121</v>
      </c>
      <c r="AF2" s="51" t="s">
        <v>122</v>
      </c>
      <c r="AG2" s="58" t="s">
        <v>125</v>
      </c>
      <c r="AH2" s="58" t="s">
        <v>147</v>
      </c>
      <c r="AI2" s="63" t="s">
        <v>149</v>
      </c>
      <c r="AJ2" s="58" t="s">
        <v>150</v>
      </c>
      <c r="AK2" s="399" t="s">
        <v>33</v>
      </c>
      <c r="AL2" s="400"/>
      <c r="AM2" s="401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ht="12.6" customHeight="1">
      <c r="A3" s="75" t="s">
        <v>34</v>
      </c>
      <c r="B3" s="50"/>
      <c r="C3" s="29">
        <v>757300</v>
      </c>
      <c r="D3" s="29"/>
      <c r="E3" s="29"/>
      <c r="F3" s="29"/>
      <c r="G3" s="29">
        <v>1900000</v>
      </c>
      <c r="H3" s="29"/>
      <c r="I3" s="29"/>
      <c r="J3" s="29">
        <v>14900000</v>
      </c>
      <c r="K3" s="29">
        <v>1900000</v>
      </c>
      <c r="L3" s="29">
        <v>475000</v>
      </c>
      <c r="M3" s="29"/>
      <c r="N3" s="29"/>
      <c r="O3" s="29"/>
      <c r="P3" s="29"/>
      <c r="Q3" s="29">
        <v>1900000</v>
      </c>
      <c r="R3" s="29"/>
      <c r="S3" s="29"/>
      <c r="T3" s="29"/>
      <c r="U3" s="29"/>
      <c r="V3" s="29"/>
      <c r="W3" s="29">
        <v>4353828</v>
      </c>
      <c r="X3" s="29"/>
      <c r="Y3" s="29"/>
      <c r="Z3" s="29"/>
      <c r="AA3" s="29"/>
      <c r="AB3" s="29"/>
      <c r="AC3" s="29">
        <v>2078131</v>
      </c>
      <c r="AD3" s="29">
        <v>701250</v>
      </c>
      <c r="AE3" s="29">
        <v>1900000</v>
      </c>
      <c r="AF3" s="29"/>
      <c r="AG3" s="31">
        <f t="shared" ref="AG3:AG8" si="0">SUM(B3:AF3)</f>
        <v>30865509</v>
      </c>
      <c r="AH3" s="31">
        <v>26701500</v>
      </c>
      <c r="AI3" s="53">
        <v>35294746</v>
      </c>
      <c r="AJ3" s="31">
        <f>AG3+AH3+AI3</f>
        <v>92861755</v>
      </c>
      <c r="AK3" s="402" t="s">
        <v>34</v>
      </c>
      <c r="AL3" s="403"/>
      <c r="AM3" s="404"/>
    </row>
    <row r="4" spans="1:85" ht="12.6" customHeight="1">
      <c r="A4" s="76" t="s">
        <v>35</v>
      </c>
      <c r="B4" s="5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1">
        <f t="shared" si="0"/>
        <v>0</v>
      </c>
      <c r="AH4" s="34">
        <v>43900</v>
      </c>
      <c r="AI4" s="64"/>
      <c r="AJ4" s="31">
        <f t="shared" ref="AJ4:AJ56" si="1">AG4+AH4+AI4</f>
        <v>43900</v>
      </c>
      <c r="AK4" s="405" t="s">
        <v>195</v>
      </c>
      <c r="AL4" s="406"/>
      <c r="AM4" s="407"/>
    </row>
    <row r="5" spans="1:85" ht="12.6" customHeight="1">
      <c r="A5" s="76" t="s">
        <v>36</v>
      </c>
      <c r="B5" s="5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>
        <v>732207</v>
      </c>
      <c r="X5" s="32"/>
      <c r="Y5" s="32"/>
      <c r="Z5" s="32"/>
      <c r="AA5" s="32"/>
      <c r="AB5" s="32"/>
      <c r="AC5" s="32"/>
      <c r="AD5" s="32"/>
      <c r="AE5" s="32"/>
      <c r="AF5" s="32"/>
      <c r="AG5" s="31">
        <f t="shared" si="0"/>
        <v>732207</v>
      </c>
      <c r="AH5" s="34"/>
      <c r="AI5" s="64">
        <v>903300</v>
      </c>
      <c r="AJ5" s="31">
        <f t="shared" si="1"/>
        <v>1635507</v>
      </c>
      <c r="AK5" s="405" t="s">
        <v>36</v>
      </c>
      <c r="AL5" s="406"/>
      <c r="AM5" s="407"/>
    </row>
    <row r="6" spans="1:85" ht="12.6" customHeight="1">
      <c r="A6" s="76" t="s">
        <v>37</v>
      </c>
      <c r="B6" s="52"/>
      <c r="C6" s="32">
        <v>50000</v>
      </c>
      <c r="D6" s="32"/>
      <c r="E6" s="32"/>
      <c r="F6" s="32"/>
      <c r="G6" s="32">
        <v>100000</v>
      </c>
      <c r="H6" s="32"/>
      <c r="I6" s="32"/>
      <c r="J6" s="32"/>
      <c r="K6" s="32">
        <v>100000</v>
      </c>
      <c r="L6" s="32">
        <v>25000</v>
      </c>
      <c r="M6" s="32"/>
      <c r="N6" s="32"/>
      <c r="O6" s="32"/>
      <c r="P6" s="32"/>
      <c r="Q6" s="32">
        <v>100000</v>
      </c>
      <c r="R6" s="32"/>
      <c r="S6" s="32"/>
      <c r="T6" s="32"/>
      <c r="U6" s="32"/>
      <c r="V6" s="32"/>
      <c r="W6" s="32">
        <v>175000</v>
      </c>
      <c r="X6" s="32"/>
      <c r="Y6" s="32"/>
      <c r="Z6" s="32"/>
      <c r="AA6" s="32"/>
      <c r="AB6" s="32"/>
      <c r="AC6" s="32">
        <v>100000</v>
      </c>
      <c r="AD6" s="32">
        <v>50000</v>
      </c>
      <c r="AE6" s="32">
        <v>100000</v>
      </c>
      <c r="AF6" s="32"/>
      <c r="AG6" s="31">
        <f t="shared" si="0"/>
        <v>800000</v>
      </c>
      <c r="AH6" s="34">
        <v>1440000</v>
      </c>
      <c r="AI6" s="64">
        <v>1100000</v>
      </c>
      <c r="AJ6" s="31">
        <f t="shared" si="1"/>
        <v>3340000</v>
      </c>
      <c r="AK6" s="405" t="s">
        <v>37</v>
      </c>
      <c r="AL6" s="406"/>
      <c r="AM6" s="407"/>
    </row>
    <row r="7" spans="1:85" ht="12.6" customHeight="1">
      <c r="A7" s="76" t="s">
        <v>38</v>
      </c>
      <c r="B7" s="5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>
        <v>110000</v>
      </c>
      <c r="X7" s="32"/>
      <c r="Y7" s="32"/>
      <c r="Z7" s="32"/>
      <c r="AA7" s="32"/>
      <c r="AB7" s="32"/>
      <c r="AC7" s="32">
        <v>25000</v>
      </c>
      <c r="AD7" s="32"/>
      <c r="AE7" s="32"/>
      <c r="AF7" s="32"/>
      <c r="AG7" s="31">
        <f t="shared" si="0"/>
        <v>135000</v>
      </c>
      <c r="AH7" s="34">
        <v>540000</v>
      </c>
      <c r="AI7" s="64">
        <v>746925</v>
      </c>
      <c r="AJ7" s="31">
        <f t="shared" si="1"/>
        <v>1421925</v>
      </c>
      <c r="AK7" s="405" t="s">
        <v>38</v>
      </c>
      <c r="AL7" s="406"/>
      <c r="AM7" s="407"/>
    </row>
    <row r="8" spans="1:85" ht="12.6" customHeight="1">
      <c r="A8" s="77" t="s">
        <v>39</v>
      </c>
      <c r="B8" s="6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4">
        <f t="shared" si="0"/>
        <v>0</v>
      </c>
      <c r="AH8" s="34"/>
      <c r="AI8" s="64"/>
      <c r="AJ8" s="31">
        <f t="shared" si="1"/>
        <v>0</v>
      </c>
      <c r="AK8" s="408" t="s">
        <v>39</v>
      </c>
      <c r="AL8" s="409"/>
      <c r="AM8" s="410"/>
    </row>
    <row r="9" spans="1:85" ht="12.6" customHeight="1">
      <c r="A9" s="78" t="s">
        <v>40</v>
      </c>
      <c r="B9" s="55">
        <f>SUM(B3:B8)</f>
        <v>0</v>
      </c>
      <c r="C9" s="35">
        <f t="shared" ref="C9:AF9" si="2">SUM(C3:C8)</f>
        <v>807300</v>
      </c>
      <c r="D9" s="35">
        <f t="shared" si="2"/>
        <v>0</v>
      </c>
      <c r="E9" s="35">
        <f t="shared" si="2"/>
        <v>0</v>
      </c>
      <c r="F9" s="35">
        <f t="shared" si="2"/>
        <v>0</v>
      </c>
      <c r="G9" s="35">
        <f t="shared" si="2"/>
        <v>2000000</v>
      </c>
      <c r="H9" s="35">
        <f t="shared" si="2"/>
        <v>0</v>
      </c>
      <c r="I9" s="35">
        <f t="shared" si="2"/>
        <v>0</v>
      </c>
      <c r="J9" s="35">
        <f t="shared" si="2"/>
        <v>14900000</v>
      </c>
      <c r="K9" s="35">
        <f t="shared" si="2"/>
        <v>2000000</v>
      </c>
      <c r="L9" s="35">
        <f t="shared" si="2"/>
        <v>500000</v>
      </c>
      <c r="M9" s="35">
        <f t="shared" si="2"/>
        <v>0</v>
      </c>
      <c r="N9" s="35">
        <f t="shared" si="2"/>
        <v>0</v>
      </c>
      <c r="O9" s="35">
        <f t="shared" si="2"/>
        <v>0</v>
      </c>
      <c r="P9" s="35">
        <f t="shared" si="2"/>
        <v>0</v>
      </c>
      <c r="Q9" s="35">
        <f t="shared" si="2"/>
        <v>2000000</v>
      </c>
      <c r="R9" s="35">
        <f t="shared" si="2"/>
        <v>0</v>
      </c>
      <c r="S9" s="35">
        <f t="shared" si="2"/>
        <v>0</v>
      </c>
      <c r="T9" s="35">
        <f t="shared" si="2"/>
        <v>0</v>
      </c>
      <c r="U9" s="35">
        <f t="shared" si="2"/>
        <v>0</v>
      </c>
      <c r="V9" s="35">
        <f t="shared" si="2"/>
        <v>0</v>
      </c>
      <c r="W9" s="35">
        <f t="shared" si="2"/>
        <v>5371035</v>
      </c>
      <c r="X9" s="35">
        <f t="shared" si="2"/>
        <v>0</v>
      </c>
      <c r="Y9" s="35">
        <f t="shared" si="2"/>
        <v>0</v>
      </c>
      <c r="Z9" s="35">
        <f t="shared" si="2"/>
        <v>0</v>
      </c>
      <c r="AA9" s="35">
        <f t="shared" si="2"/>
        <v>0</v>
      </c>
      <c r="AB9" s="35">
        <f t="shared" si="2"/>
        <v>0</v>
      </c>
      <c r="AC9" s="35">
        <f t="shared" si="2"/>
        <v>2203131</v>
      </c>
      <c r="AD9" s="35">
        <f t="shared" si="2"/>
        <v>751250</v>
      </c>
      <c r="AE9" s="35">
        <f t="shared" si="2"/>
        <v>2000000</v>
      </c>
      <c r="AF9" s="35">
        <f t="shared" si="2"/>
        <v>0</v>
      </c>
      <c r="AG9" s="59">
        <f>SUM(AG3:AG8)</f>
        <v>32532716</v>
      </c>
      <c r="AH9" s="59">
        <f t="shared" ref="AH9:AI9" si="3">SUM(AH3:AH8)</f>
        <v>28725400</v>
      </c>
      <c r="AI9" s="54">
        <f t="shared" si="3"/>
        <v>38044971</v>
      </c>
      <c r="AJ9" s="31">
        <f t="shared" si="1"/>
        <v>99303087</v>
      </c>
      <c r="AK9" s="396" t="s">
        <v>40</v>
      </c>
      <c r="AL9" s="397"/>
      <c r="AM9" s="398"/>
    </row>
    <row r="10" spans="1:85" ht="12.6" customHeight="1">
      <c r="A10" s="75" t="s">
        <v>41</v>
      </c>
      <c r="B10" s="50">
        <v>9658530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1">
        <f>SUM(B10:AF10)</f>
        <v>9658530</v>
      </c>
      <c r="AH10" s="34"/>
      <c r="AI10" s="64"/>
      <c r="AJ10" s="31">
        <f t="shared" si="1"/>
        <v>9658530</v>
      </c>
      <c r="AK10" s="402" t="s">
        <v>41</v>
      </c>
      <c r="AL10" s="403"/>
      <c r="AM10" s="404"/>
    </row>
    <row r="11" spans="1:85" ht="12.6" customHeight="1">
      <c r="A11" s="77" t="s">
        <v>43</v>
      </c>
      <c r="B11" s="6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>
        <v>48375</v>
      </c>
      <c r="AE11" s="47"/>
      <c r="AF11" s="47"/>
      <c r="AG11" s="39">
        <f>SUM(B11:AF11)</f>
        <v>48375</v>
      </c>
      <c r="AH11" s="34">
        <v>638000</v>
      </c>
      <c r="AI11" s="64">
        <v>359055</v>
      </c>
      <c r="AJ11" s="31">
        <f t="shared" si="1"/>
        <v>1045430</v>
      </c>
      <c r="AK11" s="408" t="s">
        <v>43</v>
      </c>
      <c r="AL11" s="409"/>
      <c r="AM11" s="410"/>
    </row>
    <row r="12" spans="1:85" ht="12.6" customHeight="1" thickBot="1">
      <c r="A12" s="79" t="s">
        <v>44</v>
      </c>
      <c r="B12" s="71">
        <f t="shared" ref="B12:AI12" si="4">SUM(B10:B11)</f>
        <v>9658530</v>
      </c>
      <c r="C12" s="37">
        <f t="shared" si="4"/>
        <v>0</v>
      </c>
      <c r="D12" s="37">
        <f t="shared" si="4"/>
        <v>0</v>
      </c>
      <c r="E12" s="37">
        <f t="shared" si="4"/>
        <v>0</v>
      </c>
      <c r="F12" s="37">
        <f t="shared" si="4"/>
        <v>0</v>
      </c>
      <c r="G12" s="37">
        <f t="shared" si="4"/>
        <v>0</v>
      </c>
      <c r="H12" s="37">
        <f t="shared" si="4"/>
        <v>0</v>
      </c>
      <c r="I12" s="37">
        <f t="shared" si="4"/>
        <v>0</v>
      </c>
      <c r="J12" s="37">
        <f t="shared" si="4"/>
        <v>0</v>
      </c>
      <c r="K12" s="37">
        <f t="shared" si="4"/>
        <v>0</v>
      </c>
      <c r="L12" s="37">
        <f t="shared" si="4"/>
        <v>0</v>
      </c>
      <c r="M12" s="37">
        <f t="shared" si="4"/>
        <v>0</v>
      </c>
      <c r="N12" s="37">
        <f t="shared" si="4"/>
        <v>0</v>
      </c>
      <c r="O12" s="37">
        <f t="shared" si="4"/>
        <v>0</v>
      </c>
      <c r="P12" s="37">
        <f t="shared" si="4"/>
        <v>0</v>
      </c>
      <c r="Q12" s="37">
        <f t="shared" si="4"/>
        <v>0</v>
      </c>
      <c r="R12" s="37">
        <f t="shared" si="4"/>
        <v>0</v>
      </c>
      <c r="S12" s="37">
        <f t="shared" si="4"/>
        <v>0</v>
      </c>
      <c r="T12" s="37">
        <f t="shared" si="4"/>
        <v>0</v>
      </c>
      <c r="U12" s="37">
        <f t="shared" si="4"/>
        <v>0</v>
      </c>
      <c r="V12" s="37">
        <f t="shared" si="4"/>
        <v>0</v>
      </c>
      <c r="W12" s="37">
        <f t="shared" si="4"/>
        <v>0</v>
      </c>
      <c r="X12" s="37">
        <f t="shared" si="4"/>
        <v>0</v>
      </c>
      <c r="Y12" s="37">
        <f t="shared" si="4"/>
        <v>0</v>
      </c>
      <c r="Z12" s="37">
        <f t="shared" si="4"/>
        <v>0</v>
      </c>
      <c r="AA12" s="37">
        <f t="shared" si="4"/>
        <v>0</v>
      </c>
      <c r="AB12" s="37">
        <f t="shared" si="4"/>
        <v>0</v>
      </c>
      <c r="AC12" s="37">
        <f t="shared" si="4"/>
        <v>0</v>
      </c>
      <c r="AD12" s="37">
        <f t="shared" si="4"/>
        <v>48375</v>
      </c>
      <c r="AE12" s="37">
        <f t="shared" si="4"/>
        <v>0</v>
      </c>
      <c r="AF12" s="37">
        <f t="shared" si="4"/>
        <v>0</v>
      </c>
      <c r="AG12" s="60">
        <f t="shared" si="4"/>
        <v>9706905</v>
      </c>
      <c r="AH12" s="60">
        <f t="shared" si="4"/>
        <v>638000</v>
      </c>
      <c r="AI12" s="57">
        <f t="shared" si="4"/>
        <v>359055</v>
      </c>
      <c r="AJ12" s="44">
        <f t="shared" si="1"/>
        <v>10703960</v>
      </c>
      <c r="AK12" s="411" t="s">
        <v>44</v>
      </c>
      <c r="AL12" s="412"/>
      <c r="AM12" s="413"/>
    </row>
    <row r="13" spans="1:85" ht="12.6" customHeight="1" thickBot="1">
      <c r="A13" s="80" t="s">
        <v>45</v>
      </c>
      <c r="B13" s="68">
        <f t="shared" ref="B13:AI13" si="5">B9+B12</f>
        <v>9658530</v>
      </c>
      <c r="C13" s="68">
        <f t="shared" si="5"/>
        <v>807300</v>
      </c>
      <c r="D13" s="68">
        <f t="shared" si="5"/>
        <v>0</v>
      </c>
      <c r="E13" s="68">
        <f t="shared" si="5"/>
        <v>0</v>
      </c>
      <c r="F13" s="68">
        <f t="shared" si="5"/>
        <v>0</v>
      </c>
      <c r="G13" s="68">
        <f t="shared" si="5"/>
        <v>2000000</v>
      </c>
      <c r="H13" s="68">
        <f t="shared" si="5"/>
        <v>0</v>
      </c>
      <c r="I13" s="68">
        <f t="shared" si="5"/>
        <v>0</v>
      </c>
      <c r="J13" s="68">
        <f t="shared" si="5"/>
        <v>14900000</v>
      </c>
      <c r="K13" s="68">
        <f t="shared" si="5"/>
        <v>2000000</v>
      </c>
      <c r="L13" s="68">
        <f t="shared" si="5"/>
        <v>500000</v>
      </c>
      <c r="M13" s="68">
        <f t="shared" si="5"/>
        <v>0</v>
      </c>
      <c r="N13" s="68">
        <f t="shared" si="5"/>
        <v>0</v>
      </c>
      <c r="O13" s="68">
        <f t="shared" si="5"/>
        <v>0</v>
      </c>
      <c r="P13" s="68">
        <f t="shared" si="5"/>
        <v>0</v>
      </c>
      <c r="Q13" s="68">
        <f t="shared" si="5"/>
        <v>2000000</v>
      </c>
      <c r="R13" s="68">
        <f t="shared" si="5"/>
        <v>0</v>
      </c>
      <c r="S13" s="68">
        <f t="shared" si="5"/>
        <v>0</v>
      </c>
      <c r="T13" s="68">
        <f t="shared" si="5"/>
        <v>0</v>
      </c>
      <c r="U13" s="68">
        <f t="shared" si="5"/>
        <v>0</v>
      </c>
      <c r="V13" s="68">
        <f t="shared" si="5"/>
        <v>0</v>
      </c>
      <c r="W13" s="68">
        <f t="shared" si="5"/>
        <v>5371035</v>
      </c>
      <c r="X13" s="68">
        <f t="shared" si="5"/>
        <v>0</v>
      </c>
      <c r="Y13" s="68">
        <f t="shared" si="5"/>
        <v>0</v>
      </c>
      <c r="Z13" s="68">
        <f t="shared" si="5"/>
        <v>0</v>
      </c>
      <c r="AA13" s="68">
        <f t="shared" si="5"/>
        <v>0</v>
      </c>
      <c r="AB13" s="68">
        <f t="shared" si="5"/>
        <v>0</v>
      </c>
      <c r="AC13" s="68">
        <f t="shared" si="5"/>
        <v>2203131</v>
      </c>
      <c r="AD13" s="68">
        <f t="shared" si="5"/>
        <v>799625</v>
      </c>
      <c r="AE13" s="68">
        <f t="shared" si="5"/>
        <v>2000000</v>
      </c>
      <c r="AF13" s="68">
        <f t="shared" si="5"/>
        <v>0</v>
      </c>
      <c r="AG13" s="61">
        <f t="shared" si="5"/>
        <v>42239621</v>
      </c>
      <c r="AH13" s="61">
        <f t="shared" si="5"/>
        <v>29363400</v>
      </c>
      <c r="AI13" s="56">
        <f t="shared" si="5"/>
        <v>38404026</v>
      </c>
      <c r="AJ13" s="61">
        <f t="shared" si="1"/>
        <v>110007047</v>
      </c>
      <c r="AK13" s="414" t="s">
        <v>45</v>
      </c>
      <c r="AL13" s="415"/>
      <c r="AM13" s="416"/>
    </row>
    <row r="14" spans="1:85" ht="12.6" customHeight="1" thickBot="1">
      <c r="A14" s="81" t="s">
        <v>46</v>
      </c>
      <c r="B14" s="69">
        <v>2551299</v>
      </c>
      <c r="C14" s="69">
        <v>187871</v>
      </c>
      <c r="D14" s="69"/>
      <c r="E14" s="69"/>
      <c r="F14" s="69"/>
      <c r="G14" s="69">
        <v>461431</v>
      </c>
      <c r="H14" s="69"/>
      <c r="I14" s="69"/>
      <c r="J14" s="69">
        <v>1640000</v>
      </c>
      <c r="K14" s="69">
        <v>461431</v>
      </c>
      <c r="L14" s="69">
        <v>114668</v>
      </c>
      <c r="M14" s="69"/>
      <c r="N14" s="69"/>
      <c r="O14" s="69"/>
      <c r="P14" s="69"/>
      <c r="Q14" s="69">
        <v>461430</v>
      </c>
      <c r="R14" s="69"/>
      <c r="S14" s="69"/>
      <c r="T14" s="69"/>
      <c r="U14" s="69"/>
      <c r="V14" s="69"/>
      <c r="W14" s="69">
        <v>1198616</v>
      </c>
      <c r="X14" s="69"/>
      <c r="Y14" s="69"/>
      <c r="Z14" s="69"/>
      <c r="AA14" s="69"/>
      <c r="AB14" s="69"/>
      <c r="AC14" s="69">
        <v>491409</v>
      </c>
      <c r="AD14" s="69">
        <v>184446</v>
      </c>
      <c r="AE14" s="69">
        <v>461431</v>
      </c>
      <c r="AF14" s="69"/>
      <c r="AG14" s="93">
        <f>SUM(B14:AF14)</f>
        <v>8214032</v>
      </c>
      <c r="AH14" s="61">
        <v>6791073</v>
      </c>
      <c r="AI14" s="56">
        <v>8618365</v>
      </c>
      <c r="AJ14" s="61">
        <f t="shared" si="1"/>
        <v>23623470</v>
      </c>
      <c r="AK14" s="417" t="s">
        <v>46</v>
      </c>
      <c r="AL14" s="418"/>
      <c r="AM14" s="419"/>
    </row>
    <row r="15" spans="1:85" ht="12.6" customHeight="1">
      <c r="A15" s="75" t="s">
        <v>47</v>
      </c>
      <c r="B15" s="5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>
        <v>24000</v>
      </c>
      <c r="X15" s="29"/>
      <c r="Y15" s="29"/>
      <c r="Z15" s="29"/>
      <c r="AA15" s="29"/>
      <c r="AB15" s="29"/>
      <c r="AC15" s="29"/>
      <c r="AD15" s="29"/>
      <c r="AE15" s="29"/>
      <c r="AF15" s="29"/>
      <c r="AG15" s="31">
        <f>SUM(B15:AF15)</f>
        <v>24000</v>
      </c>
      <c r="AH15" s="31">
        <v>10000</v>
      </c>
      <c r="AI15" s="53">
        <v>770000</v>
      </c>
      <c r="AJ15" s="31">
        <f t="shared" si="1"/>
        <v>804000</v>
      </c>
      <c r="AK15" s="420" t="s">
        <v>47</v>
      </c>
      <c r="AL15" s="421"/>
      <c r="AM15" s="422"/>
    </row>
    <row r="16" spans="1:85" ht="12.6" customHeight="1">
      <c r="A16" s="76" t="s">
        <v>48</v>
      </c>
      <c r="B16" s="52"/>
      <c r="C16" s="32">
        <v>60000</v>
      </c>
      <c r="D16" s="32"/>
      <c r="E16" s="32"/>
      <c r="F16" s="32"/>
      <c r="G16" s="32">
        <v>20000</v>
      </c>
      <c r="H16" s="32"/>
      <c r="I16" s="32"/>
      <c r="J16" s="32">
        <v>1512000</v>
      </c>
      <c r="K16" s="32">
        <v>173000</v>
      </c>
      <c r="L16" s="32">
        <v>60000</v>
      </c>
      <c r="M16" s="32">
        <v>157000</v>
      </c>
      <c r="N16" s="32"/>
      <c r="O16" s="32"/>
      <c r="P16" s="32"/>
      <c r="Q16" s="32">
        <v>717000</v>
      </c>
      <c r="R16" s="32">
        <v>80000</v>
      </c>
      <c r="S16" s="32"/>
      <c r="T16" s="32"/>
      <c r="U16" s="32"/>
      <c r="V16" s="32"/>
      <c r="W16" s="32">
        <v>70000</v>
      </c>
      <c r="X16" s="32"/>
      <c r="Y16" s="32"/>
      <c r="Z16" s="32"/>
      <c r="AA16" s="32"/>
      <c r="AB16" s="32"/>
      <c r="AC16" s="32">
        <v>50000</v>
      </c>
      <c r="AD16" s="32">
        <v>83000</v>
      </c>
      <c r="AE16" s="32">
        <v>20000</v>
      </c>
      <c r="AF16" s="32">
        <v>240000</v>
      </c>
      <c r="AG16" s="31">
        <f>SUM(B16:AF16)</f>
        <v>3242000</v>
      </c>
      <c r="AH16" s="34">
        <v>400000</v>
      </c>
      <c r="AI16" s="64">
        <v>1672000</v>
      </c>
      <c r="AJ16" s="31">
        <f t="shared" si="1"/>
        <v>5314000</v>
      </c>
      <c r="AK16" s="390" t="s">
        <v>48</v>
      </c>
      <c r="AL16" s="391"/>
      <c r="AM16" s="392"/>
    </row>
    <row r="17" spans="1:39" ht="12.6" customHeight="1">
      <c r="A17" s="78" t="s">
        <v>49</v>
      </c>
      <c r="B17" s="55">
        <f>SUM(B15:B16)</f>
        <v>0</v>
      </c>
      <c r="C17" s="55">
        <f t="shared" ref="C17:AI17" si="6">SUM(C15:C16)</f>
        <v>60000</v>
      </c>
      <c r="D17" s="55">
        <f t="shared" si="6"/>
        <v>0</v>
      </c>
      <c r="E17" s="55">
        <f t="shared" si="6"/>
        <v>0</v>
      </c>
      <c r="F17" s="55">
        <f t="shared" si="6"/>
        <v>0</v>
      </c>
      <c r="G17" s="55">
        <f t="shared" si="6"/>
        <v>20000</v>
      </c>
      <c r="H17" s="55">
        <f t="shared" si="6"/>
        <v>0</v>
      </c>
      <c r="I17" s="55">
        <f t="shared" si="6"/>
        <v>0</v>
      </c>
      <c r="J17" s="55">
        <f t="shared" si="6"/>
        <v>1512000</v>
      </c>
      <c r="K17" s="55">
        <f t="shared" si="6"/>
        <v>173000</v>
      </c>
      <c r="L17" s="55">
        <f t="shared" si="6"/>
        <v>60000</v>
      </c>
      <c r="M17" s="55">
        <f t="shared" si="6"/>
        <v>157000</v>
      </c>
      <c r="N17" s="55">
        <f t="shared" si="6"/>
        <v>0</v>
      </c>
      <c r="O17" s="55">
        <f t="shared" si="6"/>
        <v>0</v>
      </c>
      <c r="P17" s="55">
        <f t="shared" si="6"/>
        <v>0</v>
      </c>
      <c r="Q17" s="55">
        <f t="shared" si="6"/>
        <v>717000</v>
      </c>
      <c r="R17" s="55">
        <f t="shared" si="6"/>
        <v>80000</v>
      </c>
      <c r="S17" s="55">
        <f t="shared" si="6"/>
        <v>0</v>
      </c>
      <c r="T17" s="55">
        <f t="shared" si="6"/>
        <v>0</v>
      </c>
      <c r="U17" s="55">
        <f t="shared" si="6"/>
        <v>0</v>
      </c>
      <c r="V17" s="55">
        <f t="shared" si="6"/>
        <v>0</v>
      </c>
      <c r="W17" s="55">
        <f t="shared" si="6"/>
        <v>94000</v>
      </c>
      <c r="X17" s="55">
        <f t="shared" si="6"/>
        <v>0</v>
      </c>
      <c r="Y17" s="55">
        <f t="shared" si="6"/>
        <v>0</v>
      </c>
      <c r="Z17" s="55">
        <f t="shared" si="6"/>
        <v>0</v>
      </c>
      <c r="AA17" s="55">
        <f t="shared" si="6"/>
        <v>0</v>
      </c>
      <c r="AB17" s="55">
        <f t="shared" si="6"/>
        <v>0</v>
      </c>
      <c r="AC17" s="55">
        <f t="shared" si="6"/>
        <v>50000</v>
      </c>
      <c r="AD17" s="55">
        <f t="shared" si="6"/>
        <v>83000</v>
      </c>
      <c r="AE17" s="55">
        <f t="shared" si="6"/>
        <v>20000</v>
      </c>
      <c r="AF17" s="55">
        <f t="shared" si="6"/>
        <v>240000</v>
      </c>
      <c r="AG17" s="59">
        <f t="shared" si="6"/>
        <v>3266000</v>
      </c>
      <c r="AH17" s="59">
        <f t="shared" si="6"/>
        <v>410000</v>
      </c>
      <c r="AI17" s="54">
        <f t="shared" si="6"/>
        <v>2442000</v>
      </c>
      <c r="AJ17" s="92">
        <f t="shared" si="1"/>
        <v>6118000</v>
      </c>
      <c r="AK17" s="396" t="s">
        <v>49</v>
      </c>
      <c r="AL17" s="397"/>
      <c r="AM17" s="398"/>
    </row>
    <row r="18" spans="1:39" ht="12.6" customHeight="1">
      <c r="A18" s="76" t="s">
        <v>50</v>
      </c>
      <c r="B18" s="5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>
        <v>78000</v>
      </c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>
        <v>35000</v>
      </c>
      <c r="AD18" s="32"/>
      <c r="AE18" s="32"/>
      <c r="AF18" s="32"/>
      <c r="AG18" s="34">
        <f>SUM(B18:AF18)</f>
        <v>113000</v>
      </c>
      <c r="AH18" s="34">
        <v>350000</v>
      </c>
      <c r="AI18" s="64">
        <v>150000</v>
      </c>
      <c r="AJ18" s="31">
        <f t="shared" si="1"/>
        <v>613000</v>
      </c>
      <c r="AK18" s="390" t="s">
        <v>50</v>
      </c>
      <c r="AL18" s="391"/>
      <c r="AM18" s="392"/>
    </row>
    <row r="19" spans="1:39" ht="12.6" customHeight="1">
      <c r="A19" s="76" t="s">
        <v>51</v>
      </c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>
        <v>35000</v>
      </c>
      <c r="V19" s="32"/>
      <c r="W19" s="32">
        <v>95000</v>
      </c>
      <c r="X19" s="32"/>
      <c r="Y19" s="32"/>
      <c r="Z19" s="32"/>
      <c r="AA19" s="32"/>
      <c r="AB19" s="32"/>
      <c r="AC19" s="32">
        <v>60000</v>
      </c>
      <c r="AD19" s="32"/>
      <c r="AE19" s="32"/>
      <c r="AF19" s="32"/>
      <c r="AG19" s="34">
        <f>SUM(B19:AF19)</f>
        <v>190000</v>
      </c>
      <c r="AH19" s="34">
        <v>500000</v>
      </c>
      <c r="AI19" s="64">
        <v>250000</v>
      </c>
      <c r="AJ19" s="31">
        <f t="shared" si="1"/>
        <v>940000</v>
      </c>
      <c r="AK19" s="390" t="s">
        <v>51</v>
      </c>
      <c r="AL19" s="391"/>
      <c r="AM19" s="392"/>
    </row>
    <row r="20" spans="1:39" ht="12.6" customHeight="1">
      <c r="A20" s="78" t="s">
        <v>52</v>
      </c>
      <c r="B20" s="55">
        <f>SUM(B18:B19)</f>
        <v>0</v>
      </c>
      <c r="C20" s="55">
        <f t="shared" ref="C20:AI20" si="7">SUM(C18:C19)</f>
        <v>0</v>
      </c>
      <c r="D20" s="55">
        <f t="shared" si="7"/>
        <v>0</v>
      </c>
      <c r="E20" s="55">
        <f t="shared" si="7"/>
        <v>0</v>
      </c>
      <c r="F20" s="55">
        <f t="shared" si="7"/>
        <v>0</v>
      </c>
      <c r="G20" s="55">
        <f t="shared" si="7"/>
        <v>0</v>
      </c>
      <c r="H20" s="55">
        <f t="shared" si="7"/>
        <v>0</v>
      </c>
      <c r="I20" s="55">
        <f t="shared" si="7"/>
        <v>0</v>
      </c>
      <c r="J20" s="55">
        <f t="shared" si="7"/>
        <v>0</v>
      </c>
      <c r="K20" s="55">
        <f t="shared" si="7"/>
        <v>0</v>
      </c>
      <c r="L20" s="55">
        <f t="shared" si="7"/>
        <v>0</v>
      </c>
      <c r="M20" s="55">
        <f t="shared" si="7"/>
        <v>0</v>
      </c>
      <c r="N20" s="55">
        <f t="shared" si="7"/>
        <v>0</v>
      </c>
      <c r="O20" s="55">
        <f t="shared" si="7"/>
        <v>0</v>
      </c>
      <c r="P20" s="55">
        <f t="shared" si="7"/>
        <v>0</v>
      </c>
      <c r="Q20" s="55">
        <f t="shared" si="7"/>
        <v>0</v>
      </c>
      <c r="R20" s="55">
        <f t="shared" si="7"/>
        <v>78000</v>
      </c>
      <c r="S20" s="55">
        <f t="shared" si="7"/>
        <v>0</v>
      </c>
      <c r="T20" s="55">
        <f t="shared" si="7"/>
        <v>0</v>
      </c>
      <c r="U20" s="55">
        <f t="shared" si="7"/>
        <v>35000</v>
      </c>
      <c r="V20" s="55">
        <f t="shared" si="7"/>
        <v>0</v>
      </c>
      <c r="W20" s="55">
        <f t="shared" si="7"/>
        <v>95000</v>
      </c>
      <c r="X20" s="55">
        <f t="shared" si="7"/>
        <v>0</v>
      </c>
      <c r="Y20" s="55">
        <f t="shared" si="7"/>
        <v>0</v>
      </c>
      <c r="Z20" s="55">
        <f t="shared" si="7"/>
        <v>0</v>
      </c>
      <c r="AA20" s="55">
        <f t="shared" si="7"/>
        <v>0</v>
      </c>
      <c r="AB20" s="55">
        <f t="shared" si="7"/>
        <v>0</v>
      </c>
      <c r="AC20" s="55">
        <f t="shared" si="7"/>
        <v>95000</v>
      </c>
      <c r="AD20" s="55">
        <f t="shared" si="7"/>
        <v>0</v>
      </c>
      <c r="AE20" s="55">
        <f t="shared" si="7"/>
        <v>0</v>
      </c>
      <c r="AF20" s="55">
        <f t="shared" si="7"/>
        <v>0</v>
      </c>
      <c r="AG20" s="59">
        <f t="shared" si="7"/>
        <v>303000</v>
      </c>
      <c r="AH20" s="59">
        <f t="shared" si="7"/>
        <v>850000</v>
      </c>
      <c r="AI20" s="54">
        <f t="shared" si="7"/>
        <v>400000</v>
      </c>
      <c r="AJ20" s="92">
        <f t="shared" si="1"/>
        <v>1553000</v>
      </c>
      <c r="AK20" s="396" t="s">
        <v>52</v>
      </c>
      <c r="AL20" s="397"/>
      <c r="AM20" s="398"/>
    </row>
    <row r="21" spans="1:39" ht="12.6" customHeight="1">
      <c r="A21" s="76" t="s">
        <v>53</v>
      </c>
      <c r="B21" s="52"/>
      <c r="C21" s="32">
        <v>36000</v>
      </c>
      <c r="D21" s="32"/>
      <c r="E21" s="32"/>
      <c r="F21" s="32"/>
      <c r="G21" s="32"/>
      <c r="H21" s="32">
        <v>120000</v>
      </c>
      <c r="I21" s="32"/>
      <c r="J21" s="32"/>
      <c r="K21" s="32"/>
      <c r="L21" s="32"/>
      <c r="M21" s="32"/>
      <c r="N21" s="32"/>
      <c r="O21" s="32">
        <v>315880</v>
      </c>
      <c r="P21" s="32">
        <v>3080000</v>
      </c>
      <c r="Q21" s="32"/>
      <c r="R21" s="32">
        <v>100000</v>
      </c>
      <c r="S21" s="32">
        <v>337000</v>
      </c>
      <c r="T21" s="32"/>
      <c r="U21" s="32">
        <v>140000</v>
      </c>
      <c r="V21" s="32"/>
      <c r="W21" s="32">
        <v>170000</v>
      </c>
      <c r="X21" s="32"/>
      <c r="Y21" s="32"/>
      <c r="Z21" s="32"/>
      <c r="AA21" s="32"/>
      <c r="AB21" s="32"/>
      <c r="AC21" s="32">
        <v>400000</v>
      </c>
      <c r="AD21" s="32"/>
      <c r="AE21" s="32"/>
      <c r="AF21" s="32"/>
      <c r="AG21" s="34">
        <f t="shared" ref="AG21:AG27" si="8">SUM(B21:AF21)</f>
        <v>4698880</v>
      </c>
      <c r="AH21" s="34">
        <v>800000</v>
      </c>
      <c r="AI21" s="64">
        <v>3150000</v>
      </c>
      <c r="AJ21" s="31">
        <f t="shared" si="1"/>
        <v>8648880</v>
      </c>
      <c r="AK21" s="390" t="s">
        <v>53</v>
      </c>
      <c r="AL21" s="391"/>
      <c r="AM21" s="392"/>
    </row>
    <row r="22" spans="1:39" ht="12.6" customHeight="1">
      <c r="A22" s="76" t="s">
        <v>54</v>
      </c>
      <c r="B22" s="5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>
        <v>13956650</v>
      </c>
      <c r="AB22" s="32">
        <v>5649236</v>
      </c>
      <c r="AC22" s="32"/>
      <c r="AD22" s="32">
        <v>4467800</v>
      </c>
      <c r="AE22" s="32"/>
      <c r="AF22" s="32"/>
      <c r="AG22" s="34">
        <f t="shared" si="8"/>
        <v>24073686</v>
      </c>
      <c r="AH22" s="34"/>
      <c r="AI22" s="64"/>
      <c r="AJ22" s="31">
        <f t="shared" si="1"/>
        <v>24073686</v>
      </c>
      <c r="AK22" s="390" t="s">
        <v>54</v>
      </c>
      <c r="AL22" s="391"/>
      <c r="AM22" s="392"/>
    </row>
    <row r="23" spans="1:39" ht="12.6" customHeight="1">
      <c r="A23" s="76" t="s">
        <v>55</v>
      </c>
      <c r="B23" s="52"/>
      <c r="C23" s="32"/>
      <c r="D23" s="32"/>
      <c r="E23" s="32"/>
      <c r="F23" s="32"/>
      <c r="G23" s="32"/>
      <c r="H23" s="32">
        <v>16000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>
        <v>34000</v>
      </c>
      <c r="AG23" s="34">
        <f t="shared" si="8"/>
        <v>50000</v>
      </c>
      <c r="AH23" s="34">
        <v>393000</v>
      </c>
      <c r="AI23" s="64"/>
      <c r="AJ23" s="31">
        <f t="shared" si="1"/>
        <v>443000</v>
      </c>
      <c r="AK23" s="390" t="s">
        <v>55</v>
      </c>
      <c r="AL23" s="391"/>
      <c r="AM23" s="392"/>
    </row>
    <row r="24" spans="1:39" ht="12.6" customHeight="1">
      <c r="A24" s="76" t="s">
        <v>56</v>
      </c>
      <c r="B24" s="52"/>
      <c r="C24" s="32">
        <v>72000</v>
      </c>
      <c r="D24" s="32">
        <v>100000</v>
      </c>
      <c r="E24" s="32"/>
      <c r="F24" s="32"/>
      <c r="G24" s="32"/>
      <c r="H24" s="32">
        <v>30000</v>
      </c>
      <c r="I24" s="32"/>
      <c r="J24" s="32"/>
      <c r="K24" s="32">
        <v>100000</v>
      </c>
      <c r="L24" s="32">
        <v>50000</v>
      </c>
      <c r="M24" s="32"/>
      <c r="N24" s="32"/>
      <c r="O24" s="32"/>
      <c r="P24" s="32">
        <v>700000</v>
      </c>
      <c r="Q24" s="32">
        <v>50000</v>
      </c>
      <c r="R24" s="32">
        <v>150000</v>
      </c>
      <c r="S24" s="32">
        <v>60000</v>
      </c>
      <c r="T24" s="32"/>
      <c r="U24" s="32"/>
      <c r="V24" s="32"/>
      <c r="W24" s="32">
        <v>50000</v>
      </c>
      <c r="X24" s="32"/>
      <c r="Y24" s="32"/>
      <c r="Z24" s="32"/>
      <c r="AA24" s="32"/>
      <c r="AB24" s="32"/>
      <c r="AC24" s="32">
        <v>20000</v>
      </c>
      <c r="AD24" s="32"/>
      <c r="AE24" s="32"/>
      <c r="AF24" s="32">
        <v>20000</v>
      </c>
      <c r="AG24" s="34">
        <f t="shared" si="8"/>
        <v>1402000</v>
      </c>
      <c r="AH24" s="34"/>
      <c r="AI24" s="64">
        <v>100000</v>
      </c>
      <c r="AJ24" s="31">
        <f t="shared" si="1"/>
        <v>1502000</v>
      </c>
      <c r="AK24" s="390" t="s">
        <v>56</v>
      </c>
      <c r="AL24" s="391"/>
      <c r="AM24" s="392"/>
    </row>
    <row r="25" spans="1:39" ht="12.6" customHeight="1">
      <c r="A25" s="76" t="s">
        <v>57</v>
      </c>
      <c r="B25" s="5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>
        <v>18000</v>
      </c>
      <c r="V25" s="32"/>
      <c r="W25" s="32"/>
      <c r="X25" s="32"/>
      <c r="Y25" s="32"/>
      <c r="Z25" s="32"/>
      <c r="AA25" s="32">
        <v>1575803</v>
      </c>
      <c r="AB25" s="32">
        <v>1557000</v>
      </c>
      <c r="AC25" s="32"/>
      <c r="AD25" s="32"/>
      <c r="AE25" s="32"/>
      <c r="AF25" s="32"/>
      <c r="AG25" s="34">
        <f t="shared" si="8"/>
        <v>3150803</v>
      </c>
      <c r="AH25" s="34"/>
      <c r="AI25" s="64"/>
      <c r="AJ25" s="31">
        <f t="shared" si="1"/>
        <v>3150803</v>
      </c>
      <c r="AK25" s="390" t="s">
        <v>57</v>
      </c>
      <c r="AL25" s="391"/>
      <c r="AM25" s="392"/>
    </row>
    <row r="26" spans="1:39" ht="12.6" customHeight="1">
      <c r="A26" s="76" t="s">
        <v>58</v>
      </c>
      <c r="B26" s="52">
        <v>500000</v>
      </c>
      <c r="C26" s="32"/>
      <c r="D26" s="32"/>
      <c r="E26" s="32"/>
      <c r="F26" s="32"/>
      <c r="G26" s="32">
        <v>1200000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>
        <v>200000</v>
      </c>
      <c r="S26" s="32"/>
      <c r="T26" s="32">
        <v>1455000</v>
      </c>
      <c r="U26" s="32">
        <v>6000000</v>
      </c>
      <c r="V26" s="32">
        <v>30000</v>
      </c>
      <c r="W26" s="32"/>
      <c r="X26" s="32">
        <v>151200</v>
      </c>
      <c r="Y26" s="32"/>
      <c r="Z26" s="32"/>
      <c r="AA26" s="32"/>
      <c r="AB26" s="32"/>
      <c r="AC26" s="32"/>
      <c r="AD26" s="32"/>
      <c r="AE26" s="32"/>
      <c r="AF26" s="32"/>
      <c r="AG26" s="34">
        <f t="shared" si="8"/>
        <v>9536200</v>
      </c>
      <c r="AH26" s="34"/>
      <c r="AI26" s="64">
        <v>200000</v>
      </c>
      <c r="AJ26" s="31">
        <f t="shared" si="1"/>
        <v>9736200</v>
      </c>
      <c r="AK26" s="390" t="s">
        <v>58</v>
      </c>
      <c r="AL26" s="391"/>
      <c r="AM26" s="392"/>
    </row>
    <row r="27" spans="1:39" ht="12.6" customHeight="1">
      <c r="A27" s="76" t="s">
        <v>59</v>
      </c>
      <c r="B27" s="52"/>
      <c r="C27" s="32"/>
      <c r="D27" s="32"/>
      <c r="E27" s="32"/>
      <c r="F27" s="32"/>
      <c r="G27" s="32">
        <v>630000</v>
      </c>
      <c r="H27" s="32">
        <v>25000</v>
      </c>
      <c r="I27" s="32">
        <v>157000</v>
      </c>
      <c r="J27" s="32"/>
      <c r="K27" s="32">
        <v>150000</v>
      </c>
      <c r="L27" s="32"/>
      <c r="M27" s="32"/>
      <c r="N27" s="32"/>
      <c r="O27" s="32"/>
      <c r="P27" s="32"/>
      <c r="Q27" s="32"/>
      <c r="R27" s="32">
        <v>1935000</v>
      </c>
      <c r="S27" s="32">
        <v>75000</v>
      </c>
      <c r="T27" s="32"/>
      <c r="U27" s="32"/>
      <c r="V27" s="32"/>
      <c r="W27" s="32">
        <v>70000</v>
      </c>
      <c r="X27" s="32"/>
      <c r="Y27" s="32"/>
      <c r="Z27" s="32"/>
      <c r="AA27" s="32"/>
      <c r="AB27" s="32"/>
      <c r="AC27" s="32">
        <v>20000</v>
      </c>
      <c r="AD27" s="32"/>
      <c r="AE27" s="32"/>
      <c r="AF27" s="32">
        <v>213000</v>
      </c>
      <c r="AG27" s="34">
        <f t="shared" si="8"/>
        <v>3275000</v>
      </c>
      <c r="AH27" s="34">
        <v>800000</v>
      </c>
      <c r="AI27" s="64">
        <v>3576527</v>
      </c>
      <c r="AJ27" s="31">
        <f t="shared" si="1"/>
        <v>7651527</v>
      </c>
      <c r="AK27" s="390" t="s">
        <v>59</v>
      </c>
      <c r="AL27" s="391"/>
      <c r="AM27" s="392"/>
    </row>
    <row r="28" spans="1:39" ht="12.6" customHeight="1">
      <c r="A28" s="82" t="s">
        <v>60</v>
      </c>
      <c r="B28" s="70">
        <f>SUM(B21:B27)</f>
        <v>500000</v>
      </c>
      <c r="C28" s="70">
        <f t="shared" ref="C28:AI28" si="9">SUM(C21:C27)</f>
        <v>108000</v>
      </c>
      <c r="D28" s="70">
        <f t="shared" si="9"/>
        <v>100000</v>
      </c>
      <c r="E28" s="70">
        <f t="shared" si="9"/>
        <v>0</v>
      </c>
      <c r="F28" s="70">
        <f t="shared" si="9"/>
        <v>0</v>
      </c>
      <c r="G28" s="70">
        <f t="shared" si="9"/>
        <v>1830000</v>
      </c>
      <c r="H28" s="70">
        <f t="shared" si="9"/>
        <v>191000</v>
      </c>
      <c r="I28" s="70">
        <f t="shared" si="9"/>
        <v>157000</v>
      </c>
      <c r="J28" s="70">
        <f t="shared" si="9"/>
        <v>0</v>
      </c>
      <c r="K28" s="70">
        <f t="shared" si="9"/>
        <v>250000</v>
      </c>
      <c r="L28" s="70">
        <f t="shared" si="9"/>
        <v>50000</v>
      </c>
      <c r="M28" s="70">
        <f t="shared" si="9"/>
        <v>0</v>
      </c>
      <c r="N28" s="70">
        <f t="shared" si="9"/>
        <v>0</v>
      </c>
      <c r="O28" s="70">
        <f t="shared" si="9"/>
        <v>315880</v>
      </c>
      <c r="P28" s="70">
        <f t="shared" si="9"/>
        <v>3780000</v>
      </c>
      <c r="Q28" s="70">
        <f t="shared" si="9"/>
        <v>50000</v>
      </c>
      <c r="R28" s="70">
        <f t="shared" si="9"/>
        <v>2385000</v>
      </c>
      <c r="S28" s="70">
        <f t="shared" si="9"/>
        <v>472000</v>
      </c>
      <c r="T28" s="70">
        <f t="shared" si="9"/>
        <v>1455000</v>
      </c>
      <c r="U28" s="70">
        <f t="shared" si="9"/>
        <v>6158000</v>
      </c>
      <c r="V28" s="70">
        <f t="shared" si="9"/>
        <v>30000</v>
      </c>
      <c r="W28" s="70">
        <f t="shared" si="9"/>
        <v>290000</v>
      </c>
      <c r="X28" s="70">
        <f t="shared" si="9"/>
        <v>151200</v>
      </c>
      <c r="Y28" s="70">
        <f t="shared" si="9"/>
        <v>0</v>
      </c>
      <c r="Z28" s="70">
        <f t="shared" si="9"/>
        <v>0</v>
      </c>
      <c r="AA28" s="70">
        <f t="shared" si="9"/>
        <v>15532453</v>
      </c>
      <c r="AB28" s="70">
        <f t="shared" si="9"/>
        <v>7206236</v>
      </c>
      <c r="AC28" s="70">
        <f t="shared" si="9"/>
        <v>440000</v>
      </c>
      <c r="AD28" s="70">
        <f t="shared" si="9"/>
        <v>4467800</v>
      </c>
      <c r="AE28" s="70">
        <f t="shared" si="9"/>
        <v>0</v>
      </c>
      <c r="AF28" s="70">
        <f t="shared" si="9"/>
        <v>267000</v>
      </c>
      <c r="AG28" s="89">
        <f t="shared" si="9"/>
        <v>46186569</v>
      </c>
      <c r="AH28" s="89">
        <f t="shared" si="9"/>
        <v>1993000</v>
      </c>
      <c r="AI28" s="88">
        <f t="shared" si="9"/>
        <v>7026527</v>
      </c>
      <c r="AJ28" s="92">
        <f t="shared" si="1"/>
        <v>55206096</v>
      </c>
      <c r="AK28" s="390" t="s">
        <v>60</v>
      </c>
      <c r="AL28" s="391"/>
      <c r="AM28" s="392"/>
    </row>
    <row r="29" spans="1:39" ht="12.6" customHeight="1">
      <c r="A29" s="76" t="s">
        <v>61</v>
      </c>
      <c r="B29" s="5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>
        <v>20000</v>
      </c>
      <c r="X29" s="32"/>
      <c r="Y29" s="32"/>
      <c r="Z29" s="32"/>
      <c r="AA29" s="32"/>
      <c r="AB29" s="32"/>
      <c r="AC29" s="32">
        <v>152884</v>
      </c>
      <c r="AD29" s="32"/>
      <c r="AE29" s="32"/>
      <c r="AF29" s="32"/>
      <c r="AG29" s="34">
        <f>SUM(B29:AF29)</f>
        <v>172884</v>
      </c>
      <c r="AH29" s="34">
        <v>412000</v>
      </c>
      <c r="AI29" s="64">
        <v>40000</v>
      </c>
      <c r="AJ29" s="31">
        <f t="shared" si="1"/>
        <v>624884</v>
      </c>
      <c r="AK29" s="390" t="s">
        <v>61</v>
      </c>
      <c r="AL29" s="391"/>
      <c r="AM29" s="392"/>
    </row>
    <row r="30" spans="1:39" ht="12.6" customHeight="1">
      <c r="A30" s="78" t="s">
        <v>162</v>
      </c>
      <c r="B30" s="55">
        <f>B29</f>
        <v>0</v>
      </c>
      <c r="C30" s="55">
        <f t="shared" ref="C30:AI30" si="10">C29</f>
        <v>0</v>
      </c>
      <c r="D30" s="55">
        <f t="shared" si="10"/>
        <v>0</v>
      </c>
      <c r="E30" s="55">
        <f t="shared" si="10"/>
        <v>0</v>
      </c>
      <c r="F30" s="55">
        <f t="shared" si="10"/>
        <v>0</v>
      </c>
      <c r="G30" s="55">
        <f t="shared" si="10"/>
        <v>0</v>
      </c>
      <c r="H30" s="55">
        <f t="shared" si="10"/>
        <v>0</v>
      </c>
      <c r="I30" s="55">
        <f t="shared" si="10"/>
        <v>0</v>
      </c>
      <c r="J30" s="55">
        <f t="shared" si="10"/>
        <v>0</v>
      </c>
      <c r="K30" s="55">
        <f t="shared" si="10"/>
        <v>0</v>
      </c>
      <c r="L30" s="55">
        <f t="shared" si="10"/>
        <v>0</v>
      </c>
      <c r="M30" s="55">
        <f t="shared" si="10"/>
        <v>0</v>
      </c>
      <c r="N30" s="55">
        <f t="shared" si="10"/>
        <v>0</v>
      </c>
      <c r="O30" s="55">
        <f t="shared" si="10"/>
        <v>0</v>
      </c>
      <c r="P30" s="55">
        <f t="shared" si="10"/>
        <v>0</v>
      </c>
      <c r="Q30" s="55">
        <f t="shared" si="10"/>
        <v>0</v>
      </c>
      <c r="R30" s="55">
        <f t="shared" si="10"/>
        <v>0</v>
      </c>
      <c r="S30" s="55">
        <f t="shared" si="10"/>
        <v>0</v>
      </c>
      <c r="T30" s="55">
        <f t="shared" si="10"/>
        <v>0</v>
      </c>
      <c r="U30" s="55">
        <f t="shared" si="10"/>
        <v>0</v>
      </c>
      <c r="V30" s="55">
        <f t="shared" si="10"/>
        <v>0</v>
      </c>
      <c r="W30" s="55">
        <f t="shared" si="10"/>
        <v>20000</v>
      </c>
      <c r="X30" s="55">
        <f t="shared" si="10"/>
        <v>0</v>
      </c>
      <c r="Y30" s="55">
        <f t="shared" si="10"/>
        <v>0</v>
      </c>
      <c r="Z30" s="55">
        <f t="shared" si="10"/>
        <v>0</v>
      </c>
      <c r="AA30" s="55">
        <f t="shared" si="10"/>
        <v>0</v>
      </c>
      <c r="AB30" s="55">
        <f t="shared" si="10"/>
        <v>0</v>
      </c>
      <c r="AC30" s="55">
        <f t="shared" si="10"/>
        <v>152884</v>
      </c>
      <c r="AD30" s="55">
        <f t="shared" si="10"/>
        <v>0</v>
      </c>
      <c r="AE30" s="55">
        <f t="shared" si="10"/>
        <v>0</v>
      </c>
      <c r="AF30" s="55">
        <f t="shared" si="10"/>
        <v>0</v>
      </c>
      <c r="AG30" s="59">
        <f t="shared" si="10"/>
        <v>172884</v>
      </c>
      <c r="AH30" s="59">
        <f t="shared" si="10"/>
        <v>412000</v>
      </c>
      <c r="AI30" s="54">
        <f t="shared" si="10"/>
        <v>40000</v>
      </c>
      <c r="AJ30" s="92">
        <f t="shared" si="1"/>
        <v>624884</v>
      </c>
      <c r="AK30" s="393" t="s">
        <v>62</v>
      </c>
      <c r="AL30" s="394"/>
      <c r="AM30" s="395"/>
    </row>
    <row r="31" spans="1:39" ht="12.6" customHeight="1">
      <c r="A31" s="76" t="s">
        <v>63</v>
      </c>
      <c r="B31" s="52"/>
      <c r="C31" s="32">
        <v>45364</v>
      </c>
      <c r="D31" s="32">
        <v>27000</v>
      </c>
      <c r="E31" s="32"/>
      <c r="F31" s="32"/>
      <c r="G31" s="32">
        <v>175500</v>
      </c>
      <c r="H31" s="32">
        <v>52000</v>
      </c>
      <c r="I31" s="32">
        <v>43000</v>
      </c>
      <c r="J31" s="32">
        <v>408240</v>
      </c>
      <c r="K31" s="32">
        <v>114239</v>
      </c>
      <c r="L31" s="32">
        <v>29700</v>
      </c>
      <c r="M31" s="32">
        <v>43000</v>
      </c>
      <c r="N31" s="32"/>
      <c r="O31" s="32">
        <v>85120</v>
      </c>
      <c r="P31" s="32">
        <v>1020000</v>
      </c>
      <c r="Q31" s="32">
        <v>208000</v>
      </c>
      <c r="R31" s="32">
        <v>224000</v>
      </c>
      <c r="S31" s="32">
        <v>128000</v>
      </c>
      <c r="T31" s="32"/>
      <c r="U31" s="32">
        <v>47000</v>
      </c>
      <c r="V31" s="32"/>
      <c r="W31" s="32">
        <v>129000</v>
      </c>
      <c r="X31" s="32"/>
      <c r="Y31" s="32"/>
      <c r="Z31" s="32"/>
      <c r="AA31" s="32">
        <v>4193763</v>
      </c>
      <c r="AB31" s="32">
        <v>1945684</v>
      </c>
      <c r="AC31" s="32">
        <v>157000</v>
      </c>
      <c r="AD31" s="32">
        <v>1228219</v>
      </c>
      <c r="AE31" s="32">
        <v>5000</v>
      </c>
      <c r="AF31" s="32">
        <v>80000</v>
      </c>
      <c r="AG31" s="34">
        <f>SUM(B31:AF31)</f>
        <v>10388829</v>
      </c>
      <c r="AH31" s="34">
        <v>770000</v>
      </c>
      <c r="AI31" s="64">
        <v>2419644</v>
      </c>
      <c r="AJ31" s="31">
        <f t="shared" si="1"/>
        <v>13578473</v>
      </c>
      <c r="AK31" s="390" t="s">
        <v>63</v>
      </c>
      <c r="AL31" s="391"/>
      <c r="AM31" s="392"/>
    </row>
    <row r="32" spans="1:39" ht="12.6" customHeight="1" thickBot="1">
      <c r="A32" s="79" t="s">
        <v>163</v>
      </c>
      <c r="B32" s="71">
        <f>B31</f>
        <v>0</v>
      </c>
      <c r="C32" s="71">
        <f t="shared" ref="C32:AI32" si="11">C31</f>
        <v>45364</v>
      </c>
      <c r="D32" s="71">
        <f t="shared" si="11"/>
        <v>27000</v>
      </c>
      <c r="E32" s="71">
        <f t="shared" si="11"/>
        <v>0</v>
      </c>
      <c r="F32" s="71">
        <f t="shared" si="11"/>
        <v>0</v>
      </c>
      <c r="G32" s="71">
        <f t="shared" si="11"/>
        <v>175500</v>
      </c>
      <c r="H32" s="71">
        <f t="shared" si="11"/>
        <v>52000</v>
      </c>
      <c r="I32" s="71">
        <f t="shared" si="11"/>
        <v>43000</v>
      </c>
      <c r="J32" s="71">
        <f t="shared" si="11"/>
        <v>408240</v>
      </c>
      <c r="K32" s="71">
        <f t="shared" si="11"/>
        <v>114239</v>
      </c>
      <c r="L32" s="71">
        <f t="shared" si="11"/>
        <v>29700</v>
      </c>
      <c r="M32" s="71">
        <f t="shared" si="11"/>
        <v>43000</v>
      </c>
      <c r="N32" s="71">
        <f t="shared" si="11"/>
        <v>0</v>
      </c>
      <c r="O32" s="71">
        <f t="shared" si="11"/>
        <v>85120</v>
      </c>
      <c r="P32" s="71">
        <f t="shared" si="11"/>
        <v>1020000</v>
      </c>
      <c r="Q32" s="71">
        <f t="shared" si="11"/>
        <v>208000</v>
      </c>
      <c r="R32" s="71">
        <f t="shared" si="11"/>
        <v>224000</v>
      </c>
      <c r="S32" s="71">
        <f t="shared" si="11"/>
        <v>128000</v>
      </c>
      <c r="T32" s="71">
        <f t="shared" si="11"/>
        <v>0</v>
      </c>
      <c r="U32" s="71">
        <f t="shared" si="11"/>
        <v>47000</v>
      </c>
      <c r="V32" s="71">
        <f t="shared" si="11"/>
        <v>0</v>
      </c>
      <c r="W32" s="71">
        <f t="shared" si="11"/>
        <v>129000</v>
      </c>
      <c r="X32" s="71">
        <f t="shared" si="11"/>
        <v>0</v>
      </c>
      <c r="Y32" s="71">
        <f t="shared" si="11"/>
        <v>0</v>
      </c>
      <c r="Z32" s="71">
        <f t="shared" si="11"/>
        <v>0</v>
      </c>
      <c r="AA32" s="71">
        <f t="shared" si="11"/>
        <v>4193763</v>
      </c>
      <c r="AB32" s="71">
        <f t="shared" si="11"/>
        <v>1945684</v>
      </c>
      <c r="AC32" s="71">
        <f t="shared" si="11"/>
        <v>157000</v>
      </c>
      <c r="AD32" s="71">
        <f t="shared" si="11"/>
        <v>1228219</v>
      </c>
      <c r="AE32" s="71">
        <f t="shared" si="11"/>
        <v>5000</v>
      </c>
      <c r="AF32" s="71">
        <f t="shared" si="11"/>
        <v>80000</v>
      </c>
      <c r="AG32" s="60">
        <f t="shared" si="11"/>
        <v>10388829</v>
      </c>
      <c r="AH32" s="60">
        <f t="shared" si="11"/>
        <v>770000</v>
      </c>
      <c r="AI32" s="57">
        <f t="shared" si="11"/>
        <v>2419644</v>
      </c>
      <c r="AJ32" s="44">
        <f t="shared" si="1"/>
        <v>13578473</v>
      </c>
      <c r="AK32" s="411" t="s">
        <v>64</v>
      </c>
      <c r="AL32" s="412"/>
      <c r="AM32" s="413"/>
    </row>
    <row r="33" spans="1:39" ht="12.6" customHeight="1" thickBot="1">
      <c r="A33" s="80" t="s">
        <v>65</v>
      </c>
      <c r="B33" s="68">
        <f>B17+B20+B28+B30+B32</f>
        <v>500000</v>
      </c>
      <c r="C33" s="68">
        <f t="shared" ref="C33:AI33" si="12">C17+C20+C28+C30+C32</f>
        <v>213364</v>
      </c>
      <c r="D33" s="68">
        <f t="shared" si="12"/>
        <v>127000</v>
      </c>
      <c r="E33" s="68">
        <f t="shared" si="12"/>
        <v>0</v>
      </c>
      <c r="F33" s="68">
        <f t="shared" si="12"/>
        <v>0</v>
      </c>
      <c r="G33" s="68">
        <f t="shared" si="12"/>
        <v>2025500</v>
      </c>
      <c r="H33" s="68">
        <f t="shared" si="12"/>
        <v>243000</v>
      </c>
      <c r="I33" s="68">
        <f t="shared" si="12"/>
        <v>200000</v>
      </c>
      <c r="J33" s="68">
        <f t="shared" si="12"/>
        <v>1920240</v>
      </c>
      <c r="K33" s="68">
        <f t="shared" si="12"/>
        <v>537239</v>
      </c>
      <c r="L33" s="68">
        <f t="shared" si="12"/>
        <v>139700</v>
      </c>
      <c r="M33" s="68">
        <f t="shared" si="12"/>
        <v>200000</v>
      </c>
      <c r="N33" s="68">
        <f t="shared" si="12"/>
        <v>0</v>
      </c>
      <c r="O33" s="68">
        <f t="shared" si="12"/>
        <v>401000</v>
      </c>
      <c r="P33" s="68">
        <f t="shared" si="12"/>
        <v>4800000</v>
      </c>
      <c r="Q33" s="68">
        <f t="shared" si="12"/>
        <v>975000</v>
      </c>
      <c r="R33" s="68">
        <f t="shared" si="12"/>
        <v>2767000</v>
      </c>
      <c r="S33" s="68">
        <f t="shared" si="12"/>
        <v>600000</v>
      </c>
      <c r="T33" s="68">
        <f t="shared" si="12"/>
        <v>1455000</v>
      </c>
      <c r="U33" s="68">
        <f t="shared" si="12"/>
        <v>6240000</v>
      </c>
      <c r="V33" s="68">
        <f t="shared" si="12"/>
        <v>30000</v>
      </c>
      <c r="W33" s="68">
        <f t="shared" si="12"/>
        <v>628000</v>
      </c>
      <c r="X33" s="68">
        <f t="shared" si="12"/>
        <v>151200</v>
      </c>
      <c r="Y33" s="68">
        <f t="shared" si="12"/>
        <v>0</v>
      </c>
      <c r="Z33" s="68">
        <f t="shared" si="12"/>
        <v>0</v>
      </c>
      <c r="AA33" s="68">
        <f t="shared" si="12"/>
        <v>19726216</v>
      </c>
      <c r="AB33" s="68">
        <f t="shared" si="12"/>
        <v>9151920</v>
      </c>
      <c r="AC33" s="68">
        <f t="shared" si="12"/>
        <v>894884</v>
      </c>
      <c r="AD33" s="68">
        <f t="shared" si="12"/>
        <v>5779019</v>
      </c>
      <c r="AE33" s="68">
        <f t="shared" si="12"/>
        <v>25000</v>
      </c>
      <c r="AF33" s="68">
        <f t="shared" si="12"/>
        <v>587000</v>
      </c>
      <c r="AG33" s="61">
        <f t="shared" si="12"/>
        <v>60317282</v>
      </c>
      <c r="AH33" s="61">
        <f t="shared" si="12"/>
        <v>4435000</v>
      </c>
      <c r="AI33" s="56">
        <f t="shared" si="12"/>
        <v>12328171</v>
      </c>
      <c r="AJ33" s="61">
        <f t="shared" si="1"/>
        <v>77080453</v>
      </c>
      <c r="AK33" s="432" t="s">
        <v>65</v>
      </c>
      <c r="AL33" s="433"/>
      <c r="AM33" s="434"/>
    </row>
    <row r="34" spans="1:39" ht="12.6" customHeight="1" thickBot="1">
      <c r="A34" s="83" t="s">
        <v>71</v>
      </c>
      <c r="B34" s="6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>
        <v>6891541</v>
      </c>
      <c r="AG34" s="31">
        <f>SUM(B34:AF34)</f>
        <v>6891541</v>
      </c>
      <c r="AH34" s="39"/>
      <c r="AI34" s="91"/>
      <c r="AJ34" s="44">
        <f t="shared" si="1"/>
        <v>6891541</v>
      </c>
      <c r="AK34" s="429" t="s">
        <v>71</v>
      </c>
      <c r="AL34" s="430"/>
      <c r="AM34" s="431"/>
    </row>
    <row r="35" spans="1:39" ht="12.6" customHeight="1" thickBot="1">
      <c r="A35" s="84" t="s">
        <v>72</v>
      </c>
      <c r="B35" s="28">
        <f t="shared" ref="B35:AI35" si="13">SUM(B34:B34)</f>
        <v>0</v>
      </c>
      <c r="C35" s="28">
        <f t="shared" si="13"/>
        <v>0</v>
      </c>
      <c r="D35" s="28">
        <f t="shared" si="13"/>
        <v>0</v>
      </c>
      <c r="E35" s="28">
        <f t="shared" si="13"/>
        <v>0</v>
      </c>
      <c r="F35" s="28">
        <f t="shared" si="13"/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8">
        <f t="shared" si="13"/>
        <v>0</v>
      </c>
      <c r="O35" s="28">
        <f t="shared" si="13"/>
        <v>0</v>
      </c>
      <c r="P35" s="28">
        <f t="shared" si="13"/>
        <v>0</v>
      </c>
      <c r="Q35" s="28">
        <f t="shared" si="13"/>
        <v>0</v>
      </c>
      <c r="R35" s="28">
        <f t="shared" si="13"/>
        <v>0</v>
      </c>
      <c r="S35" s="28">
        <f t="shared" si="13"/>
        <v>0</v>
      </c>
      <c r="T35" s="28">
        <f t="shared" si="13"/>
        <v>0</v>
      </c>
      <c r="U35" s="28">
        <f t="shared" si="13"/>
        <v>0</v>
      </c>
      <c r="V35" s="28">
        <f t="shared" si="13"/>
        <v>0</v>
      </c>
      <c r="W35" s="28">
        <f t="shared" si="13"/>
        <v>0</v>
      </c>
      <c r="X35" s="28">
        <f t="shared" si="13"/>
        <v>0</v>
      </c>
      <c r="Y35" s="28">
        <f t="shared" si="13"/>
        <v>0</v>
      </c>
      <c r="Z35" s="28">
        <f t="shared" si="13"/>
        <v>0</v>
      </c>
      <c r="AA35" s="28">
        <f t="shared" si="13"/>
        <v>0</v>
      </c>
      <c r="AB35" s="28">
        <f t="shared" si="13"/>
        <v>0</v>
      </c>
      <c r="AC35" s="28">
        <f t="shared" si="13"/>
        <v>0</v>
      </c>
      <c r="AD35" s="28">
        <f t="shared" si="13"/>
        <v>0</v>
      </c>
      <c r="AE35" s="28">
        <f t="shared" si="13"/>
        <v>0</v>
      </c>
      <c r="AF35" s="28">
        <f t="shared" si="13"/>
        <v>6891541</v>
      </c>
      <c r="AG35" s="27">
        <f t="shared" si="13"/>
        <v>6891541</v>
      </c>
      <c r="AH35" s="27">
        <f t="shared" si="13"/>
        <v>0</v>
      </c>
      <c r="AI35" s="72">
        <f t="shared" si="13"/>
        <v>0</v>
      </c>
      <c r="AJ35" s="61">
        <f t="shared" si="1"/>
        <v>6891541</v>
      </c>
      <c r="AK35" s="435" t="s">
        <v>72</v>
      </c>
      <c r="AL35" s="436"/>
      <c r="AM35" s="437"/>
    </row>
    <row r="36" spans="1:39" ht="12.6" customHeight="1">
      <c r="A36" s="76" t="s">
        <v>170</v>
      </c>
      <c r="B36" s="5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1">
        <f t="shared" ref="AG36:AG41" si="14">SUM(B36:AF36)</f>
        <v>0</v>
      </c>
      <c r="AH36" s="34">
        <v>218858</v>
      </c>
      <c r="AI36" s="64">
        <v>551821</v>
      </c>
      <c r="AJ36" s="31">
        <f t="shared" si="1"/>
        <v>770679</v>
      </c>
      <c r="AK36" s="405" t="s">
        <v>151</v>
      </c>
      <c r="AL36" s="406"/>
      <c r="AM36" s="407"/>
    </row>
    <row r="37" spans="1:39" ht="12.6" customHeight="1">
      <c r="A37" s="76" t="s">
        <v>165</v>
      </c>
      <c r="B37" s="5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>
        <v>100000</v>
      </c>
      <c r="Z37" s="32"/>
      <c r="AA37" s="32"/>
      <c r="AB37" s="32"/>
      <c r="AC37" s="32"/>
      <c r="AD37" s="32"/>
      <c r="AE37" s="32"/>
      <c r="AF37" s="32"/>
      <c r="AG37" s="31">
        <f t="shared" si="14"/>
        <v>100000</v>
      </c>
      <c r="AH37" s="34"/>
      <c r="AI37" s="64"/>
      <c r="AJ37" s="31">
        <f t="shared" si="1"/>
        <v>100000</v>
      </c>
      <c r="AK37" s="405" t="s">
        <v>75</v>
      </c>
      <c r="AL37" s="406"/>
      <c r="AM37" s="407"/>
    </row>
    <row r="38" spans="1:39" ht="12.6" customHeight="1">
      <c r="A38" s="76" t="s">
        <v>169</v>
      </c>
      <c r="B38" s="66"/>
      <c r="C38" s="47"/>
      <c r="D38" s="47"/>
      <c r="E38" s="47"/>
      <c r="F38" s="47">
        <v>50740891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31">
        <f t="shared" si="14"/>
        <v>50740891</v>
      </c>
      <c r="AH38" s="39"/>
      <c r="AI38" s="91"/>
      <c r="AJ38" s="31">
        <f t="shared" si="1"/>
        <v>50740891</v>
      </c>
      <c r="AK38" s="441" t="s">
        <v>169</v>
      </c>
      <c r="AL38" s="442"/>
      <c r="AM38" s="443"/>
    </row>
    <row r="39" spans="1:39" ht="12.6" customHeight="1">
      <c r="A39" s="76" t="s">
        <v>167</v>
      </c>
      <c r="B39" s="66"/>
      <c r="C39" s="47"/>
      <c r="D39" s="47"/>
      <c r="E39" s="47"/>
      <c r="F39" s="47">
        <v>8500437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31">
        <f t="shared" si="14"/>
        <v>8500437</v>
      </c>
      <c r="AH39" s="39"/>
      <c r="AI39" s="91"/>
      <c r="AJ39" s="31">
        <f t="shared" si="1"/>
        <v>8500437</v>
      </c>
      <c r="AK39" s="441" t="s">
        <v>167</v>
      </c>
      <c r="AL39" s="442"/>
      <c r="AM39" s="443"/>
    </row>
    <row r="40" spans="1:39" ht="12.6" customHeight="1">
      <c r="A40" s="85" t="s">
        <v>168</v>
      </c>
      <c r="B40" s="66"/>
      <c r="C40" s="47"/>
      <c r="D40" s="47"/>
      <c r="E40" s="47"/>
      <c r="F40" s="47">
        <v>84074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31">
        <f t="shared" si="14"/>
        <v>84074</v>
      </c>
      <c r="AH40" s="39"/>
      <c r="AI40" s="91"/>
      <c r="AJ40" s="31">
        <f t="shared" si="1"/>
        <v>84074</v>
      </c>
      <c r="AK40" s="438" t="s">
        <v>158</v>
      </c>
      <c r="AL40" s="439"/>
      <c r="AM40" s="440"/>
    </row>
    <row r="41" spans="1:39" ht="12.6" customHeight="1" thickBot="1">
      <c r="A41" s="77" t="s">
        <v>157</v>
      </c>
      <c r="B41" s="66"/>
      <c r="C41" s="47"/>
      <c r="D41" s="47"/>
      <c r="E41" s="47"/>
      <c r="F41" s="47">
        <v>6430000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31">
        <f t="shared" si="14"/>
        <v>6430000</v>
      </c>
      <c r="AH41" s="39"/>
      <c r="AI41" s="91"/>
      <c r="AJ41" s="44">
        <f t="shared" si="1"/>
        <v>6430000</v>
      </c>
      <c r="AK41" s="423" t="s">
        <v>159</v>
      </c>
      <c r="AL41" s="424"/>
      <c r="AM41" s="425"/>
    </row>
    <row r="42" spans="1:39" ht="12.6" customHeight="1" thickBot="1">
      <c r="A42" s="86" t="s">
        <v>77</v>
      </c>
      <c r="B42" s="73">
        <f t="shared" ref="B42:AJ42" si="15">SUM(B36:B41)</f>
        <v>0</v>
      </c>
      <c r="C42" s="73">
        <f t="shared" si="15"/>
        <v>0</v>
      </c>
      <c r="D42" s="73">
        <f t="shared" si="15"/>
        <v>0</v>
      </c>
      <c r="E42" s="73">
        <f t="shared" si="15"/>
        <v>0</v>
      </c>
      <c r="F42" s="73">
        <f t="shared" si="15"/>
        <v>65755402</v>
      </c>
      <c r="G42" s="73">
        <f t="shared" si="15"/>
        <v>0</v>
      </c>
      <c r="H42" s="73">
        <f t="shared" si="15"/>
        <v>0</v>
      </c>
      <c r="I42" s="73">
        <f t="shared" si="15"/>
        <v>0</v>
      </c>
      <c r="J42" s="73">
        <f t="shared" si="15"/>
        <v>0</v>
      </c>
      <c r="K42" s="73">
        <f t="shared" si="15"/>
        <v>0</v>
      </c>
      <c r="L42" s="73">
        <f t="shared" si="15"/>
        <v>0</v>
      </c>
      <c r="M42" s="73">
        <f t="shared" si="15"/>
        <v>0</v>
      </c>
      <c r="N42" s="73">
        <f t="shared" si="15"/>
        <v>0</v>
      </c>
      <c r="O42" s="73">
        <f t="shared" si="15"/>
        <v>0</v>
      </c>
      <c r="P42" s="73">
        <f t="shared" si="15"/>
        <v>0</v>
      </c>
      <c r="Q42" s="73">
        <f t="shared" si="15"/>
        <v>0</v>
      </c>
      <c r="R42" s="73">
        <f t="shared" si="15"/>
        <v>0</v>
      </c>
      <c r="S42" s="73">
        <f t="shared" si="15"/>
        <v>0</v>
      </c>
      <c r="T42" s="73">
        <f t="shared" si="15"/>
        <v>0</v>
      </c>
      <c r="U42" s="73">
        <f t="shared" si="15"/>
        <v>0</v>
      </c>
      <c r="V42" s="73">
        <f t="shared" si="15"/>
        <v>0</v>
      </c>
      <c r="W42" s="73">
        <f t="shared" si="15"/>
        <v>0</v>
      </c>
      <c r="X42" s="73">
        <f t="shared" si="15"/>
        <v>0</v>
      </c>
      <c r="Y42" s="73">
        <f t="shared" si="15"/>
        <v>100000</v>
      </c>
      <c r="Z42" s="73">
        <f t="shared" si="15"/>
        <v>0</v>
      </c>
      <c r="AA42" s="73">
        <f t="shared" si="15"/>
        <v>0</v>
      </c>
      <c r="AB42" s="73">
        <f t="shared" si="15"/>
        <v>0</v>
      </c>
      <c r="AC42" s="73">
        <f t="shared" si="15"/>
        <v>0</v>
      </c>
      <c r="AD42" s="73">
        <f t="shared" si="15"/>
        <v>0</v>
      </c>
      <c r="AE42" s="73">
        <f t="shared" si="15"/>
        <v>0</v>
      </c>
      <c r="AF42" s="73">
        <f t="shared" si="15"/>
        <v>0</v>
      </c>
      <c r="AG42" s="90">
        <f t="shared" si="15"/>
        <v>65855402</v>
      </c>
      <c r="AH42" s="90">
        <f t="shared" si="15"/>
        <v>218858</v>
      </c>
      <c r="AI42" s="90">
        <f t="shared" si="15"/>
        <v>551821</v>
      </c>
      <c r="AJ42" s="90">
        <f t="shared" si="15"/>
        <v>66626081</v>
      </c>
      <c r="AK42" s="426" t="s">
        <v>77</v>
      </c>
      <c r="AL42" s="427"/>
      <c r="AM42" s="428"/>
    </row>
    <row r="43" spans="1:39" ht="12.6" customHeight="1">
      <c r="A43" s="75" t="s">
        <v>78</v>
      </c>
      <c r="B43" s="5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1">
        <f>SUM(B43:AF43)</f>
        <v>0</v>
      </c>
      <c r="AH43" s="31"/>
      <c r="AI43" s="53"/>
      <c r="AJ43" s="31">
        <f t="shared" si="1"/>
        <v>0</v>
      </c>
      <c r="AK43" s="420" t="s">
        <v>78</v>
      </c>
      <c r="AL43" s="421"/>
      <c r="AM43" s="422"/>
    </row>
    <row r="44" spans="1:39" ht="12.6" customHeight="1">
      <c r="A44" s="76" t="s">
        <v>79</v>
      </c>
      <c r="B44" s="5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>
        <v>5351417</v>
      </c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1">
        <f>SUM(B44:AF44)</f>
        <v>5351417</v>
      </c>
      <c r="AH44" s="34"/>
      <c r="AI44" s="64">
        <v>157000</v>
      </c>
      <c r="AJ44" s="31">
        <f t="shared" si="1"/>
        <v>5508417</v>
      </c>
      <c r="AK44" s="405" t="s">
        <v>79</v>
      </c>
      <c r="AL44" s="406"/>
      <c r="AM44" s="407"/>
    </row>
    <row r="45" spans="1:39" ht="12.6" customHeight="1" thickBot="1">
      <c r="A45" s="77" t="s">
        <v>80</v>
      </c>
      <c r="B45" s="6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>
        <v>1444883</v>
      </c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31">
        <f>SUM(B45:AF45)</f>
        <v>1444883</v>
      </c>
      <c r="AH45" s="39"/>
      <c r="AI45" s="91">
        <v>43000</v>
      </c>
      <c r="AJ45" s="44">
        <f t="shared" si="1"/>
        <v>1487883</v>
      </c>
      <c r="AK45" s="423" t="s">
        <v>80</v>
      </c>
      <c r="AL45" s="450"/>
      <c r="AM45" s="451"/>
    </row>
    <row r="46" spans="1:39" ht="12.6" customHeight="1" thickBot="1">
      <c r="A46" s="84" t="s">
        <v>81</v>
      </c>
      <c r="B46" s="68">
        <f>SUM(B43:B45)</f>
        <v>0</v>
      </c>
      <c r="C46" s="68">
        <f t="shared" ref="C46:AI46" si="16">SUM(C43:C45)</f>
        <v>0</v>
      </c>
      <c r="D46" s="68">
        <f t="shared" si="16"/>
        <v>0</v>
      </c>
      <c r="E46" s="68">
        <f t="shared" si="16"/>
        <v>0</v>
      </c>
      <c r="F46" s="68">
        <f t="shared" si="16"/>
        <v>0</v>
      </c>
      <c r="G46" s="68">
        <f t="shared" si="16"/>
        <v>0</v>
      </c>
      <c r="H46" s="68">
        <f t="shared" si="16"/>
        <v>0</v>
      </c>
      <c r="I46" s="68">
        <f t="shared" si="16"/>
        <v>0</v>
      </c>
      <c r="J46" s="68">
        <f t="shared" si="16"/>
        <v>0</v>
      </c>
      <c r="K46" s="68">
        <f t="shared" si="16"/>
        <v>0</v>
      </c>
      <c r="L46" s="68">
        <f t="shared" si="16"/>
        <v>0</v>
      </c>
      <c r="M46" s="68">
        <f t="shared" si="16"/>
        <v>0</v>
      </c>
      <c r="N46" s="68">
        <f t="shared" si="16"/>
        <v>0</v>
      </c>
      <c r="O46" s="68">
        <f t="shared" si="16"/>
        <v>6796300</v>
      </c>
      <c r="P46" s="68">
        <f t="shared" si="16"/>
        <v>0</v>
      </c>
      <c r="Q46" s="68">
        <f t="shared" si="16"/>
        <v>0</v>
      </c>
      <c r="R46" s="68">
        <f t="shared" si="16"/>
        <v>0</v>
      </c>
      <c r="S46" s="68">
        <f t="shared" si="16"/>
        <v>0</v>
      </c>
      <c r="T46" s="68">
        <f t="shared" si="16"/>
        <v>0</v>
      </c>
      <c r="U46" s="68">
        <f t="shared" si="16"/>
        <v>0</v>
      </c>
      <c r="V46" s="68">
        <f t="shared" si="16"/>
        <v>0</v>
      </c>
      <c r="W46" s="68">
        <f t="shared" si="16"/>
        <v>0</v>
      </c>
      <c r="X46" s="68">
        <f t="shared" si="16"/>
        <v>0</v>
      </c>
      <c r="Y46" s="68">
        <f t="shared" si="16"/>
        <v>0</v>
      </c>
      <c r="Z46" s="68">
        <f t="shared" si="16"/>
        <v>0</v>
      </c>
      <c r="AA46" s="68">
        <f t="shared" si="16"/>
        <v>0</v>
      </c>
      <c r="AB46" s="68">
        <f t="shared" si="16"/>
        <v>0</v>
      </c>
      <c r="AC46" s="68">
        <f t="shared" si="16"/>
        <v>0</v>
      </c>
      <c r="AD46" s="68">
        <f t="shared" si="16"/>
        <v>0</v>
      </c>
      <c r="AE46" s="68">
        <f t="shared" si="16"/>
        <v>0</v>
      </c>
      <c r="AF46" s="68">
        <f t="shared" si="16"/>
        <v>0</v>
      </c>
      <c r="AG46" s="61">
        <f t="shared" si="16"/>
        <v>6796300</v>
      </c>
      <c r="AH46" s="61">
        <f t="shared" si="16"/>
        <v>0</v>
      </c>
      <c r="AI46" s="56">
        <f t="shared" si="16"/>
        <v>200000</v>
      </c>
      <c r="AJ46" s="27">
        <f t="shared" si="1"/>
        <v>6996300</v>
      </c>
      <c r="AK46" s="435" t="s">
        <v>81</v>
      </c>
      <c r="AL46" s="436"/>
      <c r="AM46" s="437"/>
    </row>
    <row r="47" spans="1:39" ht="12.6" customHeight="1">
      <c r="A47" s="87" t="s">
        <v>82</v>
      </c>
      <c r="B47" s="50"/>
      <c r="C47" s="29"/>
      <c r="D47" s="29">
        <v>1000000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1">
        <f>SUM(B47:AF47)</f>
        <v>1000000</v>
      </c>
      <c r="AH47" s="31"/>
      <c r="AI47" s="53"/>
      <c r="AJ47" s="31">
        <f t="shared" si="1"/>
        <v>1000000</v>
      </c>
      <c r="AK47" s="452" t="s">
        <v>82</v>
      </c>
      <c r="AL47" s="453"/>
      <c r="AM47" s="454"/>
    </row>
    <row r="48" spans="1:39" ht="12.6" customHeight="1" thickBot="1">
      <c r="A48" s="77" t="s">
        <v>83</v>
      </c>
      <c r="B48" s="66"/>
      <c r="C48" s="47"/>
      <c r="D48" s="47">
        <v>270000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31">
        <f>SUM(B48:AF48)</f>
        <v>270000</v>
      </c>
      <c r="AH48" s="39"/>
      <c r="AI48" s="91"/>
      <c r="AJ48" s="44">
        <f t="shared" si="1"/>
        <v>270000</v>
      </c>
      <c r="AK48" s="423" t="s">
        <v>83</v>
      </c>
      <c r="AL48" s="424"/>
      <c r="AM48" s="425"/>
    </row>
    <row r="49" spans="1:39" ht="12.6" customHeight="1" thickBot="1">
      <c r="A49" s="80" t="s">
        <v>84</v>
      </c>
      <c r="B49" s="68">
        <f>SUM(B47:B48)</f>
        <v>0</v>
      </c>
      <c r="C49" s="68">
        <f t="shared" ref="C49:AI49" si="17">SUM(C47:C48)</f>
        <v>0</v>
      </c>
      <c r="D49" s="68">
        <f t="shared" si="17"/>
        <v>1270000</v>
      </c>
      <c r="E49" s="68">
        <f t="shared" si="17"/>
        <v>0</v>
      </c>
      <c r="F49" s="68">
        <f t="shared" si="17"/>
        <v>0</v>
      </c>
      <c r="G49" s="68">
        <f t="shared" si="17"/>
        <v>0</v>
      </c>
      <c r="H49" s="68">
        <f t="shared" si="17"/>
        <v>0</v>
      </c>
      <c r="I49" s="68">
        <f t="shared" si="17"/>
        <v>0</v>
      </c>
      <c r="J49" s="68">
        <f t="shared" si="17"/>
        <v>0</v>
      </c>
      <c r="K49" s="68">
        <f t="shared" si="17"/>
        <v>0</v>
      </c>
      <c r="L49" s="68">
        <f t="shared" si="17"/>
        <v>0</v>
      </c>
      <c r="M49" s="68">
        <f t="shared" si="17"/>
        <v>0</v>
      </c>
      <c r="N49" s="68">
        <f t="shared" si="17"/>
        <v>0</v>
      </c>
      <c r="O49" s="68">
        <f t="shared" si="17"/>
        <v>0</v>
      </c>
      <c r="P49" s="68">
        <f t="shared" si="17"/>
        <v>0</v>
      </c>
      <c r="Q49" s="68">
        <f t="shared" si="17"/>
        <v>0</v>
      </c>
      <c r="R49" s="68">
        <f t="shared" si="17"/>
        <v>0</v>
      </c>
      <c r="S49" s="68">
        <f t="shared" si="17"/>
        <v>0</v>
      </c>
      <c r="T49" s="68">
        <f t="shared" si="17"/>
        <v>0</v>
      </c>
      <c r="U49" s="68">
        <f t="shared" si="17"/>
        <v>0</v>
      </c>
      <c r="V49" s="68">
        <f t="shared" si="17"/>
        <v>0</v>
      </c>
      <c r="W49" s="68">
        <f t="shared" si="17"/>
        <v>0</v>
      </c>
      <c r="X49" s="68">
        <f t="shared" si="17"/>
        <v>0</v>
      </c>
      <c r="Y49" s="68">
        <f t="shared" si="17"/>
        <v>0</v>
      </c>
      <c r="Z49" s="68">
        <f t="shared" si="17"/>
        <v>0</v>
      </c>
      <c r="AA49" s="68">
        <f t="shared" si="17"/>
        <v>0</v>
      </c>
      <c r="AB49" s="68">
        <f t="shared" si="17"/>
        <v>0</v>
      </c>
      <c r="AC49" s="68">
        <f t="shared" si="17"/>
        <v>0</v>
      </c>
      <c r="AD49" s="68">
        <f t="shared" si="17"/>
        <v>0</v>
      </c>
      <c r="AE49" s="68">
        <f t="shared" si="17"/>
        <v>0</v>
      </c>
      <c r="AF49" s="68">
        <f t="shared" si="17"/>
        <v>0</v>
      </c>
      <c r="AG49" s="61">
        <f t="shared" si="17"/>
        <v>1270000</v>
      </c>
      <c r="AH49" s="61">
        <f t="shared" si="17"/>
        <v>0</v>
      </c>
      <c r="AI49" s="56">
        <f t="shared" si="17"/>
        <v>0</v>
      </c>
      <c r="AJ49" s="61">
        <f t="shared" si="1"/>
        <v>1270000</v>
      </c>
      <c r="AK49" s="414" t="s">
        <v>84</v>
      </c>
      <c r="AL49" s="415"/>
      <c r="AM49" s="416"/>
    </row>
    <row r="50" spans="1:39" ht="12.6" customHeight="1" thickBot="1">
      <c r="A50" s="77" t="s">
        <v>164</v>
      </c>
      <c r="B50" s="6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>
        <v>1500000</v>
      </c>
      <c r="AA50" s="47"/>
      <c r="AB50" s="47"/>
      <c r="AC50" s="47"/>
      <c r="AD50" s="47"/>
      <c r="AE50" s="47"/>
      <c r="AF50" s="47"/>
      <c r="AG50" s="31">
        <f>SUM(B50:AF50)</f>
        <v>1500000</v>
      </c>
      <c r="AH50" s="39"/>
      <c r="AI50" s="91"/>
      <c r="AJ50" s="44">
        <f t="shared" si="1"/>
        <v>1500000</v>
      </c>
      <c r="AK50" s="423" t="s">
        <v>86</v>
      </c>
      <c r="AL50" s="424"/>
      <c r="AM50" s="425"/>
    </row>
    <row r="51" spans="1:39" ht="12.6" customHeight="1" thickBot="1">
      <c r="A51" s="80" t="s">
        <v>87</v>
      </c>
      <c r="B51" s="68">
        <f t="shared" ref="B51:AI51" si="18">SUM(B50:B50)</f>
        <v>0</v>
      </c>
      <c r="C51" s="68">
        <f t="shared" si="18"/>
        <v>0</v>
      </c>
      <c r="D51" s="68">
        <f t="shared" si="18"/>
        <v>0</v>
      </c>
      <c r="E51" s="68">
        <f t="shared" si="18"/>
        <v>0</v>
      </c>
      <c r="F51" s="68">
        <f t="shared" si="18"/>
        <v>0</v>
      </c>
      <c r="G51" s="68">
        <f t="shared" si="18"/>
        <v>0</v>
      </c>
      <c r="H51" s="68">
        <f t="shared" si="18"/>
        <v>0</v>
      </c>
      <c r="I51" s="68">
        <f t="shared" si="18"/>
        <v>0</v>
      </c>
      <c r="J51" s="68">
        <f t="shared" si="18"/>
        <v>0</v>
      </c>
      <c r="K51" s="68">
        <f t="shared" si="18"/>
        <v>0</v>
      </c>
      <c r="L51" s="68">
        <f t="shared" si="18"/>
        <v>0</v>
      </c>
      <c r="M51" s="68">
        <f t="shared" si="18"/>
        <v>0</v>
      </c>
      <c r="N51" s="68">
        <f t="shared" si="18"/>
        <v>0</v>
      </c>
      <c r="O51" s="68">
        <f t="shared" si="18"/>
        <v>0</v>
      </c>
      <c r="P51" s="68">
        <f t="shared" si="18"/>
        <v>0</v>
      </c>
      <c r="Q51" s="68">
        <f t="shared" si="18"/>
        <v>0</v>
      </c>
      <c r="R51" s="68">
        <f t="shared" si="18"/>
        <v>0</v>
      </c>
      <c r="S51" s="68">
        <f t="shared" si="18"/>
        <v>0</v>
      </c>
      <c r="T51" s="68">
        <f t="shared" si="18"/>
        <v>0</v>
      </c>
      <c r="U51" s="68">
        <f t="shared" si="18"/>
        <v>0</v>
      </c>
      <c r="V51" s="68">
        <f t="shared" si="18"/>
        <v>0</v>
      </c>
      <c r="W51" s="68">
        <f t="shared" si="18"/>
        <v>0</v>
      </c>
      <c r="X51" s="68">
        <f t="shared" si="18"/>
        <v>0</v>
      </c>
      <c r="Y51" s="68">
        <f t="shared" si="18"/>
        <v>0</v>
      </c>
      <c r="Z51" s="68">
        <f t="shared" si="18"/>
        <v>1500000</v>
      </c>
      <c r="AA51" s="68">
        <f t="shared" si="18"/>
        <v>0</v>
      </c>
      <c r="AB51" s="68">
        <f t="shared" si="18"/>
        <v>0</v>
      </c>
      <c r="AC51" s="68">
        <f t="shared" si="18"/>
        <v>0</v>
      </c>
      <c r="AD51" s="68">
        <f t="shared" si="18"/>
        <v>0</v>
      </c>
      <c r="AE51" s="68">
        <f t="shared" si="18"/>
        <v>0</v>
      </c>
      <c r="AF51" s="68">
        <f t="shared" si="18"/>
        <v>0</v>
      </c>
      <c r="AG51" s="61">
        <f t="shared" si="18"/>
        <v>1500000</v>
      </c>
      <c r="AH51" s="61">
        <f t="shared" si="18"/>
        <v>0</v>
      </c>
      <c r="AI51" s="56">
        <f t="shared" si="18"/>
        <v>0</v>
      </c>
      <c r="AJ51" s="61">
        <f t="shared" si="1"/>
        <v>1500000</v>
      </c>
      <c r="AK51" s="414" t="s">
        <v>87</v>
      </c>
      <c r="AL51" s="415"/>
      <c r="AM51" s="416"/>
    </row>
    <row r="52" spans="1:39" ht="12.6" customHeight="1" thickBot="1">
      <c r="A52" s="342" t="s">
        <v>88</v>
      </c>
      <c r="B52" s="343">
        <f t="shared" ref="B52:AI52" si="19">B13+B14+B33+B35+B42+B46+B49+B51</f>
        <v>12709829</v>
      </c>
      <c r="C52" s="343">
        <f t="shared" si="19"/>
        <v>1208535</v>
      </c>
      <c r="D52" s="343">
        <f t="shared" si="19"/>
        <v>1397000</v>
      </c>
      <c r="E52" s="343">
        <f t="shared" si="19"/>
        <v>0</v>
      </c>
      <c r="F52" s="343">
        <f t="shared" si="19"/>
        <v>65755402</v>
      </c>
      <c r="G52" s="343">
        <f t="shared" si="19"/>
        <v>4486931</v>
      </c>
      <c r="H52" s="343">
        <f t="shared" si="19"/>
        <v>243000</v>
      </c>
      <c r="I52" s="343">
        <f t="shared" si="19"/>
        <v>200000</v>
      </c>
      <c r="J52" s="343">
        <f t="shared" si="19"/>
        <v>18460240</v>
      </c>
      <c r="K52" s="343">
        <f t="shared" si="19"/>
        <v>2998670</v>
      </c>
      <c r="L52" s="343">
        <f t="shared" si="19"/>
        <v>754368</v>
      </c>
      <c r="M52" s="343">
        <f t="shared" si="19"/>
        <v>200000</v>
      </c>
      <c r="N52" s="343">
        <f t="shared" si="19"/>
        <v>0</v>
      </c>
      <c r="O52" s="343">
        <f t="shared" si="19"/>
        <v>7197300</v>
      </c>
      <c r="P52" s="343">
        <f t="shared" si="19"/>
        <v>4800000</v>
      </c>
      <c r="Q52" s="343">
        <f t="shared" si="19"/>
        <v>3436430</v>
      </c>
      <c r="R52" s="343">
        <f t="shared" si="19"/>
        <v>2767000</v>
      </c>
      <c r="S52" s="343">
        <f t="shared" si="19"/>
        <v>600000</v>
      </c>
      <c r="T52" s="343">
        <f t="shared" si="19"/>
        <v>1455000</v>
      </c>
      <c r="U52" s="343">
        <f t="shared" si="19"/>
        <v>6240000</v>
      </c>
      <c r="V52" s="343">
        <f t="shared" si="19"/>
        <v>30000</v>
      </c>
      <c r="W52" s="343">
        <f t="shared" si="19"/>
        <v>7197651</v>
      </c>
      <c r="X52" s="343">
        <f t="shared" si="19"/>
        <v>151200</v>
      </c>
      <c r="Y52" s="343">
        <f t="shared" si="19"/>
        <v>100000</v>
      </c>
      <c r="Z52" s="343">
        <f t="shared" si="19"/>
        <v>1500000</v>
      </c>
      <c r="AA52" s="343">
        <f t="shared" si="19"/>
        <v>19726216</v>
      </c>
      <c r="AB52" s="343">
        <f t="shared" si="19"/>
        <v>9151920</v>
      </c>
      <c r="AC52" s="343">
        <f t="shared" si="19"/>
        <v>3589424</v>
      </c>
      <c r="AD52" s="343">
        <f t="shared" si="19"/>
        <v>6763090</v>
      </c>
      <c r="AE52" s="343">
        <f t="shared" si="19"/>
        <v>2486431</v>
      </c>
      <c r="AF52" s="343">
        <f t="shared" si="19"/>
        <v>7478541</v>
      </c>
      <c r="AG52" s="61">
        <f t="shared" si="19"/>
        <v>193084178</v>
      </c>
      <c r="AH52" s="344">
        <f t="shared" si="19"/>
        <v>40808331</v>
      </c>
      <c r="AI52" s="345">
        <f t="shared" si="19"/>
        <v>60102383</v>
      </c>
      <c r="AJ52" s="344">
        <f t="shared" si="1"/>
        <v>293994892</v>
      </c>
      <c r="AK52" s="444" t="s">
        <v>88</v>
      </c>
      <c r="AL52" s="445"/>
      <c r="AM52" s="446"/>
    </row>
    <row r="53" spans="1:39" ht="13.5" customHeight="1" thickBot="1">
      <c r="A53" s="347" t="s">
        <v>238</v>
      </c>
      <c r="B53" s="40"/>
      <c r="C53" s="40"/>
      <c r="D53" s="40"/>
      <c r="E53" s="40"/>
      <c r="F53" s="40">
        <v>6437236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4">
        <f>SUM(B53:AF53)</f>
        <v>6437236</v>
      </c>
      <c r="AH53" s="346"/>
      <c r="AI53" s="346"/>
      <c r="AJ53" s="344">
        <f t="shared" si="1"/>
        <v>6437236</v>
      </c>
      <c r="AK53" s="447" t="s">
        <v>242</v>
      </c>
      <c r="AL53" s="448"/>
      <c r="AM53" s="449"/>
    </row>
    <row r="54" spans="1:39" ht="12.6" customHeight="1" thickBot="1">
      <c r="A54" s="75" t="s">
        <v>166</v>
      </c>
      <c r="B54" s="50"/>
      <c r="C54" s="29"/>
      <c r="D54" s="29"/>
      <c r="E54" s="29"/>
      <c r="F54" s="29">
        <v>99578035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7">
        <f>SUM(B54:AF54)</f>
        <v>99578035</v>
      </c>
      <c r="AH54" s="27"/>
      <c r="AI54" s="72"/>
      <c r="AJ54" s="27">
        <f t="shared" si="1"/>
        <v>99578035</v>
      </c>
      <c r="AK54" s="420" t="s">
        <v>89</v>
      </c>
      <c r="AL54" s="421"/>
      <c r="AM54" s="422"/>
    </row>
    <row r="55" spans="1:39" ht="12.6" customHeight="1" thickBot="1">
      <c r="A55" s="80" t="s">
        <v>91</v>
      </c>
      <c r="B55" s="68">
        <f>SUM(B53:B54)</f>
        <v>0</v>
      </c>
      <c r="C55" s="68">
        <f t="shared" ref="C55:AF55" si="20">SUM(C53:C54)</f>
        <v>0</v>
      </c>
      <c r="D55" s="68">
        <f t="shared" si="20"/>
        <v>0</v>
      </c>
      <c r="E55" s="68">
        <f t="shared" si="20"/>
        <v>0</v>
      </c>
      <c r="F55" s="68">
        <f t="shared" si="20"/>
        <v>106015271</v>
      </c>
      <c r="G55" s="68">
        <f t="shared" si="20"/>
        <v>0</v>
      </c>
      <c r="H55" s="68">
        <f t="shared" si="20"/>
        <v>0</v>
      </c>
      <c r="I55" s="68">
        <f t="shared" si="20"/>
        <v>0</v>
      </c>
      <c r="J55" s="68">
        <f t="shared" si="20"/>
        <v>0</v>
      </c>
      <c r="K55" s="68">
        <f t="shared" si="20"/>
        <v>0</v>
      </c>
      <c r="L55" s="68">
        <f t="shared" si="20"/>
        <v>0</v>
      </c>
      <c r="M55" s="68">
        <f t="shared" si="20"/>
        <v>0</v>
      </c>
      <c r="N55" s="68">
        <f t="shared" si="20"/>
        <v>0</v>
      </c>
      <c r="O55" s="68">
        <f t="shared" si="20"/>
        <v>0</v>
      </c>
      <c r="P55" s="68">
        <f t="shared" si="20"/>
        <v>0</v>
      </c>
      <c r="Q55" s="68">
        <f t="shared" si="20"/>
        <v>0</v>
      </c>
      <c r="R55" s="68">
        <f t="shared" si="20"/>
        <v>0</v>
      </c>
      <c r="S55" s="68">
        <f t="shared" si="20"/>
        <v>0</v>
      </c>
      <c r="T55" s="68">
        <f t="shared" si="20"/>
        <v>0</v>
      </c>
      <c r="U55" s="68">
        <f t="shared" si="20"/>
        <v>0</v>
      </c>
      <c r="V55" s="68">
        <f t="shared" si="20"/>
        <v>0</v>
      </c>
      <c r="W55" s="68">
        <f t="shared" si="20"/>
        <v>0</v>
      </c>
      <c r="X55" s="68">
        <f t="shared" si="20"/>
        <v>0</v>
      </c>
      <c r="Y55" s="68">
        <f t="shared" si="20"/>
        <v>0</v>
      </c>
      <c r="Z55" s="68">
        <f t="shared" si="20"/>
        <v>0</v>
      </c>
      <c r="AA55" s="68">
        <f t="shared" si="20"/>
        <v>0</v>
      </c>
      <c r="AB55" s="68">
        <f t="shared" si="20"/>
        <v>0</v>
      </c>
      <c r="AC55" s="68">
        <f t="shared" si="20"/>
        <v>0</v>
      </c>
      <c r="AD55" s="68">
        <f t="shared" si="20"/>
        <v>0</v>
      </c>
      <c r="AE55" s="68">
        <f t="shared" si="20"/>
        <v>0</v>
      </c>
      <c r="AF55" s="68">
        <f t="shared" si="20"/>
        <v>0</v>
      </c>
      <c r="AG55" s="61">
        <f>SUM(AG53:AG54)</f>
        <v>106015271</v>
      </c>
      <c r="AH55" s="61"/>
      <c r="AI55" s="56"/>
      <c r="AJ55" s="61">
        <f t="shared" si="1"/>
        <v>106015271</v>
      </c>
      <c r="AK55" s="414" t="s">
        <v>91</v>
      </c>
      <c r="AL55" s="415"/>
      <c r="AM55" s="416"/>
    </row>
    <row r="56" spans="1:39" ht="12.6" customHeight="1" thickBot="1">
      <c r="A56" s="84" t="s">
        <v>92</v>
      </c>
      <c r="B56" s="68">
        <f t="shared" ref="B56:AI56" si="21">B52+B55</f>
        <v>12709829</v>
      </c>
      <c r="C56" s="68">
        <f t="shared" si="21"/>
        <v>1208535</v>
      </c>
      <c r="D56" s="68">
        <f t="shared" si="21"/>
        <v>1397000</v>
      </c>
      <c r="E56" s="68">
        <f t="shared" si="21"/>
        <v>0</v>
      </c>
      <c r="F56" s="68">
        <f t="shared" si="21"/>
        <v>171770673</v>
      </c>
      <c r="G56" s="68">
        <f t="shared" si="21"/>
        <v>4486931</v>
      </c>
      <c r="H56" s="68">
        <f t="shared" si="21"/>
        <v>243000</v>
      </c>
      <c r="I56" s="68">
        <f t="shared" si="21"/>
        <v>200000</v>
      </c>
      <c r="J56" s="68">
        <f t="shared" si="21"/>
        <v>18460240</v>
      </c>
      <c r="K56" s="68">
        <f t="shared" si="21"/>
        <v>2998670</v>
      </c>
      <c r="L56" s="68">
        <f t="shared" si="21"/>
        <v>754368</v>
      </c>
      <c r="M56" s="68">
        <f t="shared" si="21"/>
        <v>200000</v>
      </c>
      <c r="N56" s="68">
        <f t="shared" si="21"/>
        <v>0</v>
      </c>
      <c r="O56" s="68">
        <f t="shared" si="21"/>
        <v>7197300</v>
      </c>
      <c r="P56" s="68">
        <f t="shared" si="21"/>
        <v>4800000</v>
      </c>
      <c r="Q56" s="68">
        <f t="shared" si="21"/>
        <v>3436430</v>
      </c>
      <c r="R56" s="68">
        <f t="shared" si="21"/>
        <v>2767000</v>
      </c>
      <c r="S56" s="68">
        <f t="shared" si="21"/>
        <v>600000</v>
      </c>
      <c r="T56" s="68">
        <f t="shared" si="21"/>
        <v>1455000</v>
      </c>
      <c r="U56" s="68">
        <f t="shared" si="21"/>
        <v>6240000</v>
      </c>
      <c r="V56" s="68">
        <f t="shared" si="21"/>
        <v>30000</v>
      </c>
      <c r="W56" s="68">
        <f t="shared" si="21"/>
        <v>7197651</v>
      </c>
      <c r="X56" s="68">
        <f t="shared" si="21"/>
        <v>151200</v>
      </c>
      <c r="Y56" s="68">
        <f t="shared" si="21"/>
        <v>100000</v>
      </c>
      <c r="Z56" s="68">
        <f t="shared" si="21"/>
        <v>1500000</v>
      </c>
      <c r="AA56" s="68">
        <f t="shared" si="21"/>
        <v>19726216</v>
      </c>
      <c r="AB56" s="68">
        <f t="shared" si="21"/>
        <v>9151920</v>
      </c>
      <c r="AC56" s="68">
        <f t="shared" si="21"/>
        <v>3589424</v>
      </c>
      <c r="AD56" s="68">
        <f t="shared" si="21"/>
        <v>6763090</v>
      </c>
      <c r="AE56" s="68">
        <f t="shared" si="21"/>
        <v>2486431</v>
      </c>
      <c r="AF56" s="68">
        <f t="shared" si="21"/>
        <v>7478541</v>
      </c>
      <c r="AG56" s="61">
        <f t="shared" si="21"/>
        <v>299099449</v>
      </c>
      <c r="AH56" s="61">
        <f t="shared" si="21"/>
        <v>40808331</v>
      </c>
      <c r="AI56" s="56">
        <f t="shared" si="21"/>
        <v>60102383</v>
      </c>
      <c r="AJ56" s="61">
        <f t="shared" si="1"/>
        <v>400010163</v>
      </c>
      <c r="AK56" s="435" t="s">
        <v>92</v>
      </c>
      <c r="AL56" s="436"/>
      <c r="AM56" s="437"/>
    </row>
  </sheetData>
  <mergeCells count="55">
    <mergeCell ref="AK45:AM45"/>
    <mergeCell ref="AK46:AM46"/>
    <mergeCell ref="AK47:AM47"/>
    <mergeCell ref="AK48:AM48"/>
    <mergeCell ref="AK49:AM49"/>
    <mergeCell ref="AK55:AM55"/>
    <mergeCell ref="AK56:AM56"/>
    <mergeCell ref="AK50:AM50"/>
    <mergeCell ref="AK51:AM51"/>
    <mergeCell ref="AK52:AM52"/>
    <mergeCell ref="AK54:AM54"/>
    <mergeCell ref="AK53:AM53"/>
    <mergeCell ref="AK43:AM43"/>
    <mergeCell ref="AK44:AM44"/>
    <mergeCell ref="AK35:AM35"/>
    <mergeCell ref="AK36:AM36"/>
    <mergeCell ref="AK40:AM40"/>
    <mergeCell ref="AK38:AM38"/>
    <mergeCell ref="AK39:AM39"/>
    <mergeCell ref="AK31:AM31"/>
    <mergeCell ref="AK32:AM32"/>
    <mergeCell ref="AK37:AM37"/>
    <mergeCell ref="AK41:AM41"/>
    <mergeCell ref="AK42:AM42"/>
    <mergeCell ref="AK34:AM34"/>
    <mergeCell ref="AK33:AM33"/>
    <mergeCell ref="AK7:AM7"/>
    <mergeCell ref="AK8:AM8"/>
    <mergeCell ref="AK9:AM9"/>
    <mergeCell ref="AK10:AM10"/>
    <mergeCell ref="AK25:AM25"/>
    <mergeCell ref="AK18:AM18"/>
    <mergeCell ref="AK19:AM19"/>
    <mergeCell ref="AK20:AM20"/>
    <mergeCell ref="AK21:AM21"/>
    <mergeCell ref="AK22:AM22"/>
    <mergeCell ref="AK11:AM11"/>
    <mergeCell ref="AK12:AM12"/>
    <mergeCell ref="AK13:AM13"/>
    <mergeCell ref="AK14:AM14"/>
    <mergeCell ref="AK15:AM15"/>
    <mergeCell ref="AK16:AM16"/>
    <mergeCell ref="AK2:AM2"/>
    <mergeCell ref="AK3:AM3"/>
    <mergeCell ref="AK4:AM4"/>
    <mergeCell ref="AK5:AM5"/>
    <mergeCell ref="AK6:AM6"/>
    <mergeCell ref="AK28:AM28"/>
    <mergeCell ref="AK29:AM29"/>
    <mergeCell ref="AK30:AM30"/>
    <mergeCell ref="AK17:AM17"/>
    <mergeCell ref="AK23:AM23"/>
    <mergeCell ref="AK24:AM24"/>
    <mergeCell ref="AK26:AM26"/>
    <mergeCell ref="AK27:AM27"/>
  </mergeCell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7"/>
  <sheetViews>
    <sheetView topLeftCell="A16" workbookViewId="0">
      <selection activeCell="M44" sqref="M44"/>
    </sheetView>
  </sheetViews>
  <sheetFormatPr defaultRowHeight="15"/>
  <cols>
    <col min="1" max="1" width="36.7109375" customWidth="1"/>
    <col min="5" max="5" width="6" customWidth="1"/>
    <col min="6" max="6" width="5.7109375" customWidth="1"/>
    <col min="7" max="7" width="7.85546875" customWidth="1"/>
    <col min="8" max="8" width="7.42578125" customWidth="1"/>
    <col min="9" max="9" width="7.28515625" customWidth="1"/>
    <col min="10" max="10" width="7.85546875" customWidth="1"/>
    <col min="11" max="11" width="7.42578125" customWidth="1"/>
  </cols>
  <sheetData>
    <row r="1" spans="1:13" ht="4.5" customHeight="1" thickBot="1"/>
    <row r="2" spans="1:13" ht="89.25" customHeight="1" thickBot="1">
      <c r="A2" s="456" t="s">
        <v>177</v>
      </c>
      <c r="B2" s="457"/>
      <c r="C2" s="457"/>
      <c r="D2" s="458"/>
      <c r="E2" s="104" t="s">
        <v>134</v>
      </c>
      <c r="F2" s="105" t="s">
        <v>127</v>
      </c>
      <c r="G2" s="105" t="s">
        <v>128</v>
      </c>
      <c r="H2" s="105" t="s">
        <v>129</v>
      </c>
      <c r="I2" s="105" t="s">
        <v>130</v>
      </c>
      <c r="J2" s="105" t="s">
        <v>131</v>
      </c>
      <c r="K2" s="105" t="s">
        <v>132</v>
      </c>
      <c r="L2" s="105">
        <v>18030</v>
      </c>
      <c r="M2" s="106" t="s">
        <v>133</v>
      </c>
    </row>
    <row r="3" spans="1:13" ht="12.75" customHeight="1">
      <c r="A3" s="459" t="s">
        <v>1</v>
      </c>
      <c r="B3" s="459"/>
      <c r="C3" s="459"/>
      <c r="D3" s="459"/>
      <c r="E3" s="29"/>
      <c r="F3" s="29"/>
      <c r="G3" s="29"/>
      <c r="H3" s="29"/>
      <c r="I3" s="29"/>
      <c r="J3" s="29"/>
      <c r="K3" s="29"/>
      <c r="L3" s="29"/>
      <c r="M3" s="29">
        <f>SUM(E3:L3)</f>
        <v>0</v>
      </c>
    </row>
    <row r="4" spans="1:13" ht="12" customHeight="1">
      <c r="A4" s="460" t="s">
        <v>2</v>
      </c>
      <c r="B4" s="461"/>
      <c r="C4" s="461"/>
      <c r="D4" s="462"/>
      <c r="E4" s="32"/>
      <c r="F4" s="32"/>
      <c r="G4" s="32"/>
      <c r="H4" s="32"/>
      <c r="I4" s="32"/>
      <c r="J4" s="32"/>
      <c r="K4" s="32"/>
      <c r="L4" s="32"/>
      <c r="M4" s="32">
        <f t="shared" ref="M4:M7" si="0">SUM(E4:L4)</f>
        <v>0</v>
      </c>
    </row>
    <row r="5" spans="1:13" ht="12.75" hidden="1" customHeight="1">
      <c r="A5" s="460" t="s">
        <v>3</v>
      </c>
      <c r="B5" s="461"/>
      <c r="C5" s="461"/>
      <c r="D5" s="462"/>
      <c r="E5" s="32"/>
      <c r="F5" s="32"/>
      <c r="G5" s="32"/>
      <c r="H5" s="32"/>
      <c r="I5" s="32"/>
      <c r="J5" s="32"/>
      <c r="K5" s="32"/>
      <c r="L5" s="32"/>
      <c r="M5" s="32">
        <f t="shared" si="0"/>
        <v>0</v>
      </c>
    </row>
    <row r="6" spans="1:13" ht="12.75" customHeight="1">
      <c r="A6" s="460" t="s">
        <v>4</v>
      </c>
      <c r="B6" s="461"/>
      <c r="C6" s="461"/>
      <c r="D6" s="462"/>
      <c r="E6" s="32"/>
      <c r="F6" s="32"/>
      <c r="G6" s="32"/>
      <c r="H6" s="32"/>
      <c r="I6" s="32"/>
      <c r="J6" s="32"/>
      <c r="K6" s="32"/>
      <c r="L6" s="32"/>
      <c r="M6" s="32">
        <f t="shared" si="0"/>
        <v>0</v>
      </c>
    </row>
    <row r="7" spans="1:13" ht="12.75" customHeight="1">
      <c r="A7" s="463" t="s">
        <v>5</v>
      </c>
      <c r="B7" s="463"/>
      <c r="C7" s="463"/>
      <c r="D7" s="463"/>
      <c r="E7" s="32"/>
      <c r="F7" s="32"/>
      <c r="G7" s="32"/>
      <c r="H7" s="32"/>
      <c r="I7" s="32"/>
      <c r="J7" s="32"/>
      <c r="K7" s="32"/>
      <c r="L7" s="32"/>
      <c r="M7" s="32">
        <f t="shared" si="0"/>
        <v>0</v>
      </c>
    </row>
    <row r="8" spans="1:13" ht="12.75" customHeight="1">
      <c r="A8" s="397" t="s">
        <v>6</v>
      </c>
      <c r="B8" s="397"/>
      <c r="C8" s="397"/>
      <c r="D8" s="397"/>
      <c r="E8" s="35">
        <f>SUM(E3:E7)</f>
        <v>0</v>
      </c>
      <c r="F8" s="35">
        <f t="shared" ref="F8:M8" si="1">SUM(F3:F7)</f>
        <v>0</v>
      </c>
      <c r="G8" s="35">
        <f t="shared" si="1"/>
        <v>0</v>
      </c>
      <c r="H8" s="35">
        <f t="shared" si="1"/>
        <v>0</v>
      </c>
      <c r="I8" s="35">
        <f t="shared" si="1"/>
        <v>0</v>
      </c>
      <c r="J8" s="35">
        <f t="shared" si="1"/>
        <v>0</v>
      </c>
      <c r="K8" s="35">
        <f t="shared" si="1"/>
        <v>0</v>
      </c>
      <c r="L8" s="35">
        <f t="shared" si="1"/>
        <v>0</v>
      </c>
      <c r="M8" s="35">
        <f t="shared" si="1"/>
        <v>0</v>
      </c>
    </row>
    <row r="9" spans="1:13" ht="12.75" customHeight="1" thickBot="1">
      <c r="A9" s="464" t="s">
        <v>7</v>
      </c>
      <c r="B9" s="464"/>
      <c r="C9" s="464"/>
      <c r="D9" s="465"/>
      <c r="E9" s="47"/>
      <c r="F9" s="47"/>
      <c r="G9" s="47"/>
      <c r="H9" s="47"/>
      <c r="I9" s="47"/>
      <c r="J9" s="47"/>
      <c r="K9" s="47"/>
      <c r="L9" s="47"/>
      <c r="M9" s="47">
        <f>SUM(E9:L9)</f>
        <v>0</v>
      </c>
    </row>
    <row r="10" spans="1:13" ht="12.75" customHeight="1" thickBot="1">
      <c r="A10" s="466" t="s">
        <v>8</v>
      </c>
      <c r="B10" s="467"/>
      <c r="C10" s="467"/>
      <c r="D10" s="433"/>
      <c r="E10" s="40">
        <f>SUM(E9)</f>
        <v>0</v>
      </c>
      <c r="F10" s="40">
        <f t="shared" ref="F10:M10" si="2">SUM(F9)</f>
        <v>0</v>
      </c>
      <c r="G10" s="40">
        <f t="shared" si="2"/>
        <v>0</v>
      </c>
      <c r="H10" s="40">
        <f t="shared" si="2"/>
        <v>0</v>
      </c>
      <c r="I10" s="40">
        <f t="shared" si="2"/>
        <v>0</v>
      </c>
      <c r="J10" s="40">
        <f t="shared" si="2"/>
        <v>0</v>
      </c>
      <c r="K10" s="40">
        <f t="shared" si="2"/>
        <v>0</v>
      </c>
      <c r="L10" s="40">
        <f t="shared" si="2"/>
        <v>0</v>
      </c>
      <c r="M10" s="139">
        <f t="shared" si="2"/>
        <v>0</v>
      </c>
    </row>
    <row r="11" spans="1:13" ht="12.75" customHeight="1" thickBot="1">
      <c r="A11" s="468" t="s">
        <v>9</v>
      </c>
      <c r="B11" s="468"/>
      <c r="C11" s="468"/>
      <c r="D11" s="469"/>
      <c r="E11" s="42"/>
      <c r="F11" s="42"/>
      <c r="G11" s="42"/>
      <c r="H11" s="42"/>
      <c r="I11" s="42"/>
      <c r="J11" s="42"/>
      <c r="K11" s="42"/>
      <c r="L11" s="42"/>
      <c r="M11" s="42">
        <f>SUM(E11:L11)</f>
        <v>0</v>
      </c>
    </row>
    <row r="12" spans="1:13" ht="12.75" customHeight="1" thickBot="1">
      <c r="A12" s="466" t="s">
        <v>10</v>
      </c>
      <c r="B12" s="467"/>
      <c r="C12" s="467"/>
      <c r="D12" s="433"/>
      <c r="E12" s="40">
        <f>SUM(E11)</f>
        <v>0</v>
      </c>
      <c r="F12" s="40">
        <f t="shared" ref="F12:M12" si="3">SUM(F11)</f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139">
        <f t="shared" si="3"/>
        <v>0</v>
      </c>
    </row>
    <row r="13" spans="1:13" ht="12.75" customHeight="1">
      <c r="A13" s="455" t="s">
        <v>11</v>
      </c>
      <c r="B13" s="455"/>
      <c r="C13" s="455"/>
      <c r="D13" s="455"/>
      <c r="E13" s="29"/>
      <c r="F13" s="29"/>
      <c r="G13" s="29"/>
      <c r="H13" s="29"/>
      <c r="I13" s="29"/>
      <c r="J13" s="29"/>
      <c r="K13" s="29"/>
      <c r="L13" s="29"/>
      <c r="M13" s="29">
        <f>SUM(E13:L13)</f>
        <v>0</v>
      </c>
    </row>
    <row r="14" spans="1:13" ht="12.75" hidden="1" customHeight="1">
      <c r="A14" s="470" t="s">
        <v>12</v>
      </c>
      <c r="B14" s="470"/>
      <c r="C14" s="470"/>
      <c r="D14" s="470"/>
      <c r="E14" s="32"/>
      <c r="F14" s="32"/>
      <c r="G14" s="32"/>
      <c r="H14" s="32"/>
      <c r="I14" s="32"/>
      <c r="J14" s="32"/>
      <c r="K14" s="32"/>
      <c r="L14" s="32"/>
      <c r="M14" s="32">
        <f t="shared" ref="M14:M15" si="4">SUM(E14:L14)</f>
        <v>0</v>
      </c>
    </row>
    <row r="15" spans="1:13" ht="12.75" hidden="1" customHeight="1">
      <c r="A15" s="470" t="s">
        <v>13</v>
      </c>
      <c r="B15" s="470"/>
      <c r="C15" s="470"/>
      <c r="D15" s="463"/>
      <c r="E15" s="32"/>
      <c r="F15" s="32"/>
      <c r="G15" s="32"/>
      <c r="H15" s="32"/>
      <c r="I15" s="32"/>
      <c r="J15" s="32"/>
      <c r="K15" s="32"/>
      <c r="L15" s="32"/>
      <c r="M15" s="32">
        <f t="shared" si="4"/>
        <v>0</v>
      </c>
    </row>
    <row r="16" spans="1:13" ht="12.75" customHeight="1" thickBot="1">
      <c r="A16" s="471" t="s">
        <v>14</v>
      </c>
      <c r="B16" s="472"/>
      <c r="C16" s="472"/>
      <c r="D16" s="473"/>
      <c r="E16" s="37">
        <f>SUM(E14:E15)</f>
        <v>0</v>
      </c>
      <c r="F16" s="37">
        <f t="shared" ref="F16:M16" si="5">SUM(F14:F15)</f>
        <v>0</v>
      </c>
      <c r="G16" s="37">
        <f t="shared" si="5"/>
        <v>0</v>
      </c>
      <c r="H16" s="37">
        <f t="shared" si="5"/>
        <v>0</v>
      </c>
      <c r="I16" s="37">
        <f t="shared" si="5"/>
        <v>0</v>
      </c>
      <c r="J16" s="37">
        <f t="shared" si="5"/>
        <v>0</v>
      </c>
      <c r="K16" s="37">
        <f t="shared" si="5"/>
        <v>0</v>
      </c>
      <c r="L16" s="37">
        <f t="shared" si="5"/>
        <v>0</v>
      </c>
      <c r="M16" s="37">
        <f t="shared" si="5"/>
        <v>0</v>
      </c>
    </row>
    <row r="17" spans="1:13" ht="12.75" customHeight="1" thickBot="1">
      <c r="A17" s="466" t="s">
        <v>15</v>
      </c>
      <c r="B17" s="433"/>
      <c r="C17" s="433"/>
      <c r="D17" s="433"/>
      <c r="E17" s="40">
        <f>E13+E16</f>
        <v>0</v>
      </c>
      <c r="F17" s="40">
        <f t="shared" ref="F17:M17" si="6">F13+F16</f>
        <v>0</v>
      </c>
      <c r="G17" s="40">
        <f t="shared" si="6"/>
        <v>0</v>
      </c>
      <c r="H17" s="40">
        <f t="shared" si="6"/>
        <v>0</v>
      </c>
      <c r="I17" s="40">
        <f t="shared" si="6"/>
        <v>0</v>
      </c>
      <c r="J17" s="40">
        <f t="shared" si="6"/>
        <v>0</v>
      </c>
      <c r="K17" s="40">
        <f t="shared" si="6"/>
        <v>0</v>
      </c>
      <c r="L17" s="40">
        <f t="shared" si="6"/>
        <v>0</v>
      </c>
      <c r="M17" s="139">
        <f t="shared" si="6"/>
        <v>0</v>
      </c>
    </row>
    <row r="18" spans="1:13" ht="12.75" customHeight="1">
      <c r="A18" s="474" t="s">
        <v>16</v>
      </c>
      <c r="B18" s="459"/>
      <c r="C18" s="459"/>
      <c r="D18" s="459"/>
      <c r="E18" s="29"/>
      <c r="F18" s="29"/>
      <c r="G18" s="29">
        <v>500000</v>
      </c>
      <c r="H18" s="29"/>
      <c r="I18" s="29"/>
      <c r="J18" s="29"/>
      <c r="K18" s="29"/>
      <c r="L18" s="29"/>
      <c r="M18" s="29">
        <f>SUM(E18:L18)</f>
        <v>500000</v>
      </c>
    </row>
    <row r="19" spans="1:13" ht="12.75" customHeight="1">
      <c r="A19" s="470" t="s">
        <v>17</v>
      </c>
      <c r="B19" s="463"/>
      <c r="C19" s="463"/>
      <c r="D19" s="463"/>
      <c r="E19" s="32"/>
      <c r="F19" s="32"/>
      <c r="G19" s="32"/>
      <c r="H19" s="32"/>
      <c r="I19" s="32"/>
      <c r="J19" s="32"/>
      <c r="K19" s="32"/>
      <c r="L19" s="32"/>
      <c r="M19" s="32">
        <f t="shared" ref="M19:M23" si="7">SUM(E19:L19)</f>
        <v>0</v>
      </c>
    </row>
    <row r="20" spans="1:13" ht="12.75" customHeight="1">
      <c r="A20" s="470" t="s">
        <v>18</v>
      </c>
      <c r="B20" s="470"/>
      <c r="C20" s="470"/>
      <c r="D20" s="463"/>
      <c r="E20" s="32"/>
      <c r="F20" s="32"/>
      <c r="G20" s="32"/>
      <c r="H20" s="32"/>
      <c r="I20" s="32"/>
      <c r="J20" s="32"/>
      <c r="K20" s="32"/>
      <c r="L20" s="32"/>
      <c r="M20" s="32">
        <f t="shared" si="7"/>
        <v>0</v>
      </c>
    </row>
    <row r="21" spans="1:13" ht="12.75" customHeight="1">
      <c r="A21" s="470" t="s">
        <v>19</v>
      </c>
      <c r="B21" s="470"/>
      <c r="C21" s="470"/>
      <c r="D21" s="463"/>
      <c r="E21" s="32"/>
      <c r="F21" s="32"/>
      <c r="G21" s="32"/>
      <c r="H21" s="32"/>
      <c r="I21" s="32"/>
      <c r="J21" s="32"/>
      <c r="K21" s="32"/>
      <c r="L21" s="32"/>
      <c r="M21" s="32">
        <f t="shared" si="7"/>
        <v>0</v>
      </c>
    </row>
    <row r="22" spans="1:13" ht="12.75" customHeight="1">
      <c r="A22" s="470" t="s">
        <v>20</v>
      </c>
      <c r="B22" s="470"/>
      <c r="C22" s="470"/>
      <c r="D22" s="463"/>
      <c r="E22" s="32"/>
      <c r="F22" s="32"/>
      <c r="G22" s="32"/>
      <c r="H22" s="32"/>
      <c r="I22" s="32"/>
      <c r="J22" s="32"/>
      <c r="K22" s="32">
        <v>20000</v>
      </c>
      <c r="L22" s="32"/>
      <c r="M22" s="32">
        <f t="shared" si="7"/>
        <v>20000</v>
      </c>
    </row>
    <row r="23" spans="1:13" ht="12.75" customHeight="1" thickBot="1">
      <c r="A23" s="464" t="s">
        <v>21</v>
      </c>
      <c r="B23" s="464"/>
      <c r="C23" s="464"/>
      <c r="D23" s="465"/>
      <c r="E23" s="47"/>
      <c r="F23" s="47"/>
      <c r="G23" s="47">
        <v>30000</v>
      </c>
      <c r="H23" s="47"/>
      <c r="I23" s="47"/>
      <c r="J23" s="47"/>
      <c r="K23" s="47"/>
      <c r="L23" s="47"/>
      <c r="M23" s="47">
        <f t="shared" si="7"/>
        <v>30000</v>
      </c>
    </row>
    <row r="24" spans="1:13" ht="12.75" customHeight="1" thickBot="1">
      <c r="A24" s="466" t="s">
        <v>22</v>
      </c>
      <c r="B24" s="467"/>
      <c r="C24" s="467"/>
      <c r="D24" s="433"/>
      <c r="E24" s="40">
        <f>SUM(E18:E23)</f>
        <v>0</v>
      </c>
      <c r="F24" s="40">
        <f t="shared" ref="F24:M24" si="8">SUM(F18:F23)</f>
        <v>0</v>
      </c>
      <c r="G24" s="40">
        <f t="shared" si="8"/>
        <v>530000</v>
      </c>
      <c r="H24" s="40">
        <f t="shared" si="8"/>
        <v>0</v>
      </c>
      <c r="I24" s="40">
        <f t="shared" si="8"/>
        <v>0</v>
      </c>
      <c r="J24" s="40">
        <f t="shared" si="8"/>
        <v>0</v>
      </c>
      <c r="K24" s="40">
        <f t="shared" si="8"/>
        <v>20000</v>
      </c>
      <c r="L24" s="40">
        <f t="shared" si="8"/>
        <v>0</v>
      </c>
      <c r="M24" s="139">
        <f t="shared" si="8"/>
        <v>550000</v>
      </c>
    </row>
    <row r="25" spans="1:13" ht="12.75" customHeight="1" thickBot="1">
      <c r="A25" s="468" t="s">
        <v>23</v>
      </c>
      <c r="B25" s="468"/>
      <c r="C25" s="468"/>
      <c r="D25" s="469"/>
      <c r="E25" s="42"/>
      <c r="F25" s="42"/>
      <c r="G25" s="42"/>
      <c r="H25" s="42"/>
      <c r="I25" s="42"/>
      <c r="J25" s="42"/>
      <c r="K25" s="42"/>
      <c r="L25" s="42"/>
      <c r="M25" s="42">
        <f>SUM(E25:L25)</f>
        <v>0</v>
      </c>
    </row>
    <row r="26" spans="1:13" ht="12.75" customHeight="1" thickBot="1">
      <c r="A26" s="466" t="s">
        <v>24</v>
      </c>
      <c r="B26" s="433"/>
      <c r="C26" s="433"/>
      <c r="D26" s="433"/>
      <c r="E26" s="40">
        <f>SUM(E25)</f>
        <v>0</v>
      </c>
      <c r="F26" s="40">
        <f t="shared" ref="F26:M26" si="9">SUM(F25)</f>
        <v>0</v>
      </c>
      <c r="G26" s="40">
        <f t="shared" si="9"/>
        <v>0</v>
      </c>
      <c r="H26" s="40">
        <f t="shared" si="9"/>
        <v>0</v>
      </c>
      <c r="I26" s="40">
        <f t="shared" si="9"/>
        <v>0</v>
      </c>
      <c r="J26" s="40">
        <f t="shared" si="9"/>
        <v>0</v>
      </c>
      <c r="K26" s="40">
        <f t="shared" si="9"/>
        <v>0</v>
      </c>
      <c r="L26" s="40">
        <f t="shared" si="9"/>
        <v>0</v>
      </c>
      <c r="M26" s="139">
        <f t="shared" si="9"/>
        <v>0</v>
      </c>
    </row>
    <row r="27" spans="1:13" ht="12.75" customHeight="1" thickBot="1">
      <c r="A27" s="468" t="s">
        <v>25</v>
      </c>
      <c r="B27" s="469"/>
      <c r="C27" s="469"/>
      <c r="D27" s="469"/>
      <c r="E27" s="42"/>
      <c r="F27" s="42"/>
      <c r="G27" s="42"/>
      <c r="H27" s="42"/>
      <c r="I27" s="42"/>
      <c r="J27" s="42"/>
      <c r="K27" s="42"/>
      <c r="L27" s="42"/>
      <c r="M27" s="42">
        <f>SUM(E27:L27)</f>
        <v>0</v>
      </c>
    </row>
    <row r="28" spans="1:13" ht="12.75" customHeight="1" thickBot="1">
      <c r="A28" s="466" t="s">
        <v>26</v>
      </c>
      <c r="B28" s="467"/>
      <c r="C28" s="467"/>
      <c r="D28" s="433"/>
      <c r="E28" s="40">
        <f>SUM(E27)</f>
        <v>0</v>
      </c>
      <c r="F28" s="40">
        <f t="shared" ref="F28:M28" si="10">SUM(F27)</f>
        <v>0</v>
      </c>
      <c r="G28" s="40">
        <f t="shared" si="10"/>
        <v>0</v>
      </c>
      <c r="H28" s="40">
        <f t="shared" si="10"/>
        <v>0</v>
      </c>
      <c r="I28" s="40">
        <f t="shared" si="10"/>
        <v>0</v>
      </c>
      <c r="J28" s="40">
        <f t="shared" si="10"/>
        <v>0</v>
      </c>
      <c r="K28" s="40">
        <f t="shared" si="10"/>
        <v>0</v>
      </c>
      <c r="L28" s="40">
        <f t="shared" si="10"/>
        <v>0</v>
      </c>
      <c r="M28" s="139">
        <f t="shared" si="10"/>
        <v>0</v>
      </c>
    </row>
    <row r="29" spans="1:13" ht="12.75" customHeight="1" thickBot="1">
      <c r="A29" s="466" t="s">
        <v>27</v>
      </c>
      <c r="B29" s="433"/>
      <c r="C29" s="433"/>
      <c r="D29" s="433"/>
      <c r="E29" s="40">
        <f>E10+E12+E17+E24+E26+E28</f>
        <v>0</v>
      </c>
      <c r="F29" s="40">
        <f t="shared" ref="F29:M29" si="11">F10+F12+F17+F24+F26+F28</f>
        <v>0</v>
      </c>
      <c r="G29" s="40">
        <f t="shared" si="11"/>
        <v>530000</v>
      </c>
      <c r="H29" s="40">
        <f t="shared" si="11"/>
        <v>0</v>
      </c>
      <c r="I29" s="40">
        <f t="shared" si="11"/>
        <v>0</v>
      </c>
      <c r="J29" s="40">
        <f t="shared" si="11"/>
        <v>0</v>
      </c>
      <c r="K29" s="40">
        <f t="shared" si="11"/>
        <v>20000</v>
      </c>
      <c r="L29" s="40">
        <f t="shared" si="11"/>
        <v>0</v>
      </c>
      <c r="M29" s="139">
        <f t="shared" si="11"/>
        <v>550000</v>
      </c>
    </row>
    <row r="30" spans="1:13" ht="12.75" customHeight="1">
      <c r="A30" s="474" t="s">
        <v>28</v>
      </c>
      <c r="B30" s="459"/>
      <c r="C30" s="459"/>
      <c r="D30" s="459"/>
      <c r="E30" s="29"/>
      <c r="F30" s="29"/>
      <c r="G30" s="29"/>
      <c r="H30" s="29"/>
      <c r="I30" s="29"/>
      <c r="J30" s="29"/>
      <c r="K30" s="29"/>
      <c r="L30" s="29">
        <v>551821</v>
      </c>
      <c r="M30" s="29">
        <f>SUM(E30:L30)</f>
        <v>551821</v>
      </c>
    </row>
    <row r="31" spans="1:13" ht="12.75" customHeight="1">
      <c r="A31" s="480" t="s">
        <v>29</v>
      </c>
      <c r="B31" s="481"/>
      <c r="C31" s="481"/>
      <c r="D31" s="482"/>
      <c r="E31" s="32"/>
      <c r="F31" s="32"/>
      <c r="G31" s="32"/>
      <c r="H31" s="32"/>
      <c r="I31" s="32"/>
      <c r="J31" s="32"/>
      <c r="K31" s="32"/>
      <c r="L31" s="32"/>
      <c r="M31" s="32">
        <f t="shared" ref="M31" si="12">SUM(E31:L31)</f>
        <v>0</v>
      </c>
    </row>
    <row r="32" spans="1:13" ht="12.75" customHeight="1">
      <c r="A32" s="477" t="s">
        <v>30</v>
      </c>
      <c r="B32" s="477"/>
      <c r="C32" s="477"/>
      <c r="D32" s="477"/>
      <c r="E32" s="47"/>
      <c r="F32" s="47"/>
      <c r="G32" s="47"/>
      <c r="H32" s="47"/>
      <c r="I32" s="47"/>
      <c r="J32" s="47"/>
      <c r="K32" s="47"/>
      <c r="L32" s="47">
        <v>59000562</v>
      </c>
      <c r="M32" s="47">
        <f t="shared" ref="M32" si="13">SUM(E32:L32)</f>
        <v>59000562</v>
      </c>
    </row>
    <row r="33" spans="1:13" ht="12.75" customHeight="1">
      <c r="A33" s="483" t="s">
        <v>186</v>
      </c>
      <c r="B33" s="484"/>
      <c r="C33" s="484"/>
      <c r="D33" s="485"/>
      <c r="E33" s="47"/>
      <c r="F33" s="47"/>
      <c r="G33" s="47"/>
      <c r="H33" s="47"/>
      <c r="I33" s="47"/>
      <c r="J33" s="47"/>
      <c r="K33" s="47"/>
      <c r="L33" s="47"/>
      <c r="M33" s="47"/>
    </row>
    <row r="34" spans="1:13" ht="12.75" customHeight="1">
      <c r="A34" s="483" t="s">
        <v>187</v>
      </c>
      <c r="B34" s="484"/>
      <c r="C34" s="484"/>
      <c r="D34" s="485"/>
      <c r="E34" s="47"/>
      <c r="F34" s="47"/>
      <c r="G34" s="47"/>
      <c r="H34" s="47"/>
      <c r="I34" s="47"/>
      <c r="J34" s="47"/>
      <c r="K34" s="47"/>
      <c r="L34" s="47"/>
      <c r="M34" s="47"/>
    </row>
    <row r="35" spans="1:13" ht="12.75" customHeight="1" thickBot="1">
      <c r="A35" s="477" t="s">
        <v>188</v>
      </c>
      <c r="B35" s="477"/>
      <c r="C35" s="477"/>
      <c r="D35" s="47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2.75" customHeight="1" thickBot="1">
      <c r="A36" s="478" t="s">
        <v>139</v>
      </c>
      <c r="B36" s="479"/>
      <c r="C36" s="479"/>
      <c r="D36" s="479"/>
      <c r="E36" s="40">
        <f t="shared" ref="E36:M36" si="14">SUM(E30:E35)</f>
        <v>0</v>
      </c>
      <c r="F36" s="40">
        <f t="shared" si="14"/>
        <v>0</v>
      </c>
      <c r="G36" s="40">
        <f t="shared" si="14"/>
        <v>0</v>
      </c>
      <c r="H36" s="40">
        <f t="shared" si="14"/>
        <v>0</v>
      </c>
      <c r="I36" s="40">
        <f t="shared" si="14"/>
        <v>0</v>
      </c>
      <c r="J36" s="40">
        <f t="shared" si="14"/>
        <v>0</v>
      </c>
      <c r="K36" s="40">
        <f t="shared" si="14"/>
        <v>0</v>
      </c>
      <c r="L36" s="40">
        <f t="shared" si="14"/>
        <v>59552383</v>
      </c>
      <c r="M36" s="139">
        <f t="shared" si="14"/>
        <v>59552383</v>
      </c>
    </row>
    <row r="37" spans="1:13" ht="12.75" customHeight="1" thickBot="1">
      <c r="A37" s="475" t="s">
        <v>140</v>
      </c>
      <c r="B37" s="476"/>
      <c r="C37" s="476"/>
      <c r="D37" s="476"/>
      <c r="E37" s="40">
        <f t="shared" ref="E37:M37" si="15">E29+E36</f>
        <v>0</v>
      </c>
      <c r="F37" s="40">
        <f t="shared" si="15"/>
        <v>0</v>
      </c>
      <c r="G37" s="40">
        <f t="shared" si="15"/>
        <v>530000</v>
      </c>
      <c r="H37" s="40">
        <f t="shared" si="15"/>
        <v>0</v>
      </c>
      <c r="I37" s="40">
        <f t="shared" si="15"/>
        <v>0</v>
      </c>
      <c r="J37" s="40">
        <f t="shared" si="15"/>
        <v>0</v>
      </c>
      <c r="K37" s="40">
        <f t="shared" si="15"/>
        <v>20000</v>
      </c>
      <c r="L37" s="40">
        <f t="shared" si="15"/>
        <v>59552383</v>
      </c>
      <c r="M37" s="139">
        <f t="shared" si="15"/>
        <v>60102383</v>
      </c>
    </row>
  </sheetData>
  <mergeCells count="36">
    <mergeCell ref="A37:D37"/>
    <mergeCell ref="A35:D35"/>
    <mergeCell ref="A36:D36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3:D13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69"/>
  <sheetViews>
    <sheetView topLeftCell="A43" workbookViewId="0">
      <selection activeCell="R50" sqref="R50"/>
    </sheetView>
  </sheetViews>
  <sheetFormatPr defaultRowHeight="15"/>
  <cols>
    <col min="1" max="1" width="36.5703125" customWidth="1"/>
    <col min="2" max="2" width="6.7109375" customWidth="1"/>
    <col min="3" max="3" width="7" hidden="1" customWidth="1"/>
    <col min="4" max="4" width="6.28515625" customWidth="1"/>
    <col min="5" max="5" width="7.5703125" customWidth="1"/>
    <col min="6" max="6" width="6.85546875" customWidth="1"/>
    <col min="7" max="7" width="6.42578125" customWidth="1"/>
    <col min="8" max="8" width="7.85546875" customWidth="1"/>
    <col min="9" max="9" width="6.42578125" customWidth="1"/>
    <col min="10" max="10" width="6.85546875" customWidth="1"/>
    <col min="11" max="11" width="7.5703125" customWidth="1"/>
    <col min="12" max="12" width="8.42578125" customWidth="1"/>
    <col min="13" max="13" width="4.7109375" customWidth="1"/>
    <col min="14" max="14" width="8.140625" customWidth="1"/>
    <col min="15" max="15" width="7.85546875" customWidth="1"/>
  </cols>
  <sheetData>
    <row r="1" spans="1:17" ht="8.25" customHeight="1" thickBot="1"/>
    <row r="2" spans="1:17" ht="63" customHeight="1" thickBot="1">
      <c r="A2" s="488" t="s">
        <v>174</v>
      </c>
      <c r="B2" s="489"/>
      <c r="C2" s="490"/>
      <c r="D2" s="134" t="s">
        <v>134</v>
      </c>
      <c r="E2" s="104" t="s">
        <v>127</v>
      </c>
      <c r="F2" s="105" t="s">
        <v>128</v>
      </c>
      <c r="G2" s="105" t="s">
        <v>142</v>
      </c>
      <c r="H2" s="105" t="s">
        <v>129</v>
      </c>
      <c r="I2" s="105" t="s">
        <v>130</v>
      </c>
      <c r="J2" s="105" t="s">
        <v>131</v>
      </c>
      <c r="K2" s="136" t="s">
        <v>132</v>
      </c>
      <c r="L2" s="134" t="s">
        <v>152</v>
      </c>
      <c r="M2" s="137"/>
      <c r="N2" s="138" t="s">
        <v>133</v>
      </c>
      <c r="O2" s="134" t="s">
        <v>153</v>
      </c>
    </row>
    <row r="3" spans="1:17" s="1" customFormat="1">
      <c r="A3" s="491" t="s">
        <v>189</v>
      </c>
      <c r="B3" s="459"/>
      <c r="C3" s="492"/>
      <c r="D3" s="111"/>
      <c r="E3" s="111">
        <v>2067300</v>
      </c>
      <c r="F3" s="111"/>
      <c r="G3" s="111"/>
      <c r="H3" s="111">
        <v>22140900</v>
      </c>
      <c r="I3" s="111"/>
      <c r="J3" s="111">
        <v>1498572</v>
      </c>
      <c r="K3" s="112">
        <v>9587974</v>
      </c>
      <c r="L3" s="113">
        <f t="shared" ref="L3:L8" si="0">SUM(D3:K3)</f>
        <v>35294746</v>
      </c>
      <c r="M3" s="114"/>
      <c r="N3" s="114">
        <f>H3+I3+J3+K3</f>
        <v>33227446</v>
      </c>
      <c r="O3" s="113">
        <f>D3+E3+F3</f>
        <v>2067300</v>
      </c>
    </row>
    <row r="4" spans="1:17" s="1" customFormat="1">
      <c r="A4" s="493" t="s">
        <v>35</v>
      </c>
      <c r="B4" s="461"/>
      <c r="C4" s="461"/>
      <c r="D4" s="118"/>
      <c r="E4" s="118"/>
      <c r="F4" s="118"/>
      <c r="G4" s="118"/>
      <c r="H4" s="118"/>
      <c r="I4" s="118"/>
      <c r="J4" s="118"/>
      <c r="K4" s="119"/>
      <c r="L4" s="113">
        <f t="shared" si="0"/>
        <v>0</v>
      </c>
      <c r="M4" s="114"/>
      <c r="N4" s="115">
        <f t="shared" ref="N4:N65" si="1">H4+I4+J4+K4</f>
        <v>0</v>
      </c>
      <c r="O4" s="116">
        <f t="shared" ref="O4:O65" si="2">D4+E4+F4</f>
        <v>0</v>
      </c>
    </row>
    <row r="5" spans="1:17" s="1" customFormat="1">
      <c r="A5" s="493" t="s">
        <v>36</v>
      </c>
      <c r="B5" s="461"/>
      <c r="C5" s="461"/>
      <c r="D5" s="118"/>
      <c r="E5" s="118"/>
      <c r="F5" s="118"/>
      <c r="G5" s="118"/>
      <c r="H5" s="118">
        <v>903300</v>
      </c>
      <c r="I5" s="118"/>
      <c r="J5" s="118"/>
      <c r="K5" s="119"/>
      <c r="L5" s="113">
        <f t="shared" si="0"/>
        <v>903300</v>
      </c>
      <c r="M5" s="114"/>
      <c r="N5" s="115">
        <f t="shared" si="1"/>
        <v>903300</v>
      </c>
      <c r="O5" s="116">
        <f t="shared" si="2"/>
        <v>0</v>
      </c>
    </row>
    <row r="6" spans="1:17" s="1" customFormat="1">
      <c r="A6" s="493" t="s">
        <v>37</v>
      </c>
      <c r="B6" s="461"/>
      <c r="C6" s="461"/>
      <c r="D6" s="118"/>
      <c r="E6" s="118">
        <v>100000</v>
      </c>
      <c r="F6" s="118"/>
      <c r="G6" s="118"/>
      <c r="H6" s="118">
        <v>500000</v>
      </c>
      <c r="I6" s="118"/>
      <c r="J6" s="118"/>
      <c r="K6" s="119">
        <v>500000</v>
      </c>
      <c r="L6" s="113">
        <f t="shared" si="0"/>
        <v>1100000</v>
      </c>
      <c r="M6" s="114"/>
      <c r="N6" s="115">
        <f t="shared" si="1"/>
        <v>1000000</v>
      </c>
      <c r="O6" s="116">
        <f t="shared" si="2"/>
        <v>100000</v>
      </c>
    </row>
    <row r="7" spans="1:17" s="1" customFormat="1">
      <c r="A7" s="493" t="s">
        <v>38</v>
      </c>
      <c r="B7" s="461"/>
      <c r="C7" s="461"/>
      <c r="D7" s="118"/>
      <c r="E7" s="118"/>
      <c r="F7" s="118"/>
      <c r="G7" s="118"/>
      <c r="H7" s="118">
        <v>450340</v>
      </c>
      <c r="I7" s="118"/>
      <c r="J7" s="118"/>
      <c r="K7" s="119">
        <v>296585</v>
      </c>
      <c r="L7" s="113">
        <f t="shared" si="0"/>
        <v>746925</v>
      </c>
      <c r="M7" s="114"/>
      <c r="N7" s="115">
        <f t="shared" si="1"/>
        <v>746925</v>
      </c>
      <c r="O7" s="116">
        <f t="shared" si="2"/>
        <v>0</v>
      </c>
    </row>
    <row r="8" spans="1:17" s="1" customFormat="1">
      <c r="A8" s="494" t="s">
        <v>39</v>
      </c>
      <c r="B8" s="463"/>
      <c r="C8" s="460"/>
      <c r="D8" s="118"/>
      <c r="E8" s="118"/>
      <c r="F8" s="118"/>
      <c r="G8" s="118"/>
      <c r="H8" s="118"/>
      <c r="I8" s="118"/>
      <c r="J8" s="118"/>
      <c r="K8" s="119"/>
      <c r="L8" s="113">
        <f t="shared" si="0"/>
        <v>0</v>
      </c>
      <c r="M8" s="114"/>
      <c r="N8" s="115">
        <f t="shared" si="1"/>
        <v>0</v>
      </c>
      <c r="O8" s="116">
        <f t="shared" si="2"/>
        <v>0</v>
      </c>
    </row>
    <row r="9" spans="1:17" s="1" customFormat="1">
      <c r="A9" s="396" t="s">
        <v>40</v>
      </c>
      <c r="B9" s="397"/>
      <c r="C9" s="487"/>
      <c r="D9" s="118">
        <f>SUM(D3:D8)</f>
        <v>0</v>
      </c>
      <c r="E9" s="117">
        <f t="shared" ref="E9:L9" si="3">SUM(E3:E8)</f>
        <v>2167300</v>
      </c>
      <c r="F9" s="117">
        <f t="shared" si="3"/>
        <v>0</v>
      </c>
      <c r="G9" s="117">
        <f t="shared" si="3"/>
        <v>0</v>
      </c>
      <c r="H9" s="117">
        <f t="shared" si="3"/>
        <v>23994540</v>
      </c>
      <c r="I9" s="117">
        <f t="shared" si="3"/>
        <v>0</v>
      </c>
      <c r="J9" s="117">
        <f t="shared" si="3"/>
        <v>1498572</v>
      </c>
      <c r="K9" s="120">
        <f t="shared" si="3"/>
        <v>10384559</v>
      </c>
      <c r="L9" s="116">
        <f t="shared" si="3"/>
        <v>38044971</v>
      </c>
      <c r="M9" s="115"/>
      <c r="N9" s="115">
        <f t="shared" si="1"/>
        <v>35877671</v>
      </c>
      <c r="O9" s="116">
        <f t="shared" si="2"/>
        <v>2167300</v>
      </c>
    </row>
    <row r="10" spans="1:17" s="1" customFormat="1">
      <c r="A10" s="494" t="s">
        <v>41</v>
      </c>
      <c r="B10" s="463"/>
      <c r="C10" s="460"/>
      <c r="D10" s="118"/>
      <c r="E10" s="118"/>
      <c r="F10" s="118"/>
      <c r="G10" s="118"/>
      <c r="H10" s="118"/>
      <c r="I10" s="118"/>
      <c r="J10" s="118"/>
      <c r="K10" s="119"/>
      <c r="L10" s="116">
        <f>SUM(D10:K10)</f>
        <v>0</v>
      </c>
      <c r="M10" s="115"/>
      <c r="N10" s="115">
        <f t="shared" si="1"/>
        <v>0</v>
      </c>
      <c r="O10" s="116">
        <f t="shared" si="2"/>
        <v>0</v>
      </c>
    </row>
    <row r="11" spans="1:17" s="1" customFormat="1" ht="24" customHeight="1">
      <c r="A11" s="494" t="s">
        <v>42</v>
      </c>
      <c r="B11" s="463"/>
      <c r="C11" s="460"/>
      <c r="D11" s="118"/>
      <c r="E11" s="118"/>
      <c r="F11" s="118"/>
      <c r="G11" s="118"/>
      <c r="H11" s="118"/>
      <c r="I11" s="118"/>
      <c r="J11" s="118"/>
      <c r="K11" s="119"/>
      <c r="L11" s="116">
        <f>SUM(D11:K11)</f>
        <v>0</v>
      </c>
      <c r="M11" s="115"/>
      <c r="N11" s="115">
        <f t="shared" si="1"/>
        <v>0</v>
      </c>
      <c r="O11" s="116">
        <f t="shared" si="2"/>
        <v>0</v>
      </c>
    </row>
    <row r="12" spans="1:17" s="1" customFormat="1">
      <c r="A12" s="494" t="s">
        <v>43</v>
      </c>
      <c r="B12" s="463"/>
      <c r="C12" s="460"/>
      <c r="D12" s="118"/>
      <c r="E12" s="118"/>
      <c r="F12" s="118"/>
      <c r="G12" s="118"/>
      <c r="H12" s="118"/>
      <c r="I12" s="118">
        <v>359055</v>
      </c>
      <c r="J12" s="118"/>
      <c r="K12" s="119"/>
      <c r="L12" s="116">
        <f>SUM(D12:K12)</f>
        <v>359055</v>
      </c>
      <c r="M12" s="115"/>
      <c r="N12" s="115">
        <f t="shared" si="1"/>
        <v>359055</v>
      </c>
      <c r="O12" s="116">
        <f t="shared" si="2"/>
        <v>0</v>
      </c>
    </row>
    <row r="13" spans="1:17" s="1" customFormat="1">
      <c r="A13" s="396" t="s">
        <v>44</v>
      </c>
      <c r="B13" s="397"/>
      <c r="C13" s="487"/>
      <c r="D13" s="118">
        <f>SUM(D10:D12)</f>
        <v>0</v>
      </c>
      <c r="E13" s="117">
        <f t="shared" ref="E13:L13" si="4">SUM(E10:E12)</f>
        <v>0</v>
      </c>
      <c r="F13" s="117">
        <f t="shared" si="4"/>
        <v>0</v>
      </c>
      <c r="G13" s="117">
        <f t="shared" si="4"/>
        <v>0</v>
      </c>
      <c r="H13" s="117">
        <f t="shared" si="4"/>
        <v>0</v>
      </c>
      <c r="I13" s="117">
        <f t="shared" si="4"/>
        <v>359055</v>
      </c>
      <c r="J13" s="117">
        <f t="shared" si="4"/>
        <v>0</v>
      </c>
      <c r="K13" s="120">
        <f t="shared" si="4"/>
        <v>0</v>
      </c>
      <c r="L13" s="116">
        <f t="shared" si="4"/>
        <v>359055</v>
      </c>
      <c r="M13" s="115"/>
      <c r="N13" s="115">
        <f t="shared" si="1"/>
        <v>359055</v>
      </c>
      <c r="O13" s="116">
        <f t="shared" si="2"/>
        <v>0</v>
      </c>
      <c r="Q13" s="121"/>
    </row>
    <row r="14" spans="1:17" s="1" customFormat="1">
      <c r="A14" s="405" t="s">
        <v>45</v>
      </c>
      <c r="B14" s="406"/>
      <c r="C14" s="406"/>
      <c r="D14" s="133">
        <f>D9+D13</f>
        <v>0</v>
      </c>
      <c r="E14" s="122">
        <f t="shared" ref="E14:L14" si="5">E9+E13</f>
        <v>2167300</v>
      </c>
      <c r="F14" s="122">
        <f t="shared" si="5"/>
        <v>0</v>
      </c>
      <c r="G14" s="122">
        <f t="shared" si="5"/>
        <v>0</v>
      </c>
      <c r="H14" s="122">
        <f t="shared" si="5"/>
        <v>23994540</v>
      </c>
      <c r="I14" s="122">
        <f t="shared" si="5"/>
        <v>359055</v>
      </c>
      <c r="J14" s="122">
        <f t="shared" si="5"/>
        <v>1498572</v>
      </c>
      <c r="K14" s="123">
        <f t="shared" si="5"/>
        <v>10384559</v>
      </c>
      <c r="L14" s="124">
        <f t="shared" si="5"/>
        <v>38404026</v>
      </c>
      <c r="M14" s="125"/>
      <c r="N14" s="125">
        <f t="shared" si="1"/>
        <v>36236726</v>
      </c>
      <c r="O14" s="124">
        <f t="shared" si="2"/>
        <v>2167300</v>
      </c>
    </row>
    <row r="15" spans="1:17" s="1" customFormat="1">
      <c r="A15" s="390" t="s">
        <v>46</v>
      </c>
      <c r="B15" s="391"/>
      <c r="C15" s="495"/>
      <c r="D15" s="133">
        <f>SUM(D16:D18)</f>
        <v>0</v>
      </c>
      <c r="E15" s="122">
        <f t="shared" ref="E15:M15" si="6">SUM(E16:E18)</f>
        <v>500277</v>
      </c>
      <c r="F15" s="122">
        <f t="shared" si="6"/>
        <v>0</v>
      </c>
      <c r="G15" s="122">
        <f t="shared" si="6"/>
        <v>0</v>
      </c>
      <c r="H15" s="122">
        <f t="shared" si="6"/>
        <v>5316954</v>
      </c>
      <c r="I15" s="122">
        <f t="shared" si="6"/>
        <v>73180</v>
      </c>
      <c r="J15" s="122">
        <f t="shared" si="6"/>
        <v>329686</v>
      </c>
      <c r="K15" s="122">
        <f t="shared" si="6"/>
        <v>2398268</v>
      </c>
      <c r="L15" s="124">
        <f>SUM(L16:L18)</f>
        <v>8618365</v>
      </c>
      <c r="M15" s="122">
        <f t="shared" si="6"/>
        <v>0</v>
      </c>
      <c r="N15" s="125">
        <f t="shared" si="1"/>
        <v>8118088</v>
      </c>
      <c r="O15" s="124">
        <f t="shared" si="2"/>
        <v>500277</v>
      </c>
    </row>
    <row r="16" spans="1:17" s="1" customFormat="1">
      <c r="A16" s="438" t="s">
        <v>191</v>
      </c>
      <c r="B16" s="439"/>
      <c r="C16" s="108"/>
      <c r="D16" s="118"/>
      <c r="E16" s="118">
        <v>463296</v>
      </c>
      <c r="F16" s="118"/>
      <c r="G16" s="118"/>
      <c r="H16" s="118">
        <v>5134810</v>
      </c>
      <c r="I16" s="118">
        <v>73180</v>
      </c>
      <c r="J16" s="118">
        <v>329686</v>
      </c>
      <c r="K16" s="119">
        <v>2158584</v>
      </c>
      <c r="L16" s="116">
        <f t="shared" ref="L16:L18" si="7">SUM(D16:K16)</f>
        <v>8159556</v>
      </c>
      <c r="M16" s="125"/>
      <c r="N16" s="115">
        <f t="shared" si="1"/>
        <v>7696260</v>
      </c>
      <c r="O16" s="116">
        <f>D16+E16+F16</f>
        <v>463296</v>
      </c>
    </row>
    <row r="17" spans="1:15" s="1" customFormat="1">
      <c r="A17" s="438" t="s">
        <v>190</v>
      </c>
      <c r="B17" s="439"/>
      <c r="C17" s="108"/>
      <c r="D17" s="118"/>
      <c r="E17" s="118">
        <v>17853</v>
      </c>
      <c r="F17" s="118"/>
      <c r="G17" s="118"/>
      <c r="H17" s="118">
        <v>87932</v>
      </c>
      <c r="I17" s="118"/>
      <c r="J17" s="118"/>
      <c r="K17" s="119">
        <v>112598</v>
      </c>
      <c r="L17" s="116">
        <f t="shared" si="7"/>
        <v>218383</v>
      </c>
      <c r="M17" s="125"/>
      <c r="N17" s="115">
        <f t="shared" si="1"/>
        <v>200530</v>
      </c>
      <c r="O17" s="116">
        <f t="shared" ref="O17:O20" si="8">D17+E17+F17</f>
        <v>17853</v>
      </c>
    </row>
    <row r="18" spans="1:15" s="1" customFormat="1">
      <c r="A18" s="438" t="s">
        <v>192</v>
      </c>
      <c r="B18" s="439"/>
      <c r="C18" s="108"/>
      <c r="D18" s="118"/>
      <c r="E18" s="118">
        <v>19128</v>
      </c>
      <c r="F18" s="118"/>
      <c r="G18" s="118"/>
      <c r="H18" s="118">
        <v>94212</v>
      </c>
      <c r="I18" s="118"/>
      <c r="J18" s="118"/>
      <c r="K18" s="119">
        <v>127086</v>
      </c>
      <c r="L18" s="116">
        <f t="shared" si="7"/>
        <v>240426</v>
      </c>
      <c r="M18" s="125"/>
      <c r="N18" s="115">
        <f t="shared" si="1"/>
        <v>221298</v>
      </c>
      <c r="O18" s="116">
        <f t="shared" si="8"/>
        <v>19128</v>
      </c>
    </row>
    <row r="19" spans="1:15" s="1" customFormat="1">
      <c r="A19" s="493" t="s">
        <v>47</v>
      </c>
      <c r="B19" s="461"/>
      <c r="C19" s="461"/>
      <c r="D19" s="118">
        <v>570000</v>
      </c>
      <c r="E19" s="118"/>
      <c r="F19" s="118"/>
      <c r="G19" s="118"/>
      <c r="H19" s="118"/>
      <c r="I19" s="118"/>
      <c r="J19" s="118"/>
      <c r="K19" s="119">
        <v>200000</v>
      </c>
      <c r="L19" s="116">
        <f>SUM(D19:K19)</f>
        <v>770000</v>
      </c>
      <c r="M19" s="115"/>
      <c r="N19" s="115">
        <f t="shared" si="1"/>
        <v>200000</v>
      </c>
      <c r="O19" s="116">
        <f t="shared" si="8"/>
        <v>570000</v>
      </c>
    </row>
    <row r="20" spans="1:15" s="1" customFormat="1">
      <c r="A20" s="494" t="s">
        <v>48</v>
      </c>
      <c r="B20" s="463"/>
      <c r="C20" s="460"/>
      <c r="D20" s="118"/>
      <c r="E20" s="118">
        <v>250000</v>
      </c>
      <c r="F20" s="118"/>
      <c r="G20" s="118"/>
      <c r="H20" s="118">
        <v>522000</v>
      </c>
      <c r="I20" s="118"/>
      <c r="J20" s="118"/>
      <c r="K20" s="119">
        <v>900000</v>
      </c>
      <c r="L20" s="116">
        <f>SUM(D20:K20)</f>
        <v>1672000</v>
      </c>
      <c r="M20" s="115"/>
      <c r="N20" s="115">
        <f t="shared" si="1"/>
        <v>1422000</v>
      </c>
      <c r="O20" s="116">
        <f t="shared" si="8"/>
        <v>250000</v>
      </c>
    </row>
    <row r="21" spans="1:15" s="1" customFormat="1">
      <c r="A21" s="396" t="s">
        <v>49</v>
      </c>
      <c r="B21" s="397"/>
      <c r="C21" s="487"/>
      <c r="D21" s="118">
        <f>SUM(D19:D20)</f>
        <v>570000</v>
      </c>
      <c r="E21" s="117">
        <f t="shared" ref="E21:L21" si="9">SUM(E19:E20)</f>
        <v>250000</v>
      </c>
      <c r="F21" s="117">
        <f t="shared" si="9"/>
        <v>0</v>
      </c>
      <c r="G21" s="117">
        <f t="shared" si="9"/>
        <v>0</v>
      </c>
      <c r="H21" s="117">
        <f t="shared" si="9"/>
        <v>522000</v>
      </c>
      <c r="I21" s="117">
        <f t="shared" si="9"/>
        <v>0</v>
      </c>
      <c r="J21" s="117">
        <f t="shared" si="9"/>
        <v>0</v>
      </c>
      <c r="K21" s="120">
        <f t="shared" si="9"/>
        <v>1100000</v>
      </c>
      <c r="L21" s="116">
        <f t="shared" si="9"/>
        <v>2442000</v>
      </c>
      <c r="M21" s="115"/>
      <c r="N21" s="115">
        <f t="shared" si="1"/>
        <v>1622000</v>
      </c>
      <c r="O21" s="116">
        <f t="shared" si="2"/>
        <v>820000</v>
      </c>
    </row>
    <row r="22" spans="1:15" s="1" customFormat="1">
      <c r="A22" s="494" t="s">
        <v>50</v>
      </c>
      <c r="B22" s="463"/>
      <c r="C22" s="460"/>
      <c r="D22" s="118"/>
      <c r="E22" s="118"/>
      <c r="F22" s="118"/>
      <c r="G22" s="118"/>
      <c r="H22" s="118"/>
      <c r="I22" s="118"/>
      <c r="J22" s="118"/>
      <c r="K22" s="119">
        <v>150000</v>
      </c>
      <c r="L22" s="116">
        <f>SUM(D22:K22)</f>
        <v>150000</v>
      </c>
      <c r="M22" s="115"/>
      <c r="N22" s="115">
        <f t="shared" si="1"/>
        <v>150000</v>
      </c>
      <c r="O22" s="116">
        <f>D22+E22+F22</f>
        <v>0</v>
      </c>
    </row>
    <row r="23" spans="1:15" s="1" customFormat="1">
      <c r="A23" s="494" t="s">
        <v>51</v>
      </c>
      <c r="B23" s="463"/>
      <c r="C23" s="460"/>
      <c r="D23" s="118"/>
      <c r="E23" s="118">
        <v>50000</v>
      </c>
      <c r="F23" s="118"/>
      <c r="G23" s="118"/>
      <c r="H23" s="118"/>
      <c r="I23" s="118"/>
      <c r="J23" s="118"/>
      <c r="K23" s="119">
        <v>200000</v>
      </c>
      <c r="L23" s="116">
        <f>SUM(D23:K23)</f>
        <v>250000</v>
      </c>
      <c r="M23" s="115"/>
      <c r="N23" s="115">
        <f t="shared" si="1"/>
        <v>200000</v>
      </c>
      <c r="O23" s="116">
        <f t="shared" ref="O23:O36" si="10">D23+E23+F23</f>
        <v>50000</v>
      </c>
    </row>
    <row r="24" spans="1:15" s="1" customFormat="1">
      <c r="A24" s="396" t="s">
        <v>52</v>
      </c>
      <c r="B24" s="397"/>
      <c r="C24" s="487"/>
      <c r="D24" s="118">
        <f>SUM(D22:D23)</f>
        <v>0</v>
      </c>
      <c r="E24" s="117">
        <f t="shared" ref="E24:L24" si="11">SUM(E22:E23)</f>
        <v>50000</v>
      </c>
      <c r="F24" s="117">
        <f t="shared" si="11"/>
        <v>0</v>
      </c>
      <c r="G24" s="117">
        <f t="shared" si="11"/>
        <v>0</v>
      </c>
      <c r="H24" s="117">
        <f t="shared" si="11"/>
        <v>0</v>
      </c>
      <c r="I24" s="117">
        <f t="shared" si="11"/>
        <v>0</v>
      </c>
      <c r="J24" s="117">
        <f t="shared" si="11"/>
        <v>0</v>
      </c>
      <c r="K24" s="120">
        <f t="shared" si="11"/>
        <v>350000</v>
      </c>
      <c r="L24" s="116">
        <f t="shared" si="11"/>
        <v>400000</v>
      </c>
      <c r="M24" s="115"/>
      <c r="N24" s="115">
        <f t="shared" si="1"/>
        <v>350000</v>
      </c>
      <c r="O24" s="116">
        <f t="shared" si="10"/>
        <v>50000</v>
      </c>
    </row>
    <row r="25" spans="1:15" s="1" customFormat="1">
      <c r="A25" s="494" t="s">
        <v>53</v>
      </c>
      <c r="B25" s="463"/>
      <c r="C25" s="460"/>
      <c r="D25" s="118"/>
      <c r="E25" s="118">
        <v>400000</v>
      </c>
      <c r="F25" s="118"/>
      <c r="G25" s="118"/>
      <c r="H25" s="118"/>
      <c r="I25" s="118"/>
      <c r="J25" s="118"/>
      <c r="K25" s="119">
        <v>2750000</v>
      </c>
      <c r="L25" s="116">
        <f t="shared" ref="L25:L31" si="12">SUM(D25:K25)</f>
        <v>3150000</v>
      </c>
      <c r="M25" s="115"/>
      <c r="N25" s="115">
        <f t="shared" si="1"/>
        <v>2750000</v>
      </c>
      <c r="O25" s="116">
        <f t="shared" si="10"/>
        <v>400000</v>
      </c>
    </row>
    <row r="26" spans="1:15" s="1" customFormat="1">
      <c r="A26" s="494" t="s">
        <v>54</v>
      </c>
      <c r="B26" s="463"/>
      <c r="C26" s="460"/>
      <c r="D26" s="118"/>
      <c r="E26" s="118"/>
      <c r="F26" s="118"/>
      <c r="G26" s="118"/>
      <c r="H26" s="118"/>
      <c r="I26" s="118"/>
      <c r="J26" s="118"/>
      <c r="K26" s="119"/>
      <c r="L26" s="116">
        <f t="shared" si="12"/>
        <v>0</v>
      </c>
      <c r="M26" s="115"/>
      <c r="N26" s="115">
        <f t="shared" si="1"/>
        <v>0</v>
      </c>
      <c r="O26" s="116">
        <f t="shared" si="10"/>
        <v>0</v>
      </c>
    </row>
    <row r="27" spans="1:15" s="1" customFormat="1">
      <c r="A27" s="494" t="s">
        <v>55</v>
      </c>
      <c r="B27" s="463"/>
      <c r="C27" s="460"/>
      <c r="D27" s="118"/>
      <c r="E27" s="118"/>
      <c r="F27" s="118"/>
      <c r="G27" s="118"/>
      <c r="H27" s="118"/>
      <c r="I27" s="118"/>
      <c r="J27" s="118"/>
      <c r="K27" s="119"/>
      <c r="L27" s="116">
        <f t="shared" si="12"/>
        <v>0</v>
      </c>
      <c r="M27" s="115"/>
      <c r="N27" s="115">
        <f t="shared" si="1"/>
        <v>0</v>
      </c>
      <c r="O27" s="116">
        <f t="shared" si="10"/>
        <v>0</v>
      </c>
    </row>
    <row r="28" spans="1:15" s="1" customFormat="1">
      <c r="A28" s="494" t="s">
        <v>56</v>
      </c>
      <c r="B28" s="463"/>
      <c r="C28" s="460"/>
      <c r="D28" s="118"/>
      <c r="E28" s="118"/>
      <c r="F28" s="118"/>
      <c r="G28" s="118"/>
      <c r="H28" s="118"/>
      <c r="I28" s="118"/>
      <c r="J28" s="118"/>
      <c r="K28" s="119">
        <v>100000</v>
      </c>
      <c r="L28" s="116">
        <f t="shared" si="12"/>
        <v>100000</v>
      </c>
      <c r="M28" s="115"/>
      <c r="N28" s="115">
        <f t="shared" si="1"/>
        <v>100000</v>
      </c>
      <c r="O28" s="116">
        <f t="shared" si="10"/>
        <v>0</v>
      </c>
    </row>
    <row r="29" spans="1:15" s="1" customFormat="1">
      <c r="A29" s="494" t="s">
        <v>57</v>
      </c>
      <c r="B29" s="463"/>
      <c r="C29" s="460"/>
      <c r="D29" s="118"/>
      <c r="E29" s="118"/>
      <c r="F29" s="118"/>
      <c r="G29" s="118"/>
      <c r="H29" s="118"/>
      <c r="I29" s="118"/>
      <c r="J29" s="118"/>
      <c r="K29" s="119"/>
      <c r="L29" s="116">
        <f t="shared" si="12"/>
        <v>0</v>
      </c>
      <c r="M29" s="115"/>
      <c r="N29" s="115">
        <f t="shared" si="1"/>
        <v>0</v>
      </c>
      <c r="O29" s="116">
        <f t="shared" si="10"/>
        <v>0</v>
      </c>
    </row>
    <row r="30" spans="1:15" s="1" customFormat="1">
      <c r="A30" s="494" t="s">
        <v>58</v>
      </c>
      <c r="B30" s="463"/>
      <c r="C30" s="460"/>
      <c r="D30" s="118"/>
      <c r="E30" s="118"/>
      <c r="F30" s="118"/>
      <c r="G30" s="118"/>
      <c r="H30" s="118"/>
      <c r="I30" s="118"/>
      <c r="J30" s="118"/>
      <c r="K30" s="119">
        <v>200000</v>
      </c>
      <c r="L30" s="116">
        <f t="shared" si="12"/>
        <v>200000</v>
      </c>
      <c r="M30" s="115"/>
      <c r="N30" s="115">
        <f t="shared" si="1"/>
        <v>200000</v>
      </c>
      <c r="O30" s="116">
        <f t="shared" si="10"/>
        <v>0</v>
      </c>
    </row>
    <row r="31" spans="1:15" s="1" customFormat="1">
      <c r="A31" s="494" t="s">
        <v>59</v>
      </c>
      <c r="B31" s="391"/>
      <c r="C31" s="495"/>
      <c r="D31" s="118"/>
      <c r="E31" s="118">
        <v>30000</v>
      </c>
      <c r="F31" s="118">
        <v>3310000</v>
      </c>
      <c r="G31" s="118"/>
      <c r="H31" s="118"/>
      <c r="I31" s="118"/>
      <c r="J31" s="118"/>
      <c r="K31" s="119">
        <v>236527</v>
      </c>
      <c r="L31" s="116">
        <f t="shared" si="12"/>
        <v>3576527</v>
      </c>
      <c r="M31" s="115"/>
      <c r="N31" s="115">
        <f t="shared" si="1"/>
        <v>236527</v>
      </c>
      <c r="O31" s="116">
        <f t="shared" si="10"/>
        <v>3340000</v>
      </c>
    </row>
    <row r="32" spans="1:15" s="1" customFormat="1">
      <c r="A32" s="390" t="s">
        <v>60</v>
      </c>
      <c r="B32" s="391"/>
      <c r="C32" s="495"/>
      <c r="D32" s="118">
        <f>SUM(D25:D31)</f>
        <v>0</v>
      </c>
      <c r="E32" s="117">
        <f t="shared" ref="E32:L32" si="13">SUM(E25:E31)</f>
        <v>430000</v>
      </c>
      <c r="F32" s="117">
        <f t="shared" si="13"/>
        <v>3310000</v>
      </c>
      <c r="G32" s="117">
        <f t="shared" si="13"/>
        <v>0</v>
      </c>
      <c r="H32" s="117">
        <f t="shared" si="13"/>
        <v>0</v>
      </c>
      <c r="I32" s="117">
        <f t="shared" si="13"/>
        <v>0</v>
      </c>
      <c r="J32" s="117">
        <f t="shared" si="13"/>
        <v>0</v>
      </c>
      <c r="K32" s="120">
        <f t="shared" si="13"/>
        <v>3286527</v>
      </c>
      <c r="L32" s="116">
        <f t="shared" si="13"/>
        <v>7026527</v>
      </c>
      <c r="M32" s="115"/>
      <c r="N32" s="115">
        <f t="shared" si="1"/>
        <v>3286527</v>
      </c>
      <c r="O32" s="116">
        <f t="shared" si="10"/>
        <v>3740000</v>
      </c>
    </row>
    <row r="33" spans="1:15" s="1" customFormat="1">
      <c r="A33" s="494" t="s">
        <v>61</v>
      </c>
      <c r="B33" s="463"/>
      <c r="C33" s="460"/>
      <c r="D33" s="118"/>
      <c r="E33" s="118">
        <v>10000</v>
      </c>
      <c r="F33" s="118"/>
      <c r="G33" s="118"/>
      <c r="H33" s="118"/>
      <c r="I33" s="118"/>
      <c r="J33" s="118"/>
      <c r="K33" s="119">
        <v>30000</v>
      </c>
      <c r="L33" s="116">
        <f>SUM(D33:K33)</f>
        <v>40000</v>
      </c>
      <c r="M33" s="115"/>
      <c r="N33" s="115">
        <f t="shared" si="1"/>
        <v>30000</v>
      </c>
      <c r="O33" s="116">
        <f t="shared" si="10"/>
        <v>10000</v>
      </c>
    </row>
    <row r="34" spans="1:15" s="1" customFormat="1">
      <c r="A34" s="405" t="s">
        <v>62</v>
      </c>
      <c r="B34" s="406"/>
      <c r="C34" s="406"/>
      <c r="D34" s="118">
        <f>D33</f>
        <v>0</v>
      </c>
      <c r="E34" s="117">
        <f t="shared" ref="E34:L34" si="14">E33</f>
        <v>10000</v>
      </c>
      <c r="F34" s="117">
        <f t="shared" si="14"/>
        <v>0</v>
      </c>
      <c r="G34" s="117">
        <f t="shared" si="14"/>
        <v>0</v>
      </c>
      <c r="H34" s="117">
        <f t="shared" si="14"/>
        <v>0</v>
      </c>
      <c r="I34" s="117">
        <f t="shared" si="14"/>
        <v>0</v>
      </c>
      <c r="J34" s="117">
        <f t="shared" si="14"/>
        <v>0</v>
      </c>
      <c r="K34" s="120">
        <f t="shared" si="14"/>
        <v>30000</v>
      </c>
      <c r="L34" s="116">
        <f t="shared" si="14"/>
        <v>40000</v>
      </c>
      <c r="M34" s="115"/>
      <c r="N34" s="115">
        <f t="shared" si="1"/>
        <v>30000</v>
      </c>
      <c r="O34" s="116">
        <f t="shared" si="10"/>
        <v>10000</v>
      </c>
    </row>
    <row r="35" spans="1:15" s="1" customFormat="1">
      <c r="A35" s="494" t="s">
        <v>63</v>
      </c>
      <c r="B35" s="463"/>
      <c r="C35" s="460"/>
      <c r="D35" s="118">
        <v>30000</v>
      </c>
      <c r="E35" s="118">
        <v>197704</v>
      </c>
      <c r="F35" s="118">
        <v>890000</v>
      </c>
      <c r="G35" s="118"/>
      <c r="H35" s="118">
        <v>140940</v>
      </c>
      <c r="I35" s="118"/>
      <c r="J35" s="118"/>
      <c r="K35" s="119">
        <v>1161000</v>
      </c>
      <c r="L35" s="116">
        <f>SUM(D35:K35)</f>
        <v>2419644</v>
      </c>
      <c r="M35" s="115"/>
      <c r="N35" s="115">
        <f t="shared" si="1"/>
        <v>1301940</v>
      </c>
      <c r="O35" s="116">
        <f t="shared" si="10"/>
        <v>1117704</v>
      </c>
    </row>
    <row r="36" spans="1:15" s="1" customFormat="1" ht="14.25" customHeight="1">
      <c r="A36" s="390" t="s">
        <v>64</v>
      </c>
      <c r="B36" s="391"/>
      <c r="C36" s="495"/>
      <c r="D36" s="118">
        <f>D35</f>
        <v>30000</v>
      </c>
      <c r="E36" s="117">
        <f t="shared" ref="E36:L36" si="15">E35</f>
        <v>197704</v>
      </c>
      <c r="F36" s="117">
        <f t="shared" si="15"/>
        <v>890000</v>
      </c>
      <c r="G36" s="117">
        <f t="shared" si="15"/>
        <v>0</v>
      </c>
      <c r="H36" s="117">
        <f t="shared" si="15"/>
        <v>140940</v>
      </c>
      <c r="I36" s="117">
        <f t="shared" si="15"/>
        <v>0</v>
      </c>
      <c r="J36" s="117">
        <f t="shared" si="15"/>
        <v>0</v>
      </c>
      <c r="K36" s="120">
        <f t="shared" si="15"/>
        <v>1161000</v>
      </c>
      <c r="L36" s="116">
        <f t="shared" si="15"/>
        <v>2419644</v>
      </c>
      <c r="M36" s="115"/>
      <c r="N36" s="115">
        <f t="shared" si="1"/>
        <v>1301940</v>
      </c>
      <c r="O36" s="116">
        <f t="shared" si="10"/>
        <v>1117704</v>
      </c>
    </row>
    <row r="37" spans="1:15" s="1" customFormat="1">
      <c r="A37" s="390" t="s">
        <v>65</v>
      </c>
      <c r="B37" s="463"/>
      <c r="C37" s="460"/>
      <c r="D37" s="118">
        <f>D21+D24+D32+D34+D36</f>
        <v>600000</v>
      </c>
      <c r="E37" s="118">
        <f t="shared" ref="E37:K37" si="16">E21+E24+E32+E34+E36</f>
        <v>937704</v>
      </c>
      <c r="F37" s="118">
        <f t="shared" si="16"/>
        <v>4200000</v>
      </c>
      <c r="G37" s="118">
        <f t="shared" si="16"/>
        <v>0</v>
      </c>
      <c r="H37" s="118">
        <f t="shared" si="16"/>
        <v>662940</v>
      </c>
      <c r="I37" s="118">
        <f t="shared" si="16"/>
        <v>0</v>
      </c>
      <c r="J37" s="118">
        <f t="shared" si="16"/>
        <v>0</v>
      </c>
      <c r="K37" s="118">
        <f t="shared" si="16"/>
        <v>5927527</v>
      </c>
      <c r="L37" s="116">
        <f t="shared" ref="L37" si="17">L21+L24+L32+L34+L36</f>
        <v>12328171</v>
      </c>
      <c r="M37" s="115"/>
      <c r="N37" s="125">
        <f t="shared" si="1"/>
        <v>6590467</v>
      </c>
      <c r="O37" s="124">
        <f t="shared" si="2"/>
        <v>5737704</v>
      </c>
    </row>
    <row r="38" spans="1:15" s="1" customFormat="1">
      <c r="A38" s="494" t="s">
        <v>66</v>
      </c>
      <c r="B38" s="463"/>
      <c r="C38" s="460"/>
      <c r="D38" s="118"/>
      <c r="E38" s="118"/>
      <c r="F38" s="118"/>
      <c r="G38" s="118"/>
      <c r="H38" s="118"/>
      <c r="I38" s="118"/>
      <c r="J38" s="118"/>
      <c r="K38" s="119"/>
      <c r="L38" s="116">
        <f t="shared" ref="L38:L43" si="18">SUM(D38:K38)</f>
        <v>0</v>
      </c>
      <c r="M38" s="115"/>
      <c r="N38" s="115">
        <f t="shared" si="1"/>
        <v>0</v>
      </c>
      <c r="O38" s="116">
        <f t="shared" si="2"/>
        <v>0</v>
      </c>
    </row>
    <row r="39" spans="1:15" s="1" customFormat="1">
      <c r="A39" s="494" t="s">
        <v>67</v>
      </c>
      <c r="B39" s="463"/>
      <c r="C39" s="460"/>
      <c r="D39" s="118"/>
      <c r="E39" s="118"/>
      <c r="F39" s="118"/>
      <c r="G39" s="118"/>
      <c r="H39" s="118"/>
      <c r="I39" s="118"/>
      <c r="J39" s="118"/>
      <c r="K39" s="119"/>
      <c r="L39" s="116">
        <f t="shared" si="18"/>
        <v>0</v>
      </c>
      <c r="M39" s="115"/>
      <c r="N39" s="115">
        <f t="shared" si="1"/>
        <v>0</v>
      </c>
      <c r="O39" s="116">
        <f t="shared" si="2"/>
        <v>0</v>
      </c>
    </row>
    <row r="40" spans="1:15" s="1" customFormat="1">
      <c r="A40" s="494" t="s">
        <v>68</v>
      </c>
      <c r="B40" s="463"/>
      <c r="C40" s="460"/>
      <c r="D40" s="118"/>
      <c r="E40" s="118"/>
      <c r="F40" s="118"/>
      <c r="G40" s="118"/>
      <c r="H40" s="118"/>
      <c r="I40" s="118"/>
      <c r="J40" s="118"/>
      <c r="K40" s="119"/>
      <c r="L40" s="116">
        <f t="shared" si="18"/>
        <v>0</v>
      </c>
      <c r="M40" s="115"/>
      <c r="N40" s="115">
        <f t="shared" si="1"/>
        <v>0</v>
      </c>
      <c r="O40" s="116">
        <f t="shared" si="2"/>
        <v>0</v>
      </c>
    </row>
    <row r="41" spans="1:15" s="1" customFormat="1">
      <c r="A41" s="493" t="s">
        <v>69</v>
      </c>
      <c r="B41" s="461"/>
      <c r="C41" s="461"/>
      <c r="D41" s="118"/>
      <c r="E41" s="118"/>
      <c r="F41" s="118"/>
      <c r="G41" s="118"/>
      <c r="H41" s="118"/>
      <c r="I41" s="118"/>
      <c r="J41" s="118"/>
      <c r="K41" s="119"/>
      <c r="L41" s="116">
        <f t="shared" si="18"/>
        <v>0</v>
      </c>
      <c r="M41" s="115"/>
      <c r="N41" s="115">
        <f t="shared" si="1"/>
        <v>0</v>
      </c>
      <c r="O41" s="116">
        <f t="shared" si="2"/>
        <v>0</v>
      </c>
    </row>
    <row r="42" spans="1:15" s="1" customFormat="1">
      <c r="A42" s="493" t="s">
        <v>70</v>
      </c>
      <c r="B42" s="461"/>
      <c r="C42" s="461"/>
      <c r="D42" s="118"/>
      <c r="E42" s="118"/>
      <c r="F42" s="118"/>
      <c r="G42" s="118"/>
      <c r="H42" s="118"/>
      <c r="I42" s="118"/>
      <c r="J42" s="118"/>
      <c r="K42" s="119"/>
      <c r="L42" s="116">
        <f t="shared" si="18"/>
        <v>0</v>
      </c>
      <c r="M42" s="115"/>
      <c r="N42" s="115">
        <f t="shared" si="1"/>
        <v>0</v>
      </c>
      <c r="O42" s="116">
        <f t="shared" si="2"/>
        <v>0</v>
      </c>
    </row>
    <row r="43" spans="1:15" s="1" customFormat="1">
      <c r="A43" s="493" t="s">
        <v>71</v>
      </c>
      <c r="B43" s="461"/>
      <c r="C43" s="461"/>
      <c r="D43" s="118"/>
      <c r="E43" s="118"/>
      <c r="F43" s="118"/>
      <c r="G43" s="118"/>
      <c r="H43" s="118"/>
      <c r="I43" s="118"/>
      <c r="J43" s="118"/>
      <c r="K43" s="119"/>
      <c r="L43" s="116">
        <f t="shared" si="18"/>
        <v>0</v>
      </c>
      <c r="M43" s="115"/>
      <c r="N43" s="115">
        <f t="shared" si="1"/>
        <v>0</v>
      </c>
      <c r="O43" s="116">
        <f t="shared" si="2"/>
        <v>0</v>
      </c>
    </row>
    <row r="44" spans="1:15" s="1" customFormat="1">
      <c r="A44" s="405" t="s">
        <v>72</v>
      </c>
      <c r="B44" s="406"/>
      <c r="C44" s="406"/>
      <c r="D44" s="118">
        <f>SUM(D38:D43)</f>
        <v>0</v>
      </c>
      <c r="E44" s="117">
        <f t="shared" ref="E44:L44" si="19">SUM(E38:E43)</f>
        <v>0</v>
      </c>
      <c r="F44" s="117">
        <f t="shared" si="19"/>
        <v>0</v>
      </c>
      <c r="G44" s="117">
        <f t="shared" si="19"/>
        <v>0</v>
      </c>
      <c r="H44" s="117">
        <f t="shared" si="19"/>
        <v>0</v>
      </c>
      <c r="I44" s="117">
        <f t="shared" si="19"/>
        <v>0</v>
      </c>
      <c r="J44" s="117">
        <f t="shared" si="19"/>
        <v>0</v>
      </c>
      <c r="K44" s="120">
        <f t="shared" si="19"/>
        <v>0</v>
      </c>
      <c r="L44" s="116">
        <f t="shared" si="19"/>
        <v>0</v>
      </c>
      <c r="M44" s="115"/>
      <c r="N44" s="115">
        <f t="shared" si="1"/>
        <v>0</v>
      </c>
      <c r="O44" s="116">
        <f t="shared" si="2"/>
        <v>0</v>
      </c>
    </row>
    <row r="45" spans="1:15" s="1" customFormat="1">
      <c r="A45" s="493" t="s">
        <v>73</v>
      </c>
      <c r="B45" s="461"/>
      <c r="C45" s="461"/>
      <c r="D45" s="118"/>
      <c r="E45" s="118"/>
      <c r="F45" s="118"/>
      <c r="G45" s="118"/>
      <c r="H45" s="118"/>
      <c r="I45" s="118"/>
      <c r="J45" s="118"/>
      <c r="K45" s="119"/>
      <c r="L45" s="116">
        <f>SUM(D45:K45)</f>
        <v>0</v>
      </c>
      <c r="M45" s="115"/>
      <c r="N45" s="115">
        <f t="shared" si="1"/>
        <v>0</v>
      </c>
      <c r="O45" s="116">
        <f t="shared" si="2"/>
        <v>0</v>
      </c>
    </row>
    <row r="46" spans="1:15" s="1" customFormat="1" ht="23.25" customHeight="1">
      <c r="A46" s="441" t="s">
        <v>141</v>
      </c>
      <c r="B46" s="442"/>
      <c r="C46" s="132"/>
      <c r="D46" s="118"/>
      <c r="E46" s="118"/>
      <c r="F46" s="118"/>
      <c r="G46" s="118">
        <v>551821</v>
      </c>
      <c r="H46" s="118"/>
      <c r="I46" s="118"/>
      <c r="J46" s="118"/>
      <c r="K46" s="119"/>
      <c r="L46" s="116">
        <f>SUM(D46:K46)</f>
        <v>551821</v>
      </c>
      <c r="M46" s="115"/>
      <c r="N46" s="115">
        <f>H46+I46+J46+K46+G46</f>
        <v>551821</v>
      </c>
      <c r="O46" s="116">
        <f t="shared" si="2"/>
        <v>0</v>
      </c>
    </row>
    <row r="47" spans="1:15" s="1" customFormat="1" ht="26.25" customHeight="1">
      <c r="A47" s="493" t="s">
        <v>74</v>
      </c>
      <c r="B47" s="461"/>
      <c r="C47" s="461"/>
      <c r="D47" s="118"/>
      <c r="E47" s="118"/>
      <c r="F47" s="118"/>
      <c r="G47" s="118"/>
      <c r="H47" s="118"/>
      <c r="I47" s="118"/>
      <c r="J47" s="118"/>
      <c r="K47" s="119"/>
      <c r="L47" s="116">
        <f>SUM(D47:K47)</f>
        <v>0</v>
      </c>
      <c r="M47" s="115"/>
      <c r="N47" s="115">
        <f t="shared" si="1"/>
        <v>0</v>
      </c>
      <c r="O47" s="116">
        <f t="shared" si="2"/>
        <v>0</v>
      </c>
    </row>
    <row r="48" spans="1:15" s="1" customFormat="1">
      <c r="A48" s="493" t="s">
        <v>75</v>
      </c>
      <c r="B48" s="461"/>
      <c r="C48" s="461"/>
      <c r="D48" s="118"/>
      <c r="E48" s="118"/>
      <c r="F48" s="118"/>
      <c r="G48" s="118"/>
      <c r="H48" s="118"/>
      <c r="I48" s="118"/>
      <c r="J48" s="118"/>
      <c r="K48" s="119"/>
      <c r="L48" s="116">
        <f>SUM(D48:K48)</f>
        <v>0</v>
      </c>
      <c r="M48" s="115"/>
      <c r="N48" s="115">
        <f t="shared" si="1"/>
        <v>0</v>
      </c>
      <c r="O48" s="116">
        <f t="shared" si="2"/>
        <v>0</v>
      </c>
    </row>
    <row r="49" spans="1:15" s="1" customFormat="1">
      <c r="A49" s="493" t="s">
        <v>76</v>
      </c>
      <c r="B49" s="461"/>
      <c r="C49" s="461"/>
      <c r="D49" s="118"/>
      <c r="E49" s="118"/>
      <c r="F49" s="118"/>
      <c r="G49" s="118"/>
      <c r="H49" s="118"/>
      <c r="I49" s="118"/>
      <c r="J49" s="118"/>
      <c r="K49" s="119"/>
      <c r="L49" s="116">
        <f>SUM(D49:K49)</f>
        <v>0</v>
      </c>
      <c r="M49" s="115"/>
      <c r="N49" s="115">
        <f t="shared" si="1"/>
        <v>0</v>
      </c>
      <c r="O49" s="116">
        <f t="shared" si="2"/>
        <v>0</v>
      </c>
    </row>
    <row r="50" spans="1:15" s="1" customFormat="1">
      <c r="A50" s="405" t="s">
        <v>77</v>
      </c>
      <c r="B50" s="406"/>
      <c r="C50" s="406"/>
      <c r="D50" s="118">
        <f>SUM(D45:D49)</f>
        <v>0</v>
      </c>
      <c r="E50" s="117">
        <f t="shared" ref="E50:O50" si="20">SUM(E45:E49)</f>
        <v>0</v>
      </c>
      <c r="F50" s="117">
        <f t="shared" si="20"/>
        <v>0</v>
      </c>
      <c r="G50" s="117">
        <f t="shared" si="20"/>
        <v>551821</v>
      </c>
      <c r="H50" s="117">
        <f t="shared" si="20"/>
        <v>0</v>
      </c>
      <c r="I50" s="117">
        <f t="shared" si="20"/>
        <v>0</v>
      </c>
      <c r="J50" s="117">
        <f t="shared" si="20"/>
        <v>0</v>
      </c>
      <c r="K50" s="120">
        <f t="shared" si="20"/>
        <v>0</v>
      </c>
      <c r="L50" s="116">
        <f t="shared" si="20"/>
        <v>551821</v>
      </c>
      <c r="M50" s="116">
        <f t="shared" si="20"/>
        <v>0</v>
      </c>
      <c r="N50" s="116">
        <f t="shared" si="20"/>
        <v>551821</v>
      </c>
      <c r="O50" s="116">
        <f t="shared" si="20"/>
        <v>0</v>
      </c>
    </row>
    <row r="51" spans="1:15" s="1" customFormat="1">
      <c r="A51" s="493" t="s">
        <v>78</v>
      </c>
      <c r="B51" s="461"/>
      <c r="C51" s="461"/>
      <c r="D51" s="118"/>
      <c r="E51" s="118"/>
      <c r="F51" s="118"/>
      <c r="G51" s="118"/>
      <c r="H51" s="118"/>
      <c r="I51" s="118"/>
      <c r="J51" s="118"/>
      <c r="K51" s="119"/>
      <c r="L51" s="116">
        <f>SUM(D51:K51)</f>
        <v>0</v>
      </c>
      <c r="M51" s="115"/>
      <c r="N51" s="115">
        <f t="shared" si="1"/>
        <v>0</v>
      </c>
      <c r="O51" s="116">
        <f t="shared" si="2"/>
        <v>0</v>
      </c>
    </row>
    <row r="52" spans="1:15" s="1" customFormat="1">
      <c r="A52" s="493" t="s">
        <v>79</v>
      </c>
      <c r="B52" s="461"/>
      <c r="C52" s="461"/>
      <c r="D52" s="118"/>
      <c r="E52" s="118"/>
      <c r="F52" s="118">
        <v>157000</v>
      </c>
      <c r="G52" s="118"/>
      <c r="H52" s="118"/>
      <c r="I52" s="118"/>
      <c r="J52" s="118"/>
      <c r="K52" s="119"/>
      <c r="L52" s="116">
        <f>SUM(D52:K52)</f>
        <v>157000</v>
      </c>
      <c r="M52" s="115"/>
      <c r="N52" s="115">
        <f t="shared" si="1"/>
        <v>0</v>
      </c>
      <c r="O52" s="116">
        <f t="shared" si="2"/>
        <v>157000</v>
      </c>
    </row>
    <row r="53" spans="1:15" s="1" customFormat="1">
      <c r="A53" s="493" t="s">
        <v>80</v>
      </c>
      <c r="B53" s="461"/>
      <c r="C53" s="461"/>
      <c r="D53" s="118"/>
      <c r="E53" s="118"/>
      <c r="F53" s="118">
        <v>43000</v>
      </c>
      <c r="G53" s="118"/>
      <c r="H53" s="118"/>
      <c r="I53" s="118"/>
      <c r="J53" s="118"/>
      <c r="K53" s="119"/>
      <c r="L53" s="116">
        <f>SUM(D53:K53)</f>
        <v>43000</v>
      </c>
      <c r="M53" s="115"/>
      <c r="N53" s="115">
        <f t="shared" si="1"/>
        <v>0</v>
      </c>
      <c r="O53" s="116">
        <f t="shared" si="2"/>
        <v>43000</v>
      </c>
    </row>
    <row r="54" spans="1:15" s="1" customFormat="1">
      <c r="A54" s="405" t="s">
        <v>81</v>
      </c>
      <c r="B54" s="406"/>
      <c r="C54" s="406"/>
      <c r="D54" s="118">
        <f>SUM(D51:D53)</f>
        <v>0</v>
      </c>
      <c r="E54" s="117">
        <f t="shared" ref="E54:L54" si="21">SUM(E51:E53)</f>
        <v>0</v>
      </c>
      <c r="F54" s="117">
        <f t="shared" si="21"/>
        <v>200000</v>
      </c>
      <c r="G54" s="117">
        <f t="shared" si="21"/>
        <v>0</v>
      </c>
      <c r="H54" s="117">
        <f t="shared" si="21"/>
        <v>0</v>
      </c>
      <c r="I54" s="117">
        <f t="shared" si="21"/>
        <v>0</v>
      </c>
      <c r="J54" s="117">
        <f t="shared" si="21"/>
        <v>0</v>
      </c>
      <c r="K54" s="120">
        <f t="shared" si="21"/>
        <v>0</v>
      </c>
      <c r="L54" s="116">
        <f t="shared" si="21"/>
        <v>200000</v>
      </c>
      <c r="M54" s="115"/>
      <c r="N54" s="115">
        <f t="shared" si="1"/>
        <v>0</v>
      </c>
      <c r="O54" s="116">
        <f t="shared" si="2"/>
        <v>200000</v>
      </c>
    </row>
    <row r="55" spans="1:15" s="1" customFormat="1">
      <c r="A55" s="493" t="s">
        <v>82</v>
      </c>
      <c r="B55" s="461"/>
      <c r="C55" s="461"/>
      <c r="D55" s="118"/>
      <c r="E55" s="118"/>
      <c r="F55" s="118"/>
      <c r="G55" s="118"/>
      <c r="H55" s="118"/>
      <c r="I55" s="118"/>
      <c r="J55" s="118"/>
      <c r="K55" s="119"/>
      <c r="L55" s="116">
        <f>SUM(D55:K55)</f>
        <v>0</v>
      </c>
      <c r="M55" s="115"/>
      <c r="N55" s="115">
        <f t="shared" si="1"/>
        <v>0</v>
      </c>
      <c r="O55" s="116">
        <f t="shared" si="2"/>
        <v>0</v>
      </c>
    </row>
    <row r="56" spans="1:15" s="1" customFormat="1">
      <c r="A56" s="493" t="s">
        <v>83</v>
      </c>
      <c r="B56" s="461"/>
      <c r="C56" s="461"/>
      <c r="D56" s="118"/>
      <c r="E56" s="118"/>
      <c r="F56" s="118"/>
      <c r="G56" s="118"/>
      <c r="H56" s="118"/>
      <c r="I56" s="118"/>
      <c r="J56" s="118"/>
      <c r="K56" s="119"/>
      <c r="L56" s="116">
        <f>SUM(D56:K56)</f>
        <v>0</v>
      </c>
      <c r="M56" s="115"/>
      <c r="N56" s="115">
        <f t="shared" si="1"/>
        <v>0</v>
      </c>
      <c r="O56" s="116">
        <f t="shared" si="2"/>
        <v>0</v>
      </c>
    </row>
    <row r="57" spans="1:15" s="1" customFormat="1">
      <c r="A57" s="405" t="s">
        <v>84</v>
      </c>
      <c r="B57" s="406"/>
      <c r="C57" s="406"/>
      <c r="D57" s="118">
        <f>SUM(D55:D56)</f>
        <v>0</v>
      </c>
      <c r="E57" s="117">
        <f t="shared" ref="E57:L57" si="22">SUM(E55:E56)</f>
        <v>0</v>
      </c>
      <c r="F57" s="117">
        <f t="shared" si="22"/>
        <v>0</v>
      </c>
      <c r="G57" s="117">
        <f t="shared" si="22"/>
        <v>0</v>
      </c>
      <c r="H57" s="117">
        <f t="shared" si="22"/>
        <v>0</v>
      </c>
      <c r="I57" s="117">
        <f t="shared" si="22"/>
        <v>0</v>
      </c>
      <c r="J57" s="117">
        <f t="shared" si="22"/>
        <v>0</v>
      </c>
      <c r="K57" s="120">
        <f t="shared" si="22"/>
        <v>0</v>
      </c>
      <c r="L57" s="116">
        <f t="shared" si="22"/>
        <v>0</v>
      </c>
      <c r="M57" s="115"/>
      <c r="N57" s="115">
        <f t="shared" si="1"/>
        <v>0</v>
      </c>
      <c r="O57" s="116">
        <f t="shared" si="2"/>
        <v>0</v>
      </c>
    </row>
    <row r="58" spans="1:15" s="1" customFormat="1" ht="23.25" customHeight="1">
      <c r="A58" s="493" t="s">
        <v>85</v>
      </c>
      <c r="B58" s="461"/>
      <c r="C58" s="461"/>
      <c r="D58" s="118"/>
      <c r="E58" s="118"/>
      <c r="F58" s="118"/>
      <c r="G58" s="118"/>
      <c r="H58" s="118"/>
      <c r="I58" s="118"/>
      <c r="J58" s="118"/>
      <c r="K58" s="119"/>
      <c r="L58" s="116">
        <f>SUM(D58:K58)</f>
        <v>0</v>
      </c>
      <c r="M58" s="115"/>
      <c r="N58" s="115">
        <f t="shared" si="1"/>
        <v>0</v>
      </c>
      <c r="O58" s="116">
        <f t="shared" si="2"/>
        <v>0</v>
      </c>
    </row>
    <row r="59" spans="1:15" s="1" customFormat="1" ht="12.75" customHeight="1">
      <c r="A59" s="493" t="s">
        <v>86</v>
      </c>
      <c r="B59" s="461"/>
      <c r="C59" s="461"/>
      <c r="D59" s="118"/>
      <c r="E59" s="118"/>
      <c r="F59" s="118"/>
      <c r="G59" s="118"/>
      <c r="H59" s="118"/>
      <c r="I59" s="118"/>
      <c r="J59" s="118"/>
      <c r="K59" s="119"/>
      <c r="L59" s="116">
        <f>SUM(D59:K59)</f>
        <v>0</v>
      </c>
      <c r="M59" s="115"/>
      <c r="N59" s="115">
        <f t="shared" si="1"/>
        <v>0</v>
      </c>
      <c r="O59" s="116">
        <f t="shared" si="2"/>
        <v>0</v>
      </c>
    </row>
    <row r="60" spans="1:15" s="1" customFormat="1">
      <c r="A60" s="405" t="s">
        <v>87</v>
      </c>
      <c r="B60" s="406"/>
      <c r="C60" s="406"/>
      <c r="D60" s="118">
        <f>SUM(D58:D59)</f>
        <v>0</v>
      </c>
      <c r="E60" s="117">
        <f t="shared" ref="E60:L60" si="23">SUM(E58:E59)</f>
        <v>0</v>
      </c>
      <c r="F60" s="117">
        <f t="shared" si="23"/>
        <v>0</v>
      </c>
      <c r="G60" s="117">
        <f t="shared" si="23"/>
        <v>0</v>
      </c>
      <c r="H60" s="117">
        <f t="shared" si="23"/>
        <v>0</v>
      </c>
      <c r="I60" s="117">
        <f t="shared" si="23"/>
        <v>0</v>
      </c>
      <c r="J60" s="117">
        <f t="shared" si="23"/>
        <v>0</v>
      </c>
      <c r="K60" s="120">
        <f t="shared" si="23"/>
        <v>0</v>
      </c>
      <c r="L60" s="116">
        <f t="shared" si="23"/>
        <v>0</v>
      </c>
      <c r="M60" s="115"/>
      <c r="N60" s="115">
        <f t="shared" si="1"/>
        <v>0</v>
      </c>
      <c r="O60" s="116">
        <f t="shared" si="2"/>
        <v>0</v>
      </c>
    </row>
    <row r="61" spans="1:15" s="1" customFormat="1">
      <c r="A61" s="405" t="s">
        <v>88</v>
      </c>
      <c r="B61" s="406"/>
      <c r="C61" s="406"/>
      <c r="D61" s="133">
        <f>D14+D15+D37+D44+D50+D54+D57+D60</f>
        <v>600000</v>
      </c>
      <c r="E61" s="122">
        <f t="shared" ref="E61:O61" si="24">E14+E15+E37+E44+E50+E54+E57+E60</f>
        <v>3605281</v>
      </c>
      <c r="F61" s="122">
        <f t="shared" si="24"/>
        <v>4400000</v>
      </c>
      <c r="G61" s="122">
        <f t="shared" si="24"/>
        <v>551821</v>
      </c>
      <c r="H61" s="122">
        <f t="shared" si="24"/>
        <v>29974434</v>
      </c>
      <c r="I61" s="122">
        <f t="shared" si="24"/>
        <v>432235</v>
      </c>
      <c r="J61" s="122">
        <f t="shared" si="24"/>
        <v>1828258</v>
      </c>
      <c r="K61" s="122">
        <f t="shared" si="24"/>
        <v>18710354</v>
      </c>
      <c r="L61" s="122">
        <f t="shared" si="24"/>
        <v>60102383</v>
      </c>
      <c r="M61" s="122">
        <f t="shared" si="24"/>
        <v>0</v>
      </c>
      <c r="N61" s="115">
        <f t="shared" si="1"/>
        <v>50945281</v>
      </c>
      <c r="O61" s="122">
        <f t="shared" si="24"/>
        <v>8605281</v>
      </c>
    </row>
    <row r="62" spans="1:15" s="1" customFormat="1">
      <c r="A62" s="493" t="s">
        <v>89</v>
      </c>
      <c r="B62" s="461"/>
      <c r="C62" s="461"/>
      <c r="D62" s="118"/>
      <c r="E62" s="118"/>
      <c r="F62" s="118"/>
      <c r="G62" s="118"/>
      <c r="H62" s="118"/>
      <c r="I62" s="118"/>
      <c r="J62" s="118"/>
      <c r="K62" s="119"/>
      <c r="L62" s="116">
        <f>SUM(D62:K62)</f>
        <v>0</v>
      </c>
      <c r="M62" s="115"/>
      <c r="N62" s="115">
        <f t="shared" si="1"/>
        <v>0</v>
      </c>
      <c r="O62" s="116">
        <f t="shared" si="2"/>
        <v>0</v>
      </c>
    </row>
    <row r="63" spans="1:15" s="1" customFormat="1">
      <c r="A63" s="493" t="s">
        <v>90</v>
      </c>
      <c r="B63" s="461"/>
      <c r="C63" s="461"/>
      <c r="D63" s="118"/>
      <c r="E63" s="118"/>
      <c r="F63" s="118"/>
      <c r="G63" s="118"/>
      <c r="H63" s="118"/>
      <c r="I63" s="118"/>
      <c r="J63" s="118"/>
      <c r="K63" s="119"/>
      <c r="L63" s="116">
        <f>SUM(D63:K63)</f>
        <v>0</v>
      </c>
      <c r="M63" s="115"/>
      <c r="N63" s="115">
        <f t="shared" si="1"/>
        <v>0</v>
      </c>
      <c r="O63" s="116">
        <f t="shared" si="2"/>
        <v>0</v>
      </c>
    </row>
    <row r="64" spans="1:15" s="1" customFormat="1" ht="15.75" thickBot="1">
      <c r="A64" s="496" t="s">
        <v>91</v>
      </c>
      <c r="B64" s="497"/>
      <c r="C64" s="497"/>
      <c r="D64" s="135">
        <f>SUM(D62:D63)</f>
        <v>0</v>
      </c>
      <c r="E64" s="126">
        <f t="shared" ref="E64:L64" si="25">SUM(E62:E63)</f>
        <v>0</v>
      </c>
      <c r="F64" s="126">
        <f t="shared" si="25"/>
        <v>0</v>
      </c>
      <c r="G64" s="126">
        <f t="shared" si="25"/>
        <v>0</v>
      </c>
      <c r="H64" s="126">
        <f t="shared" si="25"/>
        <v>0</v>
      </c>
      <c r="I64" s="126">
        <f t="shared" si="25"/>
        <v>0</v>
      </c>
      <c r="J64" s="126">
        <f t="shared" si="25"/>
        <v>0</v>
      </c>
      <c r="K64" s="127">
        <f t="shared" si="25"/>
        <v>0</v>
      </c>
      <c r="L64" s="128">
        <f t="shared" si="25"/>
        <v>0</v>
      </c>
      <c r="M64" s="129"/>
      <c r="N64" s="129">
        <f t="shared" si="1"/>
        <v>0</v>
      </c>
      <c r="O64" s="128">
        <f t="shared" si="2"/>
        <v>0</v>
      </c>
    </row>
    <row r="65" spans="1:15" s="1" customFormat="1" ht="15.75" thickBot="1">
      <c r="A65" s="414" t="s">
        <v>92</v>
      </c>
      <c r="B65" s="415"/>
      <c r="C65" s="415"/>
      <c r="D65" s="58">
        <f>D61+D64</f>
        <v>600000</v>
      </c>
      <c r="E65" s="49">
        <f t="shared" ref="E65:L65" si="26">E61+E64</f>
        <v>3605281</v>
      </c>
      <c r="F65" s="49">
        <f t="shared" si="26"/>
        <v>4400000</v>
      </c>
      <c r="G65" s="49">
        <f t="shared" si="26"/>
        <v>551821</v>
      </c>
      <c r="H65" s="49">
        <f t="shared" si="26"/>
        <v>29974434</v>
      </c>
      <c r="I65" s="49">
        <f t="shared" si="26"/>
        <v>432235</v>
      </c>
      <c r="J65" s="49">
        <f t="shared" si="26"/>
        <v>1828258</v>
      </c>
      <c r="K65" s="63">
        <f t="shared" si="26"/>
        <v>18710354</v>
      </c>
      <c r="L65" s="58">
        <f t="shared" si="26"/>
        <v>60102383</v>
      </c>
      <c r="M65" s="130"/>
      <c r="N65" s="131">
        <f t="shared" si="1"/>
        <v>50945281</v>
      </c>
      <c r="O65" s="130">
        <f t="shared" si="2"/>
        <v>8605281</v>
      </c>
    </row>
    <row r="66" spans="1:15" ht="8.25" customHeight="1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</row>
    <row r="67" spans="1:15">
      <c r="A67" s="486" t="s">
        <v>176</v>
      </c>
      <c r="B67" s="486"/>
      <c r="C67" s="486"/>
      <c r="D67" s="486"/>
      <c r="E67" s="486"/>
      <c r="F67" s="486"/>
      <c r="G67" s="486"/>
      <c r="H67" s="486"/>
      <c r="I67" s="486"/>
      <c r="J67" s="486"/>
      <c r="K67" s="486"/>
      <c r="L67" s="486"/>
      <c r="M67" s="486"/>
      <c r="N67" s="486"/>
      <c r="O67" s="486"/>
    </row>
    <row r="68" spans="1:15">
      <c r="A68" s="486" t="s">
        <v>193</v>
      </c>
      <c r="B68" s="486"/>
      <c r="C68" s="486"/>
      <c r="D68" s="486"/>
      <c r="E68" s="486"/>
      <c r="F68" s="486"/>
      <c r="G68" s="486"/>
      <c r="H68" s="486"/>
      <c r="I68" s="486"/>
      <c r="J68" s="486"/>
      <c r="K68" s="486"/>
      <c r="L68" s="486"/>
      <c r="M68" s="486"/>
      <c r="N68" s="486"/>
      <c r="O68" s="486"/>
    </row>
    <row r="69" spans="1:15">
      <c r="A69" s="486" t="s">
        <v>175</v>
      </c>
      <c r="B69" s="486"/>
      <c r="C69" s="486"/>
      <c r="D69" s="486"/>
      <c r="E69" s="486"/>
      <c r="F69" s="486"/>
      <c r="G69" s="486"/>
      <c r="H69" s="486"/>
      <c r="I69" s="486"/>
      <c r="J69" s="486"/>
      <c r="K69" s="486"/>
      <c r="L69" s="486"/>
      <c r="M69" s="110"/>
      <c r="N69" s="110"/>
      <c r="O69" s="110"/>
    </row>
  </sheetData>
  <mergeCells count="67"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41:C41"/>
    <mergeCell ref="A42:C42"/>
    <mergeCell ref="A43:C43"/>
    <mergeCell ref="A44:C44"/>
    <mergeCell ref="A45:C45"/>
    <mergeCell ref="A47:C47"/>
    <mergeCell ref="A48:C48"/>
    <mergeCell ref="A49:C49"/>
    <mergeCell ref="A50:C50"/>
    <mergeCell ref="A51:C51"/>
    <mergeCell ref="A52:C52"/>
    <mergeCell ref="A46:B46"/>
    <mergeCell ref="A27:C27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22:C22"/>
    <mergeCell ref="A23:C23"/>
    <mergeCell ref="A24:C24"/>
    <mergeCell ref="A25:C25"/>
    <mergeCell ref="A26:C26"/>
    <mergeCell ref="A14:C14"/>
    <mergeCell ref="A15:C15"/>
    <mergeCell ref="A19:C19"/>
    <mergeCell ref="A20:C20"/>
    <mergeCell ref="A21:C21"/>
    <mergeCell ref="A16:B16"/>
    <mergeCell ref="A17:B17"/>
    <mergeCell ref="A18:B18"/>
    <mergeCell ref="A67:O67"/>
    <mergeCell ref="A68:O68"/>
    <mergeCell ref="A69:L69"/>
    <mergeCell ref="A13:C13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28:C28"/>
  </mergeCells>
  <pageMargins left="0.70866141732283472" right="0.70866141732283472" top="0.74803149606299213" bottom="0.74803149606299213" header="0.31496062992125984" footer="0.31496062992125984"/>
  <pageSetup paperSize="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F38"/>
  <sheetViews>
    <sheetView topLeftCell="A10" workbookViewId="0">
      <selection activeCell="I30" sqref="I30"/>
    </sheetView>
  </sheetViews>
  <sheetFormatPr defaultRowHeight="15"/>
  <cols>
    <col min="1" max="1" width="36.85546875" customWidth="1"/>
  </cols>
  <sheetData>
    <row r="2" spans="1:6" ht="15.75" thickBot="1"/>
    <row r="3" spans="1:6" ht="72.75">
      <c r="A3" s="502" t="s">
        <v>196</v>
      </c>
      <c r="B3" s="503"/>
      <c r="C3" s="503"/>
      <c r="D3" s="504"/>
      <c r="E3" s="7" t="s">
        <v>135</v>
      </c>
      <c r="F3" s="6"/>
    </row>
    <row r="4" spans="1:6" ht="15.75" thickBot="1">
      <c r="A4" s="505"/>
      <c r="B4" s="506"/>
      <c r="C4" s="506"/>
      <c r="D4" s="506"/>
      <c r="E4" s="5"/>
      <c r="F4" s="5"/>
    </row>
    <row r="5" spans="1:6">
      <c r="A5" s="507" t="s">
        <v>1</v>
      </c>
      <c r="B5" s="507"/>
      <c r="C5" s="507"/>
      <c r="D5" s="507"/>
      <c r="E5" s="5"/>
      <c r="F5" s="5"/>
    </row>
    <row r="6" spans="1:6">
      <c r="A6" s="508" t="s">
        <v>2</v>
      </c>
      <c r="B6" s="509"/>
      <c r="C6" s="509"/>
      <c r="D6" s="510"/>
      <c r="E6" s="5"/>
      <c r="F6" s="5"/>
    </row>
    <row r="7" spans="1:6" ht="24.75" customHeight="1">
      <c r="A7" s="508" t="s">
        <v>3</v>
      </c>
      <c r="B7" s="509"/>
      <c r="C7" s="509"/>
      <c r="D7" s="510"/>
      <c r="E7" s="5"/>
      <c r="F7" s="5"/>
    </row>
    <row r="8" spans="1:6">
      <c r="A8" s="508" t="s">
        <v>4</v>
      </c>
      <c r="B8" s="509"/>
      <c r="C8" s="509"/>
      <c r="D8" s="510"/>
      <c r="E8" s="5"/>
      <c r="F8" s="5"/>
    </row>
    <row r="9" spans="1:6">
      <c r="A9" s="511" t="s">
        <v>5</v>
      </c>
      <c r="B9" s="511"/>
      <c r="C9" s="511"/>
      <c r="D9" s="511"/>
      <c r="E9" s="5"/>
      <c r="F9" s="5"/>
    </row>
    <row r="10" spans="1:6">
      <c r="A10" s="512" t="s">
        <v>6</v>
      </c>
      <c r="B10" s="511"/>
      <c r="C10" s="511"/>
      <c r="D10" s="511"/>
      <c r="E10" s="5"/>
      <c r="F10" s="5"/>
    </row>
    <row r="11" spans="1:6">
      <c r="A11" s="513" t="s">
        <v>7</v>
      </c>
      <c r="B11" s="513"/>
      <c r="C11" s="513"/>
      <c r="D11" s="511"/>
      <c r="E11" s="5"/>
      <c r="F11" s="5"/>
    </row>
    <row r="12" spans="1:6">
      <c r="A12" s="514" t="s">
        <v>8</v>
      </c>
      <c r="B12" s="514"/>
      <c r="C12" s="514"/>
      <c r="D12" s="512"/>
      <c r="E12" s="5"/>
      <c r="F12" s="5"/>
    </row>
    <row r="13" spans="1:6">
      <c r="A13" s="513" t="s">
        <v>9</v>
      </c>
      <c r="B13" s="513"/>
      <c r="C13" s="513"/>
      <c r="D13" s="511"/>
      <c r="E13" s="5"/>
      <c r="F13" s="5"/>
    </row>
    <row r="14" spans="1:6">
      <c r="A14" s="514" t="s">
        <v>10</v>
      </c>
      <c r="B14" s="514"/>
      <c r="C14" s="514"/>
      <c r="D14" s="512"/>
      <c r="E14" s="5"/>
      <c r="F14" s="5"/>
    </row>
    <row r="15" spans="1:6">
      <c r="A15" s="501" t="s">
        <v>11</v>
      </c>
      <c r="B15" s="501"/>
      <c r="C15" s="501"/>
      <c r="D15" s="501"/>
      <c r="E15" s="5"/>
      <c r="F15" s="5"/>
    </row>
    <row r="16" spans="1:6">
      <c r="A16" s="513" t="s">
        <v>12</v>
      </c>
      <c r="B16" s="513"/>
      <c r="C16" s="513"/>
      <c r="D16" s="513"/>
      <c r="E16" s="5"/>
      <c r="F16" s="5"/>
    </row>
    <row r="17" spans="1:6">
      <c r="A17" s="513" t="s">
        <v>13</v>
      </c>
      <c r="B17" s="513"/>
      <c r="C17" s="513"/>
      <c r="D17" s="511"/>
      <c r="E17" s="5"/>
      <c r="F17" s="5"/>
    </row>
    <row r="18" spans="1:6">
      <c r="A18" s="515" t="s">
        <v>14</v>
      </c>
      <c r="B18" s="516"/>
      <c r="C18" s="516"/>
      <c r="D18" s="517"/>
      <c r="E18" s="5"/>
      <c r="F18" s="5"/>
    </row>
    <row r="19" spans="1:6">
      <c r="A19" s="514" t="s">
        <v>15</v>
      </c>
      <c r="B19" s="512"/>
      <c r="C19" s="512"/>
      <c r="D19" s="512"/>
      <c r="E19" s="5"/>
      <c r="F19" s="5"/>
    </row>
    <row r="20" spans="1:6">
      <c r="A20" s="513" t="s">
        <v>16</v>
      </c>
      <c r="B20" s="511"/>
      <c r="C20" s="511"/>
      <c r="D20" s="511"/>
      <c r="E20" s="5"/>
      <c r="F20" s="5"/>
    </row>
    <row r="21" spans="1:6">
      <c r="A21" s="513" t="s">
        <v>17</v>
      </c>
      <c r="B21" s="511"/>
      <c r="C21" s="511"/>
      <c r="D21" s="511"/>
      <c r="E21" s="5"/>
      <c r="F21" s="5"/>
    </row>
    <row r="22" spans="1:6">
      <c r="A22" s="513" t="s">
        <v>18</v>
      </c>
      <c r="B22" s="513"/>
      <c r="C22" s="513"/>
      <c r="D22" s="511"/>
      <c r="E22" s="5"/>
      <c r="F22" s="5"/>
    </row>
    <row r="23" spans="1:6">
      <c r="A23" s="513" t="s">
        <v>19</v>
      </c>
      <c r="B23" s="513"/>
      <c r="C23" s="513"/>
      <c r="D23" s="511"/>
      <c r="E23" s="5"/>
      <c r="F23" s="5"/>
    </row>
    <row r="24" spans="1:6">
      <c r="A24" s="513" t="s">
        <v>20</v>
      </c>
      <c r="B24" s="513"/>
      <c r="C24" s="513"/>
      <c r="D24" s="511"/>
      <c r="E24" s="5">
        <v>12000</v>
      </c>
      <c r="F24" s="5"/>
    </row>
    <row r="25" spans="1:6">
      <c r="A25" s="513" t="s">
        <v>21</v>
      </c>
      <c r="B25" s="513"/>
      <c r="C25" s="513"/>
      <c r="D25" s="511"/>
      <c r="E25" s="5"/>
      <c r="F25" s="5"/>
    </row>
    <row r="26" spans="1:6">
      <c r="A26" s="514" t="s">
        <v>22</v>
      </c>
      <c r="B26" s="514"/>
      <c r="C26" s="514"/>
      <c r="D26" s="512"/>
      <c r="E26" s="5">
        <f>SUM(E20:E25)</f>
        <v>12000</v>
      </c>
      <c r="F26" s="5"/>
    </row>
    <row r="27" spans="1:6">
      <c r="A27" s="513" t="s">
        <v>23</v>
      </c>
      <c r="B27" s="513"/>
      <c r="C27" s="513"/>
      <c r="D27" s="511"/>
      <c r="E27" s="5"/>
      <c r="F27" s="5"/>
    </row>
    <row r="28" spans="1:6">
      <c r="A28" s="514" t="s">
        <v>24</v>
      </c>
      <c r="B28" s="512"/>
      <c r="C28" s="512"/>
      <c r="D28" s="512"/>
      <c r="E28" s="5"/>
      <c r="F28" s="5"/>
    </row>
    <row r="29" spans="1:6">
      <c r="A29" s="513" t="s">
        <v>25</v>
      </c>
      <c r="B29" s="511"/>
      <c r="C29" s="511"/>
      <c r="D29" s="511"/>
      <c r="E29" s="5"/>
      <c r="F29" s="5"/>
    </row>
    <row r="30" spans="1:6">
      <c r="A30" s="514" t="s">
        <v>26</v>
      </c>
      <c r="B30" s="514"/>
      <c r="C30" s="514"/>
      <c r="D30" s="512"/>
      <c r="E30" s="5"/>
      <c r="F30" s="5"/>
    </row>
    <row r="31" spans="1:6">
      <c r="A31" s="514" t="s">
        <v>27</v>
      </c>
      <c r="B31" s="512"/>
      <c r="C31" s="512"/>
      <c r="D31" s="512"/>
      <c r="E31" s="5"/>
      <c r="F31" s="5"/>
    </row>
    <row r="32" spans="1:6">
      <c r="A32" s="513" t="s">
        <v>28</v>
      </c>
      <c r="B32" s="511"/>
      <c r="C32" s="511"/>
      <c r="D32" s="511"/>
      <c r="E32" s="5">
        <v>218858</v>
      </c>
      <c r="F32" s="5"/>
    </row>
    <row r="33" spans="1:6">
      <c r="A33" s="521" t="s">
        <v>29</v>
      </c>
      <c r="B33" s="522"/>
      <c r="C33" s="522"/>
      <c r="D33" s="523"/>
      <c r="E33" s="5"/>
      <c r="F33" s="5"/>
    </row>
    <row r="34" spans="1:6">
      <c r="A34" s="518" t="s">
        <v>30</v>
      </c>
      <c r="B34" s="518"/>
      <c r="C34" s="518"/>
      <c r="D34" s="518"/>
      <c r="E34" s="5">
        <v>40577473</v>
      </c>
      <c r="F34" s="5"/>
    </row>
    <row r="35" spans="1:6">
      <c r="A35" s="527" t="s">
        <v>181</v>
      </c>
      <c r="B35" s="527"/>
      <c r="C35" s="527"/>
      <c r="D35" s="527"/>
      <c r="E35" s="4"/>
      <c r="F35" s="4"/>
    </row>
    <row r="36" spans="1:6" ht="15.75" thickBot="1">
      <c r="A36" s="524" t="s">
        <v>185</v>
      </c>
      <c r="B36" s="525"/>
      <c r="C36" s="525"/>
      <c r="D36" s="526"/>
      <c r="E36" s="4"/>
      <c r="F36" s="4"/>
    </row>
    <row r="37" spans="1:6" ht="15.75" thickBot="1">
      <c r="A37" s="519" t="s">
        <v>31</v>
      </c>
      <c r="B37" s="520"/>
      <c r="C37" s="520"/>
      <c r="D37" s="520"/>
      <c r="E37" s="10">
        <f>SUM(E32:E36)</f>
        <v>40796331</v>
      </c>
      <c r="F37" s="11"/>
    </row>
    <row r="38" spans="1:6" ht="15.75" thickBot="1">
      <c r="A38" s="498" t="s">
        <v>156</v>
      </c>
      <c r="B38" s="499"/>
      <c r="C38" s="499"/>
      <c r="D38" s="500"/>
      <c r="E38" s="8">
        <f>E12+E14+E19+E26+E37</f>
        <v>40808331</v>
      </c>
      <c r="F38" s="9"/>
    </row>
  </sheetData>
  <mergeCells count="35">
    <mergeCell ref="A37:D37"/>
    <mergeCell ref="A28:D28"/>
    <mergeCell ref="A29:D29"/>
    <mergeCell ref="A30:D30"/>
    <mergeCell ref="A31:D31"/>
    <mergeCell ref="A32:D32"/>
    <mergeCell ref="A33:D33"/>
    <mergeCell ref="A36:D36"/>
    <mergeCell ref="A35:D35"/>
    <mergeCell ref="A23:D23"/>
    <mergeCell ref="A24:D24"/>
    <mergeCell ref="A25:D25"/>
    <mergeCell ref="A26:D26"/>
    <mergeCell ref="A34:D34"/>
    <mergeCell ref="A18:D18"/>
    <mergeCell ref="A19:D19"/>
    <mergeCell ref="A20:D20"/>
    <mergeCell ref="A21:D21"/>
    <mergeCell ref="A22:D22"/>
    <mergeCell ref="A38:D38"/>
    <mergeCell ref="A15:D15"/>
    <mergeCell ref="A3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27:D27"/>
    <mergeCell ref="A16:D16"/>
    <mergeCell ref="A17:D17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5"/>
  <sheetViews>
    <sheetView topLeftCell="A43" workbookViewId="0">
      <selection activeCell="K63" sqref="K63"/>
    </sheetView>
  </sheetViews>
  <sheetFormatPr defaultRowHeight="15"/>
  <cols>
    <col min="1" max="1" width="36.85546875" customWidth="1"/>
    <col min="3" max="3" width="0.140625" customWidth="1"/>
    <col min="5" max="6" width="0.140625" customWidth="1"/>
    <col min="7" max="7" width="9.85546875" customWidth="1"/>
    <col min="8" max="8" width="9.5703125" customWidth="1"/>
  </cols>
  <sheetData>
    <row r="1" spans="1:10" ht="15.75" thickBot="1"/>
    <row r="2" spans="1:10" ht="96.75" customHeight="1" thickBot="1">
      <c r="A2" s="531" t="s">
        <v>172</v>
      </c>
      <c r="B2" s="532"/>
      <c r="C2" s="533"/>
      <c r="D2" s="104" t="s">
        <v>136</v>
      </c>
      <c r="E2" s="105"/>
      <c r="F2" s="105"/>
      <c r="G2" s="105" t="s">
        <v>171</v>
      </c>
      <c r="H2" s="105" t="s">
        <v>143</v>
      </c>
      <c r="I2" s="106" t="s">
        <v>137</v>
      </c>
    </row>
    <row r="3" spans="1:10">
      <c r="A3" s="534" t="s">
        <v>34</v>
      </c>
      <c r="B3" s="507"/>
      <c r="C3" s="535"/>
      <c r="D3" s="94">
        <v>26701500</v>
      </c>
      <c r="E3" s="95"/>
      <c r="F3" s="95"/>
      <c r="G3" s="95"/>
      <c r="H3" s="95"/>
      <c r="I3" s="95">
        <f>SUM(D3:H3)</f>
        <v>26701500</v>
      </c>
    </row>
    <row r="4" spans="1:10">
      <c r="A4" s="536" t="s">
        <v>173</v>
      </c>
      <c r="B4" s="509"/>
      <c r="C4" s="537"/>
      <c r="D4" s="96"/>
      <c r="E4" s="97"/>
      <c r="F4" s="97"/>
      <c r="G4" s="97">
        <v>43900</v>
      </c>
      <c r="H4" s="97"/>
      <c r="I4" s="95">
        <f t="shared" ref="I4:I8" si="0">SUM(D4:H4)</f>
        <v>43900</v>
      </c>
    </row>
    <row r="5" spans="1:10">
      <c r="A5" s="536" t="s">
        <v>36</v>
      </c>
      <c r="B5" s="509"/>
      <c r="C5" s="537"/>
      <c r="D5" s="96"/>
      <c r="E5" s="97"/>
      <c r="F5" s="97"/>
      <c r="G5" s="97"/>
      <c r="H5" s="97"/>
      <c r="I5" s="95">
        <f t="shared" si="0"/>
        <v>0</v>
      </c>
    </row>
    <row r="6" spans="1:10">
      <c r="A6" s="536" t="s">
        <v>37</v>
      </c>
      <c r="B6" s="509"/>
      <c r="C6" s="537"/>
      <c r="D6" s="96">
        <v>1440000</v>
      </c>
      <c r="E6" s="97"/>
      <c r="F6" s="97"/>
      <c r="G6" s="97"/>
      <c r="H6" s="97"/>
      <c r="I6" s="95">
        <f t="shared" si="0"/>
        <v>1440000</v>
      </c>
    </row>
    <row r="7" spans="1:10">
      <c r="A7" s="536" t="s">
        <v>38</v>
      </c>
      <c r="B7" s="509"/>
      <c r="C7" s="537"/>
      <c r="D7" s="96">
        <v>540000</v>
      </c>
      <c r="E7" s="97"/>
      <c r="F7" s="97"/>
      <c r="G7" s="97"/>
      <c r="H7" s="97"/>
      <c r="I7" s="95">
        <f t="shared" si="0"/>
        <v>540000</v>
      </c>
    </row>
    <row r="8" spans="1:10">
      <c r="A8" s="538" t="s">
        <v>39</v>
      </c>
      <c r="B8" s="511"/>
      <c r="C8" s="539"/>
      <c r="D8" s="96"/>
      <c r="E8" s="97"/>
      <c r="F8" s="97"/>
      <c r="G8" s="97"/>
      <c r="H8" s="97"/>
      <c r="I8" s="95">
        <f t="shared" si="0"/>
        <v>0</v>
      </c>
    </row>
    <row r="9" spans="1:10">
      <c r="A9" s="528" t="s">
        <v>40</v>
      </c>
      <c r="B9" s="529"/>
      <c r="C9" s="530"/>
      <c r="D9" s="96">
        <f>SUM(D3:D8)</f>
        <v>28681500</v>
      </c>
      <c r="E9" s="96">
        <f t="shared" ref="E9:I9" si="1">SUM(E3:E8)</f>
        <v>0</v>
      </c>
      <c r="F9" s="96">
        <f t="shared" si="1"/>
        <v>0</v>
      </c>
      <c r="G9" s="96">
        <f t="shared" si="1"/>
        <v>43900</v>
      </c>
      <c r="H9" s="96">
        <f t="shared" si="1"/>
        <v>0</v>
      </c>
      <c r="I9" s="96">
        <f t="shared" si="1"/>
        <v>28725400</v>
      </c>
    </row>
    <row r="10" spans="1:10">
      <c r="A10" s="538" t="s">
        <v>41</v>
      </c>
      <c r="B10" s="511"/>
      <c r="C10" s="539"/>
      <c r="D10" s="96"/>
      <c r="E10" s="97"/>
      <c r="F10" s="97"/>
      <c r="G10" s="97"/>
      <c r="H10" s="97"/>
      <c r="I10" s="97">
        <f>SUM(D10:H10)</f>
        <v>0</v>
      </c>
    </row>
    <row r="11" spans="1:10" ht="24" customHeight="1">
      <c r="A11" s="538" t="s">
        <v>42</v>
      </c>
      <c r="B11" s="511"/>
      <c r="C11" s="539"/>
      <c r="D11" s="96"/>
      <c r="E11" s="97"/>
      <c r="F11" s="97"/>
      <c r="G11" s="97"/>
      <c r="H11" s="97"/>
      <c r="I11" s="97">
        <f t="shared" ref="I11:I12" si="2">SUM(D11:H11)</f>
        <v>0</v>
      </c>
    </row>
    <row r="12" spans="1:10">
      <c r="A12" s="538" t="s">
        <v>43</v>
      </c>
      <c r="B12" s="511"/>
      <c r="C12" s="539"/>
      <c r="D12" s="96">
        <v>638000</v>
      </c>
      <c r="E12" s="97"/>
      <c r="F12" s="97"/>
      <c r="G12" s="97"/>
      <c r="H12" s="97"/>
      <c r="I12" s="97">
        <f t="shared" si="2"/>
        <v>638000</v>
      </c>
    </row>
    <row r="13" spans="1:10">
      <c r="A13" s="528" t="s">
        <v>44</v>
      </c>
      <c r="B13" s="529"/>
      <c r="C13" s="530"/>
      <c r="D13" s="96">
        <f t="shared" ref="D13:I13" si="3">SUM(D10:D12)</f>
        <v>638000</v>
      </c>
      <c r="E13" s="96">
        <f t="shared" si="3"/>
        <v>0</v>
      </c>
      <c r="F13" s="96">
        <f t="shared" si="3"/>
        <v>0</v>
      </c>
      <c r="G13" s="96">
        <f t="shared" si="3"/>
        <v>0</v>
      </c>
      <c r="H13" s="96">
        <f t="shared" si="3"/>
        <v>0</v>
      </c>
      <c r="I13" s="96">
        <f t="shared" si="3"/>
        <v>638000</v>
      </c>
    </row>
    <row r="14" spans="1:10">
      <c r="A14" s="540" t="s">
        <v>45</v>
      </c>
      <c r="B14" s="541"/>
      <c r="C14" s="542"/>
      <c r="D14" s="98">
        <f>D9+D13</f>
        <v>29319500</v>
      </c>
      <c r="E14" s="98">
        <f t="shared" ref="E14:I14" si="4">E9+E13</f>
        <v>0</v>
      </c>
      <c r="F14" s="98">
        <f t="shared" si="4"/>
        <v>0</v>
      </c>
      <c r="G14" s="98">
        <f t="shared" si="4"/>
        <v>43900</v>
      </c>
      <c r="H14" s="98">
        <f t="shared" si="4"/>
        <v>0</v>
      </c>
      <c r="I14" s="140">
        <f t="shared" si="4"/>
        <v>29363400</v>
      </c>
      <c r="J14" s="141"/>
    </row>
    <row r="15" spans="1:10">
      <c r="A15" s="543" t="s">
        <v>46</v>
      </c>
      <c r="B15" s="512"/>
      <c r="C15" s="544"/>
      <c r="D15" s="98">
        <f>D16+D17+D18</f>
        <v>6742473</v>
      </c>
      <c r="E15" s="98">
        <f t="shared" ref="E15:I15" si="5">E16+E17+E18</f>
        <v>0</v>
      </c>
      <c r="F15" s="98">
        <f t="shared" si="5"/>
        <v>0</v>
      </c>
      <c r="G15" s="98">
        <f t="shared" si="5"/>
        <v>48600</v>
      </c>
      <c r="H15" s="98">
        <f t="shared" si="5"/>
        <v>0</v>
      </c>
      <c r="I15" s="98">
        <f t="shared" si="5"/>
        <v>6791073</v>
      </c>
    </row>
    <row r="16" spans="1:10">
      <c r="A16" s="545" t="s">
        <v>184</v>
      </c>
      <c r="B16" s="546"/>
      <c r="C16" s="107"/>
      <c r="D16" s="96">
        <v>6113640</v>
      </c>
      <c r="E16" s="97"/>
      <c r="F16" s="97"/>
      <c r="G16" s="97">
        <v>48600</v>
      </c>
      <c r="H16" s="97"/>
      <c r="I16" s="97">
        <f>SUM(D16:H16)</f>
        <v>6162240</v>
      </c>
    </row>
    <row r="17" spans="1:9">
      <c r="A17" s="545" t="s">
        <v>182</v>
      </c>
      <c r="B17" s="546"/>
      <c r="C17" s="107"/>
      <c r="D17" s="96">
        <v>343855</v>
      </c>
      <c r="E17" s="97"/>
      <c r="F17" s="97"/>
      <c r="G17" s="97"/>
      <c r="H17" s="97"/>
      <c r="I17" s="97">
        <f t="shared" ref="I17:I18" si="6">SUM(D17:H17)</f>
        <v>343855</v>
      </c>
    </row>
    <row r="18" spans="1:9">
      <c r="A18" s="545" t="s">
        <v>183</v>
      </c>
      <c r="B18" s="546"/>
      <c r="C18" s="107"/>
      <c r="D18" s="96">
        <v>284978</v>
      </c>
      <c r="E18" s="97"/>
      <c r="F18" s="97"/>
      <c r="G18" s="97"/>
      <c r="H18" s="97"/>
      <c r="I18" s="97">
        <f t="shared" si="6"/>
        <v>284978</v>
      </c>
    </row>
    <row r="19" spans="1:9">
      <c r="A19" s="536" t="s">
        <v>47</v>
      </c>
      <c r="B19" s="509"/>
      <c r="C19" s="537"/>
      <c r="D19" s="96">
        <v>10000</v>
      </c>
      <c r="E19" s="97"/>
      <c r="F19" s="97"/>
      <c r="G19" s="97"/>
      <c r="H19" s="97"/>
      <c r="I19" s="97">
        <f>SUM(D19:H19)</f>
        <v>10000</v>
      </c>
    </row>
    <row r="20" spans="1:9">
      <c r="A20" s="538" t="s">
        <v>48</v>
      </c>
      <c r="B20" s="511"/>
      <c r="C20" s="539"/>
      <c r="D20" s="96">
        <v>400000</v>
      </c>
      <c r="E20" s="97"/>
      <c r="F20" s="97"/>
      <c r="G20" s="97"/>
      <c r="H20" s="97"/>
      <c r="I20" s="97">
        <f>SUM(D20:H20)</f>
        <v>400000</v>
      </c>
    </row>
    <row r="21" spans="1:9">
      <c r="A21" s="528" t="s">
        <v>49</v>
      </c>
      <c r="B21" s="529"/>
      <c r="C21" s="530"/>
      <c r="D21" s="96">
        <f>SUM(D19:D20)</f>
        <v>410000</v>
      </c>
      <c r="E21" s="96">
        <f t="shared" ref="E21:I21" si="7">SUM(E19:E20)</f>
        <v>0</v>
      </c>
      <c r="F21" s="96"/>
      <c r="G21" s="96"/>
      <c r="H21" s="96">
        <f t="shared" si="7"/>
        <v>0</v>
      </c>
      <c r="I21" s="96">
        <f t="shared" si="7"/>
        <v>410000</v>
      </c>
    </row>
    <row r="22" spans="1:9">
      <c r="A22" s="538" t="s">
        <v>50</v>
      </c>
      <c r="B22" s="511"/>
      <c r="C22" s="539"/>
      <c r="D22" s="96">
        <v>350000</v>
      </c>
      <c r="E22" s="97"/>
      <c r="F22" s="97"/>
      <c r="G22" s="97"/>
      <c r="H22" s="97"/>
      <c r="I22" s="97">
        <f>SUM(D22:H22)</f>
        <v>350000</v>
      </c>
    </row>
    <row r="23" spans="1:9">
      <c r="A23" s="538" t="s">
        <v>51</v>
      </c>
      <c r="B23" s="511"/>
      <c r="C23" s="539"/>
      <c r="D23" s="96">
        <v>500000</v>
      </c>
      <c r="E23" s="97"/>
      <c r="F23" s="97"/>
      <c r="G23" s="97"/>
      <c r="H23" s="97"/>
      <c r="I23" s="97">
        <f>SUM(D23:H23)</f>
        <v>500000</v>
      </c>
    </row>
    <row r="24" spans="1:9">
      <c r="A24" s="528" t="s">
        <v>52</v>
      </c>
      <c r="B24" s="529"/>
      <c r="C24" s="530"/>
      <c r="D24" s="96">
        <f>SUM(D22:D23)</f>
        <v>850000</v>
      </c>
      <c r="E24" s="96">
        <f t="shared" ref="E24:I24" si="8">SUM(E22:E23)</f>
        <v>0</v>
      </c>
      <c r="F24" s="96"/>
      <c r="G24" s="96"/>
      <c r="H24" s="96">
        <f t="shared" si="8"/>
        <v>0</v>
      </c>
      <c r="I24" s="96">
        <f t="shared" si="8"/>
        <v>850000</v>
      </c>
    </row>
    <row r="25" spans="1:9">
      <c r="A25" s="538" t="s">
        <v>53</v>
      </c>
      <c r="B25" s="511"/>
      <c r="C25" s="539"/>
      <c r="D25" s="96">
        <v>800000</v>
      </c>
      <c r="E25" s="97"/>
      <c r="F25" s="97"/>
      <c r="G25" s="97"/>
      <c r="H25" s="97"/>
      <c r="I25" s="97">
        <f>SUM(D25:H25)</f>
        <v>800000</v>
      </c>
    </row>
    <row r="26" spans="1:9">
      <c r="A26" s="538" t="s">
        <v>54</v>
      </c>
      <c r="B26" s="511"/>
      <c r="C26" s="539"/>
      <c r="D26" s="96"/>
      <c r="E26" s="97"/>
      <c r="F26" s="97"/>
      <c r="G26" s="97"/>
      <c r="H26" s="97"/>
      <c r="I26" s="97">
        <f t="shared" ref="I26:I31" si="9">SUM(D26:H26)</f>
        <v>0</v>
      </c>
    </row>
    <row r="27" spans="1:9">
      <c r="A27" s="538" t="s">
        <v>180</v>
      </c>
      <c r="B27" s="511"/>
      <c r="C27" s="539"/>
      <c r="D27" s="96">
        <v>393000</v>
      </c>
      <c r="E27" s="97"/>
      <c r="F27" s="97"/>
      <c r="G27" s="97"/>
      <c r="H27" s="97"/>
      <c r="I27" s="97">
        <f t="shared" si="9"/>
        <v>393000</v>
      </c>
    </row>
    <row r="28" spans="1:9">
      <c r="A28" s="538" t="s">
        <v>56</v>
      </c>
      <c r="B28" s="511"/>
      <c r="C28" s="539"/>
      <c r="D28" s="96"/>
      <c r="E28" s="97"/>
      <c r="F28" s="97"/>
      <c r="G28" s="97"/>
      <c r="H28" s="97"/>
      <c r="I28" s="97">
        <f t="shared" si="9"/>
        <v>0</v>
      </c>
    </row>
    <row r="29" spans="1:9">
      <c r="A29" s="538" t="s">
        <v>57</v>
      </c>
      <c r="B29" s="511"/>
      <c r="C29" s="539"/>
      <c r="D29" s="96"/>
      <c r="E29" s="97"/>
      <c r="F29" s="97"/>
      <c r="G29" s="97"/>
      <c r="H29" s="97"/>
      <c r="I29" s="97">
        <f t="shared" si="9"/>
        <v>0</v>
      </c>
    </row>
    <row r="30" spans="1:9">
      <c r="A30" s="538" t="s">
        <v>58</v>
      </c>
      <c r="B30" s="511"/>
      <c r="C30" s="539"/>
      <c r="D30" s="96"/>
      <c r="E30" s="97"/>
      <c r="F30" s="97"/>
      <c r="G30" s="97"/>
      <c r="H30" s="97"/>
      <c r="I30" s="97">
        <f t="shared" si="9"/>
        <v>0</v>
      </c>
    </row>
    <row r="31" spans="1:9">
      <c r="A31" s="538" t="s">
        <v>59</v>
      </c>
      <c r="B31" s="512"/>
      <c r="C31" s="544"/>
      <c r="D31" s="96">
        <v>800000</v>
      </c>
      <c r="E31" s="97"/>
      <c r="F31" s="97"/>
      <c r="G31" s="97"/>
      <c r="H31" s="97"/>
      <c r="I31" s="97">
        <f t="shared" si="9"/>
        <v>800000</v>
      </c>
    </row>
    <row r="32" spans="1:9">
      <c r="A32" s="543" t="s">
        <v>60</v>
      </c>
      <c r="B32" s="512"/>
      <c r="C32" s="544"/>
      <c r="D32" s="96">
        <f>SUM(D25:D31)</f>
        <v>1993000</v>
      </c>
      <c r="E32" s="96">
        <f>SUM(E25:E31)</f>
        <v>0</v>
      </c>
      <c r="F32" s="96"/>
      <c r="G32" s="96"/>
      <c r="H32" s="96">
        <f>SUM(H25:H31)</f>
        <v>0</v>
      </c>
      <c r="I32" s="96">
        <f>SUM(I25:I31)</f>
        <v>1993000</v>
      </c>
    </row>
    <row r="33" spans="1:10">
      <c r="A33" s="538" t="s">
        <v>61</v>
      </c>
      <c r="B33" s="511"/>
      <c r="C33" s="539"/>
      <c r="D33" s="96">
        <v>412000</v>
      </c>
      <c r="E33" s="97"/>
      <c r="F33" s="97"/>
      <c r="G33" s="97"/>
      <c r="H33" s="97"/>
      <c r="I33" s="97">
        <f>SUM(D33:H33)</f>
        <v>412000</v>
      </c>
    </row>
    <row r="34" spans="1:10">
      <c r="A34" s="540" t="s">
        <v>62</v>
      </c>
      <c r="B34" s="541"/>
      <c r="C34" s="542"/>
      <c r="D34" s="96">
        <f>SUM(D33)</f>
        <v>412000</v>
      </c>
      <c r="E34" s="96">
        <f t="shared" ref="E34:I34" si="10">SUM(E33)</f>
        <v>0</v>
      </c>
      <c r="F34" s="96"/>
      <c r="G34" s="96"/>
      <c r="H34" s="96">
        <f t="shared" si="10"/>
        <v>0</v>
      </c>
      <c r="I34" s="96">
        <f t="shared" si="10"/>
        <v>412000</v>
      </c>
    </row>
    <row r="35" spans="1:10">
      <c r="A35" s="538" t="s">
        <v>63</v>
      </c>
      <c r="B35" s="511"/>
      <c r="C35" s="539"/>
      <c r="D35" s="96">
        <v>770000</v>
      </c>
      <c r="E35" s="97"/>
      <c r="F35" s="97"/>
      <c r="G35" s="97"/>
      <c r="H35" s="97"/>
      <c r="I35" s="97">
        <f>SUM(D35:H35)</f>
        <v>770000</v>
      </c>
    </row>
    <row r="36" spans="1:10" ht="16.5" customHeight="1">
      <c r="A36" s="543" t="s">
        <v>64</v>
      </c>
      <c r="B36" s="512"/>
      <c r="C36" s="544"/>
      <c r="D36" s="96">
        <f>SUM(D35)</f>
        <v>770000</v>
      </c>
      <c r="E36" s="96">
        <f t="shared" ref="E36:H36" si="11">SUM(E35)</f>
        <v>0</v>
      </c>
      <c r="F36" s="96"/>
      <c r="G36" s="96"/>
      <c r="H36" s="96">
        <f t="shared" si="11"/>
        <v>0</v>
      </c>
      <c r="I36" s="97">
        <f>SUM(D36:H36)</f>
        <v>770000</v>
      </c>
      <c r="J36" s="3"/>
    </row>
    <row r="37" spans="1:10">
      <c r="A37" s="543" t="s">
        <v>65</v>
      </c>
      <c r="B37" s="511"/>
      <c r="C37" s="539"/>
      <c r="D37" s="96">
        <f>D21+D24+D32+D34+D36</f>
        <v>4435000</v>
      </c>
      <c r="E37" s="96">
        <f t="shared" ref="E37:I37" si="12">E21+E24+E32+E34+E36</f>
        <v>0</v>
      </c>
      <c r="F37" s="96">
        <f t="shared" si="12"/>
        <v>0</v>
      </c>
      <c r="G37" s="96">
        <f t="shared" si="12"/>
        <v>0</v>
      </c>
      <c r="H37" s="96">
        <f t="shared" si="12"/>
        <v>0</v>
      </c>
      <c r="I37" s="96">
        <f t="shared" si="12"/>
        <v>4435000</v>
      </c>
    </row>
    <row r="38" spans="1:10">
      <c r="A38" s="538" t="s">
        <v>66</v>
      </c>
      <c r="B38" s="511"/>
      <c r="C38" s="539"/>
      <c r="D38" s="96"/>
      <c r="E38" s="97"/>
      <c r="F38" s="97"/>
      <c r="G38" s="97"/>
      <c r="H38" s="97"/>
      <c r="I38" s="97">
        <f>SUM(D38:H38)</f>
        <v>0</v>
      </c>
    </row>
    <row r="39" spans="1:10">
      <c r="A39" s="538" t="s">
        <v>67</v>
      </c>
      <c r="B39" s="511"/>
      <c r="C39" s="539"/>
      <c r="D39" s="96"/>
      <c r="E39" s="97"/>
      <c r="F39" s="97"/>
      <c r="G39" s="97"/>
      <c r="H39" s="97"/>
      <c r="I39" s="97">
        <f t="shared" ref="I39:I43" si="13">SUM(D39:H39)</f>
        <v>0</v>
      </c>
    </row>
    <row r="40" spans="1:10">
      <c r="A40" s="538" t="s">
        <v>68</v>
      </c>
      <c r="B40" s="511"/>
      <c r="C40" s="539"/>
      <c r="D40" s="96"/>
      <c r="E40" s="97"/>
      <c r="F40" s="97"/>
      <c r="G40" s="97"/>
      <c r="H40" s="97"/>
      <c r="I40" s="97">
        <f t="shared" si="13"/>
        <v>0</v>
      </c>
    </row>
    <row r="41" spans="1:10">
      <c r="A41" s="536" t="s">
        <v>69</v>
      </c>
      <c r="B41" s="509"/>
      <c r="C41" s="537"/>
      <c r="D41" s="96"/>
      <c r="E41" s="97"/>
      <c r="F41" s="97"/>
      <c r="G41" s="97"/>
      <c r="H41" s="97"/>
      <c r="I41" s="97">
        <f t="shared" si="13"/>
        <v>0</v>
      </c>
    </row>
    <row r="42" spans="1:10">
      <c r="A42" s="536" t="s">
        <v>70</v>
      </c>
      <c r="B42" s="509"/>
      <c r="C42" s="537"/>
      <c r="D42" s="96"/>
      <c r="E42" s="97"/>
      <c r="F42" s="97"/>
      <c r="G42" s="97"/>
      <c r="H42" s="97"/>
      <c r="I42" s="97">
        <f t="shared" si="13"/>
        <v>0</v>
      </c>
    </row>
    <row r="43" spans="1:10">
      <c r="A43" s="536" t="s">
        <v>71</v>
      </c>
      <c r="B43" s="509"/>
      <c r="C43" s="537"/>
      <c r="D43" s="96"/>
      <c r="E43" s="97"/>
      <c r="F43" s="97"/>
      <c r="G43" s="97"/>
      <c r="H43" s="97"/>
      <c r="I43" s="97">
        <f t="shared" si="13"/>
        <v>0</v>
      </c>
    </row>
    <row r="44" spans="1:10">
      <c r="A44" s="549" t="s">
        <v>72</v>
      </c>
      <c r="B44" s="550"/>
      <c r="C44" s="551"/>
      <c r="D44" s="96">
        <f>SUM(D38:D43)</f>
        <v>0</v>
      </c>
      <c r="E44" s="96">
        <f t="shared" ref="E44:I44" si="14">SUM(E38:E43)</f>
        <v>0</v>
      </c>
      <c r="F44" s="96"/>
      <c r="G44" s="96"/>
      <c r="H44" s="96">
        <f t="shared" si="14"/>
        <v>0</v>
      </c>
      <c r="I44" s="96">
        <f t="shared" si="14"/>
        <v>0</v>
      </c>
    </row>
    <row r="45" spans="1:10">
      <c r="A45" s="536" t="s">
        <v>73</v>
      </c>
      <c r="B45" s="547"/>
      <c r="C45" s="548"/>
      <c r="D45" s="96"/>
      <c r="E45" s="97"/>
      <c r="F45" s="97"/>
      <c r="G45" s="97"/>
      <c r="H45" s="97"/>
      <c r="I45" s="97">
        <f>SUM(D45:H45)</f>
        <v>0</v>
      </c>
    </row>
    <row r="46" spans="1:10" ht="24.75">
      <c r="A46" s="101" t="s">
        <v>141</v>
      </c>
      <c r="B46" s="102"/>
      <c r="C46" s="103"/>
      <c r="D46" s="96"/>
      <c r="E46" s="97"/>
      <c r="F46" s="97"/>
      <c r="G46" s="97"/>
      <c r="H46" s="97"/>
      <c r="I46" s="97">
        <f>SUM(D46:H46)</f>
        <v>0</v>
      </c>
    </row>
    <row r="47" spans="1:10" ht="27" customHeight="1">
      <c r="A47" s="536" t="s">
        <v>74</v>
      </c>
      <c r="B47" s="509"/>
      <c r="C47" s="537"/>
      <c r="D47" s="96"/>
      <c r="E47" s="97"/>
      <c r="F47" s="97"/>
      <c r="G47" s="97"/>
      <c r="H47" s="97"/>
      <c r="I47" s="97">
        <f t="shared" ref="I47:I52" si="15">SUM(D47:H47)</f>
        <v>0</v>
      </c>
    </row>
    <row r="48" spans="1:10">
      <c r="A48" s="536" t="s">
        <v>75</v>
      </c>
      <c r="B48" s="509"/>
      <c r="C48" s="537"/>
      <c r="D48" s="96"/>
      <c r="E48" s="97"/>
      <c r="F48" s="97"/>
      <c r="G48" s="97"/>
      <c r="H48" s="97"/>
      <c r="I48" s="97">
        <f t="shared" si="15"/>
        <v>0</v>
      </c>
    </row>
    <row r="49" spans="1:9">
      <c r="A49" s="536" t="s">
        <v>76</v>
      </c>
      <c r="B49" s="509"/>
      <c r="C49" s="537"/>
      <c r="D49" s="96"/>
      <c r="E49" s="97"/>
      <c r="F49" s="97"/>
      <c r="G49" s="97"/>
      <c r="H49" s="97"/>
      <c r="I49" s="97">
        <f t="shared" si="15"/>
        <v>0</v>
      </c>
    </row>
    <row r="50" spans="1:9">
      <c r="A50" s="536" t="s">
        <v>77</v>
      </c>
      <c r="B50" s="509"/>
      <c r="C50" s="537"/>
      <c r="D50" s="96">
        <f>SUM(D45:D49)</f>
        <v>0</v>
      </c>
      <c r="E50" s="96">
        <f t="shared" ref="E50" si="16">SUM(E45:E49)</f>
        <v>0</v>
      </c>
      <c r="F50" s="96"/>
      <c r="G50" s="96"/>
      <c r="H50" s="96">
        <v>218858</v>
      </c>
      <c r="I50" s="97">
        <f t="shared" si="15"/>
        <v>218858</v>
      </c>
    </row>
    <row r="51" spans="1:9">
      <c r="A51" s="536" t="s">
        <v>78</v>
      </c>
      <c r="B51" s="509"/>
      <c r="C51" s="537"/>
      <c r="D51" s="96"/>
      <c r="E51" s="97"/>
      <c r="F51" s="97"/>
      <c r="G51" s="97"/>
      <c r="H51" s="97"/>
      <c r="I51" s="97">
        <f t="shared" si="15"/>
        <v>0</v>
      </c>
    </row>
    <row r="52" spans="1:9">
      <c r="A52" s="536" t="s">
        <v>79</v>
      </c>
      <c r="B52" s="509"/>
      <c r="C52" s="537"/>
      <c r="D52" s="96"/>
      <c r="E52" s="97"/>
      <c r="F52" s="97"/>
      <c r="G52" s="97"/>
      <c r="H52" s="97"/>
      <c r="I52" s="97">
        <f t="shared" si="15"/>
        <v>0</v>
      </c>
    </row>
    <row r="53" spans="1:9">
      <c r="A53" s="536" t="s">
        <v>80</v>
      </c>
      <c r="B53" s="547"/>
      <c r="C53" s="548"/>
      <c r="D53" s="96"/>
      <c r="E53" s="97"/>
      <c r="F53" s="97"/>
      <c r="G53" s="97"/>
      <c r="H53" s="97"/>
      <c r="I53" s="97">
        <f t="shared" ref="I53" si="17">SUM(D53:H53)</f>
        <v>0</v>
      </c>
    </row>
    <row r="54" spans="1:9">
      <c r="A54" s="549" t="s">
        <v>81</v>
      </c>
      <c r="B54" s="550"/>
      <c r="C54" s="551"/>
      <c r="D54" s="96">
        <f>SUM(D51:D53)</f>
        <v>0</v>
      </c>
      <c r="E54" s="96">
        <f t="shared" ref="E54:I54" si="18">SUM(E51:E53)</f>
        <v>0</v>
      </c>
      <c r="F54" s="96"/>
      <c r="G54" s="96"/>
      <c r="H54" s="96">
        <f t="shared" si="18"/>
        <v>0</v>
      </c>
      <c r="I54" s="96">
        <f t="shared" si="18"/>
        <v>0</v>
      </c>
    </row>
    <row r="55" spans="1:9">
      <c r="A55" s="555" t="s">
        <v>82</v>
      </c>
      <c r="B55" s="547"/>
      <c r="C55" s="548"/>
      <c r="D55" s="96"/>
      <c r="E55" s="97"/>
      <c r="F55" s="97"/>
      <c r="G55" s="97"/>
      <c r="H55" s="97"/>
      <c r="I55" s="97">
        <f>SUM(D55:H55)</f>
        <v>0</v>
      </c>
    </row>
    <row r="56" spans="1:9">
      <c r="A56" s="536" t="s">
        <v>83</v>
      </c>
      <c r="B56" s="509"/>
      <c r="C56" s="537"/>
      <c r="D56" s="96"/>
      <c r="E56" s="97"/>
      <c r="F56" s="97"/>
      <c r="G56" s="97"/>
      <c r="H56" s="97"/>
      <c r="I56" s="97">
        <f>SUM(D56:H56)</f>
        <v>0</v>
      </c>
    </row>
    <row r="57" spans="1:9">
      <c r="A57" s="540" t="s">
        <v>84</v>
      </c>
      <c r="B57" s="541"/>
      <c r="C57" s="542"/>
      <c r="D57" s="96">
        <f>SUM(D55:D56)</f>
        <v>0</v>
      </c>
      <c r="E57" s="96">
        <f t="shared" ref="E57:I57" si="19">SUM(E55:E56)</f>
        <v>0</v>
      </c>
      <c r="F57" s="96"/>
      <c r="G57" s="96"/>
      <c r="H57" s="96">
        <f t="shared" si="19"/>
        <v>0</v>
      </c>
      <c r="I57" s="96">
        <f t="shared" si="19"/>
        <v>0</v>
      </c>
    </row>
    <row r="58" spans="1:9" ht="25.5" customHeight="1">
      <c r="A58" s="536" t="s">
        <v>85</v>
      </c>
      <c r="B58" s="509"/>
      <c r="C58" s="537"/>
      <c r="D58" s="96"/>
      <c r="E58" s="97"/>
      <c r="F58" s="97"/>
      <c r="G58" s="97"/>
      <c r="H58" s="97"/>
      <c r="I58" s="97">
        <f>SUM(D58:H58)</f>
        <v>0</v>
      </c>
    </row>
    <row r="59" spans="1:9" ht="16.5" customHeight="1">
      <c r="A59" s="536" t="s">
        <v>86</v>
      </c>
      <c r="B59" s="509"/>
      <c r="C59" s="537"/>
      <c r="D59" s="96"/>
      <c r="E59" s="97"/>
      <c r="F59" s="97"/>
      <c r="G59" s="97"/>
      <c r="H59" s="97"/>
      <c r="I59" s="97">
        <f>SUM(D59:H59)</f>
        <v>0</v>
      </c>
    </row>
    <row r="60" spans="1:9">
      <c r="A60" s="540" t="s">
        <v>87</v>
      </c>
      <c r="B60" s="541"/>
      <c r="C60" s="542"/>
      <c r="D60" s="96">
        <f>SUM(D58:D59)</f>
        <v>0</v>
      </c>
      <c r="E60" s="96">
        <f t="shared" ref="E60:I60" si="20">SUM(E58:E59)</f>
        <v>0</v>
      </c>
      <c r="F60" s="96"/>
      <c r="G60" s="96"/>
      <c r="H60" s="96">
        <f t="shared" si="20"/>
        <v>0</v>
      </c>
      <c r="I60" s="96">
        <f t="shared" si="20"/>
        <v>0</v>
      </c>
    </row>
    <row r="61" spans="1:9">
      <c r="A61" s="540" t="s">
        <v>88</v>
      </c>
      <c r="B61" s="541"/>
      <c r="C61" s="542"/>
      <c r="D61" s="96">
        <f>D14+D15+D37+D44+D50+D54+D57+D60</f>
        <v>40496973</v>
      </c>
      <c r="E61" s="96">
        <f t="shared" ref="E61:I61" si="21">E14+E15+E37+E44+E50+E54+E57+E60</f>
        <v>0</v>
      </c>
      <c r="F61" s="96">
        <f t="shared" si="21"/>
        <v>0</v>
      </c>
      <c r="G61" s="96">
        <f t="shared" si="21"/>
        <v>92500</v>
      </c>
      <c r="H61" s="96">
        <f t="shared" si="21"/>
        <v>218858</v>
      </c>
      <c r="I61" s="96">
        <f t="shared" si="21"/>
        <v>40808331</v>
      </c>
    </row>
    <row r="62" spans="1:9">
      <c r="A62" s="536" t="s">
        <v>89</v>
      </c>
      <c r="B62" s="509"/>
      <c r="C62" s="537"/>
      <c r="D62" s="96"/>
      <c r="E62" s="97"/>
      <c r="F62" s="97"/>
      <c r="G62" s="97"/>
      <c r="H62" s="97"/>
      <c r="I62" s="97">
        <f>SUM(D62:H62)</f>
        <v>0</v>
      </c>
    </row>
    <row r="63" spans="1:9">
      <c r="A63" s="536" t="s">
        <v>90</v>
      </c>
      <c r="B63" s="509"/>
      <c r="C63" s="537"/>
      <c r="D63" s="96"/>
      <c r="E63" s="97"/>
      <c r="F63" s="97"/>
      <c r="G63" s="97"/>
      <c r="H63" s="97"/>
      <c r="I63" s="97">
        <f>SUM(D63:H63)</f>
        <v>0</v>
      </c>
    </row>
    <row r="64" spans="1:9" ht="15.75" thickBot="1">
      <c r="A64" s="556" t="s">
        <v>91</v>
      </c>
      <c r="B64" s="557"/>
      <c r="C64" s="558"/>
      <c r="D64" s="99">
        <f>SUM(D62:D63)</f>
        <v>0</v>
      </c>
      <c r="E64" s="99">
        <f t="shared" ref="E64:I64" si="22">SUM(E62:E63)</f>
        <v>0</v>
      </c>
      <c r="F64" s="99"/>
      <c r="G64" s="99"/>
      <c r="H64" s="99">
        <f t="shared" si="22"/>
        <v>0</v>
      </c>
      <c r="I64" s="99">
        <f t="shared" si="22"/>
        <v>0</v>
      </c>
    </row>
    <row r="65" spans="1:9" ht="15.75" thickBot="1">
      <c r="A65" s="552" t="s">
        <v>92</v>
      </c>
      <c r="B65" s="553"/>
      <c r="C65" s="554"/>
      <c r="D65" s="100">
        <f>D61+D64</f>
        <v>40496973</v>
      </c>
      <c r="E65" s="100">
        <f t="shared" ref="E65:I65" si="23">E61+E64</f>
        <v>0</v>
      </c>
      <c r="F65" s="100">
        <f t="shared" si="23"/>
        <v>0</v>
      </c>
      <c r="G65" s="100">
        <f t="shared" si="23"/>
        <v>92500</v>
      </c>
      <c r="H65" s="100">
        <f t="shared" si="23"/>
        <v>218858</v>
      </c>
      <c r="I65" s="100">
        <f t="shared" si="23"/>
        <v>40808331</v>
      </c>
    </row>
  </sheetData>
  <mergeCells count="63"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41:C41"/>
    <mergeCell ref="A42:C42"/>
    <mergeCell ref="A43:C43"/>
    <mergeCell ref="A44:C44"/>
    <mergeCell ref="A45:C45"/>
    <mergeCell ref="A47:C47"/>
    <mergeCell ref="A48:C48"/>
    <mergeCell ref="A49:C49"/>
    <mergeCell ref="A50:C50"/>
    <mergeCell ref="A51:C51"/>
    <mergeCell ref="A52:C52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28:C28"/>
    <mergeCell ref="A14:C14"/>
    <mergeCell ref="A15:C15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B16"/>
    <mergeCell ref="A17:B17"/>
    <mergeCell ref="A18:B18"/>
    <mergeCell ref="A13:C13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8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K41"/>
  <sheetViews>
    <sheetView tabSelected="1" topLeftCell="S40" workbookViewId="0">
      <selection activeCell="AL9" sqref="AL9"/>
    </sheetView>
  </sheetViews>
  <sheetFormatPr defaultRowHeight="15"/>
  <cols>
    <col min="1" max="1" width="41.140625" customWidth="1"/>
    <col min="2" max="2" width="7.7109375" customWidth="1"/>
    <col min="3" max="3" width="6.140625" customWidth="1"/>
    <col min="4" max="4" width="6.42578125" customWidth="1"/>
    <col min="6" max="6" width="8" customWidth="1"/>
    <col min="7" max="7" width="6.5703125" customWidth="1"/>
    <col min="8" max="8" width="4.28515625" customWidth="1"/>
    <col min="9" max="9" width="3.85546875" customWidth="1"/>
    <col min="10" max="10" width="7.85546875" customWidth="1"/>
    <col min="11" max="11" width="4.28515625" customWidth="1"/>
    <col min="12" max="12" width="7.140625" customWidth="1"/>
    <col min="13" max="13" width="4.140625" customWidth="1"/>
    <col min="14" max="14" width="3.7109375" customWidth="1"/>
    <col min="15" max="15" width="7.5703125" customWidth="1"/>
    <col min="16" max="16" width="5.42578125" customWidth="1"/>
    <col min="17" max="17" width="6.42578125" customWidth="1"/>
    <col min="18" max="18" width="6.7109375" customWidth="1"/>
    <col min="19" max="19" width="6.85546875" customWidth="1"/>
    <col min="20" max="20" width="3.7109375" customWidth="1"/>
    <col min="21" max="21" width="4" customWidth="1"/>
    <col min="22" max="22" width="4.28515625" customWidth="1"/>
    <col min="23" max="23" width="7.140625" customWidth="1"/>
    <col min="24" max="24" width="7" customWidth="1"/>
    <col min="25" max="26" width="9.140625" style="242"/>
    <col min="28" max="29" width="9.140625" style="240"/>
    <col min="30" max="30" width="9.140625" style="3"/>
    <col min="31" max="32" width="9.140625" style="242"/>
    <col min="34" max="35" width="9.140625" style="242"/>
    <col min="37" max="37" width="45.7109375" customWidth="1"/>
  </cols>
  <sheetData>
    <row r="1" spans="1:37" ht="181.5" thickBot="1">
      <c r="A1" s="65" t="s">
        <v>178</v>
      </c>
      <c r="B1" s="51" t="s">
        <v>94</v>
      </c>
      <c r="C1" s="51" t="s">
        <v>95</v>
      </c>
      <c r="D1" s="51" t="s">
        <v>96</v>
      </c>
      <c r="E1" s="51" t="s">
        <v>97</v>
      </c>
      <c r="F1" s="51" t="s">
        <v>99</v>
      </c>
      <c r="G1" s="51" t="s">
        <v>100</v>
      </c>
      <c r="H1" s="51" t="s">
        <v>101</v>
      </c>
      <c r="I1" s="51" t="s">
        <v>146</v>
      </c>
      <c r="J1" s="51" t="s">
        <v>154</v>
      </c>
      <c r="K1" s="51" t="s">
        <v>144</v>
      </c>
      <c r="L1" s="51" t="s">
        <v>104</v>
      </c>
      <c r="M1" s="51" t="s">
        <v>105</v>
      </c>
      <c r="N1" s="51" t="s">
        <v>106</v>
      </c>
      <c r="O1" s="51" t="s">
        <v>107</v>
      </c>
      <c r="P1" s="51" t="s">
        <v>109</v>
      </c>
      <c r="Q1" s="51" t="s">
        <v>110</v>
      </c>
      <c r="R1" s="51" t="s">
        <v>111</v>
      </c>
      <c r="S1" s="51" t="s">
        <v>113</v>
      </c>
      <c r="T1" s="51" t="s">
        <v>115</v>
      </c>
      <c r="U1" s="51" t="s">
        <v>116</v>
      </c>
      <c r="V1" s="51" t="s">
        <v>145</v>
      </c>
      <c r="W1" s="51" t="s">
        <v>119</v>
      </c>
      <c r="X1" s="51" t="s">
        <v>120</v>
      </c>
      <c r="Y1" s="241" t="s">
        <v>207</v>
      </c>
      <c r="Z1" s="239" t="s">
        <v>208</v>
      </c>
      <c r="AA1" s="167" t="s">
        <v>209</v>
      </c>
      <c r="AB1" s="239" t="s">
        <v>199</v>
      </c>
      <c r="AC1" s="241" t="s">
        <v>201</v>
      </c>
      <c r="AD1" s="167" t="s">
        <v>200</v>
      </c>
      <c r="AE1" s="239" t="s">
        <v>202</v>
      </c>
      <c r="AF1" s="241" t="s">
        <v>203</v>
      </c>
      <c r="AG1" s="168" t="s">
        <v>203</v>
      </c>
      <c r="AH1" s="243" t="s">
        <v>204</v>
      </c>
      <c r="AI1" s="241" t="s">
        <v>206</v>
      </c>
      <c r="AJ1" s="168" t="s">
        <v>205</v>
      </c>
      <c r="AK1" s="348" t="s">
        <v>243</v>
      </c>
    </row>
    <row r="2" spans="1:37" s="1" customFormat="1" ht="23.25" customHeight="1">
      <c r="A2" s="142" t="s">
        <v>1</v>
      </c>
      <c r="B2" s="111"/>
      <c r="C2" s="111"/>
      <c r="D2" s="111"/>
      <c r="E2" s="111">
        <v>80181594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92">
        <f t="shared" ref="Y2:Y7" si="0">SUM(B2:X2)</f>
        <v>80181594</v>
      </c>
      <c r="Z2" s="211">
        <v>76805568</v>
      </c>
      <c r="AA2" s="113">
        <v>72338000</v>
      </c>
      <c r="AB2" s="244">
        <v>0</v>
      </c>
      <c r="AC2" s="221">
        <v>0</v>
      </c>
      <c r="AD2" s="113">
        <v>0</v>
      </c>
      <c r="AE2" s="244">
        <v>0</v>
      </c>
      <c r="AF2" s="221">
        <v>0</v>
      </c>
      <c r="AG2" s="155">
        <v>0</v>
      </c>
      <c r="AH2" s="255">
        <f t="shared" ref="AH2:AH10" si="1">Y2+AB2+AE2</f>
        <v>80181594</v>
      </c>
      <c r="AI2" s="270">
        <f>Z2+AC2+AF2</f>
        <v>76805568</v>
      </c>
      <c r="AJ2" s="155">
        <f>AA2+AD2+AG2</f>
        <v>72338000</v>
      </c>
      <c r="AK2" s="169" t="s">
        <v>1</v>
      </c>
    </row>
    <row r="3" spans="1:37" s="1" customFormat="1" ht="24.75" customHeight="1">
      <c r="A3" s="144" t="s">
        <v>2</v>
      </c>
      <c r="B3" s="118"/>
      <c r="C3" s="118"/>
      <c r="D3" s="118"/>
      <c r="E3" s="118">
        <v>50855260</v>
      </c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92">
        <f t="shared" si="0"/>
        <v>50855260</v>
      </c>
      <c r="Z3" s="212">
        <v>54288433</v>
      </c>
      <c r="AA3" s="116">
        <v>50028000</v>
      </c>
      <c r="AB3" s="245">
        <v>0</v>
      </c>
      <c r="AC3" s="222">
        <v>0</v>
      </c>
      <c r="AD3" s="116">
        <v>0</v>
      </c>
      <c r="AE3" s="245">
        <v>0</v>
      </c>
      <c r="AF3" s="222">
        <v>0</v>
      </c>
      <c r="AG3" s="120">
        <v>0</v>
      </c>
      <c r="AH3" s="256">
        <f t="shared" si="1"/>
        <v>50855260</v>
      </c>
      <c r="AI3" s="270">
        <f t="shared" ref="AI3:AI41" si="2">Z3+AC3+AF3</f>
        <v>54288433</v>
      </c>
      <c r="AJ3" s="155">
        <f t="shared" ref="AJ3:AJ41" si="3">AA3+AD3+AG3</f>
        <v>50028000</v>
      </c>
      <c r="AK3" s="170" t="s">
        <v>2</v>
      </c>
    </row>
    <row r="4" spans="1:37" s="1" customFormat="1" ht="26.25" customHeight="1">
      <c r="A4" s="144" t="s">
        <v>3</v>
      </c>
      <c r="B4" s="118"/>
      <c r="C4" s="118"/>
      <c r="D4" s="118"/>
      <c r="E4" s="118">
        <v>44211603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92">
        <f t="shared" si="0"/>
        <v>44211603</v>
      </c>
      <c r="Z4" s="212">
        <v>46139463</v>
      </c>
      <c r="AA4" s="116">
        <v>53107000</v>
      </c>
      <c r="AB4" s="245">
        <v>0</v>
      </c>
      <c r="AC4" s="222">
        <v>0</v>
      </c>
      <c r="AD4" s="116">
        <v>0</v>
      </c>
      <c r="AE4" s="244">
        <v>0</v>
      </c>
      <c r="AF4" s="221">
        <v>0</v>
      </c>
      <c r="AG4" s="155">
        <v>0</v>
      </c>
      <c r="AH4" s="256">
        <f t="shared" si="1"/>
        <v>44211603</v>
      </c>
      <c r="AI4" s="270">
        <f t="shared" si="2"/>
        <v>46139463</v>
      </c>
      <c r="AJ4" s="155">
        <f t="shared" si="3"/>
        <v>53107000</v>
      </c>
      <c r="AK4" s="170" t="s">
        <v>3</v>
      </c>
    </row>
    <row r="5" spans="1:37" s="1" customFormat="1" ht="25.5" customHeight="1">
      <c r="A5" s="144" t="s">
        <v>4</v>
      </c>
      <c r="B5" s="118"/>
      <c r="C5" s="118"/>
      <c r="D5" s="118"/>
      <c r="E5" s="118">
        <v>2072520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92">
        <f t="shared" si="0"/>
        <v>2072520</v>
      </c>
      <c r="Z5" s="212">
        <v>2395854</v>
      </c>
      <c r="AA5" s="116">
        <v>2314000</v>
      </c>
      <c r="AB5" s="245">
        <v>0</v>
      </c>
      <c r="AC5" s="222">
        <v>0</v>
      </c>
      <c r="AD5" s="116">
        <v>0</v>
      </c>
      <c r="AE5" s="245">
        <v>0</v>
      </c>
      <c r="AF5" s="222">
        <v>0</v>
      </c>
      <c r="AG5" s="120">
        <v>0</v>
      </c>
      <c r="AH5" s="256">
        <f t="shared" si="1"/>
        <v>2072520</v>
      </c>
      <c r="AI5" s="270">
        <f t="shared" si="2"/>
        <v>2395854</v>
      </c>
      <c r="AJ5" s="155">
        <f t="shared" si="3"/>
        <v>2314000</v>
      </c>
      <c r="AK5" s="170" t="s">
        <v>4</v>
      </c>
    </row>
    <row r="6" spans="1:37" s="1" customFormat="1" ht="15.75" customHeight="1">
      <c r="A6" s="143" t="s">
        <v>5</v>
      </c>
      <c r="B6" s="118"/>
      <c r="C6" s="118"/>
      <c r="D6" s="118"/>
      <c r="E6" s="118">
        <v>589424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92">
        <f t="shared" si="0"/>
        <v>589424</v>
      </c>
      <c r="Z6" s="212">
        <v>7790583</v>
      </c>
      <c r="AA6" s="116">
        <v>28928000</v>
      </c>
      <c r="AB6" s="245">
        <v>0</v>
      </c>
      <c r="AC6" s="222">
        <v>0</v>
      </c>
      <c r="AD6" s="116">
        <v>0</v>
      </c>
      <c r="AE6" s="245">
        <v>0</v>
      </c>
      <c r="AF6" s="222">
        <v>0</v>
      </c>
      <c r="AG6" s="120">
        <v>0</v>
      </c>
      <c r="AH6" s="256">
        <f t="shared" si="1"/>
        <v>589424</v>
      </c>
      <c r="AI6" s="270">
        <f t="shared" si="2"/>
        <v>7790583</v>
      </c>
      <c r="AJ6" s="155">
        <f t="shared" si="3"/>
        <v>28928000</v>
      </c>
      <c r="AK6" s="170" t="s">
        <v>5</v>
      </c>
    </row>
    <row r="7" spans="1:37" s="1" customFormat="1" ht="14.25" customHeight="1">
      <c r="A7" s="143" t="s">
        <v>126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92">
        <f t="shared" si="0"/>
        <v>0</v>
      </c>
      <c r="Z7" s="212">
        <v>171318</v>
      </c>
      <c r="AA7" s="116"/>
      <c r="AB7" s="245">
        <v>0</v>
      </c>
      <c r="AC7" s="222">
        <v>0</v>
      </c>
      <c r="AD7" s="116">
        <v>0</v>
      </c>
      <c r="AE7" s="245">
        <v>0</v>
      </c>
      <c r="AF7" s="222">
        <v>0</v>
      </c>
      <c r="AG7" s="120">
        <v>0</v>
      </c>
      <c r="AH7" s="256">
        <f t="shared" si="1"/>
        <v>0</v>
      </c>
      <c r="AI7" s="270">
        <f t="shared" si="2"/>
        <v>171318</v>
      </c>
      <c r="AJ7" s="155">
        <f t="shared" si="3"/>
        <v>0</v>
      </c>
      <c r="AK7" s="170" t="s">
        <v>126</v>
      </c>
    </row>
    <row r="8" spans="1:37" s="1" customFormat="1" ht="17.25" customHeight="1" thickBot="1">
      <c r="A8" s="154" t="s">
        <v>6</v>
      </c>
      <c r="B8" s="156">
        <f>SUM(B2:B7)</f>
        <v>0</v>
      </c>
      <c r="C8" s="156">
        <f t="shared" ref="C8:AG8" si="4">SUM(C2:C7)</f>
        <v>0</v>
      </c>
      <c r="D8" s="156">
        <f t="shared" si="4"/>
        <v>0</v>
      </c>
      <c r="E8" s="156">
        <f t="shared" si="4"/>
        <v>177910401</v>
      </c>
      <c r="F8" s="156">
        <f t="shared" si="4"/>
        <v>0</v>
      </c>
      <c r="G8" s="156">
        <f t="shared" si="4"/>
        <v>0</v>
      </c>
      <c r="H8" s="156">
        <f t="shared" si="4"/>
        <v>0</v>
      </c>
      <c r="I8" s="156">
        <f t="shared" si="4"/>
        <v>0</v>
      </c>
      <c r="J8" s="156">
        <f t="shared" si="4"/>
        <v>0</v>
      </c>
      <c r="K8" s="156">
        <f t="shared" si="4"/>
        <v>0</v>
      </c>
      <c r="L8" s="156">
        <f t="shared" si="4"/>
        <v>0</v>
      </c>
      <c r="M8" s="156">
        <f t="shared" si="4"/>
        <v>0</v>
      </c>
      <c r="N8" s="156">
        <f t="shared" si="4"/>
        <v>0</v>
      </c>
      <c r="O8" s="156">
        <f t="shared" si="4"/>
        <v>0</v>
      </c>
      <c r="P8" s="156">
        <f t="shared" si="4"/>
        <v>0</v>
      </c>
      <c r="Q8" s="156">
        <f t="shared" si="4"/>
        <v>0</v>
      </c>
      <c r="R8" s="156">
        <f t="shared" si="4"/>
        <v>0</v>
      </c>
      <c r="S8" s="156">
        <f t="shared" si="4"/>
        <v>0</v>
      </c>
      <c r="T8" s="156">
        <f t="shared" si="4"/>
        <v>0</v>
      </c>
      <c r="U8" s="156">
        <f t="shared" si="4"/>
        <v>0</v>
      </c>
      <c r="V8" s="156">
        <f t="shared" si="4"/>
        <v>0</v>
      </c>
      <c r="W8" s="156">
        <f t="shared" si="4"/>
        <v>0</v>
      </c>
      <c r="X8" s="156">
        <f t="shared" si="4"/>
        <v>0</v>
      </c>
      <c r="Y8" s="193">
        <f t="shared" si="4"/>
        <v>177910401</v>
      </c>
      <c r="Z8" s="213">
        <f t="shared" si="4"/>
        <v>187591219</v>
      </c>
      <c r="AA8" s="157">
        <f t="shared" si="4"/>
        <v>206715000</v>
      </c>
      <c r="AB8" s="246">
        <f t="shared" si="4"/>
        <v>0</v>
      </c>
      <c r="AC8" s="200">
        <f t="shared" si="4"/>
        <v>0</v>
      </c>
      <c r="AD8" s="157">
        <f t="shared" si="4"/>
        <v>0</v>
      </c>
      <c r="AE8" s="246">
        <f t="shared" si="4"/>
        <v>0</v>
      </c>
      <c r="AF8" s="200">
        <f t="shared" si="4"/>
        <v>0</v>
      </c>
      <c r="AG8" s="162">
        <f t="shared" si="4"/>
        <v>0</v>
      </c>
      <c r="AH8" s="257">
        <f t="shared" si="1"/>
        <v>177910401</v>
      </c>
      <c r="AI8" s="271">
        <f t="shared" si="2"/>
        <v>187591219</v>
      </c>
      <c r="AJ8" s="161">
        <f t="shared" si="3"/>
        <v>206715000</v>
      </c>
      <c r="AK8" s="205" t="s">
        <v>6</v>
      </c>
    </row>
    <row r="9" spans="1:37" s="1" customFormat="1" ht="25.5" customHeight="1" thickBot="1">
      <c r="A9" s="182" t="s">
        <v>7</v>
      </c>
      <c r="B9" s="183"/>
      <c r="C9" s="183"/>
      <c r="D9" s="183"/>
      <c r="E9" s="183"/>
      <c r="F9" s="183">
        <v>12158679</v>
      </c>
      <c r="G9" s="183">
        <v>600000</v>
      </c>
      <c r="H9" s="183"/>
      <c r="I9" s="183"/>
      <c r="J9" s="183">
        <v>18460240</v>
      </c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95">
        <f>SUM(B9:X9)</f>
        <v>31218919</v>
      </c>
      <c r="Z9" s="214">
        <v>45361526</v>
      </c>
      <c r="AA9" s="184">
        <v>52796000</v>
      </c>
      <c r="AB9" s="247">
        <v>0</v>
      </c>
      <c r="AC9" s="201">
        <v>719312</v>
      </c>
      <c r="AD9" s="184">
        <v>0</v>
      </c>
      <c r="AE9" s="247">
        <v>0</v>
      </c>
      <c r="AF9" s="201">
        <v>0</v>
      </c>
      <c r="AG9" s="208">
        <v>0</v>
      </c>
      <c r="AH9" s="258">
        <f t="shared" si="1"/>
        <v>31218919</v>
      </c>
      <c r="AI9" s="272">
        <f t="shared" si="2"/>
        <v>46080838</v>
      </c>
      <c r="AJ9" s="208">
        <f t="shared" si="3"/>
        <v>52796000</v>
      </c>
      <c r="AK9" s="209" t="s">
        <v>7</v>
      </c>
    </row>
    <row r="10" spans="1:37" s="1" customFormat="1" ht="14.25" customHeight="1" thickBot="1">
      <c r="A10" s="206" t="s">
        <v>198</v>
      </c>
      <c r="B10" s="180">
        <f>B8+B9</f>
        <v>0</v>
      </c>
      <c r="C10" s="180">
        <f t="shared" ref="C10:AG10" si="5">C8+C9</f>
        <v>0</v>
      </c>
      <c r="D10" s="180">
        <f t="shared" si="5"/>
        <v>0</v>
      </c>
      <c r="E10" s="180">
        <f t="shared" si="5"/>
        <v>177910401</v>
      </c>
      <c r="F10" s="180">
        <f t="shared" si="5"/>
        <v>12158679</v>
      </c>
      <c r="G10" s="180">
        <f t="shared" si="5"/>
        <v>600000</v>
      </c>
      <c r="H10" s="180">
        <f t="shared" si="5"/>
        <v>0</v>
      </c>
      <c r="I10" s="180">
        <f t="shared" si="5"/>
        <v>0</v>
      </c>
      <c r="J10" s="180">
        <f t="shared" si="5"/>
        <v>18460240</v>
      </c>
      <c r="K10" s="180">
        <f t="shared" si="5"/>
        <v>0</v>
      </c>
      <c r="L10" s="180">
        <f t="shared" si="5"/>
        <v>0</v>
      </c>
      <c r="M10" s="180">
        <f t="shared" si="5"/>
        <v>0</v>
      </c>
      <c r="N10" s="180">
        <f t="shared" si="5"/>
        <v>0</v>
      </c>
      <c r="O10" s="180">
        <f t="shared" si="5"/>
        <v>0</v>
      </c>
      <c r="P10" s="180">
        <f t="shared" si="5"/>
        <v>0</v>
      </c>
      <c r="Q10" s="180">
        <f t="shared" si="5"/>
        <v>0</v>
      </c>
      <c r="R10" s="180">
        <f t="shared" si="5"/>
        <v>0</v>
      </c>
      <c r="S10" s="180">
        <f t="shared" si="5"/>
        <v>0</v>
      </c>
      <c r="T10" s="180">
        <f t="shared" si="5"/>
        <v>0</v>
      </c>
      <c r="U10" s="180">
        <f t="shared" si="5"/>
        <v>0</v>
      </c>
      <c r="V10" s="180">
        <f t="shared" si="5"/>
        <v>0</v>
      </c>
      <c r="W10" s="180">
        <f t="shared" si="5"/>
        <v>0</v>
      </c>
      <c r="X10" s="180">
        <f t="shared" si="5"/>
        <v>0</v>
      </c>
      <c r="Y10" s="197">
        <f t="shared" si="5"/>
        <v>209129320</v>
      </c>
      <c r="Z10" s="218">
        <f t="shared" si="5"/>
        <v>232952745</v>
      </c>
      <c r="AA10" s="130">
        <f t="shared" si="5"/>
        <v>259511000</v>
      </c>
      <c r="AB10" s="248">
        <f t="shared" si="5"/>
        <v>0</v>
      </c>
      <c r="AC10" s="225">
        <f t="shared" si="5"/>
        <v>719312</v>
      </c>
      <c r="AD10" s="130">
        <f t="shared" si="5"/>
        <v>0</v>
      </c>
      <c r="AE10" s="248">
        <f t="shared" si="5"/>
        <v>0</v>
      </c>
      <c r="AF10" s="225">
        <f t="shared" si="5"/>
        <v>0</v>
      </c>
      <c r="AG10" s="166">
        <f t="shared" si="5"/>
        <v>0</v>
      </c>
      <c r="AH10" s="259">
        <f t="shared" si="1"/>
        <v>209129320</v>
      </c>
      <c r="AI10" s="273">
        <f t="shared" si="2"/>
        <v>233672057</v>
      </c>
      <c r="AJ10" s="166">
        <f t="shared" si="3"/>
        <v>259511000</v>
      </c>
      <c r="AK10" s="207" t="s">
        <v>8</v>
      </c>
    </row>
    <row r="11" spans="1:37" s="1" customFormat="1" ht="14.25" customHeight="1" thickBot="1">
      <c r="A11" s="185" t="s">
        <v>210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96">
        <v>0</v>
      </c>
      <c r="Z11" s="202">
        <v>0</v>
      </c>
      <c r="AA11" s="159">
        <v>6343000</v>
      </c>
      <c r="AB11" s="249">
        <v>0</v>
      </c>
      <c r="AC11" s="224">
        <v>0</v>
      </c>
      <c r="AD11" s="159">
        <v>0</v>
      </c>
      <c r="AE11" s="249">
        <v>0</v>
      </c>
      <c r="AF11" s="224"/>
      <c r="AG11" s="163">
        <v>0</v>
      </c>
      <c r="AH11" s="260"/>
      <c r="AI11" s="271">
        <f t="shared" si="2"/>
        <v>0</v>
      </c>
      <c r="AJ11" s="161">
        <f t="shared" si="3"/>
        <v>6343000</v>
      </c>
      <c r="AK11" s="185" t="s">
        <v>210</v>
      </c>
    </row>
    <row r="12" spans="1:37" s="121" customFormat="1" ht="26.25" customHeight="1" thickBot="1">
      <c r="A12" s="153" t="s">
        <v>9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97">
        <f>SUM(B12:X12)</f>
        <v>0</v>
      </c>
      <c r="Z12" s="218">
        <v>0</v>
      </c>
      <c r="AA12" s="130">
        <v>7936000</v>
      </c>
      <c r="AB12" s="248">
        <v>0</v>
      </c>
      <c r="AC12" s="225">
        <v>0</v>
      </c>
      <c r="AD12" s="130">
        <v>0</v>
      </c>
      <c r="AE12" s="248">
        <v>0</v>
      </c>
      <c r="AF12" s="225">
        <v>0</v>
      </c>
      <c r="AG12" s="165">
        <v>0</v>
      </c>
      <c r="AH12" s="261">
        <f t="shared" ref="AH12:AH17" si="6">Y12+AB12+AE12</f>
        <v>0</v>
      </c>
      <c r="AI12" s="273">
        <f t="shared" si="2"/>
        <v>0</v>
      </c>
      <c r="AJ12" s="166">
        <f t="shared" si="3"/>
        <v>7936000</v>
      </c>
      <c r="AK12" s="152" t="s">
        <v>9</v>
      </c>
    </row>
    <row r="13" spans="1:37" s="1" customFormat="1" ht="17.25" customHeight="1" thickBot="1">
      <c r="A13" s="22" t="s">
        <v>10</v>
      </c>
      <c r="B13" s="51">
        <f>B12+B11</f>
        <v>0</v>
      </c>
      <c r="C13" s="51">
        <f t="shared" ref="C13:AG13" si="7">C12+C11</f>
        <v>0</v>
      </c>
      <c r="D13" s="51">
        <f t="shared" si="7"/>
        <v>0</v>
      </c>
      <c r="E13" s="51">
        <f t="shared" si="7"/>
        <v>0</v>
      </c>
      <c r="F13" s="51">
        <f t="shared" si="7"/>
        <v>0</v>
      </c>
      <c r="G13" s="51">
        <f t="shared" si="7"/>
        <v>0</v>
      </c>
      <c r="H13" s="51">
        <f t="shared" si="7"/>
        <v>0</v>
      </c>
      <c r="I13" s="51">
        <f t="shared" si="7"/>
        <v>0</v>
      </c>
      <c r="J13" s="51">
        <f t="shared" si="7"/>
        <v>0</v>
      </c>
      <c r="K13" s="51">
        <f t="shared" si="7"/>
        <v>0</v>
      </c>
      <c r="L13" s="51">
        <f t="shared" si="7"/>
        <v>0</v>
      </c>
      <c r="M13" s="51">
        <f t="shared" si="7"/>
        <v>0</v>
      </c>
      <c r="N13" s="51">
        <f t="shared" si="7"/>
        <v>0</v>
      </c>
      <c r="O13" s="51">
        <f t="shared" si="7"/>
        <v>0</v>
      </c>
      <c r="P13" s="51">
        <f t="shared" si="7"/>
        <v>0</v>
      </c>
      <c r="Q13" s="51">
        <f t="shared" si="7"/>
        <v>0</v>
      </c>
      <c r="R13" s="51">
        <f t="shared" si="7"/>
        <v>0</v>
      </c>
      <c r="S13" s="51">
        <f t="shared" si="7"/>
        <v>0</v>
      </c>
      <c r="T13" s="51">
        <f t="shared" si="7"/>
        <v>0</v>
      </c>
      <c r="U13" s="51">
        <f t="shared" si="7"/>
        <v>0</v>
      </c>
      <c r="V13" s="51">
        <f t="shared" si="7"/>
        <v>0</v>
      </c>
      <c r="W13" s="51">
        <f t="shared" si="7"/>
        <v>0</v>
      </c>
      <c r="X13" s="51">
        <f t="shared" si="7"/>
        <v>0</v>
      </c>
      <c r="Y13" s="198">
        <f t="shared" si="7"/>
        <v>0</v>
      </c>
      <c r="Z13" s="210">
        <f t="shared" si="7"/>
        <v>0</v>
      </c>
      <c r="AA13" s="58">
        <f t="shared" si="7"/>
        <v>14279000</v>
      </c>
      <c r="AB13" s="250">
        <f t="shared" si="7"/>
        <v>0</v>
      </c>
      <c r="AC13" s="203">
        <f t="shared" si="7"/>
        <v>0</v>
      </c>
      <c r="AD13" s="58">
        <f t="shared" si="7"/>
        <v>0</v>
      </c>
      <c r="AE13" s="250">
        <f t="shared" si="7"/>
        <v>0</v>
      </c>
      <c r="AF13" s="203">
        <f t="shared" si="7"/>
        <v>0</v>
      </c>
      <c r="AG13" s="49">
        <f t="shared" si="7"/>
        <v>0</v>
      </c>
      <c r="AH13" s="262">
        <f t="shared" si="6"/>
        <v>0</v>
      </c>
      <c r="AI13" s="274">
        <f t="shared" si="2"/>
        <v>0</v>
      </c>
      <c r="AJ13" s="220">
        <f t="shared" si="3"/>
        <v>14279000</v>
      </c>
      <c r="AK13" s="172" t="s">
        <v>10</v>
      </c>
    </row>
    <row r="14" spans="1:37" s="1" customFormat="1" ht="16.5" customHeight="1">
      <c r="A14" s="148" t="s">
        <v>11</v>
      </c>
      <c r="B14" s="160">
        <v>2500000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229">
        <f>SUM(B14:X14)</f>
        <v>2500000</v>
      </c>
      <c r="Z14" s="230">
        <v>2118893</v>
      </c>
      <c r="AA14" s="231">
        <v>3074000</v>
      </c>
      <c r="AB14" s="251">
        <v>0</v>
      </c>
      <c r="AC14" s="227">
        <v>0</v>
      </c>
      <c r="AD14" s="231">
        <v>0</v>
      </c>
      <c r="AE14" s="251">
        <v>0</v>
      </c>
      <c r="AF14" s="227">
        <v>0</v>
      </c>
      <c r="AG14" s="228">
        <v>0</v>
      </c>
      <c r="AH14" s="263">
        <f t="shared" si="6"/>
        <v>2500000</v>
      </c>
      <c r="AI14" s="275">
        <f t="shared" si="2"/>
        <v>2118893</v>
      </c>
      <c r="AJ14" s="228">
        <f t="shared" si="3"/>
        <v>3074000</v>
      </c>
      <c r="AK14" s="174" t="s">
        <v>11</v>
      </c>
    </row>
    <row r="15" spans="1:37" s="1" customFormat="1" ht="15" customHeight="1">
      <c r="A15" s="149" t="s">
        <v>12</v>
      </c>
      <c r="B15" s="118">
        <v>4500000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94">
        <f>SUM(B15:X15)</f>
        <v>4500000</v>
      </c>
      <c r="Z15" s="212">
        <v>8662695</v>
      </c>
      <c r="AA15" s="116">
        <v>8196000</v>
      </c>
      <c r="AB15" s="245">
        <v>0</v>
      </c>
      <c r="AC15" s="222">
        <v>0</v>
      </c>
      <c r="AD15" s="116">
        <v>0</v>
      </c>
      <c r="AE15" s="245">
        <v>0</v>
      </c>
      <c r="AF15" s="222">
        <v>0</v>
      </c>
      <c r="AG15" s="120">
        <v>0</v>
      </c>
      <c r="AH15" s="256">
        <f t="shared" si="6"/>
        <v>4500000</v>
      </c>
      <c r="AI15" s="270">
        <f t="shared" si="2"/>
        <v>8662695</v>
      </c>
      <c r="AJ15" s="155">
        <f t="shared" si="3"/>
        <v>8196000</v>
      </c>
      <c r="AK15" s="175" t="s">
        <v>12</v>
      </c>
    </row>
    <row r="16" spans="1:37" s="1" customFormat="1">
      <c r="A16" s="149" t="s">
        <v>13</v>
      </c>
      <c r="B16" s="118">
        <v>2200000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94">
        <f>SUM(B16:X16)</f>
        <v>2200000</v>
      </c>
      <c r="Z16" s="212">
        <v>1835393</v>
      </c>
      <c r="AA16" s="116">
        <v>2239000</v>
      </c>
      <c r="AB16" s="245">
        <v>0</v>
      </c>
      <c r="AC16" s="222">
        <v>0</v>
      </c>
      <c r="AD16" s="116">
        <v>0</v>
      </c>
      <c r="AE16" s="245">
        <v>0</v>
      </c>
      <c r="AF16" s="222">
        <v>0</v>
      </c>
      <c r="AG16" s="120">
        <v>0</v>
      </c>
      <c r="AH16" s="256">
        <f t="shared" si="6"/>
        <v>2200000</v>
      </c>
      <c r="AI16" s="270">
        <f t="shared" si="2"/>
        <v>1835393</v>
      </c>
      <c r="AJ16" s="155">
        <f t="shared" si="3"/>
        <v>2239000</v>
      </c>
      <c r="AK16" s="175" t="s">
        <v>13</v>
      </c>
    </row>
    <row r="17" spans="1:37" s="1" customFormat="1" ht="19.5" customHeight="1" thickBot="1">
      <c r="A17" s="145" t="s">
        <v>14</v>
      </c>
      <c r="B17" s="156">
        <f>SUM(B15:B16)</f>
        <v>6700000</v>
      </c>
      <c r="C17" s="156">
        <f t="shared" ref="C17:AG17" si="8">SUM(C15:C16)</f>
        <v>0</v>
      </c>
      <c r="D17" s="156">
        <f t="shared" si="8"/>
        <v>0</v>
      </c>
      <c r="E17" s="156">
        <f t="shared" si="8"/>
        <v>0</v>
      </c>
      <c r="F17" s="156">
        <f t="shared" si="8"/>
        <v>0</v>
      </c>
      <c r="G17" s="156">
        <f t="shared" si="8"/>
        <v>0</v>
      </c>
      <c r="H17" s="156">
        <f t="shared" si="8"/>
        <v>0</v>
      </c>
      <c r="I17" s="156">
        <f t="shared" si="8"/>
        <v>0</v>
      </c>
      <c r="J17" s="156">
        <f t="shared" si="8"/>
        <v>0</v>
      </c>
      <c r="K17" s="156">
        <f t="shared" si="8"/>
        <v>0</v>
      </c>
      <c r="L17" s="156">
        <f t="shared" si="8"/>
        <v>0</v>
      </c>
      <c r="M17" s="156">
        <f t="shared" si="8"/>
        <v>0</v>
      </c>
      <c r="N17" s="156">
        <f t="shared" si="8"/>
        <v>0</v>
      </c>
      <c r="O17" s="156">
        <f t="shared" si="8"/>
        <v>0</v>
      </c>
      <c r="P17" s="156">
        <f t="shared" si="8"/>
        <v>0</v>
      </c>
      <c r="Q17" s="156">
        <f t="shared" si="8"/>
        <v>0</v>
      </c>
      <c r="R17" s="156">
        <f t="shared" si="8"/>
        <v>0</v>
      </c>
      <c r="S17" s="156">
        <f t="shared" si="8"/>
        <v>0</v>
      </c>
      <c r="T17" s="156">
        <f t="shared" si="8"/>
        <v>0</v>
      </c>
      <c r="U17" s="156">
        <f t="shared" si="8"/>
        <v>0</v>
      </c>
      <c r="V17" s="156">
        <f t="shared" si="8"/>
        <v>0</v>
      </c>
      <c r="W17" s="156">
        <f t="shared" si="8"/>
        <v>0</v>
      </c>
      <c r="X17" s="156">
        <f t="shared" si="8"/>
        <v>0</v>
      </c>
      <c r="Y17" s="193">
        <f t="shared" si="8"/>
        <v>6700000</v>
      </c>
      <c r="Z17" s="213">
        <f t="shared" si="8"/>
        <v>10498088</v>
      </c>
      <c r="AA17" s="157">
        <f t="shared" si="8"/>
        <v>10435000</v>
      </c>
      <c r="AB17" s="246">
        <f t="shared" si="8"/>
        <v>0</v>
      </c>
      <c r="AC17" s="200">
        <f t="shared" si="8"/>
        <v>0</v>
      </c>
      <c r="AD17" s="157">
        <f t="shared" si="8"/>
        <v>0</v>
      </c>
      <c r="AE17" s="246">
        <f t="shared" si="8"/>
        <v>0</v>
      </c>
      <c r="AF17" s="200">
        <f t="shared" si="8"/>
        <v>0</v>
      </c>
      <c r="AG17" s="162">
        <f t="shared" si="8"/>
        <v>0</v>
      </c>
      <c r="AH17" s="264">
        <f t="shared" si="6"/>
        <v>6700000</v>
      </c>
      <c r="AI17" s="276">
        <f t="shared" si="2"/>
        <v>10498088</v>
      </c>
      <c r="AJ17" s="232">
        <f t="shared" si="3"/>
        <v>10435000</v>
      </c>
      <c r="AK17" s="171" t="s">
        <v>14</v>
      </c>
    </row>
    <row r="18" spans="1:37" s="1" customFormat="1" ht="19.5" customHeight="1" thickBot="1">
      <c r="A18" s="182" t="s">
        <v>211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95"/>
      <c r="Z18" s="214">
        <v>194437</v>
      </c>
      <c r="AA18" s="184">
        <v>3320000</v>
      </c>
      <c r="AB18" s="247">
        <v>0</v>
      </c>
      <c r="AC18" s="201">
        <v>0</v>
      </c>
      <c r="AD18" s="184">
        <v>0</v>
      </c>
      <c r="AE18" s="247">
        <v>0</v>
      </c>
      <c r="AF18" s="201">
        <v>0</v>
      </c>
      <c r="AG18" s="219">
        <v>0</v>
      </c>
      <c r="AH18" s="259"/>
      <c r="AI18" s="273">
        <f t="shared" si="2"/>
        <v>194437</v>
      </c>
      <c r="AJ18" s="166">
        <f t="shared" si="3"/>
        <v>3320000</v>
      </c>
      <c r="AK18" s="182" t="s">
        <v>211</v>
      </c>
    </row>
    <row r="19" spans="1:37" s="1" customFormat="1" ht="15.75" thickBot="1">
      <c r="A19" s="22" t="s">
        <v>15</v>
      </c>
      <c r="B19" s="51">
        <f>B14+B17+B18</f>
        <v>9200000</v>
      </c>
      <c r="C19" s="51">
        <f t="shared" ref="C19:AG19" si="9">C14+C17+C18</f>
        <v>0</v>
      </c>
      <c r="D19" s="51">
        <f t="shared" si="9"/>
        <v>0</v>
      </c>
      <c r="E19" s="51">
        <f t="shared" si="9"/>
        <v>0</v>
      </c>
      <c r="F19" s="51">
        <f t="shared" si="9"/>
        <v>0</v>
      </c>
      <c r="G19" s="51">
        <f t="shared" si="9"/>
        <v>0</v>
      </c>
      <c r="H19" s="51">
        <f t="shared" si="9"/>
        <v>0</v>
      </c>
      <c r="I19" s="51">
        <f t="shared" si="9"/>
        <v>0</v>
      </c>
      <c r="J19" s="51">
        <f t="shared" si="9"/>
        <v>0</v>
      </c>
      <c r="K19" s="51">
        <f t="shared" si="9"/>
        <v>0</v>
      </c>
      <c r="L19" s="51">
        <f t="shared" si="9"/>
        <v>0</v>
      </c>
      <c r="M19" s="51">
        <f t="shared" si="9"/>
        <v>0</v>
      </c>
      <c r="N19" s="51">
        <f t="shared" si="9"/>
        <v>0</v>
      </c>
      <c r="O19" s="51">
        <f t="shared" si="9"/>
        <v>0</v>
      </c>
      <c r="P19" s="51">
        <f t="shared" si="9"/>
        <v>0</v>
      </c>
      <c r="Q19" s="51">
        <f t="shared" si="9"/>
        <v>0</v>
      </c>
      <c r="R19" s="51">
        <f t="shared" si="9"/>
        <v>0</v>
      </c>
      <c r="S19" s="51">
        <f t="shared" si="9"/>
        <v>0</v>
      </c>
      <c r="T19" s="51">
        <f t="shared" si="9"/>
        <v>0</v>
      </c>
      <c r="U19" s="51">
        <f t="shared" si="9"/>
        <v>0</v>
      </c>
      <c r="V19" s="51">
        <f t="shared" si="9"/>
        <v>0</v>
      </c>
      <c r="W19" s="51">
        <f t="shared" si="9"/>
        <v>0</v>
      </c>
      <c r="X19" s="51">
        <f t="shared" si="9"/>
        <v>0</v>
      </c>
      <c r="Y19" s="198">
        <f t="shared" si="9"/>
        <v>9200000</v>
      </c>
      <c r="Z19" s="210">
        <f t="shared" si="9"/>
        <v>12811418</v>
      </c>
      <c r="AA19" s="58">
        <f t="shared" si="9"/>
        <v>16829000</v>
      </c>
      <c r="AB19" s="250">
        <f t="shared" si="9"/>
        <v>0</v>
      </c>
      <c r="AC19" s="203">
        <f t="shared" si="9"/>
        <v>0</v>
      </c>
      <c r="AD19" s="58">
        <f t="shared" si="9"/>
        <v>0</v>
      </c>
      <c r="AE19" s="250">
        <f t="shared" si="9"/>
        <v>0</v>
      </c>
      <c r="AF19" s="203">
        <f t="shared" si="9"/>
        <v>0</v>
      </c>
      <c r="AG19" s="49">
        <f t="shared" si="9"/>
        <v>0</v>
      </c>
      <c r="AH19" s="259">
        <f t="shared" ref="AH19:AH25" si="10">Y19+AB19+AE19</f>
        <v>9200000</v>
      </c>
      <c r="AI19" s="273">
        <f t="shared" si="2"/>
        <v>12811418</v>
      </c>
      <c r="AJ19" s="166">
        <f t="shared" si="3"/>
        <v>16829000</v>
      </c>
      <c r="AK19" s="172" t="s">
        <v>15</v>
      </c>
    </row>
    <row r="20" spans="1:37" s="1" customFormat="1" ht="15" customHeight="1">
      <c r="A20" s="23" t="s">
        <v>16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>
        <v>1000000</v>
      </c>
      <c r="M20" s="111"/>
      <c r="N20" s="111"/>
      <c r="O20" s="111">
        <v>241890</v>
      </c>
      <c r="P20" s="111">
        <v>41000</v>
      </c>
      <c r="Q20" s="111"/>
      <c r="R20" s="111"/>
      <c r="S20" s="111"/>
      <c r="T20" s="111"/>
      <c r="U20" s="111"/>
      <c r="V20" s="111"/>
      <c r="W20" s="111"/>
      <c r="X20" s="111"/>
      <c r="Y20" s="192">
        <f t="shared" ref="Y20:Y26" si="11">SUM(B20:X20)</f>
        <v>1282890</v>
      </c>
      <c r="Z20" s="211">
        <v>1613414</v>
      </c>
      <c r="AA20" s="113">
        <v>2027000</v>
      </c>
      <c r="AB20" s="244">
        <v>0</v>
      </c>
      <c r="AC20" s="221"/>
      <c r="AD20" s="113">
        <v>0</v>
      </c>
      <c r="AE20" s="244">
        <v>500000</v>
      </c>
      <c r="AF20" s="221">
        <v>784000</v>
      </c>
      <c r="AG20" s="155">
        <v>564000</v>
      </c>
      <c r="AH20" s="255">
        <f t="shared" si="10"/>
        <v>1782890</v>
      </c>
      <c r="AI20" s="270">
        <f t="shared" si="2"/>
        <v>2397414</v>
      </c>
      <c r="AJ20" s="155">
        <f t="shared" si="3"/>
        <v>2591000</v>
      </c>
      <c r="AK20" s="176" t="s">
        <v>16</v>
      </c>
    </row>
    <row r="21" spans="1:37" s="1" customFormat="1" ht="13.5" customHeight="1">
      <c r="A21" s="149" t="s">
        <v>17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>
        <v>874680</v>
      </c>
      <c r="X21" s="118">
        <v>3122440</v>
      </c>
      <c r="Y21" s="194">
        <f t="shared" si="11"/>
        <v>3997120</v>
      </c>
      <c r="Z21" s="212">
        <v>4411541</v>
      </c>
      <c r="AA21" s="116">
        <v>4186000</v>
      </c>
      <c r="AB21" s="245">
        <v>0</v>
      </c>
      <c r="AC21" s="222">
        <v>0</v>
      </c>
      <c r="AD21" s="116">
        <v>0</v>
      </c>
      <c r="AE21" s="245"/>
      <c r="AF21" s="222"/>
      <c r="AG21" s="120"/>
      <c r="AH21" s="256">
        <f t="shared" si="10"/>
        <v>3997120</v>
      </c>
      <c r="AI21" s="270">
        <f t="shared" si="2"/>
        <v>4411541</v>
      </c>
      <c r="AJ21" s="155">
        <f t="shared" si="3"/>
        <v>4186000</v>
      </c>
      <c r="AK21" s="175" t="s">
        <v>17</v>
      </c>
    </row>
    <row r="22" spans="1:37" s="1" customFormat="1">
      <c r="A22" s="149" t="s">
        <v>18</v>
      </c>
      <c r="B22" s="118"/>
      <c r="C22" s="118">
        <v>220000</v>
      </c>
      <c r="D22" s="118">
        <v>915000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>
        <v>5351417</v>
      </c>
      <c r="P22" s="118"/>
      <c r="Q22" s="118"/>
      <c r="R22" s="118">
        <v>700000</v>
      </c>
      <c r="S22" s="118">
        <v>240000</v>
      </c>
      <c r="T22" s="118"/>
      <c r="U22" s="118"/>
      <c r="V22" s="118"/>
      <c r="W22" s="118"/>
      <c r="X22" s="118"/>
      <c r="Y22" s="194">
        <f t="shared" si="11"/>
        <v>7426417</v>
      </c>
      <c r="Z22" s="212">
        <v>16180982</v>
      </c>
      <c r="AA22" s="116">
        <v>1967000</v>
      </c>
      <c r="AB22" s="245">
        <v>0</v>
      </c>
      <c r="AC22" s="222">
        <v>0</v>
      </c>
      <c r="AD22" s="116">
        <v>0</v>
      </c>
      <c r="AE22" s="245"/>
      <c r="AF22" s="222"/>
      <c r="AG22" s="120"/>
      <c r="AH22" s="256">
        <f t="shared" si="10"/>
        <v>7426417</v>
      </c>
      <c r="AI22" s="270">
        <f t="shared" si="2"/>
        <v>16180982</v>
      </c>
      <c r="AJ22" s="155">
        <f t="shared" si="3"/>
        <v>1967000</v>
      </c>
      <c r="AK22" s="175" t="s">
        <v>18</v>
      </c>
    </row>
    <row r="23" spans="1:37" s="1" customFormat="1" ht="14.25" customHeight="1">
      <c r="A23" s="149" t="s">
        <v>19</v>
      </c>
      <c r="B23" s="118"/>
      <c r="C23" s="118">
        <v>60000</v>
      </c>
      <c r="D23" s="118"/>
      <c r="E23" s="118"/>
      <c r="F23" s="118"/>
      <c r="G23" s="118"/>
      <c r="H23" s="118"/>
      <c r="I23" s="118"/>
      <c r="J23" s="118"/>
      <c r="K23" s="118"/>
      <c r="L23" s="118">
        <v>270000</v>
      </c>
      <c r="M23" s="118"/>
      <c r="N23" s="118"/>
      <c r="O23" s="118">
        <v>1510193</v>
      </c>
      <c r="P23" s="118">
        <v>11000</v>
      </c>
      <c r="Q23" s="118">
        <v>5400</v>
      </c>
      <c r="R23" s="118"/>
      <c r="S23" s="118"/>
      <c r="T23" s="118"/>
      <c r="U23" s="118"/>
      <c r="V23" s="118"/>
      <c r="W23" s="118">
        <v>236164</v>
      </c>
      <c r="X23" s="118">
        <v>843060</v>
      </c>
      <c r="Y23" s="194">
        <f t="shared" si="11"/>
        <v>2935817</v>
      </c>
      <c r="Z23" s="212">
        <v>5509943</v>
      </c>
      <c r="AA23" s="116">
        <v>1764000</v>
      </c>
      <c r="AB23" s="245">
        <v>0</v>
      </c>
      <c r="AC23" s="222">
        <v>0</v>
      </c>
      <c r="AD23" s="116">
        <v>0</v>
      </c>
      <c r="AE23" s="245"/>
      <c r="AF23" s="222"/>
      <c r="AG23" s="120"/>
      <c r="AH23" s="256">
        <f t="shared" si="10"/>
        <v>2935817</v>
      </c>
      <c r="AI23" s="270">
        <f t="shared" si="2"/>
        <v>5509943</v>
      </c>
      <c r="AJ23" s="155">
        <f t="shared" si="3"/>
        <v>1764000</v>
      </c>
      <c r="AK23" s="175" t="s">
        <v>19</v>
      </c>
    </row>
    <row r="24" spans="1:37" s="1" customFormat="1">
      <c r="A24" s="149" t="s">
        <v>20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>
        <v>200000</v>
      </c>
      <c r="R24" s="118"/>
      <c r="S24" s="118"/>
      <c r="T24" s="118"/>
      <c r="U24" s="118"/>
      <c r="V24" s="118"/>
      <c r="W24" s="118"/>
      <c r="X24" s="118"/>
      <c r="Y24" s="194">
        <f t="shared" si="11"/>
        <v>200000</v>
      </c>
      <c r="Z24" s="212">
        <v>333826</v>
      </c>
      <c r="AA24" s="116">
        <v>555000</v>
      </c>
      <c r="AB24" s="245">
        <v>12000</v>
      </c>
      <c r="AC24" s="222">
        <v>14507</v>
      </c>
      <c r="AD24" s="116">
        <v>12000</v>
      </c>
      <c r="AE24" s="245">
        <v>20000</v>
      </c>
      <c r="AF24" s="222">
        <v>7539</v>
      </c>
      <c r="AG24" s="120">
        <v>2000</v>
      </c>
      <c r="AH24" s="256">
        <f t="shared" si="10"/>
        <v>232000</v>
      </c>
      <c r="AI24" s="270">
        <f t="shared" si="2"/>
        <v>355872</v>
      </c>
      <c r="AJ24" s="155">
        <f t="shared" si="3"/>
        <v>569000</v>
      </c>
      <c r="AK24" s="175" t="s">
        <v>20</v>
      </c>
    </row>
    <row r="25" spans="1:37" s="1" customFormat="1" ht="12.75" customHeight="1">
      <c r="A25" s="149" t="s">
        <v>213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94">
        <f t="shared" si="11"/>
        <v>0</v>
      </c>
      <c r="Z25" s="212"/>
      <c r="AA25" s="116">
        <v>125000</v>
      </c>
      <c r="AB25" s="245">
        <v>0</v>
      </c>
      <c r="AC25" s="222">
        <v>0</v>
      </c>
      <c r="AD25" s="116">
        <v>0</v>
      </c>
      <c r="AE25" s="245">
        <v>30000</v>
      </c>
      <c r="AF25" s="222"/>
      <c r="AG25" s="117"/>
      <c r="AH25" s="265">
        <f t="shared" si="10"/>
        <v>30000</v>
      </c>
      <c r="AI25" s="270">
        <f t="shared" si="2"/>
        <v>0</v>
      </c>
      <c r="AJ25" s="155">
        <f t="shared" si="3"/>
        <v>125000</v>
      </c>
      <c r="AK25" s="149" t="s">
        <v>213</v>
      </c>
    </row>
    <row r="26" spans="1:37" s="1" customFormat="1" ht="12.75" customHeight="1" thickBot="1">
      <c r="A26" s="146" t="s">
        <v>212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>
        <v>20000</v>
      </c>
      <c r="R26" s="158"/>
      <c r="S26" s="158"/>
      <c r="T26" s="158"/>
      <c r="U26" s="158"/>
      <c r="V26" s="158"/>
      <c r="W26" s="158"/>
      <c r="X26" s="158"/>
      <c r="Y26" s="196">
        <f t="shared" si="11"/>
        <v>20000</v>
      </c>
      <c r="Z26" s="202">
        <v>77350</v>
      </c>
      <c r="AA26" s="159">
        <v>596000</v>
      </c>
      <c r="AB26" s="249">
        <v>0</v>
      </c>
      <c r="AC26" s="224">
        <v>0</v>
      </c>
      <c r="AD26" s="159">
        <v>0</v>
      </c>
      <c r="AE26" s="249"/>
      <c r="AF26" s="224">
        <v>55490</v>
      </c>
      <c r="AG26" s="161">
        <v>643000</v>
      </c>
      <c r="AH26" s="266"/>
      <c r="AI26" s="271">
        <f t="shared" si="2"/>
        <v>132840</v>
      </c>
      <c r="AJ26" s="161">
        <f t="shared" si="3"/>
        <v>1239000</v>
      </c>
      <c r="AK26" s="146" t="s">
        <v>212</v>
      </c>
    </row>
    <row r="27" spans="1:37" s="1" customFormat="1" ht="13.5" customHeight="1" thickBot="1">
      <c r="A27" s="22" t="s">
        <v>22</v>
      </c>
      <c r="B27" s="51">
        <f>SUM(B20:B26)</f>
        <v>0</v>
      </c>
      <c r="C27" s="51">
        <f t="shared" ref="C27:AG27" si="12">SUM(C20:C26)</f>
        <v>280000</v>
      </c>
      <c r="D27" s="51">
        <f t="shared" si="12"/>
        <v>915000</v>
      </c>
      <c r="E27" s="51">
        <f t="shared" si="12"/>
        <v>0</v>
      </c>
      <c r="F27" s="51">
        <f t="shared" si="12"/>
        <v>0</v>
      </c>
      <c r="G27" s="51">
        <f t="shared" si="12"/>
        <v>0</v>
      </c>
      <c r="H27" s="51">
        <f t="shared" si="12"/>
        <v>0</v>
      </c>
      <c r="I27" s="51">
        <f t="shared" si="12"/>
        <v>0</v>
      </c>
      <c r="J27" s="51">
        <f t="shared" si="12"/>
        <v>0</v>
      </c>
      <c r="K27" s="51">
        <f t="shared" si="12"/>
        <v>0</v>
      </c>
      <c r="L27" s="51">
        <f t="shared" si="12"/>
        <v>1270000</v>
      </c>
      <c r="M27" s="51">
        <f t="shared" si="12"/>
        <v>0</v>
      </c>
      <c r="N27" s="51">
        <f t="shared" si="12"/>
        <v>0</v>
      </c>
      <c r="O27" s="51">
        <f t="shared" si="12"/>
        <v>7103500</v>
      </c>
      <c r="P27" s="51">
        <f t="shared" si="12"/>
        <v>52000</v>
      </c>
      <c r="Q27" s="51">
        <f t="shared" si="12"/>
        <v>225400</v>
      </c>
      <c r="R27" s="51">
        <f t="shared" si="12"/>
        <v>700000</v>
      </c>
      <c r="S27" s="51">
        <f t="shared" si="12"/>
        <v>240000</v>
      </c>
      <c r="T27" s="51">
        <f t="shared" si="12"/>
        <v>0</v>
      </c>
      <c r="U27" s="51">
        <f t="shared" si="12"/>
        <v>0</v>
      </c>
      <c r="V27" s="51">
        <f t="shared" si="12"/>
        <v>0</v>
      </c>
      <c r="W27" s="51">
        <f t="shared" si="12"/>
        <v>1110844</v>
      </c>
      <c r="X27" s="51">
        <f t="shared" si="12"/>
        <v>3965500</v>
      </c>
      <c r="Y27" s="198">
        <f t="shared" si="12"/>
        <v>15862244</v>
      </c>
      <c r="Z27" s="210">
        <f t="shared" si="12"/>
        <v>28127056</v>
      </c>
      <c r="AA27" s="58">
        <f t="shared" si="12"/>
        <v>11220000</v>
      </c>
      <c r="AB27" s="250">
        <f t="shared" si="12"/>
        <v>12000</v>
      </c>
      <c r="AC27" s="203">
        <f t="shared" si="12"/>
        <v>14507</v>
      </c>
      <c r="AD27" s="58">
        <f t="shared" si="12"/>
        <v>12000</v>
      </c>
      <c r="AE27" s="250">
        <f t="shared" si="12"/>
        <v>550000</v>
      </c>
      <c r="AF27" s="203">
        <f t="shared" si="12"/>
        <v>847029</v>
      </c>
      <c r="AG27" s="49">
        <f t="shared" si="12"/>
        <v>1209000</v>
      </c>
      <c r="AH27" s="262">
        <f>Y27+AB27+AE27</f>
        <v>16424244</v>
      </c>
      <c r="AI27" s="274">
        <f t="shared" si="2"/>
        <v>28988592</v>
      </c>
      <c r="AJ27" s="220">
        <f t="shared" si="3"/>
        <v>12441000</v>
      </c>
      <c r="AK27" s="172" t="s">
        <v>22</v>
      </c>
    </row>
    <row r="28" spans="1:37" s="1" customFormat="1" ht="13.5" customHeight="1" thickBot="1">
      <c r="A28" s="179" t="s">
        <v>214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98"/>
      <c r="Z28" s="210"/>
      <c r="AA28" s="58">
        <v>200000</v>
      </c>
      <c r="AB28" s="250">
        <v>0</v>
      </c>
      <c r="AC28" s="203">
        <v>0</v>
      </c>
      <c r="AD28" s="58">
        <v>0</v>
      </c>
      <c r="AE28" s="250">
        <v>0</v>
      </c>
      <c r="AF28" s="203">
        <v>0</v>
      </c>
      <c r="AG28" s="49">
        <v>0</v>
      </c>
      <c r="AH28" s="267"/>
      <c r="AI28" s="273">
        <f t="shared" si="2"/>
        <v>0</v>
      </c>
      <c r="AJ28" s="166">
        <f t="shared" si="3"/>
        <v>200000</v>
      </c>
      <c r="AK28" s="179" t="s">
        <v>214</v>
      </c>
    </row>
    <row r="29" spans="1:37" s="1" customFormat="1" ht="13.5" customHeight="1" thickBot="1">
      <c r="A29" s="22" t="s">
        <v>215</v>
      </c>
      <c r="B29" s="51">
        <f>B28</f>
        <v>0</v>
      </c>
      <c r="C29" s="51">
        <f t="shared" ref="C29:AG29" si="13">C28</f>
        <v>0</v>
      </c>
      <c r="D29" s="51">
        <f t="shared" si="13"/>
        <v>0</v>
      </c>
      <c r="E29" s="51">
        <f t="shared" si="13"/>
        <v>0</v>
      </c>
      <c r="F29" s="51">
        <f t="shared" si="13"/>
        <v>0</v>
      </c>
      <c r="G29" s="51">
        <f t="shared" si="13"/>
        <v>0</v>
      </c>
      <c r="H29" s="51">
        <f t="shared" si="13"/>
        <v>0</v>
      </c>
      <c r="I29" s="51">
        <f t="shared" si="13"/>
        <v>0</v>
      </c>
      <c r="J29" s="51">
        <f t="shared" si="13"/>
        <v>0</v>
      </c>
      <c r="K29" s="51">
        <f t="shared" si="13"/>
        <v>0</v>
      </c>
      <c r="L29" s="51">
        <f t="shared" si="13"/>
        <v>0</v>
      </c>
      <c r="M29" s="51">
        <f t="shared" si="13"/>
        <v>0</v>
      </c>
      <c r="N29" s="51">
        <f t="shared" si="13"/>
        <v>0</v>
      </c>
      <c r="O29" s="51">
        <f t="shared" si="13"/>
        <v>0</v>
      </c>
      <c r="P29" s="51">
        <f t="shared" si="13"/>
        <v>0</v>
      </c>
      <c r="Q29" s="51">
        <f t="shared" si="13"/>
        <v>0</v>
      </c>
      <c r="R29" s="51">
        <f t="shared" si="13"/>
        <v>0</v>
      </c>
      <c r="S29" s="51">
        <f t="shared" si="13"/>
        <v>0</v>
      </c>
      <c r="T29" s="51">
        <f t="shared" si="13"/>
        <v>0</v>
      </c>
      <c r="U29" s="51">
        <f t="shared" si="13"/>
        <v>0</v>
      </c>
      <c r="V29" s="51">
        <f t="shared" si="13"/>
        <v>0</v>
      </c>
      <c r="W29" s="51">
        <f t="shared" si="13"/>
        <v>0</v>
      </c>
      <c r="X29" s="51">
        <f t="shared" si="13"/>
        <v>0</v>
      </c>
      <c r="Y29" s="198">
        <f t="shared" si="13"/>
        <v>0</v>
      </c>
      <c r="Z29" s="210">
        <f t="shared" si="13"/>
        <v>0</v>
      </c>
      <c r="AA29" s="58">
        <f t="shared" si="13"/>
        <v>200000</v>
      </c>
      <c r="AB29" s="250">
        <f t="shared" si="13"/>
        <v>0</v>
      </c>
      <c r="AC29" s="203">
        <f t="shared" si="13"/>
        <v>0</v>
      </c>
      <c r="AD29" s="58">
        <f t="shared" si="13"/>
        <v>0</v>
      </c>
      <c r="AE29" s="250">
        <f t="shared" si="13"/>
        <v>0</v>
      </c>
      <c r="AF29" s="203">
        <f t="shared" si="13"/>
        <v>0</v>
      </c>
      <c r="AG29" s="220">
        <f t="shared" si="13"/>
        <v>0</v>
      </c>
      <c r="AH29" s="262"/>
      <c r="AI29" s="274">
        <f t="shared" si="2"/>
        <v>0</v>
      </c>
      <c r="AJ29" s="220">
        <f t="shared" si="3"/>
        <v>200000</v>
      </c>
      <c r="AK29" s="22" t="s">
        <v>215</v>
      </c>
    </row>
    <row r="30" spans="1:37" s="1" customFormat="1" ht="15" customHeight="1">
      <c r="A30" s="147" t="s">
        <v>23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96">
        <f>SUM(B30:X30)</f>
        <v>0</v>
      </c>
      <c r="Z30" s="202">
        <v>0</v>
      </c>
      <c r="AA30" s="159"/>
      <c r="AB30" s="249">
        <v>0</v>
      </c>
      <c r="AC30" s="224">
        <v>0</v>
      </c>
      <c r="AD30" s="159">
        <v>0</v>
      </c>
      <c r="AE30" s="249">
        <v>0</v>
      </c>
      <c r="AF30" s="224">
        <v>0</v>
      </c>
      <c r="AG30" s="161">
        <v>0</v>
      </c>
      <c r="AH30" s="266">
        <f>Y30+AB30+AE30</f>
        <v>0</v>
      </c>
      <c r="AI30" s="270">
        <f t="shared" si="2"/>
        <v>0</v>
      </c>
      <c r="AJ30" s="155">
        <f t="shared" si="3"/>
        <v>0</v>
      </c>
      <c r="AK30" s="173" t="s">
        <v>23</v>
      </c>
    </row>
    <row r="31" spans="1:37" s="190" customFormat="1" ht="27.75" customHeight="1" thickBot="1">
      <c r="A31" s="188" t="s">
        <v>217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233">
        <v>0</v>
      </c>
      <c r="Z31" s="216">
        <v>1500000</v>
      </c>
      <c r="AA31" s="234"/>
      <c r="AB31" s="252">
        <v>0</v>
      </c>
      <c r="AC31" s="235">
        <v>0</v>
      </c>
      <c r="AD31" s="234">
        <v>0</v>
      </c>
      <c r="AE31" s="252">
        <v>0</v>
      </c>
      <c r="AF31" s="235">
        <v>0</v>
      </c>
      <c r="AG31" s="236">
        <v>0</v>
      </c>
      <c r="AH31" s="268"/>
      <c r="AI31" s="271">
        <f t="shared" si="2"/>
        <v>1500000</v>
      </c>
      <c r="AJ31" s="161">
        <f t="shared" si="3"/>
        <v>0</v>
      </c>
      <c r="AK31" s="151" t="s">
        <v>217</v>
      </c>
    </row>
    <row r="32" spans="1:37" s="1" customFormat="1" ht="15.75" thickBot="1">
      <c r="A32" s="22" t="s">
        <v>24</v>
      </c>
      <c r="B32" s="51">
        <f>B30+B31</f>
        <v>0</v>
      </c>
      <c r="C32" s="51">
        <f t="shared" ref="C32:AG32" si="14">C30+C31</f>
        <v>0</v>
      </c>
      <c r="D32" s="51">
        <f t="shared" si="14"/>
        <v>0</v>
      </c>
      <c r="E32" s="51">
        <f t="shared" si="14"/>
        <v>0</v>
      </c>
      <c r="F32" s="51">
        <f t="shared" si="14"/>
        <v>0</v>
      </c>
      <c r="G32" s="51">
        <f t="shared" si="14"/>
        <v>0</v>
      </c>
      <c r="H32" s="51">
        <f t="shared" si="14"/>
        <v>0</v>
      </c>
      <c r="I32" s="51">
        <f t="shared" si="14"/>
        <v>0</v>
      </c>
      <c r="J32" s="51">
        <f t="shared" si="14"/>
        <v>0</v>
      </c>
      <c r="K32" s="51">
        <f t="shared" si="14"/>
        <v>0</v>
      </c>
      <c r="L32" s="51">
        <f t="shared" si="14"/>
        <v>0</v>
      </c>
      <c r="M32" s="51">
        <f t="shared" si="14"/>
        <v>0</v>
      </c>
      <c r="N32" s="51">
        <f t="shared" si="14"/>
        <v>0</v>
      </c>
      <c r="O32" s="51">
        <f t="shared" si="14"/>
        <v>0</v>
      </c>
      <c r="P32" s="51">
        <f t="shared" si="14"/>
        <v>0</v>
      </c>
      <c r="Q32" s="51">
        <f t="shared" si="14"/>
        <v>0</v>
      </c>
      <c r="R32" s="51">
        <f t="shared" si="14"/>
        <v>0</v>
      </c>
      <c r="S32" s="51">
        <f t="shared" si="14"/>
        <v>0</v>
      </c>
      <c r="T32" s="51">
        <f t="shared" si="14"/>
        <v>0</v>
      </c>
      <c r="U32" s="51">
        <f t="shared" si="14"/>
        <v>0</v>
      </c>
      <c r="V32" s="51">
        <f t="shared" si="14"/>
        <v>0</v>
      </c>
      <c r="W32" s="51">
        <f t="shared" si="14"/>
        <v>0</v>
      </c>
      <c r="X32" s="51">
        <f t="shared" si="14"/>
        <v>0</v>
      </c>
      <c r="Y32" s="198">
        <f t="shared" si="14"/>
        <v>0</v>
      </c>
      <c r="Z32" s="210">
        <f t="shared" si="14"/>
        <v>1500000</v>
      </c>
      <c r="AA32" s="58">
        <f t="shared" si="14"/>
        <v>0</v>
      </c>
      <c r="AB32" s="250">
        <f t="shared" si="14"/>
        <v>0</v>
      </c>
      <c r="AC32" s="203">
        <f t="shared" si="14"/>
        <v>0</v>
      </c>
      <c r="AD32" s="58">
        <f t="shared" si="14"/>
        <v>0</v>
      </c>
      <c r="AE32" s="250">
        <f t="shared" si="14"/>
        <v>0</v>
      </c>
      <c r="AF32" s="203">
        <f t="shared" si="14"/>
        <v>0</v>
      </c>
      <c r="AG32" s="49">
        <f t="shared" si="14"/>
        <v>0</v>
      </c>
      <c r="AH32" s="262">
        <f>Y32+AB32+AE32</f>
        <v>0</v>
      </c>
      <c r="AI32" s="274">
        <f t="shared" si="2"/>
        <v>1500000</v>
      </c>
      <c r="AJ32" s="220">
        <f t="shared" si="3"/>
        <v>0</v>
      </c>
      <c r="AK32" s="181" t="s">
        <v>24</v>
      </c>
    </row>
    <row r="33" spans="1:37" s="1" customFormat="1" ht="24.75" customHeight="1" thickBot="1">
      <c r="A33" s="187" t="s">
        <v>25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204">
        <f>SUM(B33:X33)</f>
        <v>0</v>
      </c>
      <c r="Z33" s="217">
        <v>0</v>
      </c>
      <c r="AA33" s="177">
        <v>0</v>
      </c>
      <c r="AB33" s="253">
        <v>0</v>
      </c>
      <c r="AC33" s="226">
        <v>0</v>
      </c>
      <c r="AD33" s="177">
        <v>0</v>
      </c>
      <c r="AE33" s="253">
        <v>0</v>
      </c>
      <c r="AF33" s="226">
        <v>0</v>
      </c>
      <c r="AG33" s="237">
        <v>0</v>
      </c>
      <c r="AH33" s="269">
        <f>Y33+AB33+AE33</f>
        <v>0</v>
      </c>
      <c r="AI33" s="270">
        <f t="shared" si="2"/>
        <v>0</v>
      </c>
      <c r="AJ33" s="155">
        <f t="shared" si="3"/>
        <v>0</v>
      </c>
      <c r="AK33" s="191" t="s">
        <v>25</v>
      </c>
    </row>
    <row r="34" spans="1:37" s="1" customFormat="1" ht="24.75" customHeight="1" thickBot="1">
      <c r="A34" s="146" t="s">
        <v>216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96">
        <v>0</v>
      </c>
      <c r="Z34" s="238">
        <v>0</v>
      </c>
      <c r="AA34" s="159">
        <v>12897000</v>
      </c>
      <c r="AB34" s="249">
        <v>0</v>
      </c>
      <c r="AC34" s="224">
        <v>0</v>
      </c>
      <c r="AD34" s="159">
        <v>0</v>
      </c>
      <c r="AE34" s="249">
        <v>0</v>
      </c>
      <c r="AF34" s="224">
        <v>0</v>
      </c>
      <c r="AG34" s="161">
        <v>0</v>
      </c>
      <c r="AH34" s="266"/>
      <c r="AI34" s="271">
        <f t="shared" si="2"/>
        <v>0</v>
      </c>
      <c r="AJ34" s="161">
        <f t="shared" si="3"/>
        <v>12897000</v>
      </c>
      <c r="AK34" s="151" t="s">
        <v>216</v>
      </c>
    </row>
    <row r="35" spans="1:37" s="1" customFormat="1" ht="15" customHeight="1" thickBot="1">
      <c r="A35" s="22" t="s">
        <v>26</v>
      </c>
      <c r="B35" s="51">
        <f>B33+B34</f>
        <v>0</v>
      </c>
      <c r="C35" s="51">
        <f t="shared" ref="C35:AG35" si="15">C33+C34</f>
        <v>0</v>
      </c>
      <c r="D35" s="51">
        <f t="shared" si="15"/>
        <v>0</v>
      </c>
      <c r="E35" s="51">
        <f t="shared" si="15"/>
        <v>0</v>
      </c>
      <c r="F35" s="51">
        <f t="shared" si="15"/>
        <v>0</v>
      </c>
      <c r="G35" s="51">
        <f t="shared" si="15"/>
        <v>0</v>
      </c>
      <c r="H35" s="51">
        <f t="shared" si="15"/>
        <v>0</v>
      </c>
      <c r="I35" s="51">
        <f t="shared" si="15"/>
        <v>0</v>
      </c>
      <c r="J35" s="51">
        <f t="shared" si="15"/>
        <v>0</v>
      </c>
      <c r="K35" s="51">
        <f t="shared" si="15"/>
        <v>0</v>
      </c>
      <c r="L35" s="51">
        <f t="shared" si="15"/>
        <v>0</v>
      </c>
      <c r="M35" s="51">
        <f t="shared" si="15"/>
        <v>0</v>
      </c>
      <c r="N35" s="51">
        <f t="shared" si="15"/>
        <v>0</v>
      </c>
      <c r="O35" s="51">
        <f t="shared" si="15"/>
        <v>0</v>
      </c>
      <c r="P35" s="51">
        <f t="shared" si="15"/>
        <v>0</v>
      </c>
      <c r="Q35" s="51">
        <f t="shared" si="15"/>
        <v>0</v>
      </c>
      <c r="R35" s="51">
        <f t="shared" si="15"/>
        <v>0</v>
      </c>
      <c r="S35" s="51">
        <f t="shared" si="15"/>
        <v>0</v>
      </c>
      <c r="T35" s="51">
        <f t="shared" si="15"/>
        <v>0</v>
      </c>
      <c r="U35" s="51">
        <f t="shared" si="15"/>
        <v>0</v>
      </c>
      <c r="V35" s="51">
        <f t="shared" si="15"/>
        <v>0</v>
      </c>
      <c r="W35" s="51">
        <f t="shared" si="15"/>
        <v>0</v>
      </c>
      <c r="X35" s="51">
        <f t="shared" si="15"/>
        <v>0</v>
      </c>
      <c r="Y35" s="198">
        <f t="shared" si="15"/>
        <v>0</v>
      </c>
      <c r="Z35" s="210">
        <f t="shared" si="15"/>
        <v>0</v>
      </c>
      <c r="AA35" s="58">
        <f t="shared" si="15"/>
        <v>12897000</v>
      </c>
      <c r="AB35" s="250">
        <f t="shared" si="15"/>
        <v>0</v>
      </c>
      <c r="AC35" s="203">
        <f t="shared" si="15"/>
        <v>0</v>
      </c>
      <c r="AD35" s="58">
        <f t="shared" si="15"/>
        <v>0</v>
      </c>
      <c r="AE35" s="250">
        <f t="shared" si="15"/>
        <v>0</v>
      </c>
      <c r="AF35" s="203">
        <f t="shared" si="15"/>
        <v>0</v>
      </c>
      <c r="AG35" s="49">
        <f t="shared" si="15"/>
        <v>0</v>
      </c>
      <c r="AH35" s="262">
        <f t="shared" ref="AH35:AH41" si="16">Y35+AB35+AE35</f>
        <v>0</v>
      </c>
      <c r="AI35" s="274">
        <f t="shared" si="2"/>
        <v>0</v>
      </c>
      <c r="AJ35" s="220">
        <f t="shared" si="3"/>
        <v>12897000</v>
      </c>
      <c r="AK35" s="181" t="s">
        <v>26</v>
      </c>
    </row>
    <row r="36" spans="1:37" s="1" customFormat="1" ht="15.75" customHeight="1" thickBot="1">
      <c r="A36" s="22" t="s">
        <v>27</v>
      </c>
      <c r="B36" s="51">
        <f t="shared" ref="B36:AG36" si="17">B10+B13+B19+B27+B32+B35</f>
        <v>9200000</v>
      </c>
      <c r="C36" s="51">
        <f t="shared" si="17"/>
        <v>280000</v>
      </c>
      <c r="D36" s="51">
        <f t="shared" si="17"/>
        <v>915000</v>
      </c>
      <c r="E36" s="51">
        <f t="shared" si="17"/>
        <v>177910401</v>
      </c>
      <c r="F36" s="51">
        <f t="shared" si="17"/>
        <v>12158679</v>
      </c>
      <c r="G36" s="51">
        <f t="shared" si="17"/>
        <v>600000</v>
      </c>
      <c r="H36" s="51">
        <f t="shared" si="17"/>
        <v>0</v>
      </c>
      <c r="I36" s="51">
        <f t="shared" si="17"/>
        <v>0</v>
      </c>
      <c r="J36" s="51">
        <f t="shared" si="17"/>
        <v>18460240</v>
      </c>
      <c r="K36" s="51">
        <f t="shared" si="17"/>
        <v>0</v>
      </c>
      <c r="L36" s="51">
        <f t="shared" si="17"/>
        <v>1270000</v>
      </c>
      <c r="M36" s="51">
        <f t="shared" si="17"/>
        <v>0</v>
      </c>
      <c r="N36" s="51">
        <f t="shared" si="17"/>
        <v>0</v>
      </c>
      <c r="O36" s="51">
        <f t="shared" si="17"/>
        <v>7103500</v>
      </c>
      <c r="P36" s="51">
        <f t="shared" si="17"/>
        <v>52000</v>
      </c>
      <c r="Q36" s="51">
        <f t="shared" si="17"/>
        <v>225400</v>
      </c>
      <c r="R36" s="51">
        <f t="shared" si="17"/>
        <v>700000</v>
      </c>
      <c r="S36" s="51">
        <f t="shared" si="17"/>
        <v>240000</v>
      </c>
      <c r="T36" s="51">
        <f t="shared" si="17"/>
        <v>0</v>
      </c>
      <c r="U36" s="51">
        <f t="shared" si="17"/>
        <v>0</v>
      </c>
      <c r="V36" s="51">
        <f t="shared" si="17"/>
        <v>0</v>
      </c>
      <c r="W36" s="51">
        <f t="shared" si="17"/>
        <v>1110844</v>
      </c>
      <c r="X36" s="51">
        <f t="shared" si="17"/>
        <v>3965500</v>
      </c>
      <c r="Y36" s="198">
        <f t="shared" si="17"/>
        <v>234191564</v>
      </c>
      <c r="Z36" s="210">
        <f t="shared" si="17"/>
        <v>275391219</v>
      </c>
      <c r="AA36" s="58">
        <f>AA10+AA13+AA19+AA27+AA32+AA35+AA29</f>
        <v>314936000</v>
      </c>
      <c r="AB36" s="250">
        <f t="shared" si="17"/>
        <v>12000</v>
      </c>
      <c r="AC36" s="203">
        <f t="shared" si="17"/>
        <v>733819</v>
      </c>
      <c r="AD36" s="58">
        <f t="shared" si="17"/>
        <v>12000</v>
      </c>
      <c r="AE36" s="250">
        <f t="shared" si="17"/>
        <v>550000</v>
      </c>
      <c r="AF36" s="203">
        <f t="shared" si="17"/>
        <v>847029</v>
      </c>
      <c r="AG36" s="220">
        <f t="shared" si="17"/>
        <v>1209000</v>
      </c>
      <c r="AH36" s="262">
        <f t="shared" si="16"/>
        <v>234753564</v>
      </c>
      <c r="AI36" s="274">
        <f t="shared" si="2"/>
        <v>276972067</v>
      </c>
      <c r="AJ36" s="220">
        <f t="shared" si="3"/>
        <v>316157000</v>
      </c>
      <c r="AK36" s="172" t="s">
        <v>27</v>
      </c>
    </row>
    <row r="37" spans="1:37" s="1" customFormat="1" ht="23.25" customHeight="1">
      <c r="A37" s="23" t="s">
        <v>161</v>
      </c>
      <c r="B37" s="111"/>
      <c r="C37" s="111"/>
      <c r="D37" s="111"/>
      <c r="E37" s="111"/>
      <c r="F37" s="111">
        <v>64907885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94">
        <f>SUM(B37:X37)</f>
        <v>64907885</v>
      </c>
      <c r="Z37" s="211">
        <v>55815696</v>
      </c>
      <c r="AA37" s="113">
        <v>35246000</v>
      </c>
      <c r="AB37" s="244">
        <v>218858</v>
      </c>
      <c r="AC37" s="221">
        <v>2000</v>
      </c>
      <c r="AD37" s="113">
        <v>306000</v>
      </c>
      <c r="AE37" s="244">
        <v>551821</v>
      </c>
      <c r="AF37" s="221">
        <v>449139</v>
      </c>
      <c r="AG37" s="155">
        <v>12000</v>
      </c>
      <c r="AH37" s="255">
        <f t="shared" si="16"/>
        <v>65678564</v>
      </c>
      <c r="AI37" s="270">
        <f t="shared" si="2"/>
        <v>56266835</v>
      </c>
      <c r="AJ37" s="155">
        <f t="shared" si="3"/>
        <v>35564000</v>
      </c>
      <c r="AK37" s="176" t="s">
        <v>161</v>
      </c>
    </row>
    <row r="38" spans="1:37" s="1" customFormat="1" ht="15" customHeight="1">
      <c r="A38" s="25" t="s">
        <v>218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94">
        <f>SUM(B38:X38)</f>
        <v>0</v>
      </c>
      <c r="Z38" s="212">
        <v>6437236</v>
      </c>
      <c r="AA38" s="116">
        <v>6015000</v>
      </c>
      <c r="AB38" s="245">
        <v>0</v>
      </c>
      <c r="AC38" s="222">
        <v>0</v>
      </c>
      <c r="AD38" s="116">
        <v>0</v>
      </c>
      <c r="AE38" s="245">
        <v>0</v>
      </c>
      <c r="AF38" s="222">
        <v>0</v>
      </c>
      <c r="AG38" s="120">
        <v>0</v>
      </c>
      <c r="AH38" s="257">
        <f t="shared" si="16"/>
        <v>0</v>
      </c>
      <c r="AI38" s="270">
        <f t="shared" si="2"/>
        <v>6437236</v>
      </c>
      <c r="AJ38" s="155">
        <f t="shared" si="3"/>
        <v>6015000</v>
      </c>
      <c r="AK38" s="25" t="s">
        <v>218</v>
      </c>
    </row>
    <row r="39" spans="1:37" s="1" customFormat="1" ht="13.5" customHeight="1" thickBot="1">
      <c r="A39" s="150" t="s">
        <v>30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99">
        <f>SUM(B39:X39)</f>
        <v>0</v>
      </c>
      <c r="Z39" s="215">
        <v>0</v>
      </c>
      <c r="AA39" s="128">
        <v>0</v>
      </c>
      <c r="AB39" s="254">
        <v>40577473</v>
      </c>
      <c r="AC39" s="223">
        <v>41328914</v>
      </c>
      <c r="AD39" s="128">
        <v>40771000</v>
      </c>
      <c r="AE39" s="254">
        <v>59000562</v>
      </c>
      <c r="AF39" s="223">
        <v>61825877</v>
      </c>
      <c r="AG39" s="127">
        <v>58019000</v>
      </c>
      <c r="AH39" s="257">
        <f t="shared" si="16"/>
        <v>99578035</v>
      </c>
      <c r="AI39" s="271">
        <f t="shared" si="2"/>
        <v>103154791</v>
      </c>
      <c r="AJ39" s="161">
        <f t="shared" si="3"/>
        <v>98790000</v>
      </c>
      <c r="AK39" s="178" t="s">
        <v>30</v>
      </c>
    </row>
    <row r="40" spans="1:37" s="1" customFormat="1" ht="13.5" customHeight="1" thickBot="1">
      <c r="A40" s="22" t="s">
        <v>31</v>
      </c>
      <c r="B40" s="51">
        <f>SUM(B37:B39)</f>
        <v>0</v>
      </c>
      <c r="C40" s="51">
        <f t="shared" ref="C40:AG40" si="18">SUM(C37:C39)</f>
        <v>0</v>
      </c>
      <c r="D40" s="51">
        <f t="shared" si="18"/>
        <v>0</v>
      </c>
      <c r="E40" s="51">
        <f t="shared" si="18"/>
        <v>0</v>
      </c>
      <c r="F40" s="51">
        <f t="shared" si="18"/>
        <v>64907885</v>
      </c>
      <c r="G40" s="51">
        <f t="shared" si="18"/>
        <v>0</v>
      </c>
      <c r="H40" s="51">
        <f t="shared" si="18"/>
        <v>0</v>
      </c>
      <c r="I40" s="51">
        <f t="shared" si="18"/>
        <v>0</v>
      </c>
      <c r="J40" s="51">
        <f t="shared" si="18"/>
        <v>0</v>
      </c>
      <c r="K40" s="51">
        <f t="shared" si="18"/>
        <v>0</v>
      </c>
      <c r="L40" s="51">
        <f t="shared" si="18"/>
        <v>0</v>
      </c>
      <c r="M40" s="51">
        <f t="shared" si="18"/>
        <v>0</v>
      </c>
      <c r="N40" s="51">
        <f t="shared" si="18"/>
        <v>0</v>
      </c>
      <c r="O40" s="51">
        <f t="shared" si="18"/>
        <v>0</v>
      </c>
      <c r="P40" s="51">
        <f t="shared" si="18"/>
        <v>0</v>
      </c>
      <c r="Q40" s="51">
        <f t="shared" si="18"/>
        <v>0</v>
      </c>
      <c r="R40" s="51">
        <f t="shared" si="18"/>
        <v>0</v>
      </c>
      <c r="S40" s="51">
        <f t="shared" si="18"/>
        <v>0</v>
      </c>
      <c r="T40" s="51">
        <f t="shared" si="18"/>
        <v>0</v>
      </c>
      <c r="U40" s="51">
        <f t="shared" si="18"/>
        <v>0</v>
      </c>
      <c r="V40" s="51">
        <f t="shared" si="18"/>
        <v>0</v>
      </c>
      <c r="W40" s="51">
        <f t="shared" si="18"/>
        <v>0</v>
      </c>
      <c r="X40" s="51">
        <f t="shared" si="18"/>
        <v>0</v>
      </c>
      <c r="Y40" s="198">
        <f t="shared" si="18"/>
        <v>64907885</v>
      </c>
      <c r="Z40" s="210">
        <f t="shared" si="18"/>
        <v>62252932</v>
      </c>
      <c r="AA40" s="58">
        <f t="shared" si="18"/>
        <v>41261000</v>
      </c>
      <c r="AB40" s="250">
        <f t="shared" si="18"/>
        <v>40796331</v>
      </c>
      <c r="AC40" s="203">
        <f t="shared" si="18"/>
        <v>41330914</v>
      </c>
      <c r="AD40" s="58">
        <f t="shared" si="18"/>
        <v>41077000</v>
      </c>
      <c r="AE40" s="250">
        <f t="shared" si="18"/>
        <v>59552383</v>
      </c>
      <c r="AF40" s="203">
        <f t="shared" si="18"/>
        <v>62275016</v>
      </c>
      <c r="AG40" s="220">
        <f t="shared" si="18"/>
        <v>58031000</v>
      </c>
      <c r="AH40" s="262">
        <f t="shared" si="16"/>
        <v>165256599</v>
      </c>
      <c r="AI40" s="274">
        <f t="shared" si="2"/>
        <v>165858862</v>
      </c>
      <c r="AJ40" s="220">
        <f t="shared" si="3"/>
        <v>140369000</v>
      </c>
      <c r="AK40" s="172" t="s">
        <v>31</v>
      </c>
    </row>
    <row r="41" spans="1:37" s="1" customFormat="1" ht="15" customHeight="1" thickBot="1">
      <c r="A41" s="22" t="s">
        <v>32</v>
      </c>
      <c r="B41" s="51">
        <f>B36+B40</f>
        <v>9200000</v>
      </c>
      <c r="C41" s="51">
        <f t="shared" ref="C41:AG41" si="19">C36+C40</f>
        <v>280000</v>
      </c>
      <c r="D41" s="51">
        <f t="shared" si="19"/>
        <v>915000</v>
      </c>
      <c r="E41" s="51">
        <f t="shared" si="19"/>
        <v>177910401</v>
      </c>
      <c r="F41" s="51">
        <f t="shared" si="19"/>
        <v>77066564</v>
      </c>
      <c r="G41" s="51">
        <f t="shared" si="19"/>
        <v>600000</v>
      </c>
      <c r="H41" s="51">
        <f t="shared" si="19"/>
        <v>0</v>
      </c>
      <c r="I41" s="51">
        <f t="shared" si="19"/>
        <v>0</v>
      </c>
      <c r="J41" s="51">
        <f t="shared" si="19"/>
        <v>18460240</v>
      </c>
      <c r="K41" s="51">
        <f t="shared" si="19"/>
        <v>0</v>
      </c>
      <c r="L41" s="51">
        <f t="shared" si="19"/>
        <v>1270000</v>
      </c>
      <c r="M41" s="51">
        <f t="shared" si="19"/>
        <v>0</v>
      </c>
      <c r="N41" s="51">
        <f t="shared" si="19"/>
        <v>0</v>
      </c>
      <c r="O41" s="51">
        <f t="shared" si="19"/>
        <v>7103500</v>
      </c>
      <c r="P41" s="51">
        <f t="shared" si="19"/>
        <v>52000</v>
      </c>
      <c r="Q41" s="51">
        <f t="shared" si="19"/>
        <v>225400</v>
      </c>
      <c r="R41" s="51">
        <f t="shared" si="19"/>
        <v>700000</v>
      </c>
      <c r="S41" s="51">
        <f t="shared" si="19"/>
        <v>240000</v>
      </c>
      <c r="T41" s="51">
        <f t="shared" si="19"/>
        <v>0</v>
      </c>
      <c r="U41" s="51">
        <f t="shared" si="19"/>
        <v>0</v>
      </c>
      <c r="V41" s="51">
        <f t="shared" si="19"/>
        <v>0</v>
      </c>
      <c r="W41" s="51">
        <f t="shared" si="19"/>
        <v>1110844</v>
      </c>
      <c r="X41" s="51">
        <f t="shared" si="19"/>
        <v>3965500</v>
      </c>
      <c r="Y41" s="198">
        <f t="shared" si="19"/>
        <v>299099449</v>
      </c>
      <c r="Z41" s="210">
        <f t="shared" si="19"/>
        <v>337644151</v>
      </c>
      <c r="AA41" s="58">
        <f t="shared" si="19"/>
        <v>356197000</v>
      </c>
      <c r="AB41" s="250">
        <f t="shared" si="19"/>
        <v>40808331</v>
      </c>
      <c r="AC41" s="203">
        <f t="shared" si="19"/>
        <v>42064733</v>
      </c>
      <c r="AD41" s="58">
        <f t="shared" si="19"/>
        <v>41089000</v>
      </c>
      <c r="AE41" s="250">
        <f t="shared" si="19"/>
        <v>60102383</v>
      </c>
      <c r="AF41" s="203">
        <f t="shared" si="19"/>
        <v>63122045</v>
      </c>
      <c r="AG41" s="220">
        <f t="shared" si="19"/>
        <v>59240000</v>
      </c>
      <c r="AH41" s="262">
        <f t="shared" si="16"/>
        <v>400010163</v>
      </c>
      <c r="AI41" s="274">
        <f t="shared" si="2"/>
        <v>442830929</v>
      </c>
      <c r="AJ41" s="220">
        <f t="shared" si="3"/>
        <v>456526000</v>
      </c>
      <c r="AK41" s="172" t="s">
        <v>32</v>
      </c>
    </row>
  </sheetData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U60"/>
  <sheetViews>
    <sheetView topLeftCell="AA1" workbookViewId="0">
      <selection activeCell="AP66" sqref="AP66"/>
    </sheetView>
  </sheetViews>
  <sheetFormatPr defaultRowHeight="15"/>
  <cols>
    <col min="1" max="1" width="39.140625" customWidth="1"/>
    <col min="2" max="2" width="7.7109375" customWidth="1"/>
    <col min="3" max="3" width="7.5703125" customWidth="1"/>
    <col min="4" max="5" width="7.140625" customWidth="1"/>
    <col min="7" max="7" width="7.28515625" customWidth="1"/>
    <col min="8" max="8" width="6.7109375" customWidth="1"/>
    <col min="9" max="9" width="7.140625" customWidth="1"/>
    <col min="10" max="10" width="8" customWidth="1"/>
    <col min="11" max="11" width="7.42578125" customWidth="1"/>
    <col min="12" max="12" width="6.42578125" customWidth="1"/>
    <col min="13" max="13" width="7.140625" customWidth="1"/>
    <col min="14" max="14" width="7.85546875" customWidth="1"/>
    <col min="15" max="15" width="7.28515625" customWidth="1"/>
    <col min="16" max="16" width="7.85546875" customWidth="1"/>
    <col min="17" max="17" width="7.42578125" customWidth="1"/>
    <col min="18" max="18" width="7.28515625" customWidth="1"/>
    <col min="19" max="19" width="6.28515625" customWidth="1"/>
    <col min="20" max="20" width="7.5703125" customWidth="1"/>
    <col min="21" max="21" width="7.28515625" customWidth="1"/>
    <col min="22" max="22" width="6.7109375" customWidth="1"/>
    <col min="23" max="23" width="7" customWidth="1"/>
    <col min="24" max="24" width="6.85546875" customWidth="1"/>
    <col min="25" max="25" width="6.7109375" customWidth="1"/>
    <col min="26" max="26" width="7.140625" customWidth="1"/>
    <col min="27" max="27" width="7.7109375" customWidth="1"/>
    <col min="28" max="28" width="7.28515625" customWidth="1"/>
    <col min="29" max="29" width="7.42578125" customWidth="1"/>
    <col min="30" max="30" width="7" customWidth="1"/>
    <col min="31" max="31" width="7.42578125" customWidth="1"/>
    <col min="32" max="32" width="7" customWidth="1"/>
    <col min="36" max="38" width="8.140625" customWidth="1"/>
    <col min="39" max="41" width="8.7109375" customWidth="1"/>
    <col min="42" max="44" width="9" customWidth="1"/>
    <col min="47" max="47" width="27.28515625" customWidth="1"/>
  </cols>
  <sheetData>
    <row r="1" spans="1:47" ht="15.75" thickBot="1"/>
    <row r="2" spans="1:47" ht="83.25" customHeight="1" thickBot="1">
      <c r="A2" s="74" t="s">
        <v>179</v>
      </c>
      <c r="B2" s="49" t="s">
        <v>93</v>
      </c>
      <c r="C2" s="51" t="s">
        <v>95</v>
      </c>
      <c r="D2" s="51" t="s">
        <v>96</v>
      </c>
      <c r="E2" s="51" t="s">
        <v>98</v>
      </c>
      <c r="F2" s="51" t="s">
        <v>99</v>
      </c>
      <c r="G2" s="51" t="s">
        <v>100</v>
      </c>
      <c r="H2" s="51" t="s">
        <v>101</v>
      </c>
      <c r="I2" s="51" t="s">
        <v>102</v>
      </c>
      <c r="J2" s="51" t="s">
        <v>154</v>
      </c>
      <c r="K2" s="51" t="s">
        <v>103</v>
      </c>
      <c r="L2" s="51" t="s">
        <v>104</v>
      </c>
      <c r="M2" s="51" t="s">
        <v>105</v>
      </c>
      <c r="N2" s="51" t="s">
        <v>106</v>
      </c>
      <c r="O2" s="51" t="s">
        <v>107</v>
      </c>
      <c r="P2" s="51" t="s">
        <v>108</v>
      </c>
      <c r="Q2" s="51" t="s">
        <v>109</v>
      </c>
      <c r="R2" s="51" t="s">
        <v>110</v>
      </c>
      <c r="S2" s="51" t="s">
        <v>111</v>
      </c>
      <c r="T2" s="51" t="s">
        <v>112</v>
      </c>
      <c r="U2" s="51" t="s">
        <v>113</v>
      </c>
      <c r="V2" s="51" t="s">
        <v>114</v>
      </c>
      <c r="W2" s="51" t="s">
        <v>115</v>
      </c>
      <c r="X2" s="51" t="s">
        <v>116</v>
      </c>
      <c r="Y2" s="51" t="s">
        <v>117</v>
      </c>
      <c r="Z2" s="51" t="s">
        <v>118</v>
      </c>
      <c r="AA2" s="51" t="s">
        <v>119</v>
      </c>
      <c r="AB2" s="51" t="s">
        <v>155</v>
      </c>
      <c r="AC2" s="51" t="s">
        <v>194</v>
      </c>
      <c r="AD2" s="51" t="s">
        <v>120</v>
      </c>
      <c r="AE2" s="51" t="s">
        <v>121</v>
      </c>
      <c r="AF2" s="51" t="s">
        <v>122</v>
      </c>
      <c r="AG2" s="198" t="s">
        <v>221</v>
      </c>
      <c r="AH2" s="203" t="s">
        <v>219</v>
      </c>
      <c r="AI2" s="58" t="s">
        <v>220</v>
      </c>
      <c r="AJ2" s="301" t="s">
        <v>222</v>
      </c>
      <c r="AK2" s="203" t="s">
        <v>223</v>
      </c>
      <c r="AL2" s="58" t="s">
        <v>224</v>
      </c>
      <c r="AM2" s="250" t="s">
        <v>225</v>
      </c>
      <c r="AN2" s="203" t="s">
        <v>226</v>
      </c>
      <c r="AO2" s="63" t="s">
        <v>227</v>
      </c>
      <c r="AP2" s="327" t="s">
        <v>228</v>
      </c>
      <c r="AQ2" s="334" t="s">
        <v>229</v>
      </c>
      <c r="AR2" s="58" t="s">
        <v>230</v>
      </c>
      <c r="AS2" s="399" t="s">
        <v>33</v>
      </c>
      <c r="AT2" s="400"/>
      <c r="AU2" s="401"/>
    </row>
    <row r="3" spans="1:47" ht="16.5" customHeight="1">
      <c r="A3" s="75" t="s">
        <v>34</v>
      </c>
      <c r="B3" s="50"/>
      <c r="C3" s="29">
        <v>757300</v>
      </c>
      <c r="D3" s="29"/>
      <c r="E3" s="29"/>
      <c r="F3" s="29"/>
      <c r="G3" s="29">
        <v>1900000</v>
      </c>
      <c r="H3" s="29"/>
      <c r="I3" s="29"/>
      <c r="J3" s="29">
        <v>14900000</v>
      </c>
      <c r="K3" s="29">
        <v>1900000</v>
      </c>
      <c r="L3" s="29">
        <v>475000</v>
      </c>
      <c r="M3" s="29"/>
      <c r="N3" s="29"/>
      <c r="O3" s="29"/>
      <c r="P3" s="29"/>
      <c r="Q3" s="29">
        <v>1900000</v>
      </c>
      <c r="R3" s="29"/>
      <c r="S3" s="29"/>
      <c r="T3" s="29"/>
      <c r="U3" s="29"/>
      <c r="V3" s="29"/>
      <c r="W3" s="29">
        <v>4353828</v>
      </c>
      <c r="X3" s="29"/>
      <c r="Y3" s="29"/>
      <c r="Z3" s="29"/>
      <c r="AA3" s="29"/>
      <c r="AB3" s="29"/>
      <c r="AC3" s="29">
        <v>2078131</v>
      </c>
      <c r="AD3" s="29">
        <v>701250</v>
      </c>
      <c r="AE3" s="29">
        <v>1900000</v>
      </c>
      <c r="AF3" s="29"/>
      <c r="AG3" s="288">
        <f t="shared" ref="AG3:AG8" si="0">SUM(B3:AF3)</f>
        <v>30865509</v>
      </c>
      <c r="AH3" s="314">
        <v>31077832</v>
      </c>
      <c r="AI3" s="31">
        <v>39897000</v>
      </c>
      <c r="AJ3" s="302">
        <v>26701500</v>
      </c>
      <c r="AK3" s="314">
        <v>24891076</v>
      </c>
      <c r="AL3" s="31">
        <v>25350000</v>
      </c>
      <c r="AM3" s="308">
        <v>35294746</v>
      </c>
      <c r="AN3" s="314">
        <v>25338086</v>
      </c>
      <c r="AO3" s="53">
        <v>26223000</v>
      </c>
      <c r="AP3" s="328">
        <f>AG3+AJ3+AM3</f>
        <v>92861755</v>
      </c>
      <c r="AQ3" s="335">
        <f>AH3+AK3+AN3</f>
        <v>81306994</v>
      </c>
      <c r="AR3" s="277">
        <f>AI3+AL3+AO3</f>
        <v>91470000</v>
      </c>
      <c r="AS3" s="402" t="s">
        <v>34</v>
      </c>
      <c r="AT3" s="403"/>
      <c r="AU3" s="404"/>
    </row>
    <row r="4" spans="1:47" ht="14.25" customHeight="1">
      <c r="A4" s="76" t="s">
        <v>35</v>
      </c>
      <c r="B4" s="5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288">
        <f t="shared" si="0"/>
        <v>0</v>
      </c>
      <c r="AH4" s="314">
        <v>820435</v>
      </c>
      <c r="AI4" s="31"/>
      <c r="AJ4" s="303">
        <v>43900</v>
      </c>
      <c r="AK4" s="321">
        <v>1679860</v>
      </c>
      <c r="AL4" s="34"/>
      <c r="AM4" s="309"/>
      <c r="AN4" s="314">
        <v>1804512</v>
      </c>
      <c r="AO4" s="53">
        <v>793000</v>
      </c>
      <c r="AP4" s="328">
        <f t="shared" ref="AP4:AP60" si="1">AG4+AJ4+AM4</f>
        <v>43900</v>
      </c>
      <c r="AQ4" s="335">
        <f t="shared" ref="AQ4:AQ60" si="2">AH4+AK4+AN4</f>
        <v>4304807</v>
      </c>
      <c r="AR4" s="277">
        <f t="shared" ref="AR4:AR60" si="3">AI4+AL4+AO4</f>
        <v>793000</v>
      </c>
      <c r="AS4" s="405" t="s">
        <v>195</v>
      </c>
      <c r="AT4" s="406"/>
      <c r="AU4" s="407"/>
    </row>
    <row r="5" spans="1:47" ht="13.5" customHeight="1">
      <c r="A5" s="76" t="s">
        <v>36</v>
      </c>
      <c r="B5" s="5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>
        <v>732207</v>
      </c>
      <c r="X5" s="32"/>
      <c r="Y5" s="32"/>
      <c r="Z5" s="32"/>
      <c r="AA5" s="32"/>
      <c r="AB5" s="32"/>
      <c r="AC5" s="32"/>
      <c r="AD5" s="32"/>
      <c r="AE5" s="32"/>
      <c r="AF5" s="32"/>
      <c r="AG5" s="288">
        <f t="shared" si="0"/>
        <v>732207</v>
      </c>
      <c r="AH5" s="314"/>
      <c r="AI5" s="31"/>
      <c r="AJ5" s="303"/>
      <c r="AK5" s="321">
        <v>462900</v>
      </c>
      <c r="AL5" s="34"/>
      <c r="AM5" s="309">
        <v>903300</v>
      </c>
      <c r="AN5" s="314">
        <v>1474329</v>
      </c>
      <c r="AO5" s="53">
        <v>854000</v>
      </c>
      <c r="AP5" s="328">
        <f t="shared" si="1"/>
        <v>1635507</v>
      </c>
      <c r="AQ5" s="335">
        <f t="shared" si="2"/>
        <v>1937229</v>
      </c>
      <c r="AR5" s="277">
        <f t="shared" si="3"/>
        <v>854000</v>
      </c>
      <c r="AS5" s="405" t="s">
        <v>36</v>
      </c>
      <c r="AT5" s="406"/>
      <c r="AU5" s="407"/>
    </row>
    <row r="6" spans="1:47" ht="13.5" customHeight="1">
      <c r="A6" s="76" t="s">
        <v>37</v>
      </c>
      <c r="B6" s="52"/>
      <c r="C6" s="32">
        <v>50000</v>
      </c>
      <c r="D6" s="32"/>
      <c r="E6" s="32"/>
      <c r="F6" s="32"/>
      <c r="G6" s="32">
        <v>100000</v>
      </c>
      <c r="H6" s="32"/>
      <c r="I6" s="32"/>
      <c r="J6" s="32"/>
      <c r="K6" s="32">
        <v>100000</v>
      </c>
      <c r="L6" s="32">
        <v>25000</v>
      </c>
      <c r="M6" s="32"/>
      <c r="N6" s="32"/>
      <c r="O6" s="32"/>
      <c r="P6" s="32"/>
      <c r="Q6" s="32">
        <v>100000</v>
      </c>
      <c r="R6" s="32"/>
      <c r="S6" s="32"/>
      <c r="T6" s="32"/>
      <c r="U6" s="32"/>
      <c r="V6" s="32"/>
      <c r="W6" s="32">
        <v>175000</v>
      </c>
      <c r="X6" s="32"/>
      <c r="Y6" s="32"/>
      <c r="Z6" s="32"/>
      <c r="AA6" s="32"/>
      <c r="AB6" s="32"/>
      <c r="AC6" s="32">
        <v>100000</v>
      </c>
      <c r="AD6" s="32">
        <v>50000</v>
      </c>
      <c r="AE6" s="32">
        <v>100000</v>
      </c>
      <c r="AF6" s="32"/>
      <c r="AG6" s="288">
        <f t="shared" si="0"/>
        <v>800000</v>
      </c>
      <c r="AH6" s="314">
        <v>556000</v>
      </c>
      <c r="AI6" s="31">
        <v>517000</v>
      </c>
      <c r="AJ6" s="303">
        <v>1440000</v>
      </c>
      <c r="AK6" s="321">
        <v>1334500</v>
      </c>
      <c r="AL6" s="34">
        <v>1288000</v>
      </c>
      <c r="AM6" s="309">
        <v>1100000</v>
      </c>
      <c r="AN6" s="314">
        <v>1028000</v>
      </c>
      <c r="AO6" s="53">
        <v>1032000</v>
      </c>
      <c r="AP6" s="328">
        <f t="shared" si="1"/>
        <v>3340000</v>
      </c>
      <c r="AQ6" s="335">
        <f t="shared" si="2"/>
        <v>2918500</v>
      </c>
      <c r="AR6" s="277">
        <f t="shared" si="3"/>
        <v>2837000</v>
      </c>
      <c r="AS6" s="405" t="s">
        <v>37</v>
      </c>
      <c r="AT6" s="406"/>
      <c r="AU6" s="407"/>
    </row>
    <row r="7" spans="1:47" ht="15" customHeight="1">
      <c r="A7" s="76" t="s">
        <v>38</v>
      </c>
      <c r="B7" s="5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>
        <v>110000</v>
      </c>
      <c r="X7" s="32"/>
      <c r="Y7" s="32"/>
      <c r="Z7" s="32"/>
      <c r="AA7" s="32"/>
      <c r="AB7" s="32"/>
      <c r="AC7" s="32">
        <v>25000</v>
      </c>
      <c r="AD7" s="32"/>
      <c r="AE7" s="32"/>
      <c r="AF7" s="32"/>
      <c r="AG7" s="288">
        <f t="shared" si="0"/>
        <v>135000</v>
      </c>
      <c r="AH7" s="314">
        <v>107120</v>
      </c>
      <c r="AI7" s="31">
        <v>74000</v>
      </c>
      <c r="AJ7" s="303">
        <v>540000</v>
      </c>
      <c r="AK7" s="321">
        <v>566797</v>
      </c>
      <c r="AL7" s="34">
        <v>564000</v>
      </c>
      <c r="AM7" s="309">
        <v>746925</v>
      </c>
      <c r="AN7" s="314">
        <v>544360</v>
      </c>
      <c r="AO7" s="53">
        <v>471000</v>
      </c>
      <c r="AP7" s="328">
        <f t="shared" si="1"/>
        <v>1421925</v>
      </c>
      <c r="AQ7" s="335">
        <f t="shared" si="2"/>
        <v>1218277</v>
      </c>
      <c r="AR7" s="277">
        <f t="shared" si="3"/>
        <v>1109000</v>
      </c>
      <c r="AS7" s="405" t="s">
        <v>38</v>
      </c>
      <c r="AT7" s="406"/>
      <c r="AU7" s="407"/>
    </row>
    <row r="8" spans="1:47" ht="17.25" customHeight="1">
      <c r="A8" s="77" t="s">
        <v>231</v>
      </c>
      <c r="B8" s="6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289">
        <f t="shared" si="0"/>
        <v>0</v>
      </c>
      <c r="AH8" s="315">
        <v>680310</v>
      </c>
      <c r="AI8" s="44">
        <v>1049000</v>
      </c>
      <c r="AJ8" s="303"/>
      <c r="AK8" s="321">
        <v>250300</v>
      </c>
      <c r="AL8" s="34">
        <v>399000</v>
      </c>
      <c r="AM8" s="309"/>
      <c r="AN8" s="314">
        <v>252900</v>
      </c>
      <c r="AO8" s="53">
        <v>410000</v>
      </c>
      <c r="AP8" s="328">
        <f t="shared" si="1"/>
        <v>0</v>
      </c>
      <c r="AQ8" s="335">
        <f t="shared" si="2"/>
        <v>1183510</v>
      </c>
      <c r="AR8" s="277">
        <f t="shared" si="3"/>
        <v>1858000</v>
      </c>
      <c r="AS8" s="408" t="s">
        <v>232</v>
      </c>
      <c r="AT8" s="409"/>
      <c r="AU8" s="410"/>
    </row>
    <row r="9" spans="1:47" ht="15" customHeight="1">
      <c r="A9" s="78" t="s">
        <v>40</v>
      </c>
      <c r="B9" s="55">
        <f>SUM(B3:B8)</f>
        <v>0</v>
      </c>
      <c r="C9" s="35">
        <f t="shared" ref="C9:AF9" si="4">SUM(C3:C8)</f>
        <v>807300</v>
      </c>
      <c r="D9" s="35">
        <f t="shared" si="4"/>
        <v>0</v>
      </c>
      <c r="E9" s="35">
        <f t="shared" si="4"/>
        <v>0</v>
      </c>
      <c r="F9" s="35">
        <f t="shared" si="4"/>
        <v>0</v>
      </c>
      <c r="G9" s="35">
        <f t="shared" si="4"/>
        <v>2000000</v>
      </c>
      <c r="H9" s="35">
        <f t="shared" si="4"/>
        <v>0</v>
      </c>
      <c r="I9" s="35">
        <f t="shared" si="4"/>
        <v>0</v>
      </c>
      <c r="J9" s="35">
        <f t="shared" si="4"/>
        <v>14900000</v>
      </c>
      <c r="K9" s="35">
        <f t="shared" si="4"/>
        <v>2000000</v>
      </c>
      <c r="L9" s="35">
        <f t="shared" si="4"/>
        <v>500000</v>
      </c>
      <c r="M9" s="35">
        <f t="shared" si="4"/>
        <v>0</v>
      </c>
      <c r="N9" s="35">
        <f t="shared" si="4"/>
        <v>0</v>
      </c>
      <c r="O9" s="35">
        <f t="shared" si="4"/>
        <v>0</v>
      </c>
      <c r="P9" s="35">
        <f t="shared" si="4"/>
        <v>0</v>
      </c>
      <c r="Q9" s="35">
        <f t="shared" si="4"/>
        <v>2000000</v>
      </c>
      <c r="R9" s="35">
        <f t="shared" si="4"/>
        <v>0</v>
      </c>
      <c r="S9" s="35">
        <f t="shared" si="4"/>
        <v>0</v>
      </c>
      <c r="T9" s="35">
        <f t="shared" si="4"/>
        <v>0</v>
      </c>
      <c r="U9" s="35">
        <f t="shared" si="4"/>
        <v>0</v>
      </c>
      <c r="V9" s="35">
        <f t="shared" si="4"/>
        <v>0</v>
      </c>
      <c r="W9" s="35">
        <f t="shared" si="4"/>
        <v>5371035</v>
      </c>
      <c r="X9" s="35">
        <f t="shared" si="4"/>
        <v>0</v>
      </c>
      <c r="Y9" s="35">
        <f t="shared" si="4"/>
        <v>0</v>
      </c>
      <c r="Z9" s="35">
        <f t="shared" si="4"/>
        <v>0</v>
      </c>
      <c r="AA9" s="35">
        <f t="shared" si="4"/>
        <v>0</v>
      </c>
      <c r="AB9" s="35">
        <f t="shared" si="4"/>
        <v>0</v>
      </c>
      <c r="AC9" s="35">
        <f t="shared" si="4"/>
        <v>2203131</v>
      </c>
      <c r="AD9" s="35">
        <f t="shared" si="4"/>
        <v>751250</v>
      </c>
      <c r="AE9" s="35">
        <f t="shared" si="4"/>
        <v>2000000</v>
      </c>
      <c r="AF9" s="35">
        <f t="shared" si="4"/>
        <v>0</v>
      </c>
      <c r="AG9" s="290">
        <f>SUM(AG3:AG8)</f>
        <v>32532716</v>
      </c>
      <c r="AH9" s="316">
        <f t="shared" ref="AH9:AO9" si="5">SUM(AH3:AH8)</f>
        <v>33241697</v>
      </c>
      <c r="AI9" s="59">
        <f t="shared" si="5"/>
        <v>41537000</v>
      </c>
      <c r="AJ9" s="290">
        <f t="shared" si="5"/>
        <v>28725400</v>
      </c>
      <c r="AK9" s="316">
        <f t="shared" si="5"/>
        <v>29185433</v>
      </c>
      <c r="AL9" s="59">
        <f t="shared" si="5"/>
        <v>27601000</v>
      </c>
      <c r="AM9" s="290">
        <f t="shared" si="5"/>
        <v>38044971</v>
      </c>
      <c r="AN9" s="316">
        <f t="shared" si="5"/>
        <v>30442187</v>
      </c>
      <c r="AO9" s="59">
        <f t="shared" si="5"/>
        <v>29783000</v>
      </c>
      <c r="AP9" s="328">
        <f t="shared" si="1"/>
        <v>99303087</v>
      </c>
      <c r="AQ9" s="335">
        <f t="shared" si="2"/>
        <v>92869317</v>
      </c>
      <c r="AR9" s="277">
        <f t="shared" si="3"/>
        <v>98921000</v>
      </c>
      <c r="AS9" s="396" t="s">
        <v>40</v>
      </c>
      <c r="AT9" s="397"/>
      <c r="AU9" s="398"/>
    </row>
    <row r="10" spans="1:47" ht="15.75" customHeight="1">
      <c r="A10" s="75" t="s">
        <v>41</v>
      </c>
      <c r="B10" s="50">
        <v>9658530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88">
        <f>SUM(B10:AF10)</f>
        <v>9658530</v>
      </c>
      <c r="AH10" s="314">
        <v>9207120</v>
      </c>
      <c r="AI10" s="31">
        <v>8920000</v>
      </c>
      <c r="AJ10" s="303"/>
      <c r="AK10" s="321"/>
      <c r="AL10" s="34"/>
      <c r="AM10" s="309"/>
      <c r="AN10" s="314"/>
      <c r="AO10" s="53"/>
      <c r="AP10" s="328">
        <f t="shared" si="1"/>
        <v>9658530</v>
      </c>
      <c r="AQ10" s="335">
        <f t="shared" si="2"/>
        <v>9207120</v>
      </c>
      <c r="AR10" s="277">
        <f t="shared" si="3"/>
        <v>8920000</v>
      </c>
      <c r="AS10" s="402" t="s">
        <v>41</v>
      </c>
      <c r="AT10" s="403"/>
      <c r="AU10" s="404"/>
    </row>
    <row r="11" spans="1:47" ht="15.75" customHeight="1">
      <c r="A11" s="280" t="s">
        <v>233</v>
      </c>
      <c r="B11" s="28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289"/>
      <c r="AH11" s="315">
        <v>2931358</v>
      </c>
      <c r="AI11" s="44">
        <v>1814000</v>
      </c>
      <c r="AJ11" s="303"/>
      <c r="AK11" s="321"/>
      <c r="AL11" s="34">
        <v>342000</v>
      </c>
      <c r="AM11" s="309"/>
      <c r="AN11" s="314">
        <v>1374589</v>
      </c>
      <c r="AO11" s="53">
        <v>1892000</v>
      </c>
      <c r="AP11" s="328"/>
      <c r="AQ11" s="335">
        <f t="shared" si="2"/>
        <v>4305947</v>
      </c>
      <c r="AR11" s="277">
        <f t="shared" si="3"/>
        <v>4048000</v>
      </c>
      <c r="AS11" s="441" t="s">
        <v>233</v>
      </c>
      <c r="AT11" s="442"/>
      <c r="AU11" s="443"/>
    </row>
    <row r="12" spans="1:47" ht="14.25" customHeight="1">
      <c r="A12" s="77" t="s">
        <v>43</v>
      </c>
      <c r="B12" s="6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>
        <v>48375</v>
      </c>
      <c r="AE12" s="47"/>
      <c r="AF12" s="47"/>
      <c r="AG12" s="291">
        <f>SUM(B12:AF12)</f>
        <v>48375</v>
      </c>
      <c r="AH12" s="317"/>
      <c r="AI12" s="39"/>
      <c r="AJ12" s="303">
        <v>638000</v>
      </c>
      <c r="AK12" s="321">
        <v>234012</v>
      </c>
      <c r="AL12" s="34"/>
      <c r="AM12" s="309">
        <v>359055</v>
      </c>
      <c r="AN12" s="314"/>
      <c r="AO12" s="53"/>
      <c r="AP12" s="328">
        <f t="shared" si="1"/>
        <v>1045430</v>
      </c>
      <c r="AQ12" s="335">
        <f t="shared" si="2"/>
        <v>234012</v>
      </c>
      <c r="AR12" s="277">
        <f t="shared" si="3"/>
        <v>0</v>
      </c>
      <c r="AS12" s="408" t="s">
        <v>43</v>
      </c>
      <c r="AT12" s="409"/>
      <c r="AU12" s="410"/>
    </row>
    <row r="13" spans="1:47" ht="16.5" customHeight="1" thickBot="1">
      <c r="A13" s="79" t="s">
        <v>44</v>
      </c>
      <c r="B13" s="71">
        <f t="shared" ref="B13:AO13" si="6">SUM(B10:B12)</f>
        <v>9658530</v>
      </c>
      <c r="C13" s="37">
        <f t="shared" si="6"/>
        <v>0</v>
      </c>
      <c r="D13" s="37">
        <f t="shared" si="6"/>
        <v>0</v>
      </c>
      <c r="E13" s="37">
        <f t="shared" si="6"/>
        <v>0</v>
      </c>
      <c r="F13" s="37">
        <f t="shared" si="6"/>
        <v>0</v>
      </c>
      <c r="G13" s="37">
        <f t="shared" si="6"/>
        <v>0</v>
      </c>
      <c r="H13" s="37">
        <f t="shared" si="6"/>
        <v>0</v>
      </c>
      <c r="I13" s="37">
        <f t="shared" si="6"/>
        <v>0</v>
      </c>
      <c r="J13" s="37">
        <f t="shared" si="6"/>
        <v>0</v>
      </c>
      <c r="K13" s="37">
        <f t="shared" si="6"/>
        <v>0</v>
      </c>
      <c r="L13" s="37">
        <f t="shared" si="6"/>
        <v>0</v>
      </c>
      <c r="M13" s="37">
        <f t="shared" si="6"/>
        <v>0</v>
      </c>
      <c r="N13" s="37">
        <f t="shared" si="6"/>
        <v>0</v>
      </c>
      <c r="O13" s="37">
        <f t="shared" si="6"/>
        <v>0</v>
      </c>
      <c r="P13" s="37">
        <f t="shared" si="6"/>
        <v>0</v>
      </c>
      <c r="Q13" s="37">
        <f t="shared" si="6"/>
        <v>0</v>
      </c>
      <c r="R13" s="37">
        <f t="shared" si="6"/>
        <v>0</v>
      </c>
      <c r="S13" s="37">
        <f t="shared" si="6"/>
        <v>0</v>
      </c>
      <c r="T13" s="37">
        <f t="shared" si="6"/>
        <v>0</v>
      </c>
      <c r="U13" s="37">
        <f t="shared" si="6"/>
        <v>0</v>
      </c>
      <c r="V13" s="37">
        <f t="shared" si="6"/>
        <v>0</v>
      </c>
      <c r="W13" s="37">
        <f t="shared" si="6"/>
        <v>0</v>
      </c>
      <c r="X13" s="37">
        <f t="shared" si="6"/>
        <v>0</v>
      </c>
      <c r="Y13" s="37">
        <f t="shared" si="6"/>
        <v>0</v>
      </c>
      <c r="Z13" s="37">
        <f t="shared" si="6"/>
        <v>0</v>
      </c>
      <c r="AA13" s="37">
        <f t="shared" si="6"/>
        <v>0</v>
      </c>
      <c r="AB13" s="37">
        <f t="shared" si="6"/>
        <v>0</v>
      </c>
      <c r="AC13" s="37">
        <f t="shared" si="6"/>
        <v>0</v>
      </c>
      <c r="AD13" s="37">
        <f t="shared" si="6"/>
        <v>48375</v>
      </c>
      <c r="AE13" s="37">
        <f t="shared" si="6"/>
        <v>0</v>
      </c>
      <c r="AF13" s="37">
        <f t="shared" si="6"/>
        <v>0</v>
      </c>
      <c r="AG13" s="292">
        <f t="shared" si="6"/>
        <v>9706905</v>
      </c>
      <c r="AH13" s="318">
        <f t="shared" si="6"/>
        <v>12138478</v>
      </c>
      <c r="AI13" s="60">
        <f t="shared" si="6"/>
        <v>10734000</v>
      </c>
      <c r="AJ13" s="292">
        <f t="shared" si="6"/>
        <v>638000</v>
      </c>
      <c r="AK13" s="318">
        <f t="shared" si="6"/>
        <v>234012</v>
      </c>
      <c r="AL13" s="60">
        <f t="shared" si="6"/>
        <v>342000</v>
      </c>
      <c r="AM13" s="292">
        <f t="shared" si="6"/>
        <v>359055</v>
      </c>
      <c r="AN13" s="318">
        <f t="shared" si="6"/>
        <v>1374589</v>
      </c>
      <c r="AO13" s="60">
        <f t="shared" si="6"/>
        <v>1892000</v>
      </c>
      <c r="AP13" s="329">
        <f t="shared" si="1"/>
        <v>10703960</v>
      </c>
      <c r="AQ13" s="336">
        <f t="shared" si="2"/>
        <v>13747079</v>
      </c>
      <c r="AR13" s="278">
        <f t="shared" si="3"/>
        <v>12968000</v>
      </c>
      <c r="AS13" s="411" t="s">
        <v>44</v>
      </c>
      <c r="AT13" s="412"/>
      <c r="AU13" s="413"/>
    </row>
    <row r="14" spans="1:47" ht="14.25" customHeight="1" thickBot="1">
      <c r="A14" s="80" t="s">
        <v>45</v>
      </c>
      <c r="B14" s="68">
        <f t="shared" ref="B14:AO14" si="7">B9+B13</f>
        <v>9658530</v>
      </c>
      <c r="C14" s="68">
        <f t="shared" si="7"/>
        <v>807300</v>
      </c>
      <c r="D14" s="68">
        <f t="shared" si="7"/>
        <v>0</v>
      </c>
      <c r="E14" s="68">
        <f t="shared" si="7"/>
        <v>0</v>
      </c>
      <c r="F14" s="68">
        <f t="shared" si="7"/>
        <v>0</v>
      </c>
      <c r="G14" s="68">
        <f t="shared" si="7"/>
        <v>2000000</v>
      </c>
      <c r="H14" s="68">
        <f t="shared" si="7"/>
        <v>0</v>
      </c>
      <c r="I14" s="68">
        <f t="shared" si="7"/>
        <v>0</v>
      </c>
      <c r="J14" s="68">
        <f t="shared" si="7"/>
        <v>14900000</v>
      </c>
      <c r="K14" s="68">
        <f t="shared" si="7"/>
        <v>2000000</v>
      </c>
      <c r="L14" s="68">
        <f t="shared" si="7"/>
        <v>500000</v>
      </c>
      <c r="M14" s="68">
        <f t="shared" si="7"/>
        <v>0</v>
      </c>
      <c r="N14" s="68">
        <f t="shared" si="7"/>
        <v>0</v>
      </c>
      <c r="O14" s="68">
        <f t="shared" si="7"/>
        <v>0</v>
      </c>
      <c r="P14" s="68">
        <f t="shared" si="7"/>
        <v>0</v>
      </c>
      <c r="Q14" s="68">
        <f t="shared" si="7"/>
        <v>2000000</v>
      </c>
      <c r="R14" s="68">
        <f t="shared" si="7"/>
        <v>0</v>
      </c>
      <c r="S14" s="68">
        <f t="shared" si="7"/>
        <v>0</v>
      </c>
      <c r="T14" s="68">
        <f t="shared" si="7"/>
        <v>0</v>
      </c>
      <c r="U14" s="68">
        <f t="shared" si="7"/>
        <v>0</v>
      </c>
      <c r="V14" s="68">
        <f t="shared" si="7"/>
        <v>0</v>
      </c>
      <c r="W14" s="68">
        <f t="shared" si="7"/>
        <v>5371035</v>
      </c>
      <c r="X14" s="68">
        <f t="shared" si="7"/>
        <v>0</v>
      </c>
      <c r="Y14" s="68">
        <f t="shared" si="7"/>
        <v>0</v>
      </c>
      <c r="Z14" s="68">
        <f t="shared" si="7"/>
        <v>0</v>
      </c>
      <c r="AA14" s="68">
        <f t="shared" si="7"/>
        <v>0</v>
      </c>
      <c r="AB14" s="68">
        <f t="shared" si="7"/>
        <v>0</v>
      </c>
      <c r="AC14" s="68">
        <f t="shared" si="7"/>
        <v>2203131</v>
      </c>
      <c r="AD14" s="68">
        <f t="shared" si="7"/>
        <v>799625</v>
      </c>
      <c r="AE14" s="68">
        <f t="shared" si="7"/>
        <v>2000000</v>
      </c>
      <c r="AF14" s="61">
        <f t="shared" si="7"/>
        <v>0</v>
      </c>
      <c r="AG14" s="293">
        <f t="shared" si="7"/>
        <v>42239621</v>
      </c>
      <c r="AH14" s="319">
        <f t="shared" si="7"/>
        <v>45380175</v>
      </c>
      <c r="AI14" s="61">
        <f t="shared" si="7"/>
        <v>52271000</v>
      </c>
      <c r="AJ14" s="293">
        <f t="shared" si="7"/>
        <v>29363400</v>
      </c>
      <c r="AK14" s="319">
        <f t="shared" si="7"/>
        <v>29419445</v>
      </c>
      <c r="AL14" s="61">
        <f t="shared" si="7"/>
        <v>27943000</v>
      </c>
      <c r="AM14" s="293">
        <f t="shared" si="7"/>
        <v>38404026</v>
      </c>
      <c r="AN14" s="319">
        <f t="shared" si="7"/>
        <v>31816776</v>
      </c>
      <c r="AO14" s="61">
        <f t="shared" si="7"/>
        <v>31675000</v>
      </c>
      <c r="AP14" s="330">
        <f t="shared" si="1"/>
        <v>110007047</v>
      </c>
      <c r="AQ14" s="337">
        <f t="shared" si="2"/>
        <v>106616396</v>
      </c>
      <c r="AR14" s="61">
        <f t="shared" si="3"/>
        <v>111889000</v>
      </c>
      <c r="AS14" s="414" t="s">
        <v>45</v>
      </c>
      <c r="AT14" s="415"/>
      <c r="AU14" s="416"/>
    </row>
    <row r="15" spans="1:47" ht="15.75" customHeight="1" thickBot="1">
      <c r="A15" s="81" t="s">
        <v>46</v>
      </c>
      <c r="B15" s="69">
        <v>2551299</v>
      </c>
      <c r="C15" s="69">
        <v>187871</v>
      </c>
      <c r="D15" s="69"/>
      <c r="E15" s="69"/>
      <c r="F15" s="69"/>
      <c r="G15" s="69">
        <v>461431</v>
      </c>
      <c r="H15" s="69"/>
      <c r="I15" s="69"/>
      <c r="J15" s="69">
        <v>1640000</v>
      </c>
      <c r="K15" s="69">
        <v>461431</v>
      </c>
      <c r="L15" s="69">
        <v>114668</v>
      </c>
      <c r="M15" s="69"/>
      <c r="N15" s="69"/>
      <c r="O15" s="69"/>
      <c r="P15" s="69"/>
      <c r="Q15" s="69">
        <v>461430</v>
      </c>
      <c r="R15" s="69"/>
      <c r="S15" s="69"/>
      <c r="T15" s="69"/>
      <c r="U15" s="69"/>
      <c r="V15" s="69"/>
      <c r="W15" s="69">
        <v>1198616</v>
      </c>
      <c r="X15" s="69"/>
      <c r="Y15" s="69"/>
      <c r="Z15" s="69"/>
      <c r="AA15" s="69"/>
      <c r="AB15" s="69"/>
      <c r="AC15" s="69">
        <v>491409</v>
      </c>
      <c r="AD15" s="69">
        <v>184446</v>
      </c>
      <c r="AE15" s="69">
        <v>461431</v>
      </c>
      <c r="AF15" s="69"/>
      <c r="AG15" s="294">
        <f>SUM(B15:AF15)</f>
        <v>8214032</v>
      </c>
      <c r="AH15" s="320">
        <v>9228093</v>
      </c>
      <c r="AI15" s="93">
        <v>9988000</v>
      </c>
      <c r="AJ15" s="304">
        <v>6791073</v>
      </c>
      <c r="AK15" s="319">
        <v>7941068</v>
      </c>
      <c r="AL15" s="61">
        <v>7597000</v>
      </c>
      <c r="AM15" s="310">
        <v>8618365</v>
      </c>
      <c r="AN15" s="319">
        <v>8480884</v>
      </c>
      <c r="AO15" s="56">
        <v>8473000</v>
      </c>
      <c r="AP15" s="330">
        <f t="shared" si="1"/>
        <v>23623470</v>
      </c>
      <c r="AQ15" s="337">
        <f t="shared" si="2"/>
        <v>25650045</v>
      </c>
      <c r="AR15" s="61">
        <f t="shared" si="3"/>
        <v>26058000</v>
      </c>
      <c r="AS15" s="417" t="s">
        <v>46</v>
      </c>
      <c r="AT15" s="418"/>
      <c r="AU15" s="419"/>
    </row>
    <row r="16" spans="1:47" ht="14.25" customHeight="1">
      <c r="A16" s="75" t="s">
        <v>47</v>
      </c>
      <c r="B16" s="5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>
        <v>24000</v>
      </c>
      <c r="X16" s="29"/>
      <c r="Y16" s="29"/>
      <c r="Z16" s="29"/>
      <c r="AA16" s="29"/>
      <c r="AB16" s="29"/>
      <c r="AC16" s="29"/>
      <c r="AD16" s="29"/>
      <c r="AE16" s="29"/>
      <c r="AF16" s="29"/>
      <c r="AG16" s="288">
        <f>SUM(B16:AF16)</f>
        <v>24000</v>
      </c>
      <c r="AH16" s="314">
        <v>4952</v>
      </c>
      <c r="AI16" s="31">
        <v>2000</v>
      </c>
      <c r="AJ16" s="302">
        <v>10000</v>
      </c>
      <c r="AK16" s="314">
        <v>4664</v>
      </c>
      <c r="AL16" s="31"/>
      <c r="AM16" s="308">
        <v>770000</v>
      </c>
      <c r="AN16" s="314">
        <v>999354</v>
      </c>
      <c r="AO16" s="53">
        <v>827000</v>
      </c>
      <c r="AP16" s="328">
        <f t="shared" si="1"/>
        <v>804000</v>
      </c>
      <c r="AQ16" s="335">
        <f t="shared" si="2"/>
        <v>1008970</v>
      </c>
      <c r="AR16" s="277">
        <f t="shared" si="3"/>
        <v>829000</v>
      </c>
      <c r="AS16" s="420" t="s">
        <v>47</v>
      </c>
      <c r="AT16" s="421"/>
      <c r="AU16" s="422"/>
    </row>
    <row r="17" spans="1:47" ht="14.25" customHeight="1">
      <c r="A17" s="76" t="s">
        <v>48</v>
      </c>
      <c r="B17" s="52"/>
      <c r="C17" s="32">
        <v>60000</v>
      </c>
      <c r="D17" s="32"/>
      <c r="E17" s="32"/>
      <c r="F17" s="32"/>
      <c r="G17" s="32">
        <v>20000</v>
      </c>
      <c r="H17" s="32"/>
      <c r="I17" s="32"/>
      <c r="J17" s="32">
        <v>1512000</v>
      </c>
      <c r="K17" s="32">
        <v>173000</v>
      </c>
      <c r="L17" s="32">
        <v>60000</v>
      </c>
      <c r="M17" s="32">
        <v>157000</v>
      </c>
      <c r="N17" s="32"/>
      <c r="O17" s="32"/>
      <c r="P17" s="32"/>
      <c r="Q17" s="32">
        <v>717000</v>
      </c>
      <c r="R17" s="32">
        <v>80000</v>
      </c>
      <c r="S17" s="32"/>
      <c r="T17" s="32"/>
      <c r="U17" s="32"/>
      <c r="V17" s="32"/>
      <c r="W17" s="32">
        <v>70000</v>
      </c>
      <c r="X17" s="32"/>
      <c r="Y17" s="32"/>
      <c r="Z17" s="32"/>
      <c r="AA17" s="32"/>
      <c r="AB17" s="32"/>
      <c r="AC17" s="32">
        <v>50000</v>
      </c>
      <c r="AD17" s="32">
        <v>83000</v>
      </c>
      <c r="AE17" s="32">
        <v>20000</v>
      </c>
      <c r="AF17" s="32">
        <v>240000</v>
      </c>
      <c r="AG17" s="288">
        <f>SUM(B17:AF17)</f>
        <v>3242000</v>
      </c>
      <c r="AH17" s="314">
        <v>4195480</v>
      </c>
      <c r="AI17" s="31">
        <v>3569000</v>
      </c>
      <c r="AJ17" s="303">
        <v>400000</v>
      </c>
      <c r="AK17" s="321">
        <v>408487</v>
      </c>
      <c r="AL17" s="34">
        <v>1266000</v>
      </c>
      <c r="AM17" s="309">
        <v>1672000</v>
      </c>
      <c r="AN17" s="314">
        <v>2198616</v>
      </c>
      <c r="AO17" s="53">
        <v>2725000</v>
      </c>
      <c r="AP17" s="328">
        <f t="shared" si="1"/>
        <v>5314000</v>
      </c>
      <c r="AQ17" s="335">
        <f t="shared" si="2"/>
        <v>6802583</v>
      </c>
      <c r="AR17" s="277">
        <f t="shared" si="3"/>
        <v>7560000</v>
      </c>
      <c r="AS17" s="390" t="s">
        <v>48</v>
      </c>
      <c r="AT17" s="391"/>
      <c r="AU17" s="392"/>
    </row>
    <row r="18" spans="1:47" ht="15" customHeight="1">
      <c r="A18" s="78" t="s">
        <v>49</v>
      </c>
      <c r="B18" s="55">
        <f>SUM(B16:B17)</f>
        <v>0</v>
      </c>
      <c r="C18" s="55">
        <f t="shared" ref="C18:AO18" si="8">SUM(C16:C17)</f>
        <v>60000</v>
      </c>
      <c r="D18" s="55">
        <f t="shared" si="8"/>
        <v>0</v>
      </c>
      <c r="E18" s="55">
        <f t="shared" si="8"/>
        <v>0</v>
      </c>
      <c r="F18" s="55">
        <f t="shared" si="8"/>
        <v>0</v>
      </c>
      <c r="G18" s="55">
        <f t="shared" si="8"/>
        <v>20000</v>
      </c>
      <c r="H18" s="55">
        <f t="shared" si="8"/>
        <v>0</v>
      </c>
      <c r="I18" s="55">
        <f t="shared" si="8"/>
        <v>0</v>
      </c>
      <c r="J18" s="55">
        <f t="shared" si="8"/>
        <v>1512000</v>
      </c>
      <c r="K18" s="55">
        <f t="shared" si="8"/>
        <v>173000</v>
      </c>
      <c r="L18" s="55">
        <f t="shared" si="8"/>
        <v>60000</v>
      </c>
      <c r="M18" s="55">
        <f t="shared" si="8"/>
        <v>157000</v>
      </c>
      <c r="N18" s="55">
        <f t="shared" si="8"/>
        <v>0</v>
      </c>
      <c r="O18" s="55">
        <f t="shared" si="8"/>
        <v>0</v>
      </c>
      <c r="P18" s="55">
        <f t="shared" si="8"/>
        <v>0</v>
      </c>
      <c r="Q18" s="55">
        <f t="shared" si="8"/>
        <v>717000</v>
      </c>
      <c r="R18" s="55">
        <f t="shared" si="8"/>
        <v>80000</v>
      </c>
      <c r="S18" s="55">
        <f t="shared" si="8"/>
        <v>0</v>
      </c>
      <c r="T18" s="55">
        <f t="shared" si="8"/>
        <v>0</v>
      </c>
      <c r="U18" s="55">
        <f t="shared" si="8"/>
        <v>0</v>
      </c>
      <c r="V18" s="55">
        <f t="shared" si="8"/>
        <v>0</v>
      </c>
      <c r="W18" s="55">
        <f t="shared" si="8"/>
        <v>94000</v>
      </c>
      <c r="X18" s="55">
        <f t="shared" si="8"/>
        <v>0</v>
      </c>
      <c r="Y18" s="55">
        <f t="shared" si="8"/>
        <v>0</v>
      </c>
      <c r="Z18" s="55">
        <f t="shared" si="8"/>
        <v>0</v>
      </c>
      <c r="AA18" s="55">
        <f t="shared" si="8"/>
        <v>0</v>
      </c>
      <c r="AB18" s="55">
        <f t="shared" si="8"/>
        <v>0</v>
      </c>
      <c r="AC18" s="55">
        <f t="shared" si="8"/>
        <v>50000</v>
      </c>
      <c r="AD18" s="55">
        <f t="shared" si="8"/>
        <v>83000</v>
      </c>
      <c r="AE18" s="55">
        <f t="shared" si="8"/>
        <v>20000</v>
      </c>
      <c r="AF18" s="55">
        <f t="shared" si="8"/>
        <v>240000</v>
      </c>
      <c r="AG18" s="290">
        <f t="shared" si="8"/>
        <v>3266000</v>
      </c>
      <c r="AH18" s="316">
        <f t="shared" si="8"/>
        <v>4200432</v>
      </c>
      <c r="AI18" s="59">
        <f t="shared" si="8"/>
        <v>3571000</v>
      </c>
      <c r="AJ18" s="290">
        <f t="shared" si="8"/>
        <v>410000</v>
      </c>
      <c r="AK18" s="316">
        <f t="shared" si="8"/>
        <v>413151</v>
      </c>
      <c r="AL18" s="59">
        <f t="shared" si="8"/>
        <v>1266000</v>
      </c>
      <c r="AM18" s="290">
        <f t="shared" si="8"/>
        <v>2442000</v>
      </c>
      <c r="AN18" s="316">
        <f t="shared" si="8"/>
        <v>3197970</v>
      </c>
      <c r="AO18" s="59">
        <f t="shared" si="8"/>
        <v>3552000</v>
      </c>
      <c r="AP18" s="331">
        <f t="shared" si="1"/>
        <v>6118000</v>
      </c>
      <c r="AQ18" s="338">
        <f t="shared" si="2"/>
        <v>7811553</v>
      </c>
      <c r="AR18" s="279">
        <f t="shared" si="3"/>
        <v>8389000</v>
      </c>
      <c r="AS18" s="396" t="s">
        <v>49</v>
      </c>
      <c r="AT18" s="397"/>
      <c r="AU18" s="398"/>
    </row>
    <row r="19" spans="1:47" ht="15.75" customHeight="1">
      <c r="A19" s="76" t="s">
        <v>50</v>
      </c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>
        <v>78000</v>
      </c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>
        <v>35000</v>
      </c>
      <c r="AD19" s="32"/>
      <c r="AE19" s="32"/>
      <c r="AF19" s="32"/>
      <c r="AG19" s="295">
        <f>SUM(B19:AF19)</f>
        <v>113000</v>
      </c>
      <c r="AH19" s="321">
        <v>78000</v>
      </c>
      <c r="AI19" s="34">
        <v>78000</v>
      </c>
      <c r="AJ19" s="303">
        <v>350000</v>
      </c>
      <c r="AK19" s="321">
        <v>369773</v>
      </c>
      <c r="AL19" s="34">
        <v>389000</v>
      </c>
      <c r="AM19" s="309">
        <v>150000</v>
      </c>
      <c r="AN19" s="314">
        <v>132645</v>
      </c>
      <c r="AO19" s="53">
        <v>96000</v>
      </c>
      <c r="AP19" s="328">
        <f t="shared" si="1"/>
        <v>613000</v>
      </c>
      <c r="AQ19" s="335">
        <f t="shared" si="2"/>
        <v>580418</v>
      </c>
      <c r="AR19" s="277">
        <f t="shared" si="3"/>
        <v>563000</v>
      </c>
      <c r="AS19" s="390" t="s">
        <v>50</v>
      </c>
      <c r="AT19" s="391"/>
      <c r="AU19" s="392"/>
    </row>
    <row r="20" spans="1:47" ht="15.75" customHeight="1">
      <c r="A20" s="76" t="s">
        <v>51</v>
      </c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>
        <v>35000</v>
      </c>
      <c r="V20" s="32"/>
      <c r="W20" s="32">
        <v>95000</v>
      </c>
      <c r="X20" s="32"/>
      <c r="Y20" s="32"/>
      <c r="Z20" s="32"/>
      <c r="AA20" s="32"/>
      <c r="AB20" s="32"/>
      <c r="AC20" s="32">
        <v>60000</v>
      </c>
      <c r="AD20" s="32"/>
      <c r="AE20" s="32"/>
      <c r="AF20" s="32"/>
      <c r="AG20" s="295">
        <f>SUM(B20:AF20)</f>
        <v>190000</v>
      </c>
      <c r="AH20" s="321">
        <v>197596</v>
      </c>
      <c r="AI20" s="34">
        <v>109000</v>
      </c>
      <c r="AJ20" s="303">
        <v>500000</v>
      </c>
      <c r="AK20" s="321">
        <v>503860</v>
      </c>
      <c r="AL20" s="34">
        <v>535000</v>
      </c>
      <c r="AM20" s="309">
        <v>250000</v>
      </c>
      <c r="AN20" s="314">
        <v>207624</v>
      </c>
      <c r="AO20" s="53">
        <v>156000</v>
      </c>
      <c r="AP20" s="328">
        <f t="shared" si="1"/>
        <v>940000</v>
      </c>
      <c r="AQ20" s="335">
        <f t="shared" si="2"/>
        <v>909080</v>
      </c>
      <c r="AR20" s="277">
        <f t="shared" si="3"/>
        <v>800000</v>
      </c>
      <c r="AS20" s="390" t="s">
        <v>51</v>
      </c>
      <c r="AT20" s="391"/>
      <c r="AU20" s="392"/>
    </row>
    <row r="21" spans="1:47" ht="14.25" customHeight="1">
      <c r="A21" s="78" t="s">
        <v>52</v>
      </c>
      <c r="B21" s="55">
        <f>SUM(B19:B20)</f>
        <v>0</v>
      </c>
      <c r="C21" s="55">
        <f t="shared" ref="C21:AO21" si="9">SUM(C19:C20)</f>
        <v>0</v>
      </c>
      <c r="D21" s="55">
        <f t="shared" si="9"/>
        <v>0</v>
      </c>
      <c r="E21" s="55">
        <f t="shared" si="9"/>
        <v>0</v>
      </c>
      <c r="F21" s="55">
        <f t="shared" si="9"/>
        <v>0</v>
      </c>
      <c r="G21" s="55">
        <f t="shared" si="9"/>
        <v>0</v>
      </c>
      <c r="H21" s="55">
        <f t="shared" si="9"/>
        <v>0</v>
      </c>
      <c r="I21" s="55">
        <f t="shared" si="9"/>
        <v>0</v>
      </c>
      <c r="J21" s="55">
        <f t="shared" si="9"/>
        <v>0</v>
      </c>
      <c r="K21" s="55">
        <f t="shared" si="9"/>
        <v>0</v>
      </c>
      <c r="L21" s="55">
        <f t="shared" si="9"/>
        <v>0</v>
      </c>
      <c r="M21" s="55">
        <f t="shared" si="9"/>
        <v>0</v>
      </c>
      <c r="N21" s="55">
        <f t="shared" si="9"/>
        <v>0</v>
      </c>
      <c r="O21" s="55">
        <f t="shared" si="9"/>
        <v>0</v>
      </c>
      <c r="P21" s="55">
        <f t="shared" si="9"/>
        <v>0</v>
      </c>
      <c r="Q21" s="55">
        <f t="shared" si="9"/>
        <v>0</v>
      </c>
      <c r="R21" s="55">
        <f t="shared" si="9"/>
        <v>78000</v>
      </c>
      <c r="S21" s="55">
        <f t="shared" si="9"/>
        <v>0</v>
      </c>
      <c r="T21" s="55">
        <f t="shared" si="9"/>
        <v>0</v>
      </c>
      <c r="U21" s="55">
        <f t="shared" si="9"/>
        <v>35000</v>
      </c>
      <c r="V21" s="55">
        <f t="shared" si="9"/>
        <v>0</v>
      </c>
      <c r="W21" s="55">
        <f t="shared" si="9"/>
        <v>95000</v>
      </c>
      <c r="X21" s="55">
        <f t="shared" si="9"/>
        <v>0</v>
      </c>
      <c r="Y21" s="55">
        <f t="shared" si="9"/>
        <v>0</v>
      </c>
      <c r="Z21" s="55">
        <f t="shared" si="9"/>
        <v>0</v>
      </c>
      <c r="AA21" s="55">
        <f t="shared" si="9"/>
        <v>0</v>
      </c>
      <c r="AB21" s="55">
        <f t="shared" si="9"/>
        <v>0</v>
      </c>
      <c r="AC21" s="55">
        <f t="shared" si="9"/>
        <v>95000</v>
      </c>
      <c r="AD21" s="55">
        <f t="shared" si="9"/>
        <v>0</v>
      </c>
      <c r="AE21" s="55">
        <f t="shared" si="9"/>
        <v>0</v>
      </c>
      <c r="AF21" s="55">
        <f t="shared" si="9"/>
        <v>0</v>
      </c>
      <c r="AG21" s="290">
        <f t="shared" si="9"/>
        <v>303000</v>
      </c>
      <c r="AH21" s="316">
        <f t="shared" si="9"/>
        <v>275596</v>
      </c>
      <c r="AI21" s="59">
        <f t="shared" si="9"/>
        <v>187000</v>
      </c>
      <c r="AJ21" s="290">
        <f t="shared" si="9"/>
        <v>850000</v>
      </c>
      <c r="AK21" s="316">
        <f t="shared" si="9"/>
        <v>873633</v>
      </c>
      <c r="AL21" s="59">
        <f t="shared" si="9"/>
        <v>924000</v>
      </c>
      <c r="AM21" s="290">
        <f t="shared" si="9"/>
        <v>400000</v>
      </c>
      <c r="AN21" s="316">
        <f t="shared" si="9"/>
        <v>340269</v>
      </c>
      <c r="AO21" s="59">
        <f t="shared" si="9"/>
        <v>252000</v>
      </c>
      <c r="AP21" s="331">
        <f t="shared" si="1"/>
        <v>1553000</v>
      </c>
      <c r="AQ21" s="338">
        <f t="shared" si="2"/>
        <v>1489498</v>
      </c>
      <c r="AR21" s="279">
        <f t="shared" si="3"/>
        <v>1363000</v>
      </c>
      <c r="AS21" s="396" t="s">
        <v>52</v>
      </c>
      <c r="AT21" s="397"/>
      <c r="AU21" s="398"/>
    </row>
    <row r="22" spans="1:47" ht="12.75" customHeight="1">
      <c r="A22" s="76" t="s">
        <v>53</v>
      </c>
      <c r="B22" s="52"/>
      <c r="C22" s="32">
        <v>36000</v>
      </c>
      <c r="D22" s="32"/>
      <c r="E22" s="32"/>
      <c r="F22" s="32"/>
      <c r="G22" s="32"/>
      <c r="H22" s="32">
        <v>120000</v>
      </c>
      <c r="I22" s="32"/>
      <c r="J22" s="32"/>
      <c r="K22" s="32"/>
      <c r="L22" s="32"/>
      <c r="M22" s="32"/>
      <c r="N22" s="32"/>
      <c r="O22" s="32">
        <v>315880</v>
      </c>
      <c r="P22" s="32">
        <v>3080000</v>
      </c>
      <c r="Q22" s="32"/>
      <c r="R22" s="32">
        <v>100000</v>
      </c>
      <c r="S22" s="32">
        <v>337000</v>
      </c>
      <c r="T22" s="32"/>
      <c r="U22" s="32">
        <v>140000</v>
      </c>
      <c r="V22" s="32"/>
      <c r="W22" s="32">
        <v>170000</v>
      </c>
      <c r="X22" s="32"/>
      <c r="Y22" s="32"/>
      <c r="Z22" s="32"/>
      <c r="AA22" s="32"/>
      <c r="AB22" s="32"/>
      <c r="AC22" s="32">
        <v>400000</v>
      </c>
      <c r="AD22" s="32"/>
      <c r="AE22" s="32"/>
      <c r="AF22" s="32"/>
      <c r="AG22" s="295">
        <f t="shared" ref="AG22:AG28" si="10">SUM(B22:AF22)</f>
        <v>4698880</v>
      </c>
      <c r="AH22" s="321">
        <v>4252566</v>
      </c>
      <c r="AI22" s="34">
        <v>4234000</v>
      </c>
      <c r="AJ22" s="303">
        <v>800000</v>
      </c>
      <c r="AK22" s="321">
        <v>723977</v>
      </c>
      <c r="AL22" s="34">
        <v>655000</v>
      </c>
      <c r="AM22" s="309">
        <v>3150000</v>
      </c>
      <c r="AN22" s="314">
        <v>2837207</v>
      </c>
      <c r="AO22" s="53">
        <v>2311000</v>
      </c>
      <c r="AP22" s="328">
        <f t="shared" si="1"/>
        <v>8648880</v>
      </c>
      <c r="AQ22" s="335">
        <f t="shared" si="2"/>
        <v>7813750</v>
      </c>
      <c r="AR22" s="277">
        <f t="shared" si="3"/>
        <v>7200000</v>
      </c>
      <c r="AS22" s="390" t="s">
        <v>53</v>
      </c>
      <c r="AT22" s="391"/>
      <c r="AU22" s="392"/>
    </row>
    <row r="23" spans="1:47" ht="13.5" customHeight="1">
      <c r="A23" s="76" t="s">
        <v>54</v>
      </c>
      <c r="B23" s="5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>
        <v>13956650</v>
      </c>
      <c r="AB23" s="32">
        <v>5649236</v>
      </c>
      <c r="AC23" s="32"/>
      <c r="AD23" s="32">
        <v>4467800</v>
      </c>
      <c r="AE23" s="32"/>
      <c r="AF23" s="32"/>
      <c r="AG23" s="295">
        <f t="shared" si="10"/>
        <v>24073686</v>
      </c>
      <c r="AH23" s="321">
        <v>25739954</v>
      </c>
      <c r="AI23" s="34">
        <v>22965000</v>
      </c>
      <c r="AJ23" s="303"/>
      <c r="AK23" s="321"/>
      <c r="AL23" s="34"/>
      <c r="AM23" s="309"/>
      <c r="AN23" s="314"/>
      <c r="AO23" s="53"/>
      <c r="AP23" s="328">
        <f t="shared" si="1"/>
        <v>24073686</v>
      </c>
      <c r="AQ23" s="335">
        <f t="shared" si="2"/>
        <v>25739954</v>
      </c>
      <c r="AR23" s="277">
        <f t="shared" si="3"/>
        <v>22965000</v>
      </c>
      <c r="AS23" s="390" t="s">
        <v>54</v>
      </c>
      <c r="AT23" s="391"/>
      <c r="AU23" s="392"/>
    </row>
    <row r="24" spans="1:47" ht="14.25" customHeight="1">
      <c r="A24" s="76" t="s">
        <v>55</v>
      </c>
      <c r="B24" s="52"/>
      <c r="C24" s="32"/>
      <c r="D24" s="32"/>
      <c r="E24" s="32"/>
      <c r="F24" s="32"/>
      <c r="G24" s="32"/>
      <c r="H24" s="32">
        <v>16000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>
        <v>34000</v>
      </c>
      <c r="AG24" s="295">
        <f t="shared" si="10"/>
        <v>50000</v>
      </c>
      <c r="AH24" s="321">
        <v>47795</v>
      </c>
      <c r="AI24" s="34">
        <v>54000</v>
      </c>
      <c r="AJ24" s="303">
        <v>393000</v>
      </c>
      <c r="AK24" s="321">
        <v>392352</v>
      </c>
      <c r="AL24" s="34">
        <v>98000</v>
      </c>
      <c r="AM24" s="309"/>
      <c r="AN24" s="314"/>
      <c r="AO24" s="53"/>
      <c r="AP24" s="328">
        <f t="shared" si="1"/>
        <v>443000</v>
      </c>
      <c r="AQ24" s="335">
        <f t="shared" si="2"/>
        <v>440147</v>
      </c>
      <c r="AR24" s="277">
        <f t="shared" si="3"/>
        <v>152000</v>
      </c>
      <c r="AS24" s="390" t="s">
        <v>55</v>
      </c>
      <c r="AT24" s="391"/>
      <c r="AU24" s="392"/>
    </row>
    <row r="25" spans="1:47" ht="12.75" customHeight="1">
      <c r="A25" s="76" t="s">
        <v>56</v>
      </c>
      <c r="B25" s="52"/>
      <c r="C25" s="32">
        <v>72000</v>
      </c>
      <c r="D25" s="32">
        <v>100000</v>
      </c>
      <c r="E25" s="32"/>
      <c r="F25" s="32"/>
      <c r="G25" s="32"/>
      <c r="H25" s="32">
        <v>30000</v>
      </c>
      <c r="I25" s="32"/>
      <c r="J25" s="32"/>
      <c r="K25" s="32">
        <v>100000</v>
      </c>
      <c r="L25" s="32">
        <v>50000</v>
      </c>
      <c r="M25" s="32"/>
      <c r="N25" s="32"/>
      <c r="O25" s="32"/>
      <c r="P25" s="32">
        <v>700000</v>
      </c>
      <c r="Q25" s="32">
        <v>50000</v>
      </c>
      <c r="R25" s="32">
        <v>150000</v>
      </c>
      <c r="S25" s="32">
        <v>60000</v>
      </c>
      <c r="T25" s="32"/>
      <c r="U25" s="32"/>
      <c r="V25" s="32"/>
      <c r="W25" s="32">
        <v>50000</v>
      </c>
      <c r="X25" s="32"/>
      <c r="Y25" s="32"/>
      <c r="Z25" s="32"/>
      <c r="AA25" s="32"/>
      <c r="AB25" s="32"/>
      <c r="AC25" s="32">
        <v>20000</v>
      </c>
      <c r="AD25" s="32"/>
      <c r="AE25" s="32"/>
      <c r="AF25" s="32">
        <v>20000</v>
      </c>
      <c r="AG25" s="295">
        <f t="shared" si="10"/>
        <v>1402000</v>
      </c>
      <c r="AH25" s="321">
        <v>1804365</v>
      </c>
      <c r="AI25" s="34">
        <v>6961000</v>
      </c>
      <c r="AJ25" s="303"/>
      <c r="AK25" s="321">
        <v>11150</v>
      </c>
      <c r="AL25" s="34">
        <v>13000</v>
      </c>
      <c r="AM25" s="309">
        <v>100000</v>
      </c>
      <c r="AN25" s="314">
        <v>7889511</v>
      </c>
      <c r="AO25" s="53">
        <v>3599000</v>
      </c>
      <c r="AP25" s="328">
        <f t="shared" si="1"/>
        <v>1502000</v>
      </c>
      <c r="AQ25" s="335">
        <f t="shared" si="2"/>
        <v>9705026</v>
      </c>
      <c r="AR25" s="277">
        <f t="shared" si="3"/>
        <v>10573000</v>
      </c>
      <c r="AS25" s="390" t="s">
        <v>56</v>
      </c>
      <c r="AT25" s="391"/>
      <c r="AU25" s="392"/>
    </row>
    <row r="26" spans="1:47" ht="14.25" customHeight="1">
      <c r="A26" s="76" t="s">
        <v>57</v>
      </c>
      <c r="B26" s="5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>
        <v>18000</v>
      </c>
      <c r="V26" s="32"/>
      <c r="W26" s="32"/>
      <c r="X26" s="32"/>
      <c r="Y26" s="32"/>
      <c r="Z26" s="32"/>
      <c r="AA26" s="32">
        <v>1575803</v>
      </c>
      <c r="AB26" s="32">
        <v>1557000</v>
      </c>
      <c r="AC26" s="32"/>
      <c r="AD26" s="32"/>
      <c r="AE26" s="32"/>
      <c r="AF26" s="32"/>
      <c r="AG26" s="295">
        <f t="shared" si="10"/>
        <v>3150803</v>
      </c>
      <c r="AH26" s="321">
        <v>6014408</v>
      </c>
      <c r="AI26" s="34">
        <v>175000</v>
      </c>
      <c r="AJ26" s="303"/>
      <c r="AK26" s="321">
        <v>606453</v>
      </c>
      <c r="AL26" s="34">
        <v>593000</v>
      </c>
      <c r="AM26" s="309"/>
      <c r="AN26" s="314"/>
      <c r="AO26" s="53"/>
      <c r="AP26" s="328">
        <f t="shared" si="1"/>
        <v>3150803</v>
      </c>
      <c r="AQ26" s="335">
        <f t="shared" si="2"/>
        <v>6620861</v>
      </c>
      <c r="AR26" s="277">
        <f t="shared" si="3"/>
        <v>768000</v>
      </c>
      <c r="AS26" s="390" t="s">
        <v>57</v>
      </c>
      <c r="AT26" s="391"/>
      <c r="AU26" s="392"/>
    </row>
    <row r="27" spans="1:47" ht="14.25" customHeight="1">
      <c r="A27" s="76" t="s">
        <v>58</v>
      </c>
      <c r="B27" s="52">
        <v>500000</v>
      </c>
      <c r="C27" s="32"/>
      <c r="D27" s="32"/>
      <c r="E27" s="32"/>
      <c r="F27" s="32"/>
      <c r="G27" s="32">
        <v>1200000</v>
      </c>
      <c r="H27" s="32"/>
      <c r="I27" s="32"/>
      <c r="J27" s="32"/>
      <c r="K27" s="32">
        <v>150000</v>
      </c>
      <c r="L27" s="32"/>
      <c r="M27" s="32"/>
      <c r="N27" s="32"/>
      <c r="O27" s="32"/>
      <c r="P27" s="32"/>
      <c r="Q27" s="32"/>
      <c r="R27" s="32">
        <v>200000</v>
      </c>
      <c r="S27" s="32"/>
      <c r="T27" s="32">
        <v>1455000</v>
      </c>
      <c r="U27" s="32">
        <v>6000000</v>
      </c>
      <c r="V27" s="32">
        <v>30000</v>
      </c>
      <c r="W27" s="32"/>
      <c r="X27" s="32">
        <v>151200</v>
      </c>
      <c r="Y27" s="32"/>
      <c r="Z27" s="32"/>
      <c r="AA27" s="32"/>
      <c r="AB27" s="32"/>
      <c r="AC27" s="32"/>
      <c r="AD27" s="32"/>
      <c r="AE27" s="32"/>
      <c r="AF27" s="32"/>
      <c r="AG27" s="295">
        <f t="shared" si="10"/>
        <v>9686200</v>
      </c>
      <c r="AH27" s="321">
        <v>3649389</v>
      </c>
      <c r="AI27" s="34">
        <v>3209000</v>
      </c>
      <c r="AJ27" s="303"/>
      <c r="AK27" s="321"/>
      <c r="AL27" s="34"/>
      <c r="AM27" s="309">
        <v>200000</v>
      </c>
      <c r="AN27" s="314">
        <v>144000</v>
      </c>
      <c r="AO27" s="53">
        <v>184000</v>
      </c>
      <c r="AP27" s="328">
        <f t="shared" si="1"/>
        <v>9886200</v>
      </c>
      <c r="AQ27" s="335">
        <f t="shared" si="2"/>
        <v>3793389</v>
      </c>
      <c r="AR27" s="277">
        <f t="shared" si="3"/>
        <v>3393000</v>
      </c>
      <c r="AS27" s="390" t="s">
        <v>58</v>
      </c>
      <c r="AT27" s="391"/>
      <c r="AU27" s="392"/>
    </row>
    <row r="28" spans="1:47" ht="12" customHeight="1">
      <c r="A28" s="76" t="s">
        <v>59</v>
      </c>
      <c r="B28" s="52"/>
      <c r="C28" s="32"/>
      <c r="D28" s="32"/>
      <c r="E28" s="32"/>
      <c r="F28" s="32"/>
      <c r="G28" s="32">
        <v>630000</v>
      </c>
      <c r="H28" s="32">
        <v>25000</v>
      </c>
      <c r="I28" s="32">
        <v>157000</v>
      </c>
      <c r="J28" s="32"/>
      <c r="K28" s="32"/>
      <c r="L28" s="32"/>
      <c r="M28" s="32"/>
      <c r="N28" s="32"/>
      <c r="O28" s="32"/>
      <c r="P28" s="32"/>
      <c r="Q28" s="32"/>
      <c r="R28" s="32">
        <v>1935000</v>
      </c>
      <c r="S28" s="32">
        <v>75000</v>
      </c>
      <c r="T28" s="32"/>
      <c r="U28" s="32"/>
      <c r="V28" s="32"/>
      <c r="W28" s="32">
        <v>70000</v>
      </c>
      <c r="X28" s="32"/>
      <c r="Y28" s="32"/>
      <c r="Z28" s="32"/>
      <c r="AA28" s="32"/>
      <c r="AB28" s="32"/>
      <c r="AC28" s="32">
        <v>20000</v>
      </c>
      <c r="AD28" s="32"/>
      <c r="AE28" s="32"/>
      <c r="AF28" s="32">
        <v>213000</v>
      </c>
      <c r="AG28" s="295">
        <f t="shared" si="10"/>
        <v>3125000</v>
      </c>
      <c r="AH28" s="321">
        <v>4806371</v>
      </c>
      <c r="AI28" s="34">
        <v>3812000</v>
      </c>
      <c r="AJ28" s="303">
        <v>800000</v>
      </c>
      <c r="AK28" s="321">
        <v>390441</v>
      </c>
      <c r="AL28" s="34">
        <v>492000</v>
      </c>
      <c r="AM28" s="309">
        <v>3576527</v>
      </c>
      <c r="AN28" s="314">
        <v>3233395</v>
      </c>
      <c r="AO28" s="53">
        <v>4342000</v>
      </c>
      <c r="AP28" s="328">
        <f t="shared" si="1"/>
        <v>7501527</v>
      </c>
      <c r="AQ28" s="335">
        <f t="shared" si="2"/>
        <v>8430207</v>
      </c>
      <c r="AR28" s="277">
        <f t="shared" si="3"/>
        <v>8646000</v>
      </c>
      <c r="AS28" s="390" t="s">
        <v>59</v>
      </c>
      <c r="AT28" s="391"/>
      <c r="AU28" s="392"/>
    </row>
    <row r="29" spans="1:47" ht="13.5" customHeight="1">
      <c r="A29" s="82" t="s">
        <v>60</v>
      </c>
      <c r="B29" s="70">
        <f>SUM(B22:B28)</f>
        <v>500000</v>
      </c>
      <c r="C29" s="70">
        <f t="shared" ref="C29:AO29" si="11">SUM(C22:C28)</f>
        <v>108000</v>
      </c>
      <c r="D29" s="70">
        <f t="shared" si="11"/>
        <v>100000</v>
      </c>
      <c r="E29" s="70">
        <f t="shared" si="11"/>
        <v>0</v>
      </c>
      <c r="F29" s="70">
        <f t="shared" si="11"/>
        <v>0</v>
      </c>
      <c r="G29" s="70">
        <f t="shared" si="11"/>
        <v>1830000</v>
      </c>
      <c r="H29" s="70">
        <f t="shared" si="11"/>
        <v>191000</v>
      </c>
      <c r="I29" s="70">
        <f t="shared" si="11"/>
        <v>157000</v>
      </c>
      <c r="J29" s="70">
        <f t="shared" si="11"/>
        <v>0</v>
      </c>
      <c r="K29" s="70">
        <f t="shared" si="11"/>
        <v>250000</v>
      </c>
      <c r="L29" s="70">
        <f t="shared" si="11"/>
        <v>50000</v>
      </c>
      <c r="M29" s="70">
        <f t="shared" si="11"/>
        <v>0</v>
      </c>
      <c r="N29" s="70">
        <f t="shared" si="11"/>
        <v>0</v>
      </c>
      <c r="O29" s="70">
        <f t="shared" si="11"/>
        <v>315880</v>
      </c>
      <c r="P29" s="70">
        <f t="shared" si="11"/>
        <v>3780000</v>
      </c>
      <c r="Q29" s="70">
        <f t="shared" si="11"/>
        <v>50000</v>
      </c>
      <c r="R29" s="70">
        <f t="shared" si="11"/>
        <v>2385000</v>
      </c>
      <c r="S29" s="70">
        <f t="shared" si="11"/>
        <v>472000</v>
      </c>
      <c r="T29" s="70">
        <f t="shared" si="11"/>
        <v>1455000</v>
      </c>
      <c r="U29" s="70">
        <f t="shared" si="11"/>
        <v>6158000</v>
      </c>
      <c r="V29" s="70">
        <f t="shared" si="11"/>
        <v>30000</v>
      </c>
      <c r="W29" s="70">
        <f t="shared" si="11"/>
        <v>290000</v>
      </c>
      <c r="X29" s="70">
        <f t="shared" si="11"/>
        <v>151200</v>
      </c>
      <c r="Y29" s="70">
        <f t="shared" si="11"/>
        <v>0</v>
      </c>
      <c r="Z29" s="70">
        <f t="shared" si="11"/>
        <v>0</v>
      </c>
      <c r="AA29" s="70">
        <f t="shared" si="11"/>
        <v>15532453</v>
      </c>
      <c r="AB29" s="70">
        <f t="shared" si="11"/>
        <v>7206236</v>
      </c>
      <c r="AC29" s="70">
        <f t="shared" si="11"/>
        <v>440000</v>
      </c>
      <c r="AD29" s="70">
        <f t="shared" si="11"/>
        <v>4467800</v>
      </c>
      <c r="AE29" s="70">
        <f t="shared" si="11"/>
        <v>0</v>
      </c>
      <c r="AF29" s="70">
        <f t="shared" si="11"/>
        <v>267000</v>
      </c>
      <c r="AG29" s="296">
        <f t="shared" si="11"/>
        <v>46186569</v>
      </c>
      <c r="AH29" s="322">
        <f t="shared" si="11"/>
        <v>46314848</v>
      </c>
      <c r="AI29" s="89">
        <f t="shared" si="11"/>
        <v>41410000</v>
      </c>
      <c r="AJ29" s="296">
        <f t="shared" si="11"/>
        <v>1993000</v>
      </c>
      <c r="AK29" s="322">
        <f t="shared" si="11"/>
        <v>2124373</v>
      </c>
      <c r="AL29" s="89">
        <f t="shared" si="11"/>
        <v>1851000</v>
      </c>
      <c r="AM29" s="296">
        <f t="shared" si="11"/>
        <v>7026527</v>
      </c>
      <c r="AN29" s="322">
        <f t="shared" si="11"/>
        <v>14104113</v>
      </c>
      <c r="AO29" s="89">
        <f t="shared" si="11"/>
        <v>10436000</v>
      </c>
      <c r="AP29" s="331">
        <f t="shared" si="1"/>
        <v>55206096</v>
      </c>
      <c r="AQ29" s="338">
        <f t="shared" si="2"/>
        <v>62543334</v>
      </c>
      <c r="AR29" s="279">
        <f t="shared" si="3"/>
        <v>53697000</v>
      </c>
      <c r="AS29" s="390" t="s">
        <v>60</v>
      </c>
      <c r="AT29" s="391"/>
      <c r="AU29" s="392"/>
    </row>
    <row r="30" spans="1:47" ht="15" customHeight="1">
      <c r="A30" s="76" t="s">
        <v>61</v>
      </c>
      <c r="B30" s="5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>
        <v>20000</v>
      </c>
      <c r="X30" s="32"/>
      <c r="Y30" s="32"/>
      <c r="Z30" s="32"/>
      <c r="AA30" s="32"/>
      <c r="AB30" s="32"/>
      <c r="AC30" s="32">
        <v>152884</v>
      </c>
      <c r="AD30" s="32"/>
      <c r="AE30" s="32"/>
      <c r="AF30" s="32"/>
      <c r="AG30" s="295">
        <f>SUM(B30:AF30)</f>
        <v>172884</v>
      </c>
      <c r="AH30" s="321">
        <v>6545</v>
      </c>
      <c r="AI30" s="34">
        <v>34000</v>
      </c>
      <c r="AJ30" s="303">
        <v>412000</v>
      </c>
      <c r="AK30" s="321">
        <v>424338</v>
      </c>
      <c r="AL30" s="34">
        <v>384000</v>
      </c>
      <c r="AM30" s="309">
        <v>40000</v>
      </c>
      <c r="AN30" s="314">
        <v>28435</v>
      </c>
      <c r="AO30" s="53">
        <v>13000</v>
      </c>
      <c r="AP30" s="328">
        <f t="shared" si="1"/>
        <v>624884</v>
      </c>
      <c r="AQ30" s="335">
        <f t="shared" si="2"/>
        <v>459318</v>
      </c>
      <c r="AR30" s="277">
        <f t="shared" si="3"/>
        <v>431000</v>
      </c>
      <c r="AS30" s="390" t="s">
        <v>61</v>
      </c>
      <c r="AT30" s="391"/>
      <c r="AU30" s="392"/>
    </row>
    <row r="31" spans="1:47" ht="16.5" customHeight="1">
      <c r="A31" s="78" t="s">
        <v>162</v>
      </c>
      <c r="B31" s="55">
        <f>B30</f>
        <v>0</v>
      </c>
      <c r="C31" s="55">
        <f t="shared" ref="C31:AO31" si="12">C30</f>
        <v>0</v>
      </c>
      <c r="D31" s="55">
        <f t="shared" si="12"/>
        <v>0</v>
      </c>
      <c r="E31" s="55">
        <f t="shared" si="12"/>
        <v>0</v>
      </c>
      <c r="F31" s="55">
        <f t="shared" si="12"/>
        <v>0</v>
      </c>
      <c r="G31" s="55">
        <f t="shared" si="12"/>
        <v>0</v>
      </c>
      <c r="H31" s="55">
        <f t="shared" si="12"/>
        <v>0</v>
      </c>
      <c r="I31" s="55">
        <f t="shared" si="12"/>
        <v>0</v>
      </c>
      <c r="J31" s="55">
        <f t="shared" si="12"/>
        <v>0</v>
      </c>
      <c r="K31" s="55">
        <f t="shared" si="12"/>
        <v>0</v>
      </c>
      <c r="L31" s="55">
        <f t="shared" si="12"/>
        <v>0</v>
      </c>
      <c r="M31" s="55">
        <f t="shared" si="12"/>
        <v>0</v>
      </c>
      <c r="N31" s="55">
        <f t="shared" si="12"/>
        <v>0</v>
      </c>
      <c r="O31" s="55">
        <f t="shared" si="12"/>
        <v>0</v>
      </c>
      <c r="P31" s="55">
        <f t="shared" si="12"/>
        <v>0</v>
      </c>
      <c r="Q31" s="55">
        <f t="shared" si="12"/>
        <v>0</v>
      </c>
      <c r="R31" s="55">
        <f t="shared" si="12"/>
        <v>0</v>
      </c>
      <c r="S31" s="55">
        <f t="shared" si="12"/>
        <v>0</v>
      </c>
      <c r="T31" s="55">
        <f t="shared" si="12"/>
        <v>0</v>
      </c>
      <c r="U31" s="55">
        <f t="shared" si="12"/>
        <v>0</v>
      </c>
      <c r="V31" s="55">
        <f t="shared" si="12"/>
        <v>0</v>
      </c>
      <c r="W31" s="55">
        <f t="shared" si="12"/>
        <v>20000</v>
      </c>
      <c r="X31" s="55">
        <f t="shared" si="12"/>
        <v>0</v>
      </c>
      <c r="Y31" s="55">
        <f t="shared" si="12"/>
        <v>0</v>
      </c>
      <c r="Z31" s="55">
        <f t="shared" si="12"/>
        <v>0</v>
      </c>
      <c r="AA31" s="55">
        <f t="shared" si="12"/>
        <v>0</v>
      </c>
      <c r="AB31" s="55">
        <f t="shared" si="12"/>
        <v>0</v>
      </c>
      <c r="AC31" s="55">
        <f t="shared" si="12"/>
        <v>152884</v>
      </c>
      <c r="AD31" s="55">
        <f t="shared" si="12"/>
        <v>0</v>
      </c>
      <c r="AE31" s="55">
        <f t="shared" si="12"/>
        <v>0</v>
      </c>
      <c r="AF31" s="55">
        <f t="shared" si="12"/>
        <v>0</v>
      </c>
      <c r="AG31" s="290">
        <f t="shared" si="12"/>
        <v>172884</v>
      </c>
      <c r="AH31" s="316">
        <f t="shared" si="12"/>
        <v>6545</v>
      </c>
      <c r="AI31" s="59">
        <f t="shared" si="12"/>
        <v>34000</v>
      </c>
      <c r="AJ31" s="290">
        <f t="shared" si="12"/>
        <v>412000</v>
      </c>
      <c r="AK31" s="316">
        <f t="shared" si="12"/>
        <v>424338</v>
      </c>
      <c r="AL31" s="59">
        <f t="shared" si="12"/>
        <v>384000</v>
      </c>
      <c r="AM31" s="290">
        <f t="shared" si="12"/>
        <v>40000</v>
      </c>
      <c r="AN31" s="316">
        <f t="shared" si="12"/>
        <v>28435</v>
      </c>
      <c r="AO31" s="59">
        <f t="shared" si="12"/>
        <v>13000</v>
      </c>
      <c r="AP31" s="331">
        <f t="shared" si="1"/>
        <v>624884</v>
      </c>
      <c r="AQ31" s="338">
        <f t="shared" si="2"/>
        <v>459318</v>
      </c>
      <c r="AR31" s="279">
        <f t="shared" si="3"/>
        <v>431000</v>
      </c>
      <c r="AS31" s="393" t="s">
        <v>62</v>
      </c>
      <c r="AT31" s="394"/>
      <c r="AU31" s="395"/>
    </row>
    <row r="32" spans="1:47" ht="14.25" customHeight="1">
      <c r="A32" s="76" t="s">
        <v>63</v>
      </c>
      <c r="B32" s="52"/>
      <c r="C32" s="32">
        <v>45364</v>
      </c>
      <c r="D32" s="32">
        <v>27000</v>
      </c>
      <c r="E32" s="32"/>
      <c r="F32" s="32"/>
      <c r="G32" s="32">
        <v>175500</v>
      </c>
      <c r="H32" s="32">
        <v>52000</v>
      </c>
      <c r="I32" s="32">
        <v>43000</v>
      </c>
      <c r="J32" s="32">
        <v>408240</v>
      </c>
      <c r="K32" s="32">
        <v>114239</v>
      </c>
      <c r="L32" s="32">
        <v>29700</v>
      </c>
      <c r="M32" s="32">
        <v>43000</v>
      </c>
      <c r="N32" s="32"/>
      <c r="O32" s="32">
        <v>85120</v>
      </c>
      <c r="P32" s="32">
        <v>1020000</v>
      </c>
      <c r="Q32" s="32">
        <v>208000</v>
      </c>
      <c r="R32" s="32">
        <v>224000</v>
      </c>
      <c r="S32" s="32">
        <v>128000</v>
      </c>
      <c r="T32" s="32"/>
      <c r="U32" s="32">
        <v>47000</v>
      </c>
      <c r="V32" s="32"/>
      <c r="W32" s="32">
        <v>129000</v>
      </c>
      <c r="X32" s="32"/>
      <c r="Y32" s="32"/>
      <c r="Z32" s="32"/>
      <c r="AA32" s="32">
        <v>4193763</v>
      </c>
      <c r="AB32" s="32">
        <v>1945684</v>
      </c>
      <c r="AC32" s="32">
        <v>157000</v>
      </c>
      <c r="AD32" s="32">
        <v>1228219</v>
      </c>
      <c r="AE32" s="32">
        <v>5000</v>
      </c>
      <c r="AF32" s="32">
        <v>80000</v>
      </c>
      <c r="AG32" s="295">
        <f>SUM(B32:AF32)</f>
        <v>10388829</v>
      </c>
      <c r="AH32" s="321">
        <v>10731965</v>
      </c>
      <c r="AI32" s="34">
        <v>10478000</v>
      </c>
      <c r="AJ32" s="303">
        <v>770000</v>
      </c>
      <c r="AK32" s="321">
        <v>647867</v>
      </c>
      <c r="AL32" s="34">
        <v>816000</v>
      </c>
      <c r="AM32" s="309">
        <v>2419644</v>
      </c>
      <c r="AN32" s="314">
        <v>3846928</v>
      </c>
      <c r="AO32" s="53">
        <v>2829000</v>
      </c>
      <c r="AP32" s="328">
        <f t="shared" si="1"/>
        <v>13578473</v>
      </c>
      <c r="AQ32" s="335">
        <f t="shared" si="2"/>
        <v>15226760</v>
      </c>
      <c r="AR32" s="277">
        <f t="shared" si="3"/>
        <v>14123000</v>
      </c>
      <c r="AS32" s="390" t="s">
        <v>63</v>
      </c>
      <c r="AT32" s="391"/>
      <c r="AU32" s="392"/>
    </row>
    <row r="33" spans="1:47" ht="18.75" customHeight="1" thickBot="1">
      <c r="A33" s="79" t="s">
        <v>163</v>
      </c>
      <c r="B33" s="71">
        <f>B32</f>
        <v>0</v>
      </c>
      <c r="C33" s="71">
        <f t="shared" ref="C33:AO33" si="13">C32</f>
        <v>45364</v>
      </c>
      <c r="D33" s="71">
        <f t="shared" si="13"/>
        <v>27000</v>
      </c>
      <c r="E33" s="71">
        <f t="shared" si="13"/>
        <v>0</v>
      </c>
      <c r="F33" s="71">
        <f t="shared" si="13"/>
        <v>0</v>
      </c>
      <c r="G33" s="71">
        <f t="shared" si="13"/>
        <v>175500</v>
      </c>
      <c r="H33" s="71">
        <f t="shared" si="13"/>
        <v>52000</v>
      </c>
      <c r="I33" s="71">
        <f t="shared" si="13"/>
        <v>43000</v>
      </c>
      <c r="J33" s="71">
        <f t="shared" si="13"/>
        <v>408240</v>
      </c>
      <c r="K33" s="71">
        <f t="shared" si="13"/>
        <v>114239</v>
      </c>
      <c r="L33" s="71">
        <f t="shared" si="13"/>
        <v>29700</v>
      </c>
      <c r="M33" s="71">
        <f t="shared" si="13"/>
        <v>43000</v>
      </c>
      <c r="N33" s="71">
        <f t="shared" si="13"/>
        <v>0</v>
      </c>
      <c r="O33" s="71">
        <f t="shared" si="13"/>
        <v>85120</v>
      </c>
      <c r="P33" s="71">
        <f t="shared" si="13"/>
        <v>1020000</v>
      </c>
      <c r="Q33" s="71">
        <f t="shared" si="13"/>
        <v>208000</v>
      </c>
      <c r="R33" s="71">
        <f t="shared" si="13"/>
        <v>224000</v>
      </c>
      <c r="S33" s="71">
        <f t="shared" si="13"/>
        <v>128000</v>
      </c>
      <c r="T33" s="71">
        <f t="shared" si="13"/>
        <v>0</v>
      </c>
      <c r="U33" s="71">
        <f t="shared" si="13"/>
        <v>47000</v>
      </c>
      <c r="V33" s="71">
        <f t="shared" si="13"/>
        <v>0</v>
      </c>
      <c r="W33" s="71">
        <f t="shared" si="13"/>
        <v>129000</v>
      </c>
      <c r="X33" s="71">
        <f t="shared" si="13"/>
        <v>0</v>
      </c>
      <c r="Y33" s="71">
        <f t="shared" si="13"/>
        <v>0</v>
      </c>
      <c r="Z33" s="71">
        <f t="shared" si="13"/>
        <v>0</v>
      </c>
      <c r="AA33" s="71">
        <f t="shared" si="13"/>
        <v>4193763</v>
      </c>
      <c r="AB33" s="71">
        <f t="shared" si="13"/>
        <v>1945684</v>
      </c>
      <c r="AC33" s="71">
        <f t="shared" si="13"/>
        <v>157000</v>
      </c>
      <c r="AD33" s="71">
        <f t="shared" si="13"/>
        <v>1228219</v>
      </c>
      <c r="AE33" s="71">
        <f t="shared" si="13"/>
        <v>5000</v>
      </c>
      <c r="AF33" s="71">
        <f t="shared" si="13"/>
        <v>80000</v>
      </c>
      <c r="AG33" s="292">
        <f t="shared" si="13"/>
        <v>10388829</v>
      </c>
      <c r="AH33" s="318">
        <f t="shared" si="13"/>
        <v>10731965</v>
      </c>
      <c r="AI33" s="60">
        <f t="shared" si="13"/>
        <v>10478000</v>
      </c>
      <c r="AJ33" s="292">
        <f t="shared" si="13"/>
        <v>770000</v>
      </c>
      <c r="AK33" s="318">
        <f t="shared" si="13"/>
        <v>647867</v>
      </c>
      <c r="AL33" s="60">
        <f t="shared" si="13"/>
        <v>816000</v>
      </c>
      <c r="AM33" s="292">
        <f t="shared" si="13"/>
        <v>2419644</v>
      </c>
      <c r="AN33" s="318">
        <f t="shared" si="13"/>
        <v>3846928</v>
      </c>
      <c r="AO33" s="60">
        <f t="shared" si="13"/>
        <v>2829000</v>
      </c>
      <c r="AP33" s="329">
        <f t="shared" si="1"/>
        <v>13578473</v>
      </c>
      <c r="AQ33" s="339">
        <f t="shared" si="2"/>
        <v>15226760</v>
      </c>
      <c r="AR33" s="282">
        <f t="shared" si="3"/>
        <v>14123000</v>
      </c>
      <c r="AS33" s="411" t="s">
        <v>64</v>
      </c>
      <c r="AT33" s="412"/>
      <c r="AU33" s="413"/>
    </row>
    <row r="34" spans="1:47" ht="13.5" customHeight="1" thickBot="1">
      <c r="A34" s="80" t="s">
        <v>65</v>
      </c>
      <c r="B34" s="68">
        <f>B18+B21+B29+B31+B33</f>
        <v>500000</v>
      </c>
      <c r="C34" s="68">
        <f t="shared" ref="C34:AR34" si="14">C18+C21+C29+C31+C33</f>
        <v>213364</v>
      </c>
      <c r="D34" s="68">
        <f t="shared" si="14"/>
        <v>127000</v>
      </c>
      <c r="E34" s="68">
        <f t="shared" si="14"/>
        <v>0</v>
      </c>
      <c r="F34" s="68">
        <f t="shared" si="14"/>
        <v>0</v>
      </c>
      <c r="G34" s="68">
        <f t="shared" si="14"/>
        <v>2025500</v>
      </c>
      <c r="H34" s="68">
        <f t="shared" si="14"/>
        <v>243000</v>
      </c>
      <c r="I34" s="68">
        <f t="shared" si="14"/>
        <v>200000</v>
      </c>
      <c r="J34" s="68">
        <f t="shared" si="14"/>
        <v>1920240</v>
      </c>
      <c r="K34" s="68">
        <f t="shared" si="14"/>
        <v>537239</v>
      </c>
      <c r="L34" s="68">
        <f t="shared" si="14"/>
        <v>139700</v>
      </c>
      <c r="M34" s="68">
        <f t="shared" si="14"/>
        <v>200000</v>
      </c>
      <c r="N34" s="68">
        <f t="shared" si="14"/>
        <v>0</v>
      </c>
      <c r="O34" s="68">
        <f t="shared" si="14"/>
        <v>401000</v>
      </c>
      <c r="P34" s="68">
        <f t="shared" si="14"/>
        <v>4800000</v>
      </c>
      <c r="Q34" s="68">
        <f t="shared" si="14"/>
        <v>975000</v>
      </c>
      <c r="R34" s="68">
        <f t="shared" si="14"/>
        <v>2767000</v>
      </c>
      <c r="S34" s="68">
        <f t="shared" si="14"/>
        <v>600000</v>
      </c>
      <c r="T34" s="68">
        <f t="shared" si="14"/>
        <v>1455000</v>
      </c>
      <c r="U34" s="68">
        <f t="shared" si="14"/>
        <v>6240000</v>
      </c>
      <c r="V34" s="68">
        <f t="shared" si="14"/>
        <v>30000</v>
      </c>
      <c r="W34" s="68">
        <f t="shared" si="14"/>
        <v>628000</v>
      </c>
      <c r="X34" s="68">
        <f t="shared" si="14"/>
        <v>151200</v>
      </c>
      <c r="Y34" s="68">
        <f t="shared" si="14"/>
        <v>0</v>
      </c>
      <c r="Z34" s="68">
        <f t="shared" si="14"/>
        <v>0</v>
      </c>
      <c r="AA34" s="68">
        <f t="shared" si="14"/>
        <v>19726216</v>
      </c>
      <c r="AB34" s="68">
        <f t="shared" si="14"/>
        <v>9151920</v>
      </c>
      <c r="AC34" s="68">
        <f t="shared" si="14"/>
        <v>894884</v>
      </c>
      <c r="AD34" s="68">
        <f t="shared" si="14"/>
        <v>5779019</v>
      </c>
      <c r="AE34" s="68">
        <f t="shared" si="14"/>
        <v>25000</v>
      </c>
      <c r="AF34" s="68">
        <f t="shared" si="14"/>
        <v>587000</v>
      </c>
      <c r="AG34" s="293">
        <f t="shared" si="14"/>
        <v>60317282</v>
      </c>
      <c r="AH34" s="319">
        <f t="shared" si="14"/>
        <v>61529386</v>
      </c>
      <c r="AI34" s="61">
        <f t="shared" si="14"/>
        <v>55680000</v>
      </c>
      <c r="AJ34" s="293">
        <f t="shared" si="14"/>
        <v>4435000</v>
      </c>
      <c r="AK34" s="319">
        <f t="shared" si="14"/>
        <v>4483362</v>
      </c>
      <c r="AL34" s="61">
        <f t="shared" si="14"/>
        <v>5241000</v>
      </c>
      <c r="AM34" s="293">
        <f t="shared" si="14"/>
        <v>12328171</v>
      </c>
      <c r="AN34" s="319">
        <f t="shared" si="14"/>
        <v>21517715</v>
      </c>
      <c r="AO34" s="61">
        <f t="shared" si="14"/>
        <v>17082000</v>
      </c>
      <c r="AP34" s="330">
        <f t="shared" si="14"/>
        <v>77080453</v>
      </c>
      <c r="AQ34" s="340">
        <f t="shared" si="14"/>
        <v>87530463</v>
      </c>
      <c r="AR34" s="61">
        <f t="shared" si="14"/>
        <v>78003000</v>
      </c>
      <c r="AS34" s="432" t="s">
        <v>65</v>
      </c>
      <c r="AT34" s="433"/>
      <c r="AU34" s="434"/>
    </row>
    <row r="35" spans="1:47" ht="15.75" customHeight="1" thickBot="1">
      <c r="A35" s="83" t="s">
        <v>71</v>
      </c>
      <c r="B35" s="6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>
        <v>6891541</v>
      </c>
      <c r="AG35" s="288">
        <f>SUM(B35:AF35)</f>
        <v>6891541</v>
      </c>
      <c r="AH35" s="315">
        <v>12443595</v>
      </c>
      <c r="AI35" s="44">
        <v>31844000</v>
      </c>
      <c r="AJ35" s="305"/>
      <c r="AK35" s="317"/>
      <c r="AL35" s="39"/>
      <c r="AM35" s="311"/>
      <c r="AN35" s="315"/>
      <c r="AO35" s="67"/>
      <c r="AP35" s="329">
        <f t="shared" si="1"/>
        <v>6891541</v>
      </c>
      <c r="AQ35" s="336">
        <f t="shared" si="2"/>
        <v>12443595</v>
      </c>
      <c r="AR35" s="278">
        <f t="shared" si="3"/>
        <v>31844000</v>
      </c>
      <c r="AS35" s="429" t="s">
        <v>71</v>
      </c>
      <c r="AT35" s="430"/>
      <c r="AU35" s="431"/>
    </row>
    <row r="36" spans="1:47" ht="14.25" customHeight="1" thickBot="1">
      <c r="A36" s="84" t="s">
        <v>72</v>
      </c>
      <c r="B36" s="28">
        <f t="shared" ref="B36:AR36" si="15">SUM(B35:B35)</f>
        <v>0</v>
      </c>
      <c r="C36" s="28">
        <f t="shared" si="15"/>
        <v>0</v>
      </c>
      <c r="D36" s="28">
        <f t="shared" si="15"/>
        <v>0</v>
      </c>
      <c r="E36" s="28">
        <f t="shared" si="15"/>
        <v>0</v>
      </c>
      <c r="F36" s="28">
        <f t="shared" si="15"/>
        <v>0</v>
      </c>
      <c r="G36" s="28">
        <f t="shared" si="15"/>
        <v>0</v>
      </c>
      <c r="H36" s="28">
        <f t="shared" si="15"/>
        <v>0</v>
      </c>
      <c r="I36" s="28">
        <f t="shared" si="15"/>
        <v>0</v>
      </c>
      <c r="J36" s="28">
        <f t="shared" si="15"/>
        <v>0</v>
      </c>
      <c r="K36" s="28">
        <f t="shared" si="15"/>
        <v>0</v>
      </c>
      <c r="L36" s="28">
        <f t="shared" si="15"/>
        <v>0</v>
      </c>
      <c r="M36" s="28">
        <f t="shared" si="15"/>
        <v>0</v>
      </c>
      <c r="N36" s="28">
        <f t="shared" si="15"/>
        <v>0</v>
      </c>
      <c r="O36" s="28">
        <f t="shared" si="15"/>
        <v>0</v>
      </c>
      <c r="P36" s="28">
        <f t="shared" si="15"/>
        <v>0</v>
      </c>
      <c r="Q36" s="28">
        <f t="shared" si="15"/>
        <v>0</v>
      </c>
      <c r="R36" s="28">
        <f t="shared" si="15"/>
        <v>0</v>
      </c>
      <c r="S36" s="28">
        <f t="shared" si="15"/>
        <v>0</v>
      </c>
      <c r="T36" s="28">
        <f t="shared" si="15"/>
        <v>0</v>
      </c>
      <c r="U36" s="28">
        <f t="shared" si="15"/>
        <v>0</v>
      </c>
      <c r="V36" s="28">
        <f t="shared" si="15"/>
        <v>0</v>
      </c>
      <c r="W36" s="28">
        <f t="shared" si="15"/>
        <v>0</v>
      </c>
      <c r="X36" s="28">
        <f t="shared" si="15"/>
        <v>0</v>
      </c>
      <c r="Y36" s="28">
        <f t="shared" si="15"/>
        <v>0</v>
      </c>
      <c r="Z36" s="28">
        <f t="shared" si="15"/>
        <v>0</v>
      </c>
      <c r="AA36" s="28">
        <f t="shared" si="15"/>
        <v>0</v>
      </c>
      <c r="AB36" s="28">
        <f t="shared" si="15"/>
        <v>0</v>
      </c>
      <c r="AC36" s="28">
        <f t="shared" si="15"/>
        <v>0</v>
      </c>
      <c r="AD36" s="28">
        <f t="shared" si="15"/>
        <v>0</v>
      </c>
      <c r="AE36" s="28">
        <f t="shared" si="15"/>
        <v>0</v>
      </c>
      <c r="AF36" s="28">
        <f t="shared" si="15"/>
        <v>6891541</v>
      </c>
      <c r="AG36" s="297">
        <f t="shared" si="15"/>
        <v>6891541</v>
      </c>
      <c r="AH36" s="323">
        <f t="shared" si="15"/>
        <v>12443595</v>
      </c>
      <c r="AI36" s="27">
        <f t="shared" si="15"/>
        <v>31844000</v>
      </c>
      <c r="AJ36" s="297">
        <f t="shared" si="15"/>
        <v>0</v>
      </c>
      <c r="AK36" s="323">
        <f t="shared" si="15"/>
        <v>0</v>
      </c>
      <c r="AL36" s="27">
        <f t="shared" si="15"/>
        <v>0</v>
      </c>
      <c r="AM36" s="297">
        <f t="shared" si="15"/>
        <v>0</v>
      </c>
      <c r="AN36" s="323">
        <f t="shared" si="15"/>
        <v>0</v>
      </c>
      <c r="AO36" s="27">
        <f t="shared" si="15"/>
        <v>0</v>
      </c>
      <c r="AP36" s="330">
        <f t="shared" si="15"/>
        <v>6891541</v>
      </c>
      <c r="AQ36" s="340">
        <f t="shared" si="15"/>
        <v>12443595</v>
      </c>
      <c r="AR36" s="61">
        <f t="shared" si="15"/>
        <v>31844000</v>
      </c>
      <c r="AS36" s="435" t="s">
        <v>72</v>
      </c>
      <c r="AT36" s="436"/>
      <c r="AU36" s="437"/>
    </row>
    <row r="37" spans="1:47" ht="14.25" customHeight="1" thickBot="1">
      <c r="A37" s="84" t="s">
        <v>235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98"/>
      <c r="AH37" s="324">
        <v>867194</v>
      </c>
      <c r="AI37" s="283">
        <v>20429000</v>
      </c>
      <c r="AJ37" s="306"/>
      <c r="AK37" s="315"/>
      <c r="AL37" s="44"/>
      <c r="AM37" s="312"/>
      <c r="AN37" s="324"/>
      <c r="AO37" s="283"/>
      <c r="AP37" s="332"/>
      <c r="AQ37" s="335">
        <f t="shared" si="2"/>
        <v>867194</v>
      </c>
      <c r="AR37" s="277">
        <f t="shared" si="3"/>
        <v>20429000</v>
      </c>
      <c r="AS37" s="559" t="s">
        <v>235</v>
      </c>
      <c r="AT37" s="560"/>
      <c r="AU37" s="561"/>
    </row>
    <row r="38" spans="1:47" ht="22.5" customHeight="1">
      <c r="A38" s="75" t="s">
        <v>234</v>
      </c>
      <c r="B38" s="5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88">
        <f t="shared" ref="AG38:AG44" si="16">SUM(B38:AF38)</f>
        <v>0</v>
      </c>
      <c r="AH38" s="314"/>
      <c r="AI38" s="31">
        <v>142000</v>
      </c>
      <c r="AJ38" s="303">
        <v>218858</v>
      </c>
      <c r="AK38" s="321">
        <v>2000</v>
      </c>
      <c r="AL38" s="34">
        <v>306000</v>
      </c>
      <c r="AM38" s="309">
        <v>551821</v>
      </c>
      <c r="AN38" s="314">
        <v>449139</v>
      </c>
      <c r="AO38" s="53">
        <v>12000</v>
      </c>
      <c r="AP38" s="328">
        <f t="shared" si="1"/>
        <v>770679</v>
      </c>
      <c r="AQ38" s="335">
        <f t="shared" si="2"/>
        <v>451139</v>
      </c>
      <c r="AR38" s="277">
        <f t="shared" si="3"/>
        <v>460000</v>
      </c>
      <c r="AS38" s="405" t="s">
        <v>151</v>
      </c>
      <c r="AT38" s="406"/>
      <c r="AU38" s="407"/>
    </row>
    <row r="39" spans="1:47" ht="22.5" customHeight="1">
      <c r="A39" s="75" t="s">
        <v>239</v>
      </c>
      <c r="B39" s="5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88"/>
      <c r="AH39" s="314">
        <v>1500000</v>
      </c>
      <c r="AI39" s="31"/>
      <c r="AJ39" s="303"/>
      <c r="AK39" s="321"/>
      <c r="AL39" s="34"/>
      <c r="AM39" s="309"/>
      <c r="AN39" s="314"/>
      <c r="AO39" s="53"/>
      <c r="AP39" s="328"/>
      <c r="AQ39" s="335"/>
      <c r="AR39" s="277"/>
      <c r="AS39" s="441" t="s">
        <v>239</v>
      </c>
      <c r="AT39" s="442"/>
      <c r="AU39" s="443"/>
    </row>
    <row r="40" spans="1:47" ht="13.5" customHeight="1">
      <c r="A40" s="76" t="s">
        <v>236</v>
      </c>
      <c r="B40" s="5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>
        <v>100000</v>
      </c>
      <c r="Z40" s="32"/>
      <c r="AA40" s="32"/>
      <c r="AB40" s="32"/>
      <c r="AC40" s="32"/>
      <c r="AD40" s="32"/>
      <c r="AE40" s="32"/>
      <c r="AF40" s="32"/>
      <c r="AG40" s="288">
        <f t="shared" si="16"/>
        <v>100000</v>
      </c>
      <c r="AH40" s="314">
        <v>6796300</v>
      </c>
      <c r="AI40" s="31">
        <v>10387000</v>
      </c>
      <c r="AJ40" s="303"/>
      <c r="AK40" s="321"/>
      <c r="AL40" s="34"/>
      <c r="AM40" s="309"/>
      <c r="AN40" s="314"/>
      <c r="AO40" s="53"/>
      <c r="AP40" s="328">
        <f t="shared" si="1"/>
        <v>100000</v>
      </c>
      <c r="AQ40" s="335">
        <f t="shared" si="2"/>
        <v>6796300</v>
      </c>
      <c r="AR40" s="277">
        <f t="shared" si="3"/>
        <v>10387000</v>
      </c>
      <c r="AS40" s="405" t="s">
        <v>237</v>
      </c>
      <c r="AT40" s="406"/>
      <c r="AU40" s="407"/>
    </row>
    <row r="41" spans="1:47" ht="13.5" customHeight="1">
      <c r="A41" s="76" t="s">
        <v>169</v>
      </c>
      <c r="B41" s="66"/>
      <c r="C41" s="47"/>
      <c r="D41" s="47"/>
      <c r="E41" s="47"/>
      <c r="F41" s="47">
        <v>50740891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88">
        <f t="shared" si="16"/>
        <v>50740891</v>
      </c>
      <c r="AH41" s="317"/>
      <c r="AI41" s="34"/>
      <c r="AJ41" s="305"/>
      <c r="AK41" s="317"/>
      <c r="AL41" s="39"/>
      <c r="AM41" s="311"/>
      <c r="AN41" s="321"/>
      <c r="AO41" s="34"/>
      <c r="AP41" s="328">
        <f t="shared" si="1"/>
        <v>50740891</v>
      </c>
      <c r="AQ41" s="335">
        <f t="shared" si="2"/>
        <v>0</v>
      </c>
      <c r="AR41" s="277">
        <f t="shared" si="3"/>
        <v>0</v>
      </c>
      <c r="AS41" s="441" t="s">
        <v>169</v>
      </c>
      <c r="AT41" s="442"/>
      <c r="AU41" s="443"/>
    </row>
    <row r="42" spans="1:47" ht="14.25" customHeight="1">
      <c r="A42" s="76" t="s">
        <v>167</v>
      </c>
      <c r="B42" s="66"/>
      <c r="C42" s="47"/>
      <c r="D42" s="47"/>
      <c r="E42" s="47"/>
      <c r="F42" s="47">
        <v>8500437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88">
        <f t="shared" si="16"/>
        <v>8500437</v>
      </c>
      <c r="AH42" s="321"/>
      <c r="AI42" s="34"/>
      <c r="AJ42" s="305"/>
      <c r="AK42" s="317"/>
      <c r="AL42" s="39"/>
      <c r="AM42" s="311"/>
      <c r="AN42" s="321"/>
      <c r="AO42" s="34"/>
      <c r="AP42" s="328">
        <f t="shared" si="1"/>
        <v>8500437</v>
      </c>
      <c r="AQ42" s="335">
        <f t="shared" si="2"/>
        <v>0</v>
      </c>
      <c r="AR42" s="277">
        <f t="shared" si="3"/>
        <v>0</v>
      </c>
      <c r="AS42" s="441" t="s">
        <v>167</v>
      </c>
      <c r="AT42" s="442"/>
      <c r="AU42" s="443"/>
    </row>
    <row r="43" spans="1:47" ht="12" customHeight="1">
      <c r="A43" s="85" t="s">
        <v>168</v>
      </c>
      <c r="B43" s="66"/>
      <c r="C43" s="47"/>
      <c r="D43" s="47"/>
      <c r="E43" s="47"/>
      <c r="F43" s="47">
        <v>84074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88">
        <f t="shared" si="16"/>
        <v>84074</v>
      </c>
      <c r="AH43" s="314"/>
      <c r="AI43" s="34"/>
      <c r="AJ43" s="305"/>
      <c r="AK43" s="317"/>
      <c r="AL43" s="39"/>
      <c r="AM43" s="311"/>
      <c r="AN43" s="321"/>
      <c r="AO43" s="34"/>
      <c r="AP43" s="328">
        <f t="shared" si="1"/>
        <v>84074</v>
      </c>
      <c r="AQ43" s="335">
        <f t="shared" si="2"/>
        <v>0</v>
      </c>
      <c r="AR43" s="277">
        <f t="shared" si="3"/>
        <v>0</v>
      </c>
      <c r="AS43" s="438" t="s">
        <v>158</v>
      </c>
      <c r="AT43" s="439"/>
      <c r="AU43" s="440"/>
    </row>
    <row r="44" spans="1:47" ht="12.75" customHeight="1" thickBot="1">
      <c r="A44" s="77" t="s">
        <v>157</v>
      </c>
      <c r="B44" s="66"/>
      <c r="C44" s="47"/>
      <c r="D44" s="47"/>
      <c r="E44" s="47"/>
      <c r="F44" s="47">
        <v>6430000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88">
        <f t="shared" si="16"/>
        <v>6430000</v>
      </c>
      <c r="AH44" s="315"/>
      <c r="AI44" s="44"/>
      <c r="AJ44" s="305"/>
      <c r="AK44" s="317"/>
      <c r="AL44" s="39"/>
      <c r="AM44" s="311"/>
      <c r="AN44" s="315"/>
      <c r="AO44" s="67"/>
      <c r="AP44" s="329">
        <f t="shared" si="1"/>
        <v>6430000</v>
      </c>
      <c r="AQ44" s="336">
        <f t="shared" si="2"/>
        <v>0</v>
      </c>
      <c r="AR44" s="278">
        <f t="shared" si="3"/>
        <v>0</v>
      </c>
      <c r="AS44" s="423" t="s">
        <v>159</v>
      </c>
      <c r="AT44" s="424"/>
      <c r="AU44" s="425"/>
    </row>
    <row r="45" spans="1:47" ht="15" customHeight="1" thickBot="1">
      <c r="A45" s="86" t="s">
        <v>77</v>
      </c>
      <c r="B45" s="73">
        <f t="shared" ref="B45:AF45" si="17">SUM(B38:B44)</f>
        <v>0</v>
      </c>
      <c r="C45" s="73">
        <f t="shared" si="17"/>
        <v>0</v>
      </c>
      <c r="D45" s="73">
        <f t="shared" si="17"/>
        <v>0</v>
      </c>
      <c r="E45" s="73">
        <f t="shared" si="17"/>
        <v>0</v>
      </c>
      <c r="F45" s="73">
        <f t="shared" si="17"/>
        <v>65755402</v>
      </c>
      <c r="G45" s="73">
        <f t="shared" si="17"/>
        <v>0</v>
      </c>
      <c r="H45" s="73">
        <f t="shared" si="17"/>
        <v>0</v>
      </c>
      <c r="I45" s="73">
        <f t="shared" si="17"/>
        <v>0</v>
      </c>
      <c r="J45" s="73">
        <f t="shared" si="17"/>
        <v>0</v>
      </c>
      <c r="K45" s="73">
        <f t="shared" si="17"/>
        <v>0</v>
      </c>
      <c r="L45" s="73">
        <f t="shared" si="17"/>
        <v>0</v>
      </c>
      <c r="M45" s="73">
        <f t="shared" si="17"/>
        <v>0</v>
      </c>
      <c r="N45" s="73">
        <f t="shared" si="17"/>
        <v>0</v>
      </c>
      <c r="O45" s="73">
        <f t="shared" si="17"/>
        <v>0</v>
      </c>
      <c r="P45" s="73">
        <f t="shared" si="17"/>
        <v>0</v>
      </c>
      <c r="Q45" s="73">
        <f t="shared" si="17"/>
        <v>0</v>
      </c>
      <c r="R45" s="73">
        <f t="shared" si="17"/>
        <v>0</v>
      </c>
      <c r="S45" s="73">
        <f t="shared" si="17"/>
        <v>0</v>
      </c>
      <c r="T45" s="73">
        <f t="shared" si="17"/>
        <v>0</v>
      </c>
      <c r="U45" s="73">
        <f t="shared" si="17"/>
        <v>0</v>
      </c>
      <c r="V45" s="73">
        <f t="shared" si="17"/>
        <v>0</v>
      </c>
      <c r="W45" s="73">
        <f t="shared" si="17"/>
        <v>0</v>
      </c>
      <c r="X45" s="73">
        <f t="shared" si="17"/>
        <v>0</v>
      </c>
      <c r="Y45" s="73">
        <f t="shared" si="17"/>
        <v>100000</v>
      </c>
      <c r="Z45" s="73">
        <f t="shared" si="17"/>
        <v>0</v>
      </c>
      <c r="AA45" s="73">
        <f t="shared" si="17"/>
        <v>0</v>
      </c>
      <c r="AB45" s="73">
        <f t="shared" si="17"/>
        <v>0</v>
      </c>
      <c r="AC45" s="73">
        <f t="shared" si="17"/>
        <v>0</v>
      </c>
      <c r="AD45" s="73">
        <f t="shared" si="17"/>
        <v>0</v>
      </c>
      <c r="AE45" s="73">
        <f t="shared" si="17"/>
        <v>0</v>
      </c>
      <c r="AF45" s="73">
        <f t="shared" si="17"/>
        <v>0</v>
      </c>
      <c r="AG45" s="299">
        <f>SUM(AG37:AG44)</f>
        <v>65855402</v>
      </c>
      <c r="AH45" s="325">
        <f t="shared" ref="AH45:AO45" si="18">SUM(AH37:AH44)</f>
        <v>9163494</v>
      </c>
      <c r="AI45" s="90">
        <f t="shared" si="18"/>
        <v>30958000</v>
      </c>
      <c r="AJ45" s="299">
        <f t="shared" si="18"/>
        <v>218858</v>
      </c>
      <c r="AK45" s="325">
        <f t="shared" si="18"/>
        <v>2000</v>
      </c>
      <c r="AL45" s="90">
        <f t="shared" si="18"/>
        <v>306000</v>
      </c>
      <c r="AM45" s="299">
        <f t="shared" si="18"/>
        <v>551821</v>
      </c>
      <c r="AN45" s="325">
        <f t="shared" si="18"/>
        <v>449139</v>
      </c>
      <c r="AO45" s="90">
        <f t="shared" si="18"/>
        <v>12000</v>
      </c>
      <c r="AP45" s="333">
        <f t="shared" ref="AP45" si="19">SUM(AP37:AP44)</f>
        <v>66626081</v>
      </c>
      <c r="AQ45" s="341">
        <f t="shared" ref="AQ45" si="20">SUM(AQ37:AQ44)</f>
        <v>8114633</v>
      </c>
      <c r="AR45" s="90">
        <f t="shared" ref="AR45" si="21">SUM(AR37:AR44)</f>
        <v>31276000</v>
      </c>
      <c r="AS45" s="426" t="s">
        <v>77</v>
      </c>
      <c r="AT45" s="427"/>
      <c r="AU45" s="428"/>
    </row>
    <row r="46" spans="1:47" ht="14.25" customHeight="1">
      <c r="A46" s="75" t="s">
        <v>240</v>
      </c>
      <c r="B46" s="5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88">
        <f>SUM(B46:AF46)</f>
        <v>0</v>
      </c>
      <c r="AH46" s="314">
        <v>13759800</v>
      </c>
      <c r="AI46" s="31"/>
      <c r="AJ46" s="302"/>
      <c r="AK46" s="314"/>
      <c r="AL46" s="31"/>
      <c r="AM46" s="308"/>
      <c r="AN46" s="314"/>
      <c r="AO46" s="53"/>
      <c r="AP46" s="328">
        <f t="shared" si="1"/>
        <v>0</v>
      </c>
      <c r="AQ46" s="335">
        <f t="shared" si="2"/>
        <v>13759800</v>
      </c>
      <c r="AR46" s="277">
        <f t="shared" si="3"/>
        <v>0</v>
      </c>
      <c r="AS46" s="420" t="s">
        <v>240</v>
      </c>
      <c r="AT46" s="421"/>
      <c r="AU46" s="422"/>
    </row>
    <row r="47" spans="1:47" ht="12.75" customHeight="1">
      <c r="A47" s="76" t="s">
        <v>79</v>
      </c>
      <c r="B47" s="5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>
        <v>5351417</v>
      </c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88">
        <f>SUM(B47:AF47)</f>
        <v>5351417</v>
      </c>
      <c r="AH47" s="314">
        <v>6531637</v>
      </c>
      <c r="AI47" s="31">
        <v>12186000</v>
      </c>
      <c r="AJ47" s="303"/>
      <c r="AK47" s="321"/>
      <c r="AL47" s="34"/>
      <c r="AM47" s="309">
        <v>157000</v>
      </c>
      <c r="AN47" s="314">
        <v>240717</v>
      </c>
      <c r="AO47" s="53">
        <v>1220000</v>
      </c>
      <c r="AP47" s="328">
        <f t="shared" si="1"/>
        <v>5508417</v>
      </c>
      <c r="AQ47" s="335">
        <f t="shared" si="2"/>
        <v>6772354</v>
      </c>
      <c r="AR47" s="277">
        <f t="shared" si="3"/>
        <v>13406000</v>
      </c>
      <c r="AS47" s="405" t="s">
        <v>79</v>
      </c>
      <c r="AT47" s="406"/>
      <c r="AU47" s="407"/>
    </row>
    <row r="48" spans="1:47" ht="12.75" customHeight="1">
      <c r="A48" s="77" t="s">
        <v>241</v>
      </c>
      <c r="B48" s="6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88"/>
      <c r="AH48" s="321">
        <v>100000</v>
      </c>
      <c r="AI48" s="34"/>
      <c r="AJ48" s="305"/>
      <c r="AK48" s="317"/>
      <c r="AL48" s="39"/>
      <c r="AM48" s="311"/>
      <c r="AN48" s="315"/>
      <c r="AO48" s="67"/>
      <c r="AP48" s="329"/>
      <c r="AQ48" s="336"/>
      <c r="AR48" s="278"/>
      <c r="AS48" s="438" t="s">
        <v>241</v>
      </c>
      <c r="AT48" s="439"/>
      <c r="AU48" s="440"/>
    </row>
    <row r="49" spans="1:47" ht="14.25" customHeight="1" thickBot="1">
      <c r="A49" s="77" t="s">
        <v>80</v>
      </c>
      <c r="B49" s="6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>
        <v>1444883</v>
      </c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88">
        <f>SUM(B49:AF49)</f>
        <v>1444883</v>
      </c>
      <c r="AH49" s="315">
        <v>5430089</v>
      </c>
      <c r="AI49" s="44">
        <v>3254000</v>
      </c>
      <c r="AJ49" s="305"/>
      <c r="AK49" s="317"/>
      <c r="AL49" s="39"/>
      <c r="AM49" s="311">
        <v>43000</v>
      </c>
      <c r="AN49" s="315">
        <v>64993</v>
      </c>
      <c r="AO49" s="67">
        <v>329000</v>
      </c>
      <c r="AP49" s="329">
        <f t="shared" si="1"/>
        <v>1487883</v>
      </c>
      <c r="AQ49" s="336">
        <f t="shared" si="2"/>
        <v>5495082</v>
      </c>
      <c r="AR49" s="278">
        <f t="shared" si="3"/>
        <v>3583000</v>
      </c>
      <c r="AS49" s="423" t="s">
        <v>80</v>
      </c>
      <c r="AT49" s="450"/>
      <c r="AU49" s="451"/>
    </row>
    <row r="50" spans="1:47" ht="11.25" customHeight="1" thickBot="1">
      <c r="A50" s="84" t="s">
        <v>81</v>
      </c>
      <c r="B50" s="68">
        <f>SUM(B46:B49)</f>
        <v>0</v>
      </c>
      <c r="C50" s="68">
        <f t="shared" ref="C50:AR50" si="22">SUM(C46:C49)</f>
        <v>0</v>
      </c>
      <c r="D50" s="68">
        <f t="shared" si="22"/>
        <v>0</v>
      </c>
      <c r="E50" s="68">
        <f t="shared" si="22"/>
        <v>0</v>
      </c>
      <c r="F50" s="68">
        <f t="shared" si="22"/>
        <v>0</v>
      </c>
      <c r="G50" s="68">
        <f t="shared" si="22"/>
        <v>0</v>
      </c>
      <c r="H50" s="68">
        <f t="shared" si="22"/>
        <v>0</v>
      </c>
      <c r="I50" s="68">
        <f t="shared" si="22"/>
        <v>0</v>
      </c>
      <c r="J50" s="68">
        <f t="shared" si="22"/>
        <v>0</v>
      </c>
      <c r="K50" s="68">
        <f t="shared" si="22"/>
        <v>0</v>
      </c>
      <c r="L50" s="68">
        <f t="shared" si="22"/>
        <v>0</v>
      </c>
      <c r="M50" s="68">
        <f t="shared" si="22"/>
        <v>0</v>
      </c>
      <c r="N50" s="68">
        <f t="shared" si="22"/>
        <v>0</v>
      </c>
      <c r="O50" s="68">
        <f t="shared" si="22"/>
        <v>6796300</v>
      </c>
      <c r="P50" s="68">
        <f t="shared" si="22"/>
        <v>0</v>
      </c>
      <c r="Q50" s="68">
        <f t="shared" si="22"/>
        <v>0</v>
      </c>
      <c r="R50" s="68">
        <f t="shared" si="22"/>
        <v>0</v>
      </c>
      <c r="S50" s="68">
        <f t="shared" si="22"/>
        <v>0</v>
      </c>
      <c r="T50" s="68">
        <f t="shared" si="22"/>
        <v>0</v>
      </c>
      <c r="U50" s="68">
        <f t="shared" si="22"/>
        <v>0</v>
      </c>
      <c r="V50" s="68">
        <f t="shared" si="22"/>
        <v>0</v>
      </c>
      <c r="W50" s="68">
        <f t="shared" si="22"/>
        <v>0</v>
      </c>
      <c r="X50" s="68">
        <f t="shared" si="22"/>
        <v>0</v>
      </c>
      <c r="Y50" s="68">
        <f t="shared" si="22"/>
        <v>0</v>
      </c>
      <c r="Z50" s="68">
        <f t="shared" si="22"/>
        <v>0</v>
      </c>
      <c r="AA50" s="68">
        <f t="shared" si="22"/>
        <v>0</v>
      </c>
      <c r="AB50" s="68">
        <f t="shared" si="22"/>
        <v>0</v>
      </c>
      <c r="AC50" s="68">
        <f t="shared" si="22"/>
        <v>0</v>
      </c>
      <c r="AD50" s="68">
        <f t="shared" si="22"/>
        <v>0</v>
      </c>
      <c r="AE50" s="68">
        <f t="shared" si="22"/>
        <v>0</v>
      </c>
      <c r="AF50" s="68">
        <f t="shared" si="22"/>
        <v>0</v>
      </c>
      <c r="AG50" s="293">
        <f t="shared" si="22"/>
        <v>6796300</v>
      </c>
      <c r="AH50" s="319">
        <f t="shared" si="22"/>
        <v>25821526</v>
      </c>
      <c r="AI50" s="61">
        <f t="shared" si="22"/>
        <v>15440000</v>
      </c>
      <c r="AJ50" s="293">
        <f t="shared" si="22"/>
        <v>0</v>
      </c>
      <c r="AK50" s="319">
        <f t="shared" si="22"/>
        <v>0</v>
      </c>
      <c r="AL50" s="61">
        <f t="shared" si="22"/>
        <v>0</v>
      </c>
      <c r="AM50" s="293">
        <f t="shared" si="22"/>
        <v>200000</v>
      </c>
      <c r="AN50" s="319">
        <f t="shared" si="22"/>
        <v>305710</v>
      </c>
      <c r="AO50" s="61">
        <f t="shared" si="22"/>
        <v>1549000</v>
      </c>
      <c r="AP50" s="330">
        <f t="shared" si="22"/>
        <v>6996300</v>
      </c>
      <c r="AQ50" s="340">
        <f t="shared" si="22"/>
        <v>26027236</v>
      </c>
      <c r="AR50" s="61">
        <f t="shared" si="22"/>
        <v>16989000</v>
      </c>
      <c r="AS50" s="435" t="s">
        <v>81</v>
      </c>
      <c r="AT50" s="436"/>
      <c r="AU50" s="437"/>
    </row>
    <row r="51" spans="1:47" ht="13.5" customHeight="1">
      <c r="A51" s="87" t="s">
        <v>82</v>
      </c>
      <c r="B51" s="50"/>
      <c r="C51" s="29"/>
      <c r="D51" s="29">
        <v>1000000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88">
        <f>SUM(B51:AF51)</f>
        <v>1000000</v>
      </c>
      <c r="AH51" s="314"/>
      <c r="AI51" s="31"/>
      <c r="AJ51" s="302"/>
      <c r="AK51" s="314"/>
      <c r="AL51" s="31"/>
      <c r="AM51" s="308"/>
      <c r="AN51" s="314"/>
      <c r="AO51" s="53"/>
      <c r="AP51" s="328">
        <f t="shared" si="1"/>
        <v>1000000</v>
      </c>
      <c r="AQ51" s="335">
        <f t="shared" si="2"/>
        <v>0</v>
      </c>
      <c r="AR51" s="277">
        <f t="shared" si="3"/>
        <v>0</v>
      </c>
      <c r="AS51" s="452" t="s">
        <v>82</v>
      </c>
      <c r="AT51" s="453"/>
      <c r="AU51" s="454"/>
    </row>
    <row r="52" spans="1:47" ht="14.25" customHeight="1" thickBot="1">
      <c r="A52" s="77" t="s">
        <v>83</v>
      </c>
      <c r="B52" s="66"/>
      <c r="C52" s="47"/>
      <c r="D52" s="47">
        <v>270000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88">
        <f>SUM(B52:AF52)</f>
        <v>270000</v>
      </c>
      <c r="AH52" s="315"/>
      <c r="AI52" s="44"/>
      <c r="AJ52" s="305"/>
      <c r="AK52" s="317"/>
      <c r="AL52" s="39"/>
      <c r="AM52" s="311"/>
      <c r="AN52" s="315"/>
      <c r="AO52" s="67"/>
      <c r="AP52" s="329">
        <f t="shared" si="1"/>
        <v>270000</v>
      </c>
      <c r="AQ52" s="336">
        <f t="shared" si="2"/>
        <v>0</v>
      </c>
      <c r="AR52" s="278">
        <f t="shared" si="3"/>
        <v>0</v>
      </c>
      <c r="AS52" s="423" t="s">
        <v>83</v>
      </c>
      <c r="AT52" s="424"/>
      <c r="AU52" s="425"/>
    </row>
    <row r="53" spans="1:47" ht="14.25" customHeight="1" thickBot="1">
      <c r="A53" s="80" t="s">
        <v>84</v>
      </c>
      <c r="B53" s="68">
        <f>SUM(B51:B52)</f>
        <v>0</v>
      </c>
      <c r="C53" s="68">
        <f t="shared" ref="C53:AR53" si="23">SUM(C51:C52)</f>
        <v>0</v>
      </c>
      <c r="D53" s="68">
        <f t="shared" si="23"/>
        <v>1270000</v>
      </c>
      <c r="E53" s="68">
        <f t="shared" si="23"/>
        <v>0</v>
      </c>
      <c r="F53" s="68">
        <f t="shared" si="23"/>
        <v>0</v>
      </c>
      <c r="G53" s="68">
        <f t="shared" si="23"/>
        <v>0</v>
      </c>
      <c r="H53" s="68">
        <f t="shared" si="23"/>
        <v>0</v>
      </c>
      <c r="I53" s="68">
        <f t="shared" si="23"/>
        <v>0</v>
      </c>
      <c r="J53" s="68">
        <f t="shared" si="23"/>
        <v>0</v>
      </c>
      <c r="K53" s="68">
        <f t="shared" si="23"/>
        <v>0</v>
      </c>
      <c r="L53" s="68">
        <f t="shared" si="23"/>
        <v>0</v>
      </c>
      <c r="M53" s="68">
        <f t="shared" si="23"/>
        <v>0</v>
      </c>
      <c r="N53" s="68">
        <f t="shared" si="23"/>
        <v>0</v>
      </c>
      <c r="O53" s="68">
        <f t="shared" si="23"/>
        <v>0</v>
      </c>
      <c r="P53" s="68">
        <f t="shared" si="23"/>
        <v>0</v>
      </c>
      <c r="Q53" s="68">
        <f t="shared" si="23"/>
        <v>0</v>
      </c>
      <c r="R53" s="68">
        <f t="shared" si="23"/>
        <v>0</v>
      </c>
      <c r="S53" s="68">
        <f t="shared" si="23"/>
        <v>0</v>
      </c>
      <c r="T53" s="68">
        <f t="shared" si="23"/>
        <v>0</v>
      </c>
      <c r="U53" s="68">
        <f t="shared" si="23"/>
        <v>0</v>
      </c>
      <c r="V53" s="68">
        <f t="shared" si="23"/>
        <v>0</v>
      </c>
      <c r="W53" s="68">
        <f t="shared" si="23"/>
        <v>0</v>
      </c>
      <c r="X53" s="68">
        <f t="shared" si="23"/>
        <v>0</v>
      </c>
      <c r="Y53" s="68">
        <f t="shared" si="23"/>
        <v>0</v>
      </c>
      <c r="Z53" s="68">
        <f t="shared" si="23"/>
        <v>0</v>
      </c>
      <c r="AA53" s="68">
        <f t="shared" si="23"/>
        <v>0</v>
      </c>
      <c r="AB53" s="68">
        <f t="shared" si="23"/>
        <v>0</v>
      </c>
      <c r="AC53" s="68">
        <f t="shared" si="23"/>
        <v>0</v>
      </c>
      <c r="AD53" s="68">
        <f t="shared" si="23"/>
        <v>0</v>
      </c>
      <c r="AE53" s="68">
        <f t="shared" si="23"/>
        <v>0</v>
      </c>
      <c r="AF53" s="68">
        <f t="shared" si="23"/>
        <v>0</v>
      </c>
      <c r="AG53" s="293">
        <f t="shared" si="23"/>
        <v>1270000</v>
      </c>
      <c r="AH53" s="319">
        <f t="shared" si="23"/>
        <v>0</v>
      </c>
      <c r="AI53" s="61">
        <f t="shared" si="23"/>
        <v>0</v>
      </c>
      <c r="AJ53" s="293">
        <f t="shared" si="23"/>
        <v>0</v>
      </c>
      <c r="AK53" s="319">
        <f t="shared" si="23"/>
        <v>0</v>
      </c>
      <c r="AL53" s="61">
        <f t="shared" si="23"/>
        <v>0</v>
      </c>
      <c r="AM53" s="293">
        <f t="shared" si="23"/>
        <v>0</v>
      </c>
      <c r="AN53" s="319">
        <f t="shared" si="23"/>
        <v>0</v>
      </c>
      <c r="AO53" s="61">
        <f t="shared" si="23"/>
        <v>0</v>
      </c>
      <c r="AP53" s="330">
        <f t="shared" si="23"/>
        <v>1270000</v>
      </c>
      <c r="AQ53" s="340">
        <f t="shared" si="23"/>
        <v>0</v>
      </c>
      <c r="AR53" s="61">
        <f t="shared" si="23"/>
        <v>0</v>
      </c>
      <c r="AS53" s="414" t="s">
        <v>84</v>
      </c>
      <c r="AT53" s="415"/>
      <c r="AU53" s="416"/>
    </row>
    <row r="54" spans="1:47" ht="14.25" customHeight="1" thickBot="1">
      <c r="A54" s="77" t="s">
        <v>164</v>
      </c>
      <c r="B54" s="6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>
        <v>1500000</v>
      </c>
      <c r="AA54" s="47"/>
      <c r="AB54" s="47"/>
      <c r="AC54" s="47"/>
      <c r="AD54" s="47"/>
      <c r="AE54" s="47"/>
      <c r="AF54" s="47"/>
      <c r="AG54" s="288">
        <f>SUM(B54:AF54)</f>
        <v>1500000</v>
      </c>
      <c r="AH54" s="315"/>
      <c r="AI54" s="44"/>
      <c r="AJ54" s="305"/>
      <c r="AK54" s="317"/>
      <c r="AL54" s="39"/>
      <c r="AM54" s="311"/>
      <c r="AN54" s="315"/>
      <c r="AO54" s="67"/>
      <c r="AP54" s="329">
        <f t="shared" si="1"/>
        <v>1500000</v>
      </c>
      <c r="AQ54" s="336">
        <f t="shared" si="2"/>
        <v>0</v>
      </c>
      <c r="AR54" s="278">
        <f t="shared" si="3"/>
        <v>0</v>
      </c>
      <c r="AS54" s="423" t="s">
        <v>86</v>
      </c>
      <c r="AT54" s="424"/>
      <c r="AU54" s="425"/>
    </row>
    <row r="55" spans="1:47" ht="18.75" customHeight="1" thickBot="1">
      <c r="A55" s="80" t="s">
        <v>87</v>
      </c>
      <c r="B55" s="68">
        <f t="shared" ref="B55:AR55" si="24">SUM(B54:B54)</f>
        <v>0</v>
      </c>
      <c r="C55" s="68">
        <f t="shared" si="24"/>
        <v>0</v>
      </c>
      <c r="D55" s="68">
        <f t="shared" si="24"/>
        <v>0</v>
      </c>
      <c r="E55" s="68">
        <f t="shared" si="24"/>
        <v>0</v>
      </c>
      <c r="F55" s="68">
        <f t="shared" si="24"/>
        <v>0</v>
      </c>
      <c r="G55" s="68">
        <f t="shared" si="24"/>
        <v>0</v>
      </c>
      <c r="H55" s="68">
        <f t="shared" si="24"/>
        <v>0</v>
      </c>
      <c r="I55" s="68">
        <f t="shared" si="24"/>
        <v>0</v>
      </c>
      <c r="J55" s="68">
        <f t="shared" si="24"/>
        <v>0</v>
      </c>
      <c r="K55" s="68">
        <f t="shared" si="24"/>
        <v>0</v>
      </c>
      <c r="L55" s="68">
        <f t="shared" si="24"/>
        <v>0</v>
      </c>
      <c r="M55" s="68">
        <f t="shared" si="24"/>
        <v>0</v>
      </c>
      <c r="N55" s="68">
        <f t="shared" si="24"/>
        <v>0</v>
      </c>
      <c r="O55" s="68">
        <f t="shared" si="24"/>
        <v>0</v>
      </c>
      <c r="P55" s="68">
        <f t="shared" si="24"/>
        <v>0</v>
      </c>
      <c r="Q55" s="68">
        <f t="shared" si="24"/>
        <v>0</v>
      </c>
      <c r="R55" s="68">
        <f t="shared" si="24"/>
        <v>0</v>
      </c>
      <c r="S55" s="68">
        <f t="shared" si="24"/>
        <v>0</v>
      </c>
      <c r="T55" s="68">
        <f t="shared" si="24"/>
        <v>0</v>
      </c>
      <c r="U55" s="68">
        <f t="shared" si="24"/>
        <v>0</v>
      </c>
      <c r="V55" s="68">
        <f t="shared" si="24"/>
        <v>0</v>
      </c>
      <c r="W55" s="68">
        <f t="shared" si="24"/>
        <v>0</v>
      </c>
      <c r="X55" s="68">
        <f t="shared" si="24"/>
        <v>0</v>
      </c>
      <c r="Y55" s="68">
        <f t="shared" si="24"/>
        <v>0</v>
      </c>
      <c r="Z55" s="68">
        <f t="shared" si="24"/>
        <v>1500000</v>
      </c>
      <c r="AA55" s="68">
        <f t="shared" si="24"/>
        <v>0</v>
      </c>
      <c r="AB55" s="68">
        <f t="shared" si="24"/>
        <v>0</v>
      </c>
      <c r="AC55" s="68">
        <f t="shared" si="24"/>
        <v>0</v>
      </c>
      <c r="AD55" s="68">
        <f t="shared" si="24"/>
        <v>0</v>
      </c>
      <c r="AE55" s="68">
        <f t="shared" si="24"/>
        <v>0</v>
      </c>
      <c r="AF55" s="68">
        <f t="shared" si="24"/>
        <v>0</v>
      </c>
      <c r="AG55" s="293">
        <f t="shared" si="24"/>
        <v>1500000</v>
      </c>
      <c r="AH55" s="319">
        <f t="shared" si="24"/>
        <v>0</v>
      </c>
      <c r="AI55" s="61">
        <f t="shared" si="24"/>
        <v>0</v>
      </c>
      <c r="AJ55" s="293">
        <f t="shared" si="24"/>
        <v>0</v>
      </c>
      <c r="AK55" s="319">
        <f t="shared" si="24"/>
        <v>0</v>
      </c>
      <c r="AL55" s="61">
        <f t="shared" si="24"/>
        <v>0</v>
      </c>
      <c r="AM55" s="293">
        <f t="shared" si="24"/>
        <v>0</v>
      </c>
      <c r="AN55" s="319">
        <f t="shared" si="24"/>
        <v>0</v>
      </c>
      <c r="AO55" s="61">
        <f t="shared" si="24"/>
        <v>0</v>
      </c>
      <c r="AP55" s="330">
        <f t="shared" si="24"/>
        <v>1500000</v>
      </c>
      <c r="AQ55" s="340">
        <f t="shared" si="24"/>
        <v>0</v>
      </c>
      <c r="AR55" s="61">
        <f t="shared" si="24"/>
        <v>0</v>
      </c>
      <c r="AS55" s="414" t="s">
        <v>87</v>
      </c>
      <c r="AT55" s="415"/>
      <c r="AU55" s="416"/>
    </row>
    <row r="56" spans="1:47" ht="17.25" customHeight="1" thickBot="1">
      <c r="A56" s="80" t="s">
        <v>88</v>
      </c>
      <c r="B56" s="68">
        <f t="shared" ref="B56:AR56" si="25">B14+B15+B34+B36+B45+B50+B53+B55</f>
        <v>12709829</v>
      </c>
      <c r="C56" s="68">
        <f t="shared" si="25"/>
        <v>1208535</v>
      </c>
      <c r="D56" s="68">
        <f t="shared" si="25"/>
        <v>1397000</v>
      </c>
      <c r="E56" s="68">
        <f t="shared" si="25"/>
        <v>0</v>
      </c>
      <c r="F56" s="68">
        <f t="shared" si="25"/>
        <v>65755402</v>
      </c>
      <c r="G56" s="68">
        <f t="shared" si="25"/>
        <v>4486931</v>
      </c>
      <c r="H56" s="68">
        <f t="shared" si="25"/>
        <v>243000</v>
      </c>
      <c r="I56" s="68">
        <f t="shared" si="25"/>
        <v>200000</v>
      </c>
      <c r="J56" s="68">
        <f t="shared" si="25"/>
        <v>18460240</v>
      </c>
      <c r="K56" s="68">
        <f t="shared" si="25"/>
        <v>2998670</v>
      </c>
      <c r="L56" s="68">
        <f t="shared" si="25"/>
        <v>754368</v>
      </c>
      <c r="M56" s="68">
        <f t="shared" si="25"/>
        <v>200000</v>
      </c>
      <c r="N56" s="68">
        <f t="shared" si="25"/>
        <v>0</v>
      </c>
      <c r="O56" s="68">
        <f t="shared" si="25"/>
        <v>7197300</v>
      </c>
      <c r="P56" s="68">
        <f t="shared" si="25"/>
        <v>4800000</v>
      </c>
      <c r="Q56" s="68">
        <f t="shared" si="25"/>
        <v>3436430</v>
      </c>
      <c r="R56" s="68">
        <f t="shared" si="25"/>
        <v>2767000</v>
      </c>
      <c r="S56" s="68">
        <f t="shared" si="25"/>
        <v>600000</v>
      </c>
      <c r="T56" s="68">
        <f t="shared" si="25"/>
        <v>1455000</v>
      </c>
      <c r="U56" s="68">
        <f t="shared" si="25"/>
        <v>6240000</v>
      </c>
      <c r="V56" s="68">
        <f t="shared" si="25"/>
        <v>30000</v>
      </c>
      <c r="W56" s="68">
        <f t="shared" si="25"/>
        <v>7197651</v>
      </c>
      <c r="X56" s="68">
        <f t="shared" si="25"/>
        <v>151200</v>
      </c>
      <c r="Y56" s="68">
        <f t="shared" si="25"/>
        <v>100000</v>
      </c>
      <c r="Z56" s="68">
        <f t="shared" si="25"/>
        <v>1500000</v>
      </c>
      <c r="AA56" s="68">
        <f t="shared" si="25"/>
        <v>19726216</v>
      </c>
      <c r="AB56" s="68">
        <f t="shared" si="25"/>
        <v>9151920</v>
      </c>
      <c r="AC56" s="68">
        <f t="shared" si="25"/>
        <v>3589424</v>
      </c>
      <c r="AD56" s="68">
        <f t="shared" si="25"/>
        <v>6763090</v>
      </c>
      <c r="AE56" s="68">
        <f t="shared" si="25"/>
        <v>2486431</v>
      </c>
      <c r="AF56" s="68">
        <f t="shared" si="25"/>
        <v>7478541</v>
      </c>
      <c r="AG56" s="293">
        <f t="shared" si="25"/>
        <v>193084178</v>
      </c>
      <c r="AH56" s="319">
        <f t="shared" si="25"/>
        <v>163566269</v>
      </c>
      <c r="AI56" s="61">
        <f t="shared" si="25"/>
        <v>196181000</v>
      </c>
      <c r="AJ56" s="293">
        <f t="shared" si="25"/>
        <v>40808331</v>
      </c>
      <c r="AK56" s="319">
        <f t="shared" si="25"/>
        <v>41845875</v>
      </c>
      <c r="AL56" s="61">
        <f t="shared" si="25"/>
        <v>41087000</v>
      </c>
      <c r="AM56" s="293">
        <f t="shared" si="25"/>
        <v>60102383</v>
      </c>
      <c r="AN56" s="319">
        <f t="shared" si="25"/>
        <v>62570224</v>
      </c>
      <c r="AO56" s="61">
        <f t="shared" si="25"/>
        <v>58791000</v>
      </c>
      <c r="AP56" s="330">
        <f t="shared" si="25"/>
        <v>293994892</v>
      </c>
      <c r="AQ56" s="340">
        <f t="shared" si="25"/>
        <v>266382368</v>
      </c>
      <c r="AR56" s="61">
        <f t="shared" si="25"/>
        <v>296059000</v>
      </c>
      <c r="AS56" s="414" t="s">
        <v>88</v>
      </c>
      <c r="AT56" s="415"/>
      <c r="AU56" s="416"/>
    </row>
    <row r="57" spans="1:47" ht="17.25" customHeight="1">
      <c r="A57" s="285" t="s">
        <v>238</v>
      </c>
      <c r="B57" s="286"/>
      <c r="C57" s="286"/>
      <c r="D57" s="286"/>
      <c r="E57" s="286"/>
      <c r="F57" s="286">
        <v>6437236</v>
      </c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300">
        <v>6437236</v>
      </c>
      <c r="AH57" s="326">
        <v>6015206</v>
      </c>
      <c r="AI57" s="284">
        <v>5410000</v>
      </c>
      <c r="AJ57" s="307"/>
      <c r="AK57" s="326"/>
      <c r="AL57" s="284"/>
      <c r="AM57" s="313"/>
      <c r="AN57" s="326"/>
      <c r="AO57" s="287"/>
      <c r="AP57" s="332"/>
      <c r="AQ57" s="335">
        <f t="shared" si="2"/>
        <v>6015206</v>
      </c>
      <c r="AR57" s="277">
        <f t="shared" si="3"/>
        <v>5410000</v>
      </c>
      <c r="AS57" s="562" t="s">
        <v>238</v>
      </c>
      <c r="AT57" s="563"/>
      <c r="AU57" s="564"/>
    </row>
    <row r="58" spans="1:47" ht="16.5" customHeight="1" thickBot="1">
      <c r="A58" s="75" t="s">
        <v>166</v>
      </c>
      <c r="B58" s="50"/>
      <c r="C58" s="29"/>
      <c r="D58" s="29"/>
      <c r="E58" s="29"/>
      <c r="F58" s="29">
        <v>99578035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88">
        <f>SUM(B58:AF58)</f>
        <v>99578035</v>
      </c>
      <c r="AH58" s="315">
        <v>103154791</v>
      </c>
      <c r="AI58" s="44">
        <v>98790000</v>
      </c>
      <c r="AJ58" s="306"/>
      <c r="AK58" s="315"/>
      <c r="AL58" s="44"/>
      <c r="AM58" s="312"/>
      <c r="AN58" s="315"/>
      <c r="AO58" s="67"/>
      <c r="AP58" s="329">
        <f t="shared" si="1"/>
        <v>99578035</v>
      </c>
      <c r="AQ58" s="336">
        <f t="shared" si="2"/>
        <v>103154791</v>
      </c>
      <c r="AR58" s="278">
        <f t="shared" si="3"/>
        <v>98790000</v>
      </c>
      <c r="AS58" s="420" t="s">
        <v>89</v>
      </c>
      <c r="AT58" s="421"/>
      <c r="AU58" s="422"/>
    </row>
    <row r="59" spans="1:47" ht="17.25" customHeight="1" thickBot="1">
      <c r="A59" s="80" t="s">
        <v>91</v>
      </c>
      <c r="B59" s="68">
        <f>SUM(B57:B58)</f>
        <v>0</v>
      </c>
      <c r="C59" s="68">
        <f t="shared" ref="C59:AE59" si="26">SUM(C57:C58)</f>
        <v>0</v>
      </c>
      <c r="D59" s="68">
        <f t="shared" si="26"/>
        <v>0</v>
      </c>
      <c r="E59" s="68">
        <f t="shared" si="26"/>
        <v>0</v>
      </c>
      <c r="F59" s="68">
        <f t="shared" si="26"/>
        <v>106015271</v>
      </c>
      <c r="G59" s="68">
        <f t="shared" si="26"/>
        <v>0</v>
      </c>
      <c r="H59" s="68">
        <f t="shared" si="26"/>
        <v>0</v>
      </c>
      <c r="I59" s="68">
        <f t="shared" si="26"/>
        <v>0</v>
      </c>
      <c r="J59" s="68">
        <f t="shared" si="26"/>
        <v>0</v>
      </c>
      <c r="K59" s="68">
        <f t="shared" si="26"/>
        <v>0</v>
      </c>
      <c r="L59" s="68">
        <f t="shared" si="26"/>
        <v>0</v>
      </c>
      <c r="M59" s="68">
        <f t="shared" si="26"/>
        <v>0</v>
      </c>
      <c r="N59" s="68">
        <f t="shared" si="26"/>
        <v>0</v>
      </c>
      <c r="O59" s="68">
        <f t="shared" si="26"/>
        <v>0</v>
      </c>
      <c r="P59" s="68">
        <f t="shared" si="26"/>
        <v>0</v>
      </c>
      <c r="Q59" s="68">
        <f t="shared" si="26"/>
        <v>0</v>
      </c>
      <c r="R59" s="68">
        <f t="shared" si="26"/>
        <v>0</v>
      </c>
      <c r="S59" s="68">
        <f t="shared" si="26"/>
        <v>0</v>
      </c>
      <c r="T59" s="68">
        <f t="shared" si="26"/>
        <v>0</v>
      </c>
      <c r="U59" s="68">
        <f t="shared" si="26"/>
        <v>0</v>
      </c>
      <c r="V59" s="68">
        <f t="shared" si="26"/>
        <v>0</v>
      </c>
      <c r="W59" s="68">
        <f t="shared" si="26"/>
        <v>0</v>
      </c>
      <c r="X59" s="68">
        <f t="shared" si="26"/>
        <v>0</v>
      </c>
      <c r="Y59" s="68">
        <f t="shared" si="26"/>
        <v>0</v>
      </c>
      <c r="Z59" s="68">
        <f t="shared" si="26"/>
        <v>0</v>
      </c>
      <c r="AA59" s="68">
        <f t="shared" si="26"/>
        <v>0</v>
      </c>
      <c r="AB59" s="68">
        <f t="shared" si="26"/>
        <v>0</v>
      </c>
      <c r="AC59" s="68">
        <f t="shared" si="26"/>
        <v>0</v>
      </c>
      <c r="AD59" s="68">
        <f t="shared" si="26"/>
        <v>0</v>
      </c>
      <c r="AE59" s="68">
        <f t="shared" si="26"/>
        <v>0</v>
      </c>
      <c r="AF59" s="68">
        <f>SUM(AF57:AF58)</f>
        <v>0</v>
      </c>
      <c r="AG59" s="293">
        <f>SUM(AG57:AG58)</f>
        <v>106015271</v>
      </c>
      <c r="AH59" s="319">
        <f t="shared" ref="AH59:AR59" si="27">SUM(AH57:AH58)</f>
        <v>109169997</v>
      </c>
      <c r="AI59" s="61">
        <f t="shared" si="27"/>
        <v>104200000</v>
      </c>
      <c r="AJ59" s="293">
        <f t="shared" si="27"/>
        <v>0</v>
      </c>
      <c r="AK59" s="319">
        <f t="shared" si="27"/>
        <v>0</v>
      </c>
      <c r="AL59" s="61">
        <f t="shared" si="27"/>
        <v>0</v>
      </c>
      <c r="AM59" s="293">
        <f t="shared" si="27"/>
        <v>0</v>
      </c>
      <c r="AN59" s="319">
        <f t="shared" si="27"/>
        <v>0</v>
      </c>
      <c r="AO59" s="61">
        <f t="shared" si="27"/>
        <v>0</v>
      </c>
      <c r="AP59" s="330">
        <f t="shared" si="27"/>
        <v>99578035</v>
      </c>
      <c r="AQ59" s="340">
        <f t="shared" si="27"/>
        <v>109169997</v>
      </c>
      <c r="AR59" s="61">
        <f t="shared" si="27"/>
        <v>104200000</v>
      </c>
      <c r="AS59" s="414" t="s">
        <v>91</v>
      </c>
      <c r="AT59" s="415"/>
      <c r="AU59" s="416"/>
    </row>
    <row r="60" spans="1:47" ht="15.75" thickBot="1">
      <c r="A60" s="84" t="s">
        <v>92</v>
      </c>
      <c r="B60" s="68">
        <f t="shared" ref="B60:AO60" si="28">B56+B59</f>
        <v>12709829</v>
      </c>
      <c r="C60" s="68">
        <f t="shared" si="28"/>
        <v>1208535</v>
      </c>
      <c r="D60" s="68">
        <f t="shared" si="28"/>
        <v>1397000</v>
      </c>
      <c r="E60" s="68">
        <f t="shared" si="28"/>
        <v>0</v>
      </c>
      <c r="F60" s="68">
        <f t="shared" si="28"/>
        <v>171770673</v>
      </c>
      <c r="G60" s="68">
        <f t="shared" si="28"/>
        <v>4486931</v>
      </c>
      <c r="H60" s="68">
        <f t="shared" si="28"/>
        <v>243000</v>
      </c>
      <c r="I60" s="68">
        <f t="shared" si="28"/>
        <v>200000</v>
      </c>
      <c r="J60" s="68">
        <f t="shared" si="28"/>
        <v>18460240</v>
      </c>
      <c r="K60" s="68">
        <f t="shared" si="28"/>
        <v>2998670</v>
      </c>
      <c r="L60" s="68">
        <f t="shared" si="28"/>
        <v>754368</v>
      </c>
      <c r="M60" s="68">
        <f t="shared" si="28"/>
        <v>200000</v>
      </c>
      <c r="N60" s="68">
        <f t="shared" si="28"/>
        <v>0</v>
      </c>
      <c r="O60" s="68">
        <f t="shared" si="28"/>
        <v>7197300</v>
      </c>
      <c r="P60" s="68">
        <f t="shared" si="28"/>
        <v>4800000</v>
      </c>
      <c r="Q60" s="68">
        <f t="shared" si="28"/>
        <v>3436430</v>
      </c>
      <c r="R60" s="68">
        <f t="shared" si="28"/>
        <v>2767000</v>
      </c>
      <c r="S60" s="68">
        <f t="shared" si="28"/>
        <v>600000</v>
      </c>
      <c r="T60" s="68">
        <f t="shared" si="28"/>
        <v>1455000</v>
      </c>
      <c r="U60" s="68">
        <f t="shared" si="28"/>
        <v>6240000</v>
      </c>
      <c r="V60" s="68">
        <f t="shared" si="28"/>
        <v>30000</v>
      </c>
      <c r="W60" s="68">
        <f t="shared" si="28"/>
        <v>7197651</v>
      </c>
      <c r="X60" s="68">
        <f t="shared" si="28"/>
        <v>151200</v>
      </c>
      <c r="Y60" s="68">
        <f t="shared" si="28"/>
        <v>100000</v>
      </c>
      <c r="Z60" s="68">
        <f t="shared" si="28"/>
        <v>1500000</v>
      </c>
      <c r="AA60" s="68">
        <f t="shared" si="28"/>
        <v>19726216</v>
      </c>
      <c r="AB60" s="68">
        <f t="shared" si="28"/>
        <v>9151920</v>
      </c>
      <c r="AC60" s="68">
        <f t="shared" si="28"/>
        <v>3589424</v>
      </c>
      <c r="AD60" s="68">
        <f t="shared" si="28"/>
        <v>6763090</v>
      </c>
      <c r="AE60" s="68">
        <f t="shared" si="28"/>
        <v>2486431</v>
      </c>
      <c r="AF60" s="68">
        <f t="shared" si="28"/>
        <v>7478541</v>
      </c>
      <c r="AG60" s="293">
        <f t="shared" si="28"/>
        <v>299099449</v>
      </c>
      <c r="AH60" s="319">
        <f t="shared" si="28"/>
        <v>272736266</v>
      </c>
      <c r="AI60" s="61">
        <f t="shared" si="28"/>
        <v>300381000</v>
      </c>
      <c r="AJ60" s="293">
        <f t="shared" si="28"/>
        <v>40808331</v>
      </c>
      <c r="AK60" s="319">
        <f t="shared" si="28"/>
        <v>41845875</v>
      </c>
      <c r="AL60" s="61">
        <f t="shared" si="28"/>
        <v>41087000</v>
      </c>
      <c r="AM60" s="293">
        <f t="shared" si="28"/>
        <v>60102383</v>
      </c>
      <c r="AN60" s="319">
        <f t="shared" si="28"/>
        <v>62570224</v>
      </c>
      <c r="AO60" s="61">
        <f t="shared" si="28"/>
        <v>58791000</v>
      </c>
      <c r="AP60" s="330">
        <f t="shared" si="1"/>
        <v>400010163</v>
      </c>
      <c r="AQ60" s="337">
        <f t="shared" si="2"/>
        <v>377152365</v>
      </c>
      <c r="AR60" s="61">
        <f t="shared" si="3"/>
        <v>400259000</v>
      </c>
      <c r="AS60" s="435" t="s">
        <v>92</v>
      </c>
      <c r="AT60" s="436"/>
      <c r="AU60" s="437"/>
    </row>
  </sheetData>
  <mergeCells count="59">
    <mergeCell ref="AS7:AU7"/>
    <mergeCell ref="AS11:AU11"/>
    <mergeCell ref="AS37:AU37"/>
    <mergeCell ref="AS57:AU57"/>
    <mergeCell ref="AS39:AU39"/>
    <mergeCell ref="AS48:AU48"/>
    <mergeCell ref="AS20:AU20"/>
    <mergeCell ref="AS8:AU8"/>
    <mergeCell ref="AS9:AU9"/>
    <mergeCell ref="AS10:AU10"/>
    <mergeCell ref="AS12:AU12"/>
    <mergeCell ref="AS13:AU13"/>
    <mergeCell ref="AS14:AU14"/>
    <mergeCell ref="AS15:AU15"/>
    <mergeCell ref="AS16:AU16"/>
    <mergeCell ref="AS17:AU17"/>
    <mergeCell ref="AS2:AU2"/>
    <mergeCell ref="AS3:AU3"/>
    <mergeCell ref="AS4:AU4"/>
    <mergeCell ref="AS5:AU5"/>
    <mergeCell ref="AS6:AU6"/>
    <mergeCell ref="AS18:AU18"/>
    <mergeCell ref="AS19:AU19"/>
    <mergeCell ref="AS32:AU32"/>
    <mergeCell ref="AS21:AU21"/>
    <mergeCell ref="AS22:AU22"/>
    <mergeCell ref="AS23:AU23"/>
    <mergeCell ref="AS24:AU24"/>
    <mergeCell ref="AS25:AU25"/>
    <mergeCell ref="AS26:AU26"/>
    <mergeCell ref="AS27:AU27"/>
    <mergeCell ref="AS28:AU28"/>
    <mergeCell ref="AS29:AU29"/>
    <mergeCell ref="AS30:AU30"/>
    <mergeCell ref="AS31:AU31"/>
    <mergeCell ref="AS47:AU47"/>
    <mergeCell ref="AS49:AU49"/>
    <mergeCell ref="AS33:AU33"/>
    <mergeCell ref="AS34:AU34"/>
    <mergeCell ref="AS35:AU35"/>
    <mergeCell ref="AS36:AU36"/>
    <mergeCell ref="AS38:AU38"/>
    <mergeCell ref="AS40:AU40"/>
    <mergeCell ref="AS56:AU56"/>
    <mergeCell ref="AS58:AU58"/>
    <mergeCell ref="AS59:AU59"/>
    <mergeCell ref="AS60:AU60"/>
    <mergeCell ref="AS41:AU41"/>
    <mergeCell ref="AS42:AU42"/>
    <mergeCell ref="AS50:AU50"/>
    <mergeCell ref="AS51:AU51"/>
    <mergeCell ref="AS52:AU52"/>
    <mergeCell ref="AS53:AU53"/>
    <mergeCell ref="AS54:AU54"/>
    <mergeCell ref="AS55:AU55"/>
    <mergeCell ref="AS43:AU43"/>
    <mergeCell ref="AS44:AU44"/>
    <mergeCell ref="AS45:AU45"/>
    <mergeCell ref="AS46:AU46"/>
  </mergeCell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Hivatal</cp:lastModifiedBy>
  <cp:lastPrinted>2017-02-17T08:34:07Z</cp:lastPrinted>
  <dcterms:created xsi:type="dcterms:W3CDTF">2015-02-06T11:17:30Z</dcterms:created>
  <dcterms:modified xsi:type="dcterms:W3CDTF">2017-02-22T09:20:25Z</dcterms:modified>
</cp:coreProperties>
</file>