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5. sz. mell VK" sheetId="1" r:id="rId1"/>
  </sheets>
  <externalReferences>
    <externalReference r:id="rId2"/>
  </externalReferences>
  <definedNames>
    <definedName name="_xlnm.Print_Titles" localSheetId="0">'9.5. sz. mell VK'!$2:$7</definedName>
  </definedNames>
  <calcPr calcId="145621"/>
</workbook>
</file>

<file path=xl/calcChain.xml><?xml version="1.0" encoding="utf-8"?>
<calcChain xmlns="http://schemas.openxmlformats.org/spreadsheetml/2006/main">
  <c r="E61" i="1" l="1"/>
  <c r="F61" i="1" s="1"/>
  <c r="E60" i="1"/>
  <c r="F60" i="1" s="1"/>
  <c r="E59" i="1"/>
  <c r="F58" i="1"/>
  <c r="E58" i="1"/>
  <c r="F57" i="1"/>
  <c r="E57" i="1"/>
  <c r="F56" i="1"/>
  <c r="E56" i="1"/>
  <c r="F55" i="1"/>
  <c r="E55" i="1"/>
  <c r="F54" i="1"/>
  <c r="E54" i="1"/>
  <c r="E53" i="1"/>
  <c r="C53" i="1"/>
  <c r="F53" i="1" s="1"/>
  <c r="E52" i="1"/>
  <c r="F52" i="1" s="1"/>
  <c r="E51" i="1"/>
  <c r="F51" i="1" s="1"/>
  <c r="E50" i="1"/>
  <c r="C50" i="1"/>
  <c r="F50" i="1" s="1"/>
  <c r="F49" i="1"/>
  <c r="E49" i="1"/>
  <c r="F48" i="1"/>
  <c r="E48" i="1"/>
  <c r="E47" i="1"/>
  <c r="C47" i="1"/>
  <c r="C59" i="1" s="1"/>
  <c r="F59" i="1" s="1"/>
  <c r="E46" i="1"/>
  <c r="F46" i="1" s="1"/>
  <c r="E45" i="1"/>
  <c r="F45" i="1" s="1"/>
  <c r="E44" i="1"/>
  <c r="F44" i="1" s="1"/>
  <c r="E43" i="1"/>
  <c r="E42" i="1"/>
  <c r="C42" i="1"/>
  <c r="C39" i="1" s="1"/>
  <c r="F39" i="1" s="1"/>
  <c r="E41" i="1"/>
  <c r="F41" i="1" s="1"/>
  <c r="E40" i="1"/>
  <c r="F40" i="1" s="1"/>
  <c r="E39" i="1"/>
  <c r="E38" i="1"/>
  <c r="E37" i="1"/>
  <c r="F37" i="1" s="1"/>
  <c r="E36" i="1"/>
  <c r="F36" i="1" s="1"/>
  <c r="E35" i="1"/>
  <c r="F35" i="1" s="1"/>
  <c r="E34" i="1"/>
  <c r="F34" i="1" s="1"/>
  <c r="E33" i="1"/>
  <c r="F33" i="1" s="1"/>
  <c r="E32" i="1"/>
  <c r="C32" i="1"/>
  <c r="F32" i="1" s="1"/>
  <c r="F31" i="1"/>
  <c r="E31" i="1"/>
  <c r="F30" i="1"/>
  <c r="E30" i="1"/>
  <c r="F29" i="1"/>
  <c r="E29" i="1"/>
  <c r="F28" i="1"/>
  <c r="E28" i="1"/>
  <c r="E27" i="1"/>
  <c r="C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C21" i="1"/>
  <c r="F21" i="1" s="1"/>
  <c r="F20" i="1"/>
  <c r="E20" i="1"/>
  <c r="F19" i="1"/>
  <c r="E19" i="1"/>
  <c r="F18" i="1"/>
  <c r="E18" i="1"/>
  <c r="F17" i="1"/>
  <c r="E17" i="1"/>
  <c r="F16" i="1"/>
  <c r="E16" i="1"/>
  <c r="E15" i="1"/>
  <c r="C15" i="1"/>
  <c r="F15" i="1" s="1"/>
  <c r="E14" i="1"/>
  <c r="C14" i="1"/>
  <c r="F14" i="1" s="1"/>
  <c r="F13" i="1"/>
  <c r="E13" i="1"/>
  <c r="E12" i="1"/>
  <c r="C12" i="1"/>
  <c r="F12" i="1" s="1"/>
  <c r="E11" i="1"/>
  <c r="C11" i="1"/>
  <c r="F11" i="1" s="1"/>
  <c r="F10" i="1"/>
  <c r="E10" i="1"/>
  <c r="E9" i="1"/>
  <c r="C9" i="1"/>
  <c r="C38" i="1" s="1"/>
  <c r="A1" i="1"/>
  <c r="C43" i="1" l="1"/>
  <c r="F43" i="1" s="1"/>
  <c r="F38" i="1"/>
  <c r="F9" i="1"/>
  <c r="F42" i="1"/>
  <c r="F47" i="1"/>
</calcChain>
</file>

<file path=xl/sharedStrings.xml><?xml version="1.0" encoding="utf-8"?>
<sst xmlns="http://schemas.openxmlformats.org/spreadsheetml/2006/main" count="113" uniqueCount="99">
  <si>
    <t>Költségvetési szerv megnevezése</t>
  </si>
  <si>
    <t>Városi Kincstár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</si>
  <si>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</si>
  <si>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</si>
  <si>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</si>
  <si>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</si>
  <si>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</si>
  <si>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</si>
  <si>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</si>
  <si>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</si>
  <si>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</si>
  <si>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</si>
  <si>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</si>
  <si>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</si>
  <si>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</si>
  <si>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</si>
  <si>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</si>
  <si>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</si>
  <si>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</si>
  <si>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</si>
  <si>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</si>
  <si>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</si>
  <si>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</si>
  <si>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</si>
  <si>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</si>
  <si>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</si>
  <si>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</si>
  <si>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</si>
  <si>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</si>
  <si>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</si>
  <si>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</si>
  <si>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</si>
  <si>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</si>
  <si>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</si>
  <si>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</si>
  <si>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</si>
  <si>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</si>
  <si>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</si>
  <si>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</si>
  <si>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</si>
  <si>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</si>
  <si>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</si>
  <si>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</si>
  <si>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</si>
  <si>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</si>
  <si>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</si>
  <si>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</si>
  <si>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</si>
  <si>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</si>
  <si>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</si>
  <si>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</si>
  <si>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</si>
  <si>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</si>
  <si>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</si>
  <si>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</si>
  <si>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</si>
  <si>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</si>
  <si>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</si>
  <si>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</si>
  <si>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</si>
  <si>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</si>
  <si>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</si>
  <si>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</si>
  <si>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</si>
  <si>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</si>
  <si>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</si>
  <si>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</si>
  <si>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</si>
  <si>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</si>
  <si>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</si>
  <si>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</si>
  <si>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</si>
  <si>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</si>
  <si>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</si>
  <si>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</si>
  <si>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</si>
  <si>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</si>
  <si>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</si>
  <si>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</si>
  <si>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</si>
  <si>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</si>
  <si>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</si>
  <si>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</si>
  <si>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</si>
  <si>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</si>
  <si>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</si>
  <si>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</si>
  <si>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</si>
  <si>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</si>
  <si>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</si>
  <si>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</si>
  <si>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</si>
  <si>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</si>
  <si>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</si>
  <si>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</si>
  <si>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</si>
  <si>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</si>
  <si>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</si>
  <si>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Pályázati forrás terhére foglalkoztatható létszám (2 fő május 31-ig)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</si>
</sst>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35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8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8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2" borderId="0" applyNumberFormat="0" applyBorder="0" applyAlignment="0" applyProtection="0"/>
    <xf numFmtId="0" fontId="29" fillId="6" borderId="0" applyNumberFormat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3" fontId="3" fillId="0" borderId="0" xfId="0" applyNumberFormat="1" applyFont="1" applyFill="1" applyAlignment="1" applyProtection="1">
      <alignment vertical="center" wrapText="1"/>
    </xf>
    <xf numFmtId="164" fontId="4" fillId="0" borderId="0" xfId="0" applyNumberFormat="1" applyFont="1" applyFill="1" applyAlignment="1" applyProtection="1">
      <alignment horizontal="left" vertical="center" wrapText="1"/>
    </xf>
    <xf numFmtId="164" fontId="5" fillId="0" borderId="0" xfId="0" applyNumberFormat="1" applyFont="1" applyFill="1" applyAlignment="1" applyProtection="1">
      <alignment vertical="center" wrapText="1"/>
    </xf>
    <xf numFmtId="0" fontId="6" fillId="0" borderId="0" xfId="0" applyFont="1" applyAlignment="1" applyProtection="1">
      <alignment horizontal="right" vertical="top"/>
    </xf>
    <xf numFmtId="164" fontId="4" fillId="0" borderId="0" xfId="0" applyNumberFormat="1" applyFont="1" applyFill="1" applyAlignment="1" applyProtection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49" fontId="8" fillId="0" borderId="3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Alignment="1" applyProtection="1">
      <alignment vertical="center"/>
    </xf>
    <xf numFmtId="3" fontId="10" fillId="0" borderId="0" xfId="0" applyNumberFormat="1" applyFont="1" applyFill="1" applyAlignment="1" applyProtection="1">
      <alignment vertical="center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/>
    </xf>
    <xf numFmtId="49" fontId="8" fillId="0" borderId="6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right"/>
    </xf>
    <xf numFmtId="0" fontId="12" fillId="0" borderId="0" xfId="0" applyFont="1" applyFill="1" applyAlignment="1" applyProtection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center" vertical="center" wrapText="1"/>
    </xf>
    <xf numFmtId="0" fontId="14" fillId="0" borderId="12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3" fontId="10" fillId="0" borderId="0" xfId="0" applyNumberFormat="1" applyFont="1" applyFill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164" fontId="8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vertical="center" wrapText="1"/>
    </xf>
    <xf numFmtId="3" fontId="17" fillId="0" borderId="0" xfId="0" applyNumberFormat="1" applyFont="1" applyFill="1" applyAlignment="1" applyProtection="1">
      <alignment vertical="center" wrapText="1"/>
    </xf>
    <xf numFmtId="49" fontId="3" fillId="0" borderId="16" xfId="0" applyNumberFormat="1" applyFont="1" applyFill="1" applyBorder="1" applyAlignment="1" applyProtection="1">
      <alignment horizontal="center" vertical="center" wrapText="1"/>
    </xf>
    <xf numFmtId="0" fontId="19" fillId="0" borderId="2" xfId="1" applyFont="1" applyFill="1" applyBorder="1" applyAlignment="1" applyProtection="1">
      <alignment horizontal="left" vertical="center" wrapText="1" indent="1"/>
    </xf>
    <xf numFmtId="164" fontId="2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17" xfId="0" applyNumberFormat="1" applyFont="1" applyFill="1" applyBorder="1" applyAlignment="1" applyProtection="1">
      <alignment horizontal="center" vertical="center" wrapText="1"/>
    </xf>
    <xf numFmtId="0" fontId="19" fillId="0" borderId="18" xfId="1" applyFont="1" applyFill="1" applyBorder="1" applyAlignment="1" applyProtection="1">
      <alignment horizontal="left" vertical="center" wrapText="1" indent="1"/>
    </xf>
    <xf numFmtId="164" fontId="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0" xfId="1" applyFont="1" applyFill="1" applyBorder="1" applyAlignment="1" applyProtection="1">
      <alignment horizontal="left" vertical="center" wrapText="1" indent="1"/>
    </xf>
    <xf numFmtId="164" fontId="2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0" xfId="0" applyFont="1" applyFill="1" applyAlignment="1" applyProtection="1">
      <alignment vertical="center" wrapText="1"/>
    </xf>
    <xf numFmtId="164" fontId="2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3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24" xfId="0" applyNumberFormat="1" applyFont="1" applyFill="1" applyBorder="1" applyAlignment="1" applyProtection="1">
      <alignment horizontal="center" vertical="center" wrapText="1"/>
    </xf>
    <xf numFmtId="0" fontId="3" fillId="0" borderId="23" xfId="1" applyFont="1" applyFill="1" applyBorder="1" applyAlignment="1" applyProtection="1">
      <alignment horizontal="left" vertical="center" wrapText="1" indent="1"/>
    </xf>
    <xf numFmtId="164" fontId="2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18" xfId="1" applyFont="1" applyFill="1" applyBorder="1" applyAlignment="1" applyProtection="1">
      <alignment horizontal="left" vertical="center" wrapText="1" indent="1"/>
    </xf>
    <xf numFmtId="0" fontId="3" fillId="0" borderId="26" xfId="1" applyFont="1" applyFill="1" applyBorder="1" applyAlignment="1" applyProtection="1">
      <alignment horizontal="left" vertical="center" wrapText="1" inden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0" applyNumberFormat="1" applyFont="1" applyFill="1" applyBorder="1" applyAlignment="1" applyProtection="1">
      <alignment horizontal="right" vertical="center" wrapText="1" indent="1"/>
    </xf>
    <xf numFmtId="0" fontId="23" fillId="0" borderId="10" xfId="0" applyFont="1" applyBorder="1" applyAlignment="1" applyProtection="1">
      <alignment horizontal="center" vertical="center" wrapText="1"/>
    </xf>
    <xf numFmtId="164" fontId="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29" xfId="0" applyFont="1" applyBorder="1" applyAlignment="1" applyProtection="1">
      <alignment horizontal="left" wrapText="1" indent="1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14" fillId="0" borderId="0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 applyProtection="1">
      <alignment horizontal="left" vertical="center" wrapText="1"/>
    </xf>
    <xf numFmtId="0" fontId="19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  <xf numFmtId="0" fontId="13" fillId="0" borderId="7" xfId="0" applyFont="1" applyFill="1" applyBorder="1" applyAlignment="1" applyProtection="1">
      <alignment horizontal="center" vertical="center" wrapText="1"/>
    </xf>
    <xf numFmtId="0" fontId="7" fillId="0" borderId="30" xfId="0" applyFont="1" applyFill="1" applyBorder="1" applyAlignment="1" applyProtection="1">
      <alignment horizontal="center" vertical="center" wrapText="1"/>
    </xf>
    <xf numFmtId="0" fontId="25" fillId="0" borderId="0" xfId="0" applyFont="1" applyFill="1" applyAlignment="1" applyProtection="1">
      <alignment vertical="center" wrapText="1"/>
    </xf>
    <xf numFmtId="164" fontId="26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7" fillId="0" borderId="0" xfId="0" applyFont="1" applyFill="1" applyAlignment="1" applyProtection="1">
      <alignment horizontal="right" vertical="center" wrapText="1" indent="1"/>
    </xf>
    <xf numFmtId="0" fontId="12" fillId="0" borderId="16" xfId="0" applyFont="1" applyFill="1" applyBorder="1" applyAlignment="1" applyProtection="1">
      <alignment horizontal="left" vertical="center"/>
    </xf>
    <xf numFmtId="0" fontId="12" fillId="0" borderId="2" xfId="0" applyFont="1" applyFill="1" applyBorder="1" applyAlignment="1" applyProtection="1">
      <alignment vertical="center" wrapText="1"/>
    </xf>
    <xf numFmtId="4" fontId="2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31" xfId="0" applyFont="1" applyFill="1" applyBorder="1" applyAlignment="1" applyProtection="1">
      <alignment horizontal="left" vertical="center" wrapText="1"/>
    </xf>
    <xf numFmtId="0" fontId="28" fillId="0" borderId="5" xfId="0" applyFont="1" applyFill="1" applyBorder="1" applyAlignment="1" applyProtection="1">
      <alignment horizontal="left" vertical="center" wrapText="1"/>
    </xf>
    <xf numFmtId="4" fontId="2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0" xfId="0" applyFont="1" applyFill="1" applyAlignment="1" applyProtection="1">
      <alignment vertical="center" wrapText="1"/>
    </xf>
  </cellXfs>
  <cellStyles count="4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11%20h&#243;/27_2020.(XI.26.)%20PM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27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XI.26.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9">
          <cell r="C9">
            <v>55481896</v>
          </cell>
        </row>
        <row r="11">
          <cell r="C11">
            <v>27480065</v>
          </cell>
        </row>
        <row r="12">
          <cell r="C12">
            <v>1577000</v>
          </cell>
        </row>
        <row r="14">
          <cell r="C14">
            <v>14605877</v>
          </cell>
        </row>
        <row r="15">
          <cell r="C15">
            <v>4089954</v>
          </cell>
        </row>
        <row r="16">
          <cell r="C16">
            <v>7729000</v>
          </cell>
        </row>
        <row r="21">
          <cell r="C21">
            <v>9346560</v>
          </cell>
        </row>
        <row r="24">
          <cell r="C24">
            <v>9346560</v>
          </cell>
        </row>
        <row r="25">
          <cell r="C25">
            <v>9346560</v>
          </cell>
        </row>
        <row r="27">
          <cell r="C27">
            <v>0</v>
          </cell>
        </row>
        <row r="32">
          <cell r="C32">
            <v>0</v>
          </cell>
        </row>
        <row r="38">
          <cell r="C38">
            <v>64828456</v>
          </cell>
        </row>
        <row r="39">
          <cell r="C39">
            <v>150300163</v>
          </cell>
        </row>
        <row r="40">
          <cell r="C40">
            <v>3481566</v>
          </cell>
        </row>
        <row r="42">
          <cell r="C42">
            <v>146818597</v>
          </cell>
        </row>
        <row r="43">
          <cell r="C43">
            <v>215128619</v>
          </cell>
        </row>
        <row r="47">
          <cell r="C47">
            <v>213028619</v>
          </cell>
        </row>
        <row r="48">
          <cell r="C48">
            <v>69090783</v>
          </cell>
        </row>
        <row r="49">
          <cell r="C49">
            <v>12885750</v>
          </cell>
        </row>
        <row r="50">
          <cell r="C50">
            <v>131052086</v>
          </cell>
        </row>
        <row r="53">
          <cell r="C53">
            <v>2100000</v>
          </cell>
        </row>
        <row r="54">
          <cell r="C54">
            <v>1500000</v>
          </cell>
        </row>
        <row r="55">
          <cell r="C55">
            <v>600000</v>
          </cell>
        </row>
        <row r="59">
          <cell r="C59">
            <v>215128619</v>
          </cell>
        </row>
      </sheetData>
      <sheetData sheetId="36">
        <row r="9">
          <cell r="C9">
            <v>0</v>
          </cell>
        </row>
        <row r="21">
          <cell r="C21">
            <v>0</v>
          </cell>
        </row>
        <row r="27">
          <cell r="C27">
            <v>0</v>
          </cell>
        </row>
        <row r="32">
          <cell r="C32">
            <v>0</v>
          </cell>
        </row>
        <row r="38">
          <cell r="C38">
            <v>0</v>
          </cell>
        </row>
        <row r="39">
          <cell r="C39">
            <v>0</v>
          </cell>
        </row>
        <row r="43">
          <cell r="C43">
            <v>0</v>
          </cell>
        </row>
        <row r="47">
          <cell r="C47">
            <v>0</v>
          </cell>
        </row>
        <row r="53">
          <cell r="C53">
            <v>0</v>
          </cell>
        </row>
        <row r="59">
          <cell r="C59">
            <v>0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4"/>
  <dimension ref="A1:F62"/>
  <sheetViews>
    <sheetView tabSelected="1" zoomScale="115" zoomScaleNormal="115" workbookViewId="0">
      <selection activeCell="C7" sqref="C7"/>
    </sheetView>
  </sheetViews>
  <sheetFormatPr defaultRowHeight="12.75" x14ac:dyDescent="0.2"/>
  <cols>
    <col min="1" max="1" width="13.83203125" style="76" customWidth="1"/>
    <col min="2" max="2" width="79.1640625" style="2" customWidth="1"/>
    <col min="3" max="3" width="25" style="84" customWidth="1"/>
    <col min="4" max="4" width="9.33203125" style="2"/>
    <col min="5" max="5" width="11.83203125" style="3" hidden="1" customWidth="1"/>
    <col min="6" max="6" width="12.5" style="3" hidden="1" customWidth="1"/>
    <col min="7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6" x14ac:dyDescent="0.2">
      <c r="A1" s="1" t="str">
        <f>CONCATENATE("11. melléklet"," ",[1]ALAPADATOK!A7," ",[1]ALAPADATOK!B7," ",[1]ALAPADATOK!C7," ",[1]ALAPADATOK!D7," ",[1]ALAPADATOK!E7," ",[1]ALAPADATOK!F7," ",[1]ALAPADATOK!G7," ",[1]ALAPADATOK!H7)</f>
        <v>11. melléklet a 27 / 2020. ( XI.26. ) önkormányzati rendelethez</v>
      </c>
      <c r="B1" s="1"/>
      <c r="C1" s="1"/>
    </row>
    <row r="2" spans="1:6" s="7" customFormat="1" ht="21" customHeight="1" thickBot="1" x14ac:dyDescent="0.25">
      <c r="A2" s="4"/>
      <c r="B2" s="5"/>
      <c r="C2" s="6"/>
      <c r="E2" s="3"/>
      <c r="F2" s="3"/>
    </row>
    <row r="3" spans="1:6" s="11" customFormat="1" ht="36" customHeight="1" x14ac:dyDescent="0.2">
      <c r="A3" s="8" t="s">
        <v>0</v>
      </c>
      <c r="B3" s="9" t="s">
        <v>1</v>
      </c>
      <c r="C3" s="10" t="s">
        <v>2</v>
      </c>
      <c r="E3" s="12"/>
      <c r="F3" s="12"/>
    </row>
    <row r="4" spans="1:6" s="11" customFormat="1" ht="24.75" thickBot="1" x14ac:dyDescent="0.25">
      <c r="A4" s="13" t="s">
        <v>3</v>
      </c>
      <c r="B4" s="14" t="s">
        <v>4</v>
      </c>
      <c r="C4" s="15" t="s">
        <v>5</v>
      </c>
      <c r="E4" s="12"/>
      <c r="F4" s="12"/>
    </row>
    <row r="5" spans="1:6" s="18" customFormat="1" ht="15.95" customHeight="1" thickBot="1" x14ac:dyDescent="0.3">
      <c r="A5" s="16"/>
      <c r="B5" s="16"/>
      <c r="C5" s="17" t="s">
        <v>6</v>
      </c>
      <c r="E5" s="12"/>
      <c r="F5" s="12"/>
    </row>
    <row r="6" spans="1:6" ht="13.5" thickBot="1" x14ac:dyDescent="0.25">
      <c r="A6" s="19" t="s">
        <v>7</v>
      </c>
      <c r="B6" s="20" t="s">
        <v>8</v>
      </c>
      <c r="C6" s="21" t="s">
        <v>9</v>
      </c>
    </row>
    <row r="7" spans="1:6" s="25" customFormat="1" ht="12.95" customHeight="1" thickBot="1" x14ac:dyDescent="0.25">
      <c r="A7" s="22" t="s">
        <v>10</v>
      </c>
      <c r="B7" s="23" t="s">
        <v>11</v>
      </c>
      <c r="C7" s="24" t="s">
        <v>12</v>
      </c>
      <c r="E7" s="26"/>
      <c r="F7" s="26"/>
    </row>
    <row r="8" spans="1:6" s="25" customFormat="1" ht="15.95" customHeight="1" thickBot="1" x14ac:dyDescent="0.25">
      <c r="A8" s="27"/>
      <c r="B8" s="28" t="s">
        <v>13</v>
      </c>
      <c r="C8" s="29"/>
      <c r="E8" s="26"/>
      <c r="F8" s="26"/>
    </row>
    <row r="9" spans="1:6" s="32" customFormat="1" ht="12" customHeight="1" thickBot="1" x14ac:dyDescent="0.25">
      <c r="A9" s="22" t="s">
        <v>14</v>
      </c>
      <c r="B9" s="30" t="s">
        <v>15</v>
      </c>
      <c r="C9" s="31">
        <f>SUM(C10:C20)</f>
        <v>55481896</v>
      </c>
      <c r="E9" s="33">
        <f>'[1]9.5.1. sz. mell VK '!C9+'[1]9.5.2. sz. mell VK'!C9</f>
        <v>55481896</v>
      </c>
      <c r="F9" s="33">
        <f>C9-E9</f>
        <v>0</v>
      </c>
    </row>
    <row r="10" spans="1:6" s="32" customFormat="1" ht="12" customHeight="1" x14ac:dyDescent="0.2">
      <c r="A10" s="34" t="s">
        <v>16</v>
      </c>
      <c r="B10" s="35" t="s">
        <v>17</v>
      </c>
      <c r="C10" s="36"/>
      <c r="E10" s="33">
        <f>'[1]9.5.1. sz. mell VK '!C10+'[1]9.5.2. sz. mell VK'!C10</f>
        <v>0</v>
      </c>
      <c r="F10" s="33">
        <f t="shared" ref="F10:F61" si="0">C10-E10</f>
        <v>0</v>
      </c>
    </row>
    <row r="11" spans="1:6" s="32" customFormat="1" ht="12" customHeight="1" x14ac:dyDescent="0.2">
      <c r="A11" s="37" t="s">
        <v>18</v>
      </c>
      <c r="B11" s="38" t="s">
        <v>19</v>
      </c>
      <c r="C11" s="39">
        <f>27518165-38100</f>
        <v>27480065</v>
      </c>
      <c r="E11" s="33">
        <f>'[1]9.5.1. sz. mell VK '!C11+'[1]9.5.2. sz. mell VK'!C11</f>
        <v>27480065</v>
      </c>
      <c r="F11" s="33">
        <f t="shared" si="0"/>
        <v>0</v>
      </c>
    </row>
    <row r="12" spans="1:6" s="32" customFormat="1" ht="12" customHeight="1" x14ac:dyDescent="0.2">
      <c r="A12" s="37" t="s">
        <v>20</v>
      </c>
      <c r="B12" s="38" t="s">
        <v>21</v>
      </c>
      <c r="C12" s="39">
        <f>1547000+30000</f>
        <v>1577000</v>
      </c>
      <c r="E12" s="33">
        <f>'[1]9.5.1. sz. mell VK '!C12+'[1]9.5.2. sz. mell VK'!C12</f>
        <v>1577000</v>
      </c>
      <c r="F12" s="33">
        <f t="shared" si="0"/>
        <v>0</v>
      </c>
    </row>
    <row r="13" spans="1:6" s="32" customFormat="1" ht="12" customHeight="1" x14ac:dyDescent="0.2">
      <c r="A13" s="37" t="s">
        <v>22</v>
      </c>
      <c r="B13" s="38" t="s">
        <v>23</v>
      </c>
      <c r="C13" s="39"/>
      <c r="E13" s="33">
        <f>'[1]9.5.1. sz. mell VK '!C13+'[1]9.5.2. sz. mell VK'!C13</f>
        <v>0</v>
      </c>
      <c r="F13" s="33">
        <f t="shared" si="0"/>
        <v>0</v>
      </c>
    </row>
    <row r="14" spans="1:6" s="32" customFormat="1" ht="12" customHeight="1" x14ac:dyDescent="0.2">
      <c r="A14" s="37" t="s">
        <v>24</v>
      </c>
      <c r="B14" s="38" t="s">
        <v>25</v>
      </c>
      <c r="C14" s="39">
        <f>20383499-5777622</f>
        <v>14605877</v>
      </c>
      <c r="E14" s="33">
        <f>'[1]9.5.1. sz. mell VK '!C14+'[1]9.5.2. sz. mell VK'!C14</f>
        <v>14605877</v>
      </c>
      <c r="F14" s="33">
        <f t="shared" si="0"/>
        <v>0</v>
      </c>
    </row>
    <row r="15" spans="1:6" s="32" customFormat="1" ht="12" customHeight="1" x14ac:dyDescent="0.2">
      <c r="A15" s="37" t="s">
        <v>26</v>
      </c>
      <c r="B15" s="38" t="s">
        <v>27</v>
      </c>
      <c r="C15" s="39">
        <f>5641812-1559958+8100</f>
        <v>4089954</v>
      </c>
      <c r="E15" s="33">
        <f>'[1]9.5.1. sz. mell VK '!C15+'[1]9.5.2. sz. mell VK'!C15</f>
        <v>4089954</v>
      </c>
      <c r="F15" s="33">
        <f t="shared" si="0"/>
        <v>0</v>
      </c>
    </row>
    <row r="16" spans="1:6" s="32" customFormat="1" ht="12" customHeight="1" x14ac:dyDescent="0.2">
      <c r="A16" s="37" t="s">
        <v>28</v>
      </c>
      <c r="B16" s="40" t="s">
        <v>29</v>
      </c>
      <c r="C16" s="39">
        <v>7729000</v>
      </c>
      <c r="E16" s="33">
        <f>'[1]9.5.1. sz. mell VK '!C16+'[1]9.5.2. sz. mell VK'!C16</f>
        <v>7729000</v>
      </c>
      <c r="F16" s="33">
        <f t="shared" si="0"/>
        <v>0</v>
      </c>
    </row>
    <row r="17" spans="1:6" s="32" customFormat="1" ht="12" customHeight="1" x14ac:dyDescent="0.2">
      <c r="A17" s="37" t="s">
        <v>30</v>
      </c>
      <c r="B17" s="38" t="s">
        <v>31</v>
      </c>
      <c r="C17" s="41"/>
      <c r="E17" s="33">
        <f>'[1]9.5.1. sz. mell VK '!C17+'[1]9.5.2. sz. mell VK'!C17</f>
        <v>0</v>
      </c>
      <c r="F17" s="33">
        <f t="shared" si="0"/>
        <v>0</v>
      </c>
    </row>
    <row r="18" spans="1:6" s="43" customFormat="1" ht="12" customHeight="1" x14ac:dyDescent="0.2">
      <c r="A18" s="37" t="s">
        <v>32</v>
      </c>
      <c r="B18" s="38" t="s">
        <v>33</v>
      </c>
      <c r="C18" s="42"/>
      <c r="E18" s="33">
        <f>'[1]9.5.1. sz. mell VK '!C18+'[1]9.5.2. sz. mell VK'!C18</f>
        <v>0</v>
      </c>
      <c r="F18" s="33">
        <f t="shared" si="0"/>
        <v>0</v>
      </c>
    </row>
    <row r="19" spans="1:6" s="43" customFormat="1" ht="12" customHeight="1" x14ac:dyDescent="0.2">
      <c r="A19" s="37" t="s">
        <v>34</v>
      </c>
      <c r="B19" s="38" t="s">
        <v>35</v>
      </c>
      <c r="C19" s="44"/>
      <c r="E19" s="33">
        <f>'[1]9.5.1. sz. mell VK '!C19+'[1]9.5.2. sz. mell VK'!C19</f>
        <v>0</v>
      </c>
      <c r="F19" s="33">
        <f t="shared" si="0"/>
        <v>0</v>
      </c>
    </row>
    <row r="20" spans="1:6" s="43" customFormat="1" ht="12" customHeight="1" thickBot="1" x14ac:dyDescent="0.25">
      <c r="A20" s="37" t="s">
        <v>36</v>
      </c>
      <c r="B20" s="40" t="s">
        <v>37</v>
      </c>
      <c r="C20" s="44"/>
      <c r="E20" s="33">
        <f>'[1]9.5.1. sz. mell VK '!C20+'[1]9.5.2. sz. mell VK'!C20</f>
        <v>0</v>
      </c>
      <c r="F20" s="33">
        <f t="shared" si="0"/>
        <v>0</v>
      </c>
    </row>
    <row r="21" spans="1:6" s="32" customFormat="1" ht="12" customHeight="1" thickBot="1" x14ac:dyDescent="0.25">
      <c r="A21" s="22" t="s">
        <v>38</v>
      </c>
      <c r="B21" s="30" t="s">
        <v>39</v>
      </c>
      <c r="C21" s="31">
        <f>SUM(C22:C24)</f>
        <v>9346560</v>
      </c>
      <c r="E21" s="33">
        <f>'[1]9.5.1. sz. mell VK '!C21+'[1]9.5.2. sz. mell VK'!C21</f>
        <v>9346560</v>
      </c>
      <c r="F21" s="33">
        <f t="shared" si="0"/>
        <v>0</v>
      </c>
    </row>
    <row r="22" spans="1:6" s="43" customFormat="1" ht="12" customHeight="1" x14ac:dyDescent="0.2">
      <c r="A22" s="37" t="s">
        <v>40</v>
      </c>
      <c r="B22" s="45" t="s">
        <v>41</v>
      </c>
      <c r="C22" s="46"/>
      <c r="E22" s="33">
        <f>'[1]9.5.1. sz. mell VK '!C22+'[1]9.5.2. sz. mell VK'!C22</f>
        <v>0</v>
      </c>
      <c r="F22" s="33">
        <f t="shared" si="0"/>
        <v>0</v>
      </c>
    </row>
    <row r="23" spans="1:6" s="43" customFormat="1" ht="12" customHeight="1" x14ac:dyDescent="0.2">
      <c r="A23" s="37" t="s">
        <v>42</v>
      </c>
      <c r="B23" s="38" t="s">
        <v>43</v>
      </c>
      <c r="C23" s="42"/>
      <c r="E23" s="33">
        <f>'[1]9.5.1. sz. mell VK '!C23+'[1]9.5.2. sz. mell VK'!C23</f>
        <v>0</v>
      </c>
      <c r="F23" s="33">
        <f t="shared" si="0"/>
        <v>0</v>
      </c>
    </row>
    <row r="24" spans="1:6" s="43" customFormat="1" ht="12" customHeight="1" x14ac:dyDescent="0.2">
      <c r="A24" s="37" t="s">
        <v>44</v>
      </c>
      <c r="B24" s="38" t="s">
        <v>45</v>
      </c>
      <c r="C24" s="47">
        <v>9346560</v>
      </c>
      <c r="E24" s="33">
        <f>'[1]9.5.1. sz. mell VK '!C24+'[1]9.5.2. sz. mell VK'!C24</f>
        <v>9346560</v>
      </c>
      <c r="F24" s="33">
        <f t="shared" si="0"/>
        <v>0</v>
      </c>
    </row>
    <row r="25" spans="1:6" s="43" customFormat="1" ht="12" customHeight="1" thickBot="1" x14ac:dyDescent="0.25">
      <c r="A25" s="37" t="s">
        <v>46</v>
      </c>
      <c r="B25" s="38" t="s">
        <v>47</v>
      </c>
      <c r="C25" s="42">
        <v>9346560</v>
      </c>
      <c r="E25" s="33">
        <f>'[1]9.5.1. sz. mell VK '!C25+'[1]9.5.2. sz. mell VK'!C25</f>
        <v>9346560</v>
      </c>
      <c r="F25" s="33">
        <f t="shared" si="0"/>
        <v>0</v>
      </c>
    </row>
    <row r="26" spans="1:6" s="43" customFormat="1" ht="12" customHeight="1" thickBot="1" x14ac:dyDescent="0.25">
      <c r="A26" s="48" t="s">
        <v>48</v>
      </c>
      <c r="B26" s="49" t="s">
        <v>49</v>
      </c>
      <c r="C26" s="50"/>
      <c r="E26" s="33">
        <f>'[1]9.5.1. sz. mell VK '!C26+'[1]9.5.2. sz. mell VK'!C26</f>
        <v>0</v>
      </c>
      <c r="F26" s="33">
        <f t="shared" si="0"/>
        <v>0</v>
      </c>
    </row>
    <row r="27" spans="1:6" s="43" customFormat="1" ht="12" customHeight="1" thickBot="1" x14ac:dyDescent="0.25">
      <c r="A27" s="48" t="s">
        <v>50</v>
      </c>
      <c r="B27" s="49" t="s">
        <v>51</v>
      </c>
      <c r="C27" s="31">
        <f>+C28+C29+C30</f>
        <v>0</v>
      </c>
      <c r="E27" s="33">
        <f>'[1]9.5.1. sz. mell VK '!C27+'[1]9.5.2. sz. mell VK'!C27</f>
        <v>0</v>
      </c>
      <c r="F27" s="33">
        <f t="shared" si="0"/>
        <v>0</v>
      </c>
    </row>
    <row r="28" spans="1:6" s="43" customFormat="1" ht="12" customHeight="1" x14ac:dyDescent="0.2">
      <c r="A28" s="51" t="s">
        <v>52</v>
      </c>
      <c r="B28" s="52" t="s">
        <v>53</v>
      </c>
      <c r="C28" s="53"/>
      <c r="E28" s="33">
        <f>'[1]9.5.1. sz. mell VK '!C28+'[1]9.5.2. sz. mell VK'!C28</f>
        <v>0</v>
      </c>
      <c r="F28" s="33">
        <f t="shared" si="0"/>
        <v>0</v>
      </c>
    </row>
    <row r="29" spans="1:6" s="43" customFormat="1" ht="12" customHeight="1" x14ac:dyDescent="0.2">
      <c r="A29" s="51" t="s">
        <v>54</v>
      </c>
      <c r="B29" s="52" t="s">
        <v>43</v>
      </c>
      <c r="C29" s="46"/>
      <c r="E29" s="33">
        <f>'[1]9.5.1. sz. mell VK '!C29+'[1]9.5.2. sz. mell VK'!C29</f>
        <v>0</v>
      </c>
      <c r="F29" s="33">
        <f t="shared" si="0"/>
        <v>0</v>
      </c>
    </row>
    <row r="30" spans="1:6" s="43" customFormat="1" ht="12" customHeight="1" x14ac:dyDescent="0.2">
      <c r="A30" s="51" t="s">
        <v>55</v>
      </c>
      <c r="B30" s="54" t="s">
        <v>56</v>
      </c>
      <c r="C30" s="46"/>
      <c r="E30" s="33">
        <f>'[1]9.5.1. sz. mell VK '!C30+'[1]9.5.2. sz. mell VK'!C30</f>
        <v>0</v>
      </c>
      <c r="F30" s="33">
        <f t="shared" si="0"/>
        <v>0</v>
      </c>
    </row>
    <row r="31" spans="1:6" s="43" customFormat="1" ht="12" customHeight="1" thickBot="1" x14ac:dyDescent="0.25">
      <c r="A31" s="37" t="s">
        <v>57</v>
      </c>
      <c r="B31" s="55" t="s">
        <v>58</v>
      </c>
      <c r="C31" s="56"/>
      <c r="E31" s="33">
        <f>'[1]9.5.1. sz. mell VK '!C31+'[1]9.5.2. sz. mell VK'!C31</f>
        <v>0</v>
      </c>
      <c r="F31" s="33">
        <f t="shared" si="0"/>
        <v>0</v>
      </c>
    </row>
    <row r="32" spans="1:6" s="43" customFormat="1" ht="12" customHeight="1" thickBot="1" x14ac:dyDescent="0.25">
      <c r="A32" s="48" t="s">
        <v>59</v>
      </c>
      <c r="B32" s="49" t="s">
        <v>60</v>
      </c>
      <c r="C32" s="31">
        <f>+C33+C34+C35</f>
        <v>0</v>
      </c>
      <c r="E32" s="33">
        <f>'[1]9.5.1. sz. mell VK '!C32+'[1]9.5.2. sz. mell VK'!C32</f>
        <v>0</v>
      </c>
      <c r="F32" s="33">
        <f t="shared" si="0"/>
        <v>0</v>
      </c>
    </row>
    <row r="33" spans="1:6" s="43" customFormat="1" ht="12" customHeight="1" x14ac:dyDescent="0.2">
      <c r="A33" s="51" t="s">
        <v>61</v>
      </c>
      <c r="B33" s="52" t="s">
        <v>62</v>
      </c>
      <c r="C33" s="53"/>
      <c r="E33" s="33">
        <f>'[1]9.5.1. sz. mell VK '!C33+'[1]9.5.2. sz. mell VK'!C33</f>
        <v>0</v>
      </c>
      <c r="F33" s="33">
        <f t="shared" si="0"/>
        <v>0</v>
      </c>
    </row>
    <row r="34" spans="1:6" s="43" customFormat="1" ht="12" customHeight="1" x14ac:dyDescent="0.2">
      <c r="A34" s="51" t="s">
        <v>63</v>
      </c>
      <c r="B34" s="54" t="s">
        <v>64</v>
      </c>
      <c r="C34" s="41"/>
      <c r="E34" s="33">
        <f>'[1]9.5.1. sz. mell VK '!C34+'[1]9.5.2. sz. mell VK'!C34</f>
        <v>0</v>
      </c>
      <c r="F34" s="33">
        <f t="shared" si="0"/>
        <v>0</v>
      </c>
    </row>
    <row r="35" spans="1:6" s="32" customFormat="1" ht="12" customHeight="1" thickBot="1" x14ac:dyDescent="0.25">
      <c r="A35" s="37" t="s">
        <v>65</v>
      </c>
      <c r="B35" s="55" t="s">
        <v>66</v>
      </c>
      <c r="C35" s="56"/>
      <c r="E35" s="33">
        <f>'[1]9.5.1. sz. mell VK '!C35+'[1]9.5.2. sz. mell VK'!C35</f>
        <v>0</v>
      </c>
      <c r="F35" s="33">
        <f t="shared" si="0"/>
        <v>0</v>
      </c>
    </row>
    <row r="36" spans="1:6" s="32" customFormat="1" ht="12" customHeight="1" thickBot="1" x14ac:dyDescent="0.25">
      <c r="A36" s="48" t="s">
        <v>67</v>
      </c>
      <c r="B36" s="49" t="s">
        <v>68</v>
      </c>
      <c r="C36" s="50"/>
      <c r="E36" s="33">
        <f>'[1]9.5.1. sz. mell VK '!C36+'[1]9.5.2. sz. mell VK'!C36</f>
        <v>0</v>
      </c>
      <c r="F36" s="33">
        <f t="shared" si="0"/>
        <v>0</v>
      </c>
    </row>
    <row r="37" spans="1:6" s="32" customFormat="1" ht="12" customHeight="1" thickBot="1" x14ac:dyDescent="0.25">
      <c r="A37" s="48" t="s">
        <v>69</v>
      </c>
      <c r="B37" s="49" t="s">
        <v>70</v>
      </c>
      <c r="C37" s="57"/>
      <c r="E37" s="33">
        <f>'[1]9.5.1. sz. mell VK '!C37+'[1]9.5.2. sz. mell VK'!C37</f>
        <v>0</v>
      </c>
      <c r="F37" s="33">
        <f t="shared" si="0"/>
        <v>0</v>
      </c>
    </row>
    <row r="38" spans="1:6" s="32" customFormat="1" ht="12" customHeight="1" thickBot="1" x14ac:dyDescent="0.25">
      <c r="A38" s="22" t="s">
        <v>71</v>
      </c>
      <c r="B38" s="49" t="s">
        <v>72</v>
      </c>
      <c r="C38" s="58">
        <f>+C9+C21+C26+C27+C32+C36+C37</f>
        <v>64828456</v>
      </c>
      <c r="E38" s="33">
        <f>'[1]9.5.1. sz. mell VK '!C38+'[1]9.5.2. sz. mell VK'!C38</f>
        <v>64828456</v>
      </c>
      <c r="F38" s="33">
        <f t="shared" si="0"/>
        <v>0</v>
      </c>
    </row>
    <row r="39" spans="1:6" s="32" customFormat="1" ht="12" customHeight="1" thickBot="1" x14ac:dyDescent="0.25">
      <c r="A39" s="59" t="s">
        <v>73</v>
      </c>
      <c r="B39" s="49" t="s">
        <v>74</v>
      </c>
      <c r="C39" s="58">
        <f>+C40+C41+C42</f>
        <v>150300163</v>
      </c>
      <c r="E39" s="33">
        <f>'[1]9.5.1. sz. mell VK '!C39+'[1]9.5.2. sz. mell VK'!C39</f>
        <v>150300163</v>
      </c>
      <c r="F39" s="33">
        <f t="shared" si="0"/>
        <v>0</v>
      </c>
    </row>
    <row r="40" spans="1:6" s="32" customFormat="1" ht="12" customHeight="1" x14ac:dyDescent="0.2">
      <c r="A40" s="51" t="s">
        <v>75</v>
      </c>
      <c r="B40" s="52" t="s">
        <v>76</v>
      </c>
      <c r="C40" s="53">
        <v>3481566</v>
      </c>
      <c r="E40" s="33">
        <f>'[1]9.5.1. sz. mell VK '!C40+'[1]9.5.2. sz. mell VK'!C40</f>
        <v>3481566</v>
      </c>
      <c r="F40" s="33">
        <f t="shared" si="0"/>
        <v>0</v>
      </c>
    </row>
    <row r="41" spans="1:6" s="43" customFormat="1" ht="12" customHeight="1" x14ac:dyDescent="0.2">
      <c r="A41" s="51" t="s">
        <v>77</v>
      </c>
      <c r="B41" s="54" t="s">
        <v>78</v>
      </c>
      <c r="C41" s="41"/>
      <c r="E41" s="33">
        <f>'[1]9.5.1. sz. mell VK '!C41+'[1]9.5.2. sz. mell VK'!C41</f>
        <v>0</v>
      </c>
      <c r="F41" s="33">
        <f t="shared" si="0"/>
        <v>0</v>
      </c>
    </row>
    <row r="42" spans="1:6" s="43" customFormat="1" ht="15" customHeight="1" thickBot="1" x14ac:dyDescent="0.25">
      <c r="A42" s="37" t="s">
        <v>79</v>
      </c>
      <c r="B42" s="55" t="s">
        <v>80</v>
      </c>
      <c r="C42" s="60">
        <f>164184089-17655357+289865</f>
        <v>146818597</v>
      </c>
      <c r="E42" s="33">
        <f>'[1]9.5.1. sz. mell VK '!C42+'[1]9.5.2. sz. mell VK'!C42</f>
        <v>146818597</v>
      </c>
      <c r="F42" s="33">
        <f t="shared" si="0"/>
        <v>0</v>
      </c>
    </row>
    <row r="43" spans="1:6" s="43" customFormat="1" ht="15" customHeight="1" thickBot="1" x14ac:dyDescent="0.25">
      <c r="A43" s="59" t="s">
        <v>81</v>
      </c>
      <c r="B43" s="61" t="s">
        <v>82</v>
      </c>
      <c r="C43" s="62">
        <f>+C38+C39</f>
        <v>215128619</v>
      </c>
      <c r="E43" s="33">
        <f>'[1]9.5.1. sz. mell VK '!C43+'[1]9.5.2. sz. mell VK'!C43</f>
        <v>215128619</v>
      </c>
      <c r="F43" s="33">
        <f t="shared" si="0"/>
        <v>0</v>
      </c>
    </row>
    <row r="44" spans="1:6" x14ac:dyDescent="0.2">
      <c r="A44" s="63"/>
      <c r="B44" s="64"/>
      <c r="C44" s="65"/>
      <c r="E44" s="33">
        <f>'[1]9.5.1. sz. mell VK '!C44+'[1]9.5.2. sz. mell VK'!C44</f>
        <v>0</v>
      </c>
      <c r="F44" s="33">
        <f t="shared" si="0"/>
        <v>0</v>
      </c>
    </row>
    <row r="45" spans="1:6" s="25" customFormat="1" ht="16.5" customHeight="1" thickBot="1" x14ac:dyDescent="0.25">
      <c r="A45" s="66"/>
      <c r="B45" s="67"/>
      <c r="C45" s="68"/>
      <c r="E45" s="33">
        <f>'[1]9.5.1. sz. mell VK '!C45+'[1]9.5.2. sz. mell VK'!C45</f>
        <v>0</v>
      </c>
      <c r="F45" s="33">
        <f t="shared" si="0"/>
        <v>0</v>
      </c>
    </row>
    <row r="46" spans="1:6" s="71" customFormat="1" ht="12" customHeight="1" thickBot="1" x14ac:dyDescent="0.25">
      <c r="A46" s="69"/>
      <c r="B46" s="70" t="s">
        <v>83</v>
      </c>
      <c r="C46" s="62"/>
      <c r="E46" s="33">
        <f>'[1]9.5.1. sz. mell VK '!C46+'[1]9.5.2. sz. mell VK'!C46</f>
        <v>0</v>
      </c>
      <c r="F46" s="33">
        <f t="shared" si="0"/>
        <v>0</v>
      </c>
    </row>
    <row r="47" spans="1:6" ht="12" customHeight="1" thickBot="1" x14ac:dyDescent="0.25">
      <c r="A47" s="48" t="s">
        <v>14</v>
      </c>
      <c r="B47" s="49" t="s">
        <v>84</v>
      </c>
      <c r="C47" s="31">
        <f>SUM(C48:C52)</f>
        <v>213028619</v>
      </c>
      <c r="E47" s="33">
        <f>'[1]9.5.1. sz. mell VK '!C47+'[1]9.5.2. sz. mell VK'!C47</f>
        <v>213028619</v>
      </c>
      <c r="F47" s="33">
        <f t="shared" si="0"/>
        <v>0</v>
      </c>
    </row>
    <row r="48" spans="1:6" ht="12" customHeight="1" x14ac:dyDescent="0.2">
      <c r="A48" s="37" t="s">
        <v>16</v>
      </c>
      <c r="B48" s="45" t="s">
        <v>85</v>
      </c>
      <c r="C48" s="72">
        <v>69090783</v>
      </c>
      <c r="E48" s="33">
        <f>'[1]9.5.1. sz. mell VK '!C48+'[1]9.5.2. sz. mell VK'!C48</f>
        <v>69090783</v>
      </c>
      <c r="F48" s="33">
        <f t="shared" si="0"/>
        <v>0</v>
      </c>
    </row>
    <row r="49" spans="1:6" ht="12" customHeight="1" x14ac:dyDescent="0.2">
      <c r="A49" s="37" t="s">
        <v>18</v>
      </c>
      <c r="B49" s="38" t="s">
        <v>86</v>
      </c>
      <c r="C49" s="39">
        <v>12885750</v>
      </c>
      <c r="E49" s="33">
        <f>'[1]9.5.1. sz. mell VK '!C49+'[1]9.5.2. sz. mell VK'!C49</f>
        <v>12885750</v>
      </c>
      <c r="F49" s="33">
        <f t="shared" si="0"/>
        <v>0</v>
      </c>
    </row>
    <row r="50" spans="1:6" ht="12" customHeight="1" x14ac:dyDescent="0.2">
      <c r="A50" s="37" t="s">
        <v>20</v>
      </c>
      <c r="B50" s="38" t="s">
        <v>87</v>
      </c>
      <c r="C50" s="73">
        <f>155755158-24992937+289865</f>
        <v>131052086</v>
      </c>
      <c r="E50" s="33">
        <f>'[1]9.5.1. sz. mell VK '!C50+'[1]9.5.2. sz. mell VK'!C50</f>
        <v>131052086</v>
      </c>
      <c r="F50" s="33">
        <f t="shared" si="0"/>
        <v>0</v>
      </c>
    </row>
    <row r="51" spans="1:6" ht="12" customHeight="1" x14ac:dyDescent="0.2">
      <c r="A51" s="37" t="s">
        <v>22</v>
      </c>
      <c r="B51" s="38" t="s">
        <v>88</v>
      </c>
      <c r="C51" s="39"/>
      <c r="E51" s="33">
        <f>'[1]9.5.1. sz. mell VK '!C51+'[1]9.5.2. sz. mell VK'!C51</f>
        <v>0</v>
      </c>
      <c r="F51" s="33">
        <f t="shared" si="0"/>
        <v>0</v>
      </c>
    </row>
    <row r="52" spans="1:6" ht="12" customHeight="1" thickBot="1" x14ac:dyDescent="0.25">
      <c r="A52" s="37" t="s">
        <v>24</v>
      </c>
      <c r="B52" s="38" t="s">
        <v>89</v>
      </c>
      <c r="C52" s="42"/>
      <c r="E52" s="33">
        <f>'[1]9.5.1. sz. mell VK '!C52+'[1]9.5.2. sz. mell VK'!C52</f>
        <v>0</v>
      </c>
      <c r="F52" s="33">
        <f t="shared" si="0"/>
        <v>0</v>
      </c>
    </row>
    <row r="53" spans="1:6" s="71" customFormat="1" ht="12" customHeight="1" thickBot="1" x14ac:dyDescent="0.25">
      <c r="A53" s="48" t="s">
        <v>38</v>
      </c>
      <c r="B53" s="49" t="s">
        <v>90</v>
      </c>
      <c r="C53" s="31">
        <f>SUM(C54:C56)</f>
        <v>2100000</v>
      </c>
      <c r="E53" s="33">
        <f>'[1]9.5.1. sz. mell VK '!C53+'[1]9.5.2. sz. mell VK'!C53</f>
        <v>2100000</v>
      </c>
      <c r="F53" s="33">
        <f t="shared" si="0"/>
        <v>0</v>
      </c>
    </row>
    <row r="54" spans="1:6" ht="12" customHeight="1" x14ac:dyDescent="0.2">
      <c r="A54" s="37" t="s">
        <v>40</v>
      </c>
      <c r="B54" s="45" t="s">
        <v>91</v>
      </c>
      <c r="C54" s="53">
        <v>1500000</v>
      </c>
      <c r="E54" s="33">
        <f>'[1]9.5.1. sz. mell VK '!C54+'[1]9.5.2. sz. mell VK'!C54</f>
        <v>1500000</v>
      </c>
      <c r="F54" s="33">
        <f t="shared" si="0"/>
        <v>0</v>
      </c>
    </row>
    <row r="55" spans="1:6" ht="12" customHeight="1" x14ac:dyDescent="0.2">
      <c r="A55" s="37" t="s">
        <v>42</v>
      </c>
      <c r="B55" s="38" t="s">
        <v>92</v>
      </c>
      <c r="C55" s="42">
        <v>600000</v>
      </c>
      <c r="E55" s="33">
        <f>'[1]9.5.1. sz. mell VK '!C55+'[1]9.5.2. sz. mell VK'!C55</f>
        <v>600000</v>
      </c>
      <c r="F55" s="33">
        <f t="shared" si="0"/>
        <v>0</v>
      </c>
    </row>
    <row r="56" spans="1:6" ht="12" customHeight="1" x14ac:dyDescent="0.2">
      <c r="A56" s="37" t="s">
        <v>44</v>
      </c>
      <c r="B56" s="38" t="s">
        <v>93</v>
      </c>
      <c r="C56" s="42"/>
      <c r="E56" s="33">
        <f>'[1]9.5.1. sz. mell VK '!C56+'[1]9.5.2. sz. mell VK'!C56</f>
        <v>0</v>
      </c>
      <c r="F56" s="33">
        <f t="shared" si="0"/>
        <v>0</v>
      </c>
    </row>
    <row r="57" spans="1:6" ht="15" customHeight="1" thickBot="1" x14ac:dyDescent="0.25">
      <c r="A57" s="37" t="s">
        <v>46</v>
      </c>
      <c r="B57" s="38" t="s">
        <v>94</v>
      </c>
      <c r="C57" s="42"/>
      <c r="E57" s="33">
        <f>'[1]9.5.1. sz. mell VK '!C57+'[1]9.5.2. sz. mell VK'!C57</f>
        <v>0</v>
      </c>
      <c r="F57" s="33">
        <f t="shared" si="0"/>
        <v>0</v>
      </c>
    </row>
    <row r="58" spans="1:6" ht="13.5" thickBot="1" x14ac:dyDescent="0.25">
      <c r="A58" s="48" t="s">
        <v>48</v>
      </c>
      <c r="B58" s="49" t="s">
        <v>95</v>
      </c>
      <c r="C58" s="50"/>
      <c r="E58" s="33">
        <f>'[1]9.5.1. sz. mell VK '!C58+'[1]9.5.2. sz. mell VK'!C58</f>
        <v>0</v>
      </c>
      <c r="F58" s="33">
        <f t="shared" si="0"/>
        <v>0</v>
      </c>
    </row>
    <row r="59" spans="1:6" ht="15" customHeight="1" thickBot="1" x14ac:dyDescent="0.25">
      <c r="A59" s="48" t="s">
        <v>50</v>
      </c>
      <c r="B59" s="74" t="s">
        <v>96</v>
      </c>
      <c r="C59" s="75">
        <f>+C47+C53+C58</f>
        <v>215128619</v>
      </c>
      <c r="E59" s="33">
        <f>'[1]9.5.1. sz. mell VK '!C59+'[1]9.5.2. sz. mell VK'!C59</f>
        <v>215128619</v>
      </c>
      <c r="F59" s="33">
        <f t="shared" si="0"/>
        <v>0</v>
      </c>
    </row>
    <row r="60" spans="1:6" ht="14.25" customHeight="1" thickBot="1" x14ac:dyDescent="0.25">
      <c r="C60" s="77"/>
      <c r="E60" s="33">
        <f>'[1]9.5.1. sz. mell VK '!C60+'[1]9.5.2. sz. mell VK'!C60</f>
        <v>0</v>
      </c>
      <c r="F60" s="33">
        <f t="shared" si="0"/>
        <v>0</v>
      </c>
    </row>
    <row r="61" spans="1:6" x14ac:dyDescent="0.2">
      <c r="A61" s="78" t="s">
        <v>97</v>
      </c>
      <c r="B61" s="79"/>
      <c r="C61" s="80">
        <v>21.67</v>
      </c>
      <c r="E61" s="33" t="e">
        <f>#REF!+#REF!</f>
        <v>#REF!</v>
      </c>
      <c r="F61" s="33" t="e">
        <f t="shared" si="0"/>
        <v>#REF!</v>
      </c>
    </row>
    <row r="62" spans="1:6" ht="13.5" thickBot="1" x14ac:dyDescent="0.25">
      <c r="A62" s="81" t="s">
        <v>98</v>
      </c>
      <c r="B62" s="82"/>
      <c r="C62" s="83">
        <v>0.83</v>
      </c>
    </row>
  </sheetData>
  <sheetProtection formatCells="0"/>
  <mergeCells count="2">
    <mergeCell ref="A1:C1"/>
    <mergeCell ref="A62:B62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9.5. sz. mell VK</vt:lpstr>
      <vt:lpstr>'9.5. sz. mell VK'!Nyomtatási_cím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2020-12-02T11:20:21Z</dcterms:created>
  <dcterms:modified xsi:type="dcterms:W3CDTF">2020-12-02T11:20:22Z</dcterms:modified>
</cp:coreProperties>
</file>