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311" windowWidth="19320" windowHeight="11640" tabRatio="727" activeTab="3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<sst xmlns="http://schemas.openxmlformats.org/spreadsheetml/2006/main" count="3965" uniqueCount="574">
  <si>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</si>
  <si>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</si>
  <si>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</si>
  <si>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</si>
  <si>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</si>
  <si>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</si>
  <si>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</si>
  <si>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</si>
  <si>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</si>
  <si>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</si>
  <si>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</si>
  <si>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</si>
  <si>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</si>
  <si>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</si>
  <si>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</si>
  <si>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</si>
  <si>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</si>
  <si>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</si>
  <si>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</si>
  <si>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</si>
  <si>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</si>
  <si>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</si>
  <si>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</si>
  <si>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</si>
  <si>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</si>
  <si>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</si>
  <si>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</si>
  <si>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</si>
  <si>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</si>
  <si>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</si>
  <si>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</si>
  <si>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</si>
  <si>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</si>
  <si>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</si>
  <si>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</si>
  <si>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</si>
  <si>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</si>
  <si>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</si>
  <si>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</si>
  <si>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</si>
  <si>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</si>
  <si>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</si>
  <si>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</si>
  <si>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</si>
  <si>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</si>
  <si>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</si>
  <si>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</si>
  <si>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</si>
  <si>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</si>
  <si>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</si>
  <si>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</si>
  <si>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</si>
  <si>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</si>
  <si>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</si>
  <si>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</si>
  <si>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</si>
  <si>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</si>
  <si>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</si>
  <si>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</si>
  <si>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</si>
  <si>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</si>
  <si>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</si>
  <si>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</si>
  <si>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</si>
  <si>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</si>
  <si>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</si>
  <si>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</si>
  <si>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</si>
  <si>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</si>
  <si>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</si>
  <si>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</si>
  <si>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</si>
  <si>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</si>
  <si>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</si>
  <si>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</si>
  <si>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</si>
  <si>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</si>
  <si>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</si>
  <si>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</si>
  <si>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</si>
  <si>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</si>
  <si>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</si>
  <si>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</si>
  <si>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</si>
  <si>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</si>
  <si>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</si>
  <si>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</si>
  <si>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</si>
  <si>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</si>
  <si>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</si>
  <si>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</si>
  <si>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</si>
  <si>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</si>
  <si>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</si>
  <si>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</si>
  <si>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</si>
  <si>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</si>
  <si>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</si>
  <si>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</si>
  <si>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</si>
  <si>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</si>
  <si>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</si>
  <si>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</si>
  <si>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</si>
  <si>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</si>
  <si>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</si>
  <si>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</si>
  <si>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</si>
  <si>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</si>
  <si>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</si>
  <si>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</si>
  <si>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</si>
  <si>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</si>
  <si>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</si>
  <si>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</si>
  <si>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</si>
  <si>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</si>
  <si>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</si>
  <si>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</si>
  <si>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</si>
  <si>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</si>
  <si>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</si>
  <si>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</si>
  <si>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</si>
  <si>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</si>
  <si>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</si>
  <si>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</si>
  <si>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</si>
  <si>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</si>
  <si>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</si>
  <si>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</si>
  <si>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</si>
  <si>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</si>
  <si>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</si>
  <si>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</si>
  <si>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</si>
  <si>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</si>
  <si>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</si>
  <si>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</si>
  <si>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</si>
  <si>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</si>
  <si>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</si>
  <si>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</si>
  <si>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</si>
  <si>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</si>
  <si>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</si>
  <si>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</si>
  <si>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</si>
  <si>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</si>
  <si>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</si>
  <si>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</si>
  <si>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</si>
  <si>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</si>
  <si>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</si>
  <si>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</si>
  <si>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</si>
  <si>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</si>
  <si>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</si>
  <si>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</si>
  <si>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</si>
  <si>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</si>
  <si>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</si>
  <si>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</si>
  <si>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</si>
  <si>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</si>
  <si>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</si>
  <si>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</si>
  <si>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</si>
  <si>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</si>
  <si>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</si>
  <si>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</si>
  <si>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</si>
  <si>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</si>
  <si>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</si>
  <si>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</si>
  <si>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</si>
  <si>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</si>
  <si>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</si>
  <si>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</si>
  <si>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</si>
  <si>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</si>
  <si>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</si>
  <si>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</si>
  <si>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</si>
  <si>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</si>
  <si>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</si>
  <si>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</si>
  <si>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</si>
  <si>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</si>
  <si>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</si>
  <si>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</si>
  <si>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</si>
  <si>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</si>
  <si>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</si>
  <si>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</si>
  <si>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</si>
  <si>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</si>
  <si>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</si>
  <si>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</si>
  <si>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</si>
  <si>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</si>
  <si>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</si>
  <si>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</si>
  <si>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</si>
  <si>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</si>
  <si>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</si>
  <si>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</si>
  <si>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</si>
  <si>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</si>
  <si>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</si>
  <si>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</si>
  <si>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</si>
  <si>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</si>
  <si>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</si>
  <si>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</si>
  <si>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</si>
  <si>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</si>
  <si>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</si>
  <si>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</si>
  <si>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</si>
  <si>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</si>
  <si>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</si>
  <si>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</si>
  <si>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</si>
  <si>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</si>
  <si>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</si>
  <si>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</si>
  <si>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</si>
  <si>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</si>
  <si>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</si>
  <si>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</si>
  <si>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</si>
  <si>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</si>
  <si>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</si>
  <si>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</si>
  <si>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</si>
  <si>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</si>
  <si>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</si>
  <si>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</si>
  <si>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</si>
  <si>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</si>
  <si>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</si>
  <si>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</si>
  <si>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</si>
  <si>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</si>
  <si>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</si>
  <si>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</si>
  <si>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</si>
  <si>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</si>
  <si>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</si>
  <si>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</si>
  <si>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</si>
  <si>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</si>
  <si>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</si>
  <si>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</si>
  <si>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</si>
  <si>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</si>
  <si>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</si>
  <si>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</si>
  <si>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</si>
  <si>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</si>
  <si>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</si>
  <si>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</si>
  <si>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</si>
  <si>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</si>
  <si>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</si>
  <si>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</si>
  <si>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</si>
  <si>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</si>
  <si>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</si>
  <si>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</si>
  <si>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</si>
  <si>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</si>
  <si>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</si>
  <si>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</si>
  <si>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</si>
  <si>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</si>
  <si>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</si>
  <si>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</si>
  <si>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</si>
  <si>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</si>
  <si>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</si>
  <si>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</si>
  <si>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</si>
  <si>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</si>
  <si>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</si>
  <si>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</si>
  <si>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</si>
  <si>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</si>
  <si>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</si>
  <si>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</si>
  <si>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</si>
  <si>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</si>
  <si>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</si>
  <si>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</si>
  <si>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</si>
  <si>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</si>
  <si>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</si>
  <si>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</si>
  <si>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</si>
  <si>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</si>
  <si>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</si>
  <si>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</si>
  <si>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</si>
  <si>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</si>
  <si>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</si>
  <si>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</si>
  <si>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</si>
  <si>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</si>
  <si>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</si>
  <si>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</si>
  <si>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</si>
  <si>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</si>
  <si>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</si>
  <si>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</si>
  <si>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</si>
  <si>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</si>
  <si>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</si>
  <si>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</si>
  <si>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</si>
  <si>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</si>
  <si>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</si>
  <si>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</si>
  <si>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</si>
  <si>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</si>
  <si>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</si>
  <si>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</si>
  <si>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</si>
  <si>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</si>
  <si>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</si>
  <si>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</si>
  <si>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</si>
  <si>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</si>
  <si>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</si>
  <si>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</si>
  <si>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</si>
  <si>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</si>
  <si>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</si>
  <si>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</si>
  <si>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</si>
  <si>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</si>
  <si>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</si>
  <si>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</si>
  <si>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</si>
  <si>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</si>
  <si>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</si>
  <si>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</si>
  <si>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</si>
  <si>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</si>
  <si>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</si>
  <si>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</si>
  <si>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</si>
  <si>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</si>
  <si>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</si>
  <si>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</si>
  <si>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</si>
  <si>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</si>
  <si>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</si>
  <si>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</si>
  <si>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</si>
  <si>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</si>
  <si>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</si>
  <si>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</si>
  <si>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</si>
  <si>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</si>
  <si>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</si>
  <si>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</si>
  <si>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</si>
  <si>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</si>
  <si>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</si>
  <si>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</si>
  <si>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</si>
  <si>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</si>
  <si>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</si>
  <si>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</si>
  <si>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</si>
  <si>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</si>
  <si>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</si>
  <si>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</si>
  <si>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</si>
  <si>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</si>
  <si>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</si>
  <si>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</si>
  <si>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</si>
  <si>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</si>
  <si>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</si>
  <si>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</si>
  <si>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</si>
  <si>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</si>
  <si>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</si>
  <si>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</si>
  <si>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</si>
  <si>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</si>
  <si>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</si>
  <si>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</si>
  <si>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</si>
  <si>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</si>
  <si>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</si>
  <si>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</si>
  <si>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</si>
  <si>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</si>
  <si>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</si>
  <si>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</si>
  <si>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</si>
  <si>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</si>
  <si>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</si>
  <si>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</si>
  <si>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</si>
  <si>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</si>
  <si>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</si>
  <si>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</si>
  <si>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</si>
  <si>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</si>
  <si>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</si>
  <si>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</si>
  <si>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</si>
  <si>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</si>
  <si>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</si>
  <si>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</si>
  <si>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</si>
  <si>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</si>
  <si>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</si>
  <si>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</si>
  <si>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</si>
  <si>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</si>
  <si>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</si>
  <si>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</si>
  <si>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</si>
  <si>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</si>
  <si>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</si>
  <si>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</si>
  <si>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</si>
  <si>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</si>
  <si>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</si>
  <si>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</si>
  <si>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</si>
  <si>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</si>
  <si>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</si>
  <si>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</si>
  <si>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</si>
  <si>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</si>
  <si>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</si>
  <si>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</si>
  <si>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</si>
  <si>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</si>
  <si>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</si>
  <si>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</si>
  <si>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</si>
  <si>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</si>
  <si>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</si>
  <si>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</si>
  <si>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</si>
  <si>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</si>
  <si>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</si>
  <si>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</si>
  <si>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</si>
  <si>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</si>
  <si>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</si>
  <si>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</si>
  <si>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</si>
  <si>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</si>
  <si>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</si>
  <si>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</si>
  <si>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</si>
  <si>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</si>
  <si>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</si>
  <si>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</si>
  <si>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</si>
  <si>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</si>
  <si>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</si>
  <si>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</si>
  <si>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</si>
  <si>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</si>
  <si>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</si>
  <si>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</si>
  <si>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</si>
  <si>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</si>
  <si>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</si>
  <si>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</si>
  <si>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</si>
  <si>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</si>
  <si>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</si>
  <si>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</si>
  <si>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</si>
  <si>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</si>
  <si>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</si>
  <si>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</si>
  <si>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</si>
  <si>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</si>
  <si>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</si>
  <si>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</si>
  <si>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</si>
  <si>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</si>
  <si>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</si>
  <si>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</si>
  <si>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</si>
  <si>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</si>
  <si>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</si>
  <si>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</si>
  <si>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</si>
  <si>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</si>
  <si>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</si>
  <si>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</si>
  <si>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</si>
  <si>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</si>
  <si>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</si>
  <si>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</si>
  <si>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</si>
  <si>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</si>
  <si>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</si>
  <si>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</si>
  <si>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</si>
  <si>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</si>
  <si>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</si>
  <si>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</si>
  <si>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</si>
  <si>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</si>
  <si>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</si>
  <si>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</si>
  <si>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</si>
  <si>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</si>
  <si>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</si>
  <si>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</si>
  <si>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</si>
  <si>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</si>
  <si>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</si>
  <si>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</si>
  <si>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</si>
  <si>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</si>
  <si>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</si>
  <si>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</si>
  <si>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</si>
  <si>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</si>
  <si>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</si>
  <si>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</si>
  <si>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</si>
  <si>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</si>
  <si>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</si>
  <si>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</si>
  <si>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</si>
  <si>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</si>
  <si>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</si>
  <si>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</si>
  <si>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</si>
  <si>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</si>
  <si>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</si>
  <si>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</si>
  <si>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</si>
  <si>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</si>
  <si>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</si>
  <si>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</si>
  <si>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</si>
  <si>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Karancsberény Önkormányzat saját bevételeinek részletezése az adósságot keletkeztető ügyletből származó tárgyévi fizetési kötelezettség megállapításához</t>
  </si>
  <si>
    <t>Karancsberény  Önkormányzat adósságot keletkeztető ügyletekből és kezességvállalásokból fennálló kötelezettségei</t>
  </si>
  <si>
    <t>Karancsberény Önkormányzat 2014. évi adósságot keletkeztető fejlesztési céljai</t>
  </si>
  <si>
    <t>Zöldterület kezelés szakfeladat - Tárgyi eszköz beszerzés</t>
  </si>
  <si>
    <t>2014</t>
  </si>
  <si>
    <t>Köztemető fennt. És műk szakfeladat - Ravatalozó felújítás</t>
  </si>
  <si>
    <t>Közutak,hidak,alagutak üz.szakfeladaton - út felújítás</t>
  </si>
  <si>
    <t>Szabadidősport tev. És tám.szakfeladaton - Sportöltöző felújítás</t>
  </si>
  <si>
    <t>Karancsberény Önkormányzat</t>
  </si>
  <si>
    <t>Gépjárműadóból biztosított kedvezmény, mentesség (100%)</t>
  </si>
  <si>
    <t>Magánszemélyek kommunális adója</t>
  </si>
  <si>
    <t>Tartalék</t>
  </si>
  <si>
    <t>Egyéb kötelező önkormányzati feladatok támogatása 2700 Ft/fő de min. 4000 eFt</t>
  </si>
  <si>
    <t>Egyes jöv.pótló tám.kiegészítése</t>
  </si>
  <si>
    <t>Hozzájárulás a pénzbeli szociális ellátásokhoz</t>
  </si>
  <si>
    <t>Települési önkormányzatok támogatása a nyilvános könyvtári ellátási és a közművelődési feladatokhoz</t>
  </si>
  <si>
    <t>Lakott külterületekkel kapcsolatos feladatok támogatása</t>
  </si>
  <si>
    <t>Gyermekvédelmi támogatás megtérítése</t>
  </si>
  <si>
    <t>Községi Sportegyesület</t>
  </si>
  <si>
    <t>működés</t>
  </si>
  <si>
    <t>Népdalkör</t>
  </si>
  <si>
    <t>Hagyományőrző csoport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</si>
</sst>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11" xfId="59" applyFill="1" applyBorder="1" applyAlignment="1" applyProtection="1">
      <alignment vertical="center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66"/>
      <c r="B4" s="166"/>
    </row>
    <row r="5" spans="1:2" s="178" customFormat="1" ht="15.75">
      <c r="A5" s="108" t="s">
        <v>466</v>
      </c>
      <c r="B5" s="177"/>
    </row>
    <row r="6" spans="1:2" ht="12.75">
      <c r="A6" s="166"/>
      <c r="B6" s="166"/>
    </row>
    <row r="7" spans="1:2" ht="12.75">
      <c r="A7" s="166" t="s">
        <v>468</v>
      </c>
      <c r="B7" s="166" t="s">
        <v>469</v>
      </c>
    </row>
    <row r="8" spans="1:2" ht="12.75">
      <c r="A8" s="166" t="s">
        <v>470</v>
      </c>
      <c r="B8" s="166" t="s">
        <v>471</v>
      </c>
    </row>
    <row r="9" spans="1:2" ht="12.75">
      <c r="A9" s="166" t="s">
        <v>472</v>
      </c>
      <c r="B9" s="166" t="s">
        <v>473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467</v>
      </c>
      <c r="B12" s="177"/>
    </row>
    <row r="13" spans="1:2" ht="12.75">
      <c r="A13" s="166"/>
      <c r="B13" s="166"/>
    </row>
    <row r="14" spans="1:2" ht="12.75">
      <c r="A14" s="166" t="s">
        <v>477</v>
      </c>
      <c r="B14" s="166" t="s">
        <v>476</v>
      </c>
    </row>
    <row r="15" spans="1:2" ht="12.75">
      <c r="A15" s="166" t="s">
        <v>275</v>
      </c>
      <c r="B15" s="166" t="s">
        <v>475</v>
      </c>
    </row>
    <row r="16" spans="1:2" ht="12.75">
      <c r="A16" s="166" t="s">
        <v>478</v>
      </c>
      <c r="B16" s="166" t="s">
        <v>474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4" sqref="B4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6" t="s">
        <v>552</v>
      </c>
      <c r="B1" s="596"/>
      <c r="C1" s="596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207</v>
      </c>
      <c r="C3" s="214" t="s">
        <v>277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407" t="s">
        <v>62</v>
      </c>
      <c r="C5" s="404"/>
    </row>
    <row r="6" spans="1:3" ht="24.75">
      <c r="A6" s="219" t="s">
        <v>22</v>
      </c>
      <c r="B6" s="444" t="s">
        <v>272</v>
      </c>
      <c r="C6" s="405"/>
    </row>
    <row r="7" spans="1:3" ht="15">
      <c r="A7" s="219" t="s">
        <v>23</v>
      </c>
      <c r="B7" s="445" t="s">
        <v>550</v>
      </c>
      <c r="C7" s="405"/>
    </row>
    <row r="8" spans="1:3" ht="24.75">
      <c r="A8" s="219" t="s">
        <v>24</v>
      </c>
      <c r="B8" s="445" t="s">
        <v>274</v>
      </c>
      <c r="C8" s="405"/>
    </row>
    <row r="9" spans="1:3" ht="15">
      <c r="A9" s="220" t="s">
        <v>25</v>
      </c>
      <c r="B9" s="445" t="s">
        <v>273</v>
      </c>
      <c r="C9" s="406"/>
    </row>
    <row r="10" spans="1:3" ht="15.75" thickBot="1">
      <c r="A10" s="219" t="s">
        <v>26</v>
      </c>
      <c r="B10" s="446" t="s">
        <v>208</v>
      </c>
      <c r="C10" s="405"/>
    </row>
    <row r="11" spans="1:3" ht="15.75" thickBot="1">
      <c r="A11" s="605" t="s">
        <v>212</v>
      </c>
      <c r="B11" s="606"/>
      <c r="C11" s="221">
        <f>SUM(C5:C10)</f>
        <v>0</v>
      </c>
    </row>
    <row r="12" spans="1:3" ht="23.25" customHeight="1">
      <c r="A12" s="607" t="s">
        <v>244</v>
      </c>
      <c r="B12" s="607"/>
      <c r="C12" s="60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5" sqref="C5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596" t="s">
        <v>554</v>
      </c>
      <c r="B1" s="596"/>
      <c r="C1" s="596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213</v>
      </c>
      <c r="C3" s="214" t="s">
        <v>242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225"/>
      <c r="C5" s="222"/>
    </row>
    <row r="6" spans="1:3" ht="15">
      <c r="A6" s="219" t="s">
        <v>22</v>
      </c>
      <c r="B6" s="226"/>
      <c r="C6" s="223"/>
    </row>
    <row r="7" spans="1:3" ht="15.75" thickBot="1">
      <c r="A7" s="220" t="s">
        <v>23</v>
      </c>
      <c r="B7" s="227"/>
      <c r="C7" s="224"/>
    </row>
    <row r="8" spans="1:3" s="540" customFormat="1" ht="17.25" customHeight="1" thickBot="1">
      <c r="A8" s="541" t="s">
        <v>24</v>
      </c>
      <c r="B8" s="161" t="s">
        <v>214</v>
      </c>
      <c r="C8" s="22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6" sqref="A6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8" t="s">
        <v>0</v>
      </c>
      <c r="B1" s="608"/>
      <c r="C1" s="608"/>
      <c r="D1" s="608"/>
      <c r="E1" s="608"/>
      <c r="F1" s="608"/>
    </row>
    <row r="2" spans="1:6" ht="22.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1" t="s">
        <v>73</v>
      </c>
      <c r="B3" s="232" t="s">
        <v>74</v>
      </c>
      <c r="C3" s="232" t="s">
        <v>75</v>
      </c>
      <c r="D3" s="232" t="s">
        <v>480</v>
      </c>
      <c r="E3" s="232" t="s">
        <v>277</v>
      </c>
      <c r="F3" s="59" t="s">
        <v>481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2" t="s">
        <v>555</v>
      </c>
      <c r="B5" s="28">
        <v>1307</v>
      </c>
      <c r="C5" s="544" t="s">
        <v>556</v>
      </c>
      <c r="D5" s="28">
        <v>0</v>
      </c>
      <c r="E5" s="28">
        <v>1307</v>
      </c>
      <c r="F5" s="64">
        <f aca="true" t="shared" si="0" ref="F5:F23">B5-D5-E5</f>
        <v>0</v>
      </c>
    </row>
    <row r="6" spans="1:6" ht="15.75" customHeight="1">
      <c r="A6" s="542"/>
      <c r="B6" s="28"/>
      <c r="C6" s="544"/>
      <c r="D6" s="28"/>
      <c r="E6" s="28"/>
      <c r="F6" s="64">
        <f t="shared" si="0"/>
        <v>0</v>
      </c>
    </row>
    <row r="7" spans="1:6" ht="15.75" customHeight="1">
      <c r="A7" s="542"/>
      <c r="B7" s="28"/>
      <c r="C7" s="544"/>
      <c r="D7" s="28"/>
      <c r="E7" s="28"/>
      <c r="F7" s="64">
        <f t="shared" si="0"/>
        <v>0</v>
      </c>
    </row>
    <row r="8" spans="1:6" ht="15.75" customHeight="1">
      <c r="A8" s="543"/>
      <c r="B8" s="28"/>
      <c r="C8" s="544"/>
      <c r="D8" s="28"/>
      <c r="E8" s="28"/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3" t="s">
        <v>72</v>
      </c>
      <c r="B24" s="67">
        <f>SUM(B5:B23)</f>
        <v>1307</v>
      </c>
      <c r="C24" s="148"/>
      <c r="D24" s="67">
        <f>SUM(D5:D23)</f>
        <v>0</v>
      </c>
      <c r="E24" s="67">
        <f>SUM(E5:E23)</f>
        <v>1307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8" sqref="A8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8" t="s">
        <v>1</v>
      </c>
      <c r="B1" s="608"/>
      <c r="C1" s="608"/>
      <c r="D1" s="608"/>
      <c r="E1" s="608"/>
      <c r="F1" s="608"/>
    </row>
    <row r="2" spans="1:6" ht="23.2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1" t="s">
        <v>76</v>
      </c>
      <c r="B3" s="232" t="s">
        <v>74</v>
      </c>
      <c r="C3" s="232" t="s">
        <v>75</v>
      </c>
      <c r="D3" s="232" t="s">
        <v>480</v>
      </c>
      <c r="E3" s="232" t="s">
        <v>277</v>
      </c>
      <c r="F3" s="59" t="s">
        <v>482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557</v>
      </c>
      <c r="B5" s="71">
        <v>2000</v>
      </c>
      <c r="C5" s="546" t="s">
        <v>556</v>
      </c>
      <c r="D5" s="71">
        <v>0</v>
      </c>
      <c r="E5" s="71">
        <v>2000</v>
      </c>
      <c r="F5" s="72">
        <f aca="true" t="shared" si="0" ref="F5:F23">B5-D5-E5</f>
        <v>0</v>
      </c>
    </row>
    <row r="6" spans="1:6" ht="15.75" customHeight="1">
      <c r="A6" s="70" t="s">
        <v>558</v>
      </c>
      <c r="B6" s="71">
        <v>937</v>
      </c>
      <c r="C6" s="546" t="s">
        <v>556</v>
      </c>
      <c r="D6" s="71"/>
      <c r="E6" s="71">
        <v>937</v>
      </c>
      <c r="F6" s="72">
        <f t="shared" si="0"/>
        <v>0</v>
      </c>
    </row>
    <row r="7" spans="1:6" ht="15.75" customHeight="1">
      <c r="A7" s="70" t="s">
        <v>559</v>
      </c>
      <c r="B7" s="71">
        <v>100</v>
      </c>
      <c r="C7" s="546" t="s">
        <v>556</v>
      </c>
      <c r="D7" s="71"/>
      <c r="E7" s="71">
        <v>100</v>
      </c>
      <c r="F7" s="72">
        <f t="shared" si="0"/>
        <v>0</v>
      </c>
    </row>
    <row r="8" spans="1:6" ht="15.75" customHeight="1">
      <c r="A8" s="70"/>
      <c r="B8" s="71"/>
      <c r="C8" s="546"/>
      <c r="D8" s="71"/>
      <c r="E8" s="71"/>
      <c r="F8" s="72">
        <f t="shared" si="0"/>
        <v>0</v>
      </c>
    </row>
    <row r="9" spans="1:6" ht="15.75" customHeight="1">
      <c r="A9" s="70"/>
      <c r="B9" s="71"/>
      <c r="C9" s="546"/>
      <c r="D9" s="71"/>
      <c r="E9" s="71"/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3" t="s">
        <v>72</v>
      </c>
      <c r="B24" s="234">
        <f>SUM(B5:B23)</f>
        <v>3037</v>
      </c>
      <c r="C24" s="149"/>
      <c r="D24" s="234">
        <f>SUM(D5:D23)</f>
        <v>0</v>
      </c>
      <c r="E24" s="234">
        <f>SUM(E5:E23)</f>
        <v>3037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149</v>
      </c>
      <c r="B2" s="609"/>
      <c r="C2" s="609"/>
      <c r="D2" s="609"/>
      <c r="E2" s="609"/>
    </row>
    <row r="3" spans="1:5" ht="14.25" thickBot="1">
      <c r="A3" s="255"/>
      <c r="B3" s="255"/>
      <c r="C3" s="255"/>
      <c r="D3" s="610" t="s">
        <v>142</v>
      </c>
      <c r="E3" s="610"/>
    </row>
    <row r="4" spans="1:5" ht="15" customHeight="1" thickBot="1">
      <c r="A4" s="257" t="s">
        <v>141</v>
      </c>
      <c r="B4" s="258" t="s">
        <v>210</v>
      </c>
      <c r="C4" s="258" t="s">
        <v>269</v>
      </c>
      <c r="D4" s="258" t="s">
        <v>483</v>
      </c>
      <c r="E4" s="259" t="s">
        <v>54</v>
      </c>
    </row>
    <row r="5" spans="1:5" ht="12.75">
      <c r="A5" s="260" t="s">
        <v>143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156</v>
      </c>
      <c r="B6" s="110"/>
      <c r="C6" s="110"/>
      <c r="D6" s="110"/>
      <c r="E6" s="263">
        <f t="shared" si="0"/>
        <v>0</v>
      </c>
    </row>
    <row r="7" spans="1:5" ht="12.75">
      <c r="A7" s="264" t="s">
        <v>144</v>
      </c>
      <c r="B7" s="111"/>
      <c r="C7" s="111"/>
      <c r="D7" s="111"/>
      <c r="E7" s="265">
        <f t="shared" si="0"/>
        <v>0</v>
      </c>
    </row>
    <row r="8" spans="1:5" ht="12.75">
      <c r="A8" s="264" t="s">
        <v>158</v>
      </c>
      <c r="B8" s="111"/>
      <c r="C8" s="111"/>
      <c r="D8" s="111"/>
      <c r="E8" s="265">
        <f t="shared" si="0"/>
        <v>0</v>
      </c>
    </row>
    <row r="9" spans="1:5" ht="12.75">
      <c r="A9" s="264" t="s">
        <v>145</v>
      </c>
      <c r="B9" s="111"/>
      <c r="C9" s="111"/>
      <c r="D9" s="111"/>
      <c r="E9" s="265">
        <f t="shared" si="0"/>
        <v>0</v>
      </c>
    </row>
    <row r="10" spans="1:5" ht="12.75">
      <c r="A10" s="264" t="s">
        <v>146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148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147</v>
      </c>
      <c r="B14" s="258" t="s">
        <v>210</v>
      </c>
      <c r="C14" s="258" t="s">
        <v>269</v>
      </c>
      <c r="D14" s="258" t="s">
        <v>483</v>
      </c>
      <c r="E14" s="259" t="s">
        <v>54</v>
      </c>
    </row>
    <row r="15" spans="1:5" ht="12.75">
      <c r="A15" s="260" t="s">
        <v>152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153</v>
      </c>
      <c r="B16" s="111"/>
      <c r="C16" s="111"/>
      <c r="D16" s="111"/>
      <c r="E16" s="265">
        <f t="shared" si="1"/>
        <v>0</v>
      </c>
    </row>
    <row r="17" spans="1:5" ht="12.75">
      <c r="A17" s="264" t="s">
        <v>154</v>
      </c>
      <c r="B17" s="111"/>
      <c r="C17" s="111"/>
      <c r="D17" s="111"/>
      <c r="E17" s="265">
        <f t="shared" si="1"/>
        <v>0</v>
      </c>
    </row>
    <row r="18" spans="1:5" ht="12.75">
      <c r="A18" s="264" t="s">
        <v>155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149</v>
      </c>
      <c r="B25" s="609"/>
      <c r="C25" s="609"/>
      <c r="D25" s="609"/>
      <c r="E25" s="609"/>
    </row>
    <row r="26" spans="1:5" ht="14.25" thickBot="1">
      <c r="A26" s="255"/>
      <c r="B26" s="255"/>
      <c r="C26" s="255"/>
      <c r="D26" s="610" t="s">
        <v>142</v>
      </c>
      <c r="E26" s="610"/>
    </row>
    <row r="27" spans="1:5" ht="13.5" thickBot="1">
      <c r="A27" s="257" t="s">
        <v>141</v>
      </c>
      <c r="B27" s="258" t="s">
        <v>210</v>
      </c>
      <c r="C27" s="258" t="s">
        <v>269</v>
      </c>
      <c r="D27" s="258" t="s">
        <v>483</v>
      </c>
      <c r="E27" s="259" t="s">
        <v>54</v>
      </c>
    </row>
    <row r="28" spans="1:5" ht="12.75">
      <c r="A28" s="260" t="s">
        <v>143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156</v>
      </c>
      <c r="B29" s="110"/>
      <c r="C29" s="110"/>
      <c r="D29" s="110"/>
      <c r="E29" s="263">
        <f t="shared" si="2"/>
        <v>0</v>
      </c>
    </row>
    <row r="30" spans="1:5" ht="12.75">
      <c r="A30" s="264" t="s">
        <v>144</v>
      </c>
      <c r="B30" s="111"/>
      <c r="C30" s="111"/>
      <c r="D30" s="111"/>
      <c r="E30" s="265">
        <f t="shared" si="2"/>
        <v>0</v>
      </c>
    </row>
    <row r="31" spans="1:5" ht="12.75">
      <c r="A31" s="264" t="s">
        <v>158</v>
      </c>
      <c r="B31" s="111"/>
      <c r="C31" s="111"/>
      <c r="D31" s="111"/>
      <c r="E31" s="265">
        <f t="shared" si="2"/>
        <v>0</v>
      </c>
    </row>
    <row r="32" spans="1:5" ht="12.75">
      <c r="A32" s="264" t="s">
        <v>145</v>
      </c>
      <c r="B32" s="111"/>
      <c r="C32" s="111"/>
      <c r="D32" s="111"/>
      <c r="E32" s="265">
        <f t="shared" si="2"/>
        <v>0</v>
      </c>
    </row>
    <row r="33" spans="1:5" ht="12.75">
      <c r="A33" s="264" t="s">
        <v>146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148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147</v>
      </c>
      <c r="B37" s="258" t="s">
        <v>210</v>
      </c>
      <c r="C37" s="258" t="s">
        <v>269</v>
      </c>
      <c r="D37" s="258" t="s">
        <v>483</v>
      </c>
      <c r="E37" s="259" t="s">
        <v>54</v>
      </c>
    </row>
    <row r="38" spans="1:5" ht="12.75">
      <c r="A38" s="260" t="s">
        <v>152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153</v>
      </c>
      <c r="B39" s="111"/>
      <c r="C39" s="111"/>
      <c r="D39" s="111"/>
      <c r="E39" s="265">
        <f t="shared" si="3"/>
        <v>0</v>
      </c>
    </row>
    <row r="40" spans="1:5" ht="12.75">
      <c r="A40" s="264" t="s">
        <v>154</v>
      </c>
      <c r="B40" s="111"/>
      <c r="C40" s="111"/>
      <c r="D40" s="111"/>
      <c r="E40" s="265">
        <f t="shared" si="3"/>
        <v>0</v>
      </c>
    </row>
    <row r="41" spans="1:5" ht="12.75">
      <c r="A41" s="264" t="s">
        <v>155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56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18" t="s">
        <v>484</v>
      </c>
      <c r="B47" s="618"/>
      <c r="C47" s="618"/>
      <c r="D47" s="618"/>
      <c r="E47" s="618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23" t="s">
        <v>150</v>
      </c>
      <c r="B49" s="624"/>
      <c r="C49" s="625"/>
      <c r="D49" s="621" t="s">
        <v>159</v>
      </c>
      <c r="E49" s="622"/>
      <c r="H49" s="54"/>
    </row>
    <row r="50" spans="1:5" ht="12.75">
      <c r="A50" s="626"/>
      <c r="B50" s="627"/>
      <c r="C50" s="628"/>
      <c r="D50" s="614"/>
      <c r="E50" s="615"/>
    </row>
    <row r="51" spans="1:5" ht="13.5" thickBot="1">
      <c r="A51" s="629"/>
      <c r="B51" s="630"/>
      <c r="C51" s="631"/>
      <c r="D51" s="616"/>
      <c r="E51" s="617"/>
    </row>
    <row r="52" spans="1:5" ht="13.5" thickBot="1">
      <c r="A52" s="611" t="s">
        <v>56</v>
      </c>
      <c r="B52" s="612"/>
      <c r="C52" s="613"/>
      <c r="D52" s="619">
        <f>SUM(D50:E51)</f>
        <v>0</v>
      </c>
      <c r="E52" s="620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61">
      <selection activeCell="C40" sqref="C40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498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499</v>
      </c>
      <c r="C3" s="411">
        <v>1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v>26499</v>
      </c>
    </row>
    <row r="9" spans="1:3" s="117" customFormat="1" ht="12" customHeight="1">
      <c r="A9" s="495" t="s">
        <v>109</v>
      </c>
      <c r="B9" s="477" t="s">
        <v>279</v>
      </c>
      <c r="C9" s="350">
        <v>10110</v>
      </c>
    </row>
    <row r="10" spans="1:3" s="118" customFormat="1" ht="12" customHeight="1">
      <c r="A10" s="496" t="s">
        <v>110</v>
      </c>
      <c r="B10" s="478" t="s">
        <v>280</v>
      </c>
      <c r="C10" s="349">
        <v>0</v>
      </c>
    </row>
    <row r="11" spans="1:3" s="118" customFormat="1" ht="12" customHeight="1">
      <c r="A11" s="496" t="s">
        <v>111</v>
      </c>
      <c r="B11" s="478" t="s">
        <v>281</v>
      </c>
      <c r="C11" s="349">
        <v>15375</v>
      </c>
    </row>
    <row r="12" spans="1:3" s="118" customFormat="1" ht="12" customHeight="1">
      <c r="A12" s="496" t="s">
        <v>112</v>
      </c>
      <c r="B12" s="478" t="s">
        <v>282</v>
      </c>
      <c r="C12" s="349">
        <v>1004</v>
      </c>
    </row>
    <row r="13" spans="1:3" s="118" customFormat="1" ht="12" customHeight="1">
      <c r="A13" s="496" t="s">
        <v>160</v>
      </c>
      <c r="B13" s="478" t="s">
        <v>283</v>
      </c>
      <c r="C13" s="525">
        <v>10</v>
      </c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v>200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538</v>
      </c>
      <c r="C18" s="349"/>
    </row>
    <row r="19" spans="1:3" s="117" customFormat="1" ht="12" customHeight="1">
      <c r="A19" s="496" t="s">
        <v>118</v>
      </c>
      <c r="B19" s="478" t="s">
        <v>539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>
        <v>200</v>
      </c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v>0</v>
      </c>
    </row>
    <row r="23" spans="1:3" s="118" customFormat="1" ht="12" customHeight="1">
      <c r="A23" s="495" t="s">
        <v>98</v>
      </c>
      <c r="B23" s="477" t="s">
        <v>291</v>
      </c>
      <c r="C23" s="350">
        <v>0</v>
      </c>
    </row>
    <row r="24" spans="1:3" s="117" customFormat="1" ht="12" customHeight="1">
      <c r="A24" s="496" t="s">
        <v>99</v>
      </c>
      <c r="B24" s="478" t="s">
        <v>292</v>
      </c>
      <c r="C24" s="349">
        <v>0</v>
      </c>
    </row>
    <row r="25" spans="1:3" s="118" customFormat="1" ht="12" customHeight="1">
      <c r="A25" s="496" t="s">
        <v>100</v>
      </c>
      <c r="B25" s="478" t="s">
        <v>540</v>
      </c>
      <c r="C25" s="349"/>
    </row>
    <row r="26" spans="1:3" s="118" customFormat="1" ht="12" customHeight="1">
      <c r="A26" s="496" t="s">
        <v>101</v>
      </c>
      <c r="B26" s="478" t="s">
        <v>541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v>9400</v>
      </c>
    </row>
    <row r="30" spans="1:3" s="118" customFormat="1" ht="12" customHeight="1">
      <c r="A30" s="495" t="s">
        <v>296</v>
      </c>
      <c r="B30" s="477" t="s">
        <v>302</v>
      </c>
      <c r="C30" s="472">
        <v>7410</v>
      </c>
    </row>
    <row r="31" spans="1:3" s="118" customFormat="1" ht="12" customHeight="1">
      <c r="A31" s="496" t="s">
        <v>297</v>
      </c>
      <c r="B31" s="478" t="s">
        <v>303</v>
      </c>
      <c r="C31" s="349">
        <v>2450</v>
      </c>
    </row>
    <row r="32" spans="1:3" s="118" customFormat="1" ht="12" customHeight="1">
      <c r="A32" s="496" t="s">
        <v>298</v>
      </c>
      <c r="B32" s="478" t="s">
        <v>304</v>
      </c>
      <c r="C32" s="349">
        <v>4960</v>
      </c>
    </row>
    <row r="33" spans="1:3" s="118" customFormat="1" ht="12" customHeight="1">
      <c r="A33" s="496" t="s">
        <v>299</v>
      </c>
      <c r="B33" s="478" t="s">
        <v>305</v>
      </c>
      <c r="C33" s="349">
        <v>1640</v>
      </c>
    </row>
    <row r="34" spans="1:3" s="118" customFormat="1" ht="12" customHeight="1">
      <c r="A34" s="496" t="s">
        <v>300</v>
      </c>
      <c r="B34" s="478" t="s">
        <v>306</v>
      </c>
      <c r="C34" s="349">
        <v>150</v>
      </c>
    </row>
    <row r="35" spans="1:3" s="118" customFormat="1" ht="12" customHeight="1" thickBot="1">
      <c r="A35" s="497" t="s">
        <v>301</v>
      </c>
      <c r="B35" s="479" t="s">
        <v>307</v>
      </c>
      <c r="C35" s="351">
        <v>200</v>
      </c>
    </row>
    <row r="36" spans="1:3" s="118" customFormat="1" ht="12" customHeight="1" thickBot="1">
      <c r="A36" s="37" t="s">
        <v>25</v>
      </c>
      <c r="B36" s="21" t="s">
        <v>308</v>
      </c>
      <c r="C36" s="347">
        <v>10401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>
        <v>2982</v>
      </c>
    </row>
    <row r="39" spans="1:3" s="118" customFormat="1" ht="12" customHeight="1">
      <c r="A39" s="496" t="s">
        <v>104</v>
      </c>
      <c r="B39" s="478" t="s">
        <v>313</v>
      </c>
      <c r="C39" s="349">
        <v>459</v>
      </c>
    </row>
    <row r="40" spans="1:3" s="118" customFormat="1" ht="12" customHeight="1">
      <c r="A40" s="496" t="s">
        <v>186</v>
      </c>
      <c r="B40" s="478" t="s">
        <v>314</v>
      </c>
      <c r="C40" s="349">
        <v>5749</v>
      </c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>
        <v>1186</v>
      </c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>
        <v>25</v>
      </c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542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543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v>46500</v>
      </c>
    </row>
    <row r="64" spans="1:3" s="118" customFormat="1" ht="12" customHeight="1" thickBot="1">
      <c r="A64" s="498" t="s">
        <v>486</v>
      </c>
      <c r="B64" s="342" t="s">
        <v>344</v>
      </c>
      <c r="C64" s="347"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v>0</v>
      </c>
    </row>
    <row r="69" spans="1:3" s="118" customFormat="1" ht="12" customHeight="1">
      <c r="A69" s="495" t="s">
        <v>161</v>
      </c>
      <c r="B69" s="477" t="s">
        <v>350</v>
      </c>
      <c r="C69" s="352"/>
    </row>
    <row r="70" spans="1:3" s="118" customFormat="1" ht="12" customHeight="1">
      <c r="A70" s="496" t="s">
        <v>162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v>9810</v>
      </c>
    </row>
    <row r="74" spans="1:3" s="118" customFormat="1" ht="12" customHeight="1">
      <c r="A74" s="495" t="s">
        <v>380</v>
      </c>
      <c r="B74" s="477" t="s">
        <v>356</v>
      </c>
      <c r="C74" s="352">
        <v>9810</v>
      </c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v>9810</v>
      </c>
    </row>
    <row r="87" spans="1:3" s="117" customFormat="1" ht="12" customHeight="1" thickBot="1">
      <c r="A87" s="502" t="s">
        <v>388</v>
      </c>
      <c r="B87" s="487" t="s">
        <v>523</v>
      </c>
      <c r="C87" s="353">
        <v>56310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v>47766</v>
      </c>
    </row>
    <row r="92" spans="1:3" ht="12" customHeight="1">
      <c r="A92" s="504" t="s">
        <v>109</v>
      </c>
      <c r="B92" s="10" t="s">
        <v>52</v>
      </c>
      <c r="C92" s="348">
        <v>6051</v>
      </c>
    </row>
    <row r="93" spans="1:3" ht="12" customHeight="1">
      <c r="A93" s="496" t="s">
        <v>110</v>
      </c>
      <c r="B93" s="8" t="s">
        <v>194</v>
      </c>
      <c r="C93" s="349">
        <v>1645</v>
      </c>
    </row>
    <row r="94" spans="1:3" ht="12" customHeight="1">
      <c r="A94" s="496" t="s">
        <v>111</v>
      </c>
      <c r="B94" s="8" t="s">
        <v>151</v>
      </c>
      <c r="C94" s="351">
        <v>16139</v>
      </c>
    </row>
    <row r="95" spans="1:3" ht="12" customHeight="1">
      <c r="A95" s="496" t="s">
        <v>112</v>
      </c>
      <c r="B95" s="11" t="s">
        <v>195</v>
      </c>
      <c r="C95" s="351">
        <v>15458</v>
      </c>
    </row>
    <row r="96" spans="1:3" ht="12" customHeight="1">
      <c r="A96" s="496" t="s">
        <v>123</v>
      </c>
      <c r="B96" s="19" t="s">
        <v>196</v>
      </c>
      <c r="C96" s="351">
        <v>8473</v>
      </c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>
        <v>7423</v>
      </c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v>4344</v>
      </c>
    </row>
    <row r="108" spans="1:3" ht="12" customHeight="1">
      <c r="A108" s="495" t="s">
        <v>115</v>
      </c>
      <c r="B108" s="8" t="s">
        <v>247</v>
      </c>
      <c r="C108" s="350">
        <v>1307</v>
      </c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>
        <v>3037</v>
      </c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544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v>4200</v>
      </c>
    </row>
    <row r="122" spans="1:3" ht="12" customHeight="1">
      <c r="A122" s="495" t="s">
        <v>98</v>
      </c>
      <c r="B122" s="9" t="s">
        <v>65</v>
      </c>
      <c r="C122" s="350">
        <v>1000</v>
      </c>
    </row>
    <row r="123" spans="1:3" ht="12" customHeight="1" thickBot="1">
      <c r="A123" s="497" t="s">
        <v>99</v>
      </c>
      <c r="B123" s="12" t="s">
        <v>66</v>
      </c>
      <c r="C123" s="351">
        <v>3200</v>
      </c>
    </row>
    <row r="124" spans="1:3" ht="12" customHeight="1" thickBot="1">
      <c r="A124" s="37" t="s">
        <v>24</v>
      </c>
      <c r="B124" s="154" t="s">
        <v>414</v>
      </c>
      <c r="C124" s="347">
        <v>56310</v>
      </c>
    </row>
    <row r="125" spans="1:3" ht="12" customHeight="1" thickBot="1">
      <c r="A125" s="37" t="s">
        <v>25</v>
      </c>
      <c r="B125" s="154" t="s">
        <v>415</v>
      </c>
      <c r="C125" s="347"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485</v>
      </c>
      <c r="C129" s="347"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v>0</v>
      </c>
    </row>
    <row r="145" spans="1:3" ht="15" customHeight="1" thickBot="1">
      <c r="A145" s="507" t="s">
        <v>30</v>
      </c>
      <c r="B145" s="439" t="s">
        <v>433</v>
      </c>
      <c r="C145" s="489">
        <v>56310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>
        <v>1</v>
      </c>
    </row>
    <row r="148" spans="1:3" ht="14.25" customHeight="1" thickBot="1">
      <c r="A148" s="293" t="s">
        <v>220</v>
      </c>
      <c r="B148" s="294"/>
      <c r="C148" s="15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0">
      <selection activeCell="C40" sqref="C40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498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545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v>26499</v>
      </c>
    </row>
    <row r="9" spans="1:3" s="117" customFormat="1" ht="12" customHeight="1">
      <c r="A9" s="495" t="s">
        <v>109</v>
      </c>
      <c r="B9" s="477" t="s">
        <v>279</v>
      </c>
      <c r="C9" s="350">
        <v>10110</v>
      </c>
    </row>
    <row r="10" spans="1:3" s="118" customFormat="1" ht="12" customHeight="1">
      <c r="A10" s="496" t="s">
        <v>110</v>
      </c>
      <c r="B10" s="478" t="s">
        <v>280</v>
      </c>
      <c r="C10" s="349">
        <v>0</v>
      </c>
    </row>
    <row r="11" spans="1:3" s="118" customFormat="1" ht="12" customHeight="1">
      <c r="A11" s="496" t="s">
        <v>111</v>
      </c>
      <c r="B11" s="478" t="s">
        <v>281</v>
      </c>
      <c r="C11" s="349">
        <v>15375</v>
      </c>
    </row>
    <row r="12" spans="1:3" s="118" customFormat="1" ht="12" customHeight="1">
      <c r="A12" s="496" t="s">
        <v>112</v>
      </c>
      <c r="B12" s="478" t="s">
        <v>282</v>
      </c>
      <c r="C12" s="349">
        <v>1004</v>
      </c>
    </row>
    <row r="13" spans="1:3" s="118" customFormat="1" ht="12" customHeight="1">
      <c r="A13" s="496" t="s">
        <v>160</v>
      </c>
      <c r="B13" s="478" t="s">
        <v>283</v>
      </c>
      <c r="C13" s="349">
        <v>10</v>
      </c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v>200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538</v>
      </c>
      <c r="C18" s="349"/>
    </row>
    <row r="19" spans="1:3" s="117" customFormat="1" ht="12" customHeight="1">
      <c r="A19" s="496" t="s">
        <v>118</v>
      </c>
      <c r="B19" s="478" t="s">
        <v>539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>
        <v>200</v>
      </c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v>0</v>
      </c>
    </row>
    <row r="23" spans="1:3" s="118" customFormat="1" ht="12" customHeight="1">
      <c r="A23" s="495" t="s">
        <v>98</v>
      </c>
      <c r="B23" s="477" t="s">
        <v>291</v>
      </c>
      <c r="C23" s="350">
        <v>0</v>
      </c>
    </row>
    <row r="24" spans="1:3" s="117" customFormat="1" ht="12" customHeight="1">
      <c r="A24" s="496" t="s">
        <v>99</v>
      </c>
      <c r="B24" s="478" t="s">
        <v>292</v>
      </c>
      <c r="C24" s="349">
        <v>0</v>
      </c>
    </row>
    <row r="25" spans="1:3" s="118" customFormat="1" ht="12" customHeight="1">
      <c r="A25" s="496" t="s">
        <v>100</v>
      </c>
      <c r="B25" s="478" t="s">
        <v>540</v>
      </c>
      <c r="C25" s="349"/>
    </row>
    <row r="26" spans="1:3" s="118" customFormat="1" ht="12" customHeight="1">
      <c r="A26" s="496" t="s">
        <v>101</v>
      </c>
      <c r="B26" s="478" t="s">
        <v>541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v>9400</v>
      </c>
    </row>
    <row r="30" spans="1:3" s="118" customFormat="1" ht="12" customHeight="1">
      <c r="A30" s="495" t="s">
        <v>296</v>
      </c>
      <c r="B30" s="477" t="s">
        <v>302</v>
      </c>
      <c r="C30" s="472">
        <v>7410</v>
      </c>
    </row>
    <row r="31" spans="1:3" s="118" customFormat="1" ht="12" customHeight="1">
      <c r="A31" s="496" t="s">
        <v>297</v>
      </c>
      <c r="B31" s="478" t="s">
        <v>303</v>
      </c>
      <c r="C31" s="349">
        <v>2450</v>
      </c>
    </row>
    <row r="32" spans="1:3" s="118" customFormat="1" ht="12" customHeight="1">
      <c r="A32" s="496" t="s">
        <v>298</v>
      </c>
      <c r="B32" s="478" t="s">
        <v>304</v>
      </c>
      <c r="C32" s="349">
        <v>4960</v>
      </c>
    </row>
    <row r="33" spans="1:3" s="118" customFormat="1" ht="12" customHeight="1">
      <c r="A33" s="496" t="s">
        <v>299</v>
      </c>
      <c r="B33" s="478" t="s">
        <v>305</v>
      </c>
      <c r="C33" s="349">
        <v>1640</v>
      </c>
    </row>
    <row r="34" spans="1:3" s="118" customFormat="1" ht="12" customHeight="1">
      <c r="A34" s="496" t="s">
        <v>300</v>
      </c>
      <c r="B34" s="478" t="s">
        <v>306</v>
      </c>
      <c r="C34" s="349">
        <v>150</v>
      </c>
    </row>
    <row r="35" spans="1:3" s="118" customFormat="1" ht="12" customHeight="1" thickBot="1">
      <c r="A35" s="497" t="s">
        <v>301</v>
      </c>
      <c r="B35" s="479" t="s">
        <v>307</v>
      </c>
      <c r="C35" s="351">
        <v>200</v>
      </c>
    </row>
    <row r="36" spans="1:3" s="118" customFormat="1" ht="12" customHeight="1" thickBot="1">
      <c r="A36" s="37" t="s">
        <v>25</v>
      </c>
      <c r="B36" s="21" t="s">
        <v>308</v>
      </c>
      <c r="C36" s="347">
        <v>10401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>
        <v>2982</v>
      </c>
    </row>
    <row r="39" spans="1:3" s="118" customFormat="1" ht="12" customHeight="1">
      <c r="A39" s="496" t="s">
        <v>104</v>
      </c>
      <c r="B39" s="478" t="s">
        <v>313</v>
      </c>
      <c r="C39" s="349">
        <v>459</v>
      </c>
    </row>
    <row r="40" spans="1:3" s="118" customFormat="1" ht="12" customHeight="1">
      <c r="A40" s="496" t="s">
        <v>186</v>
      </c>
      <c r="B40" s="478" t="s">
        <v>314</v>
      </c>
      <c r="C40" s="349">
        <v>5749</v>
      </c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>
        <v>1186</v>
      </c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>
        <v>25</v>
      </c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542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543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v>46500</v>
      </c>
    </row>
    <row r="64" spans="1:3" s="118" customFormat="1" ht="12" customHeight="1" thickBot="1">
      <c r="A64" s="498" t="s">
        <v>486</v>
      </c>
      <c r="B64" s="342" t="s">
        <v>344</v>
      </c>
      <c r="C64" s="347"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v>0</v>
      </c>
    </row>
    <row r="69" spans="1:3" s="118" customFormat="1" ht="12" customHeight="1">
      <c r="A69" s="495" t="s">
        <v>161</v>
      </c>
      <c r="B69" s="477" t="s">
        <v>350</v>
      </c>
      <c r="C69" s="352"/>
    </row>
    <row r="70" spans="1:3" s="118" customFormat="1" ht="12" customHeight="1">
      <c r="A70" s="496" t="s">
        <v>162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v>9810</v>
      </c>
    </row>
    <row r="74" spans="1:3" s="118" customFormat="1" ht="12" customHeight="1">
      <c r="A74" s="495" t="s">
        <v>380</v>
      </c>
      <c r="B74" s="477" t="s">
        <v>356</v>
      </c>
      <c r="C74" s="352">
        <v>9810</v>
      </c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v>9810</v>
      </c>
    </row>
    <row r="87" spans="1:3" s="117" customFormat="1" ht="12" customHeight="1" thickBot="1">
      <c r="A87" s="502" t="s">
        <v>388</v>
      </c>
      <c r="B87" s="487" t="s">
        <v>523</v>
      </c>
      <c r="C87" s="353">
        <v>56310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v>47766</v>
      </c>
    </row>
    <row r="92" spans="1:3" ht="12" customHeight="1">
      <c r="A92" s="504" t="s">
        <v>109</v>
      </c>
      <c r="B92" s="10" t="s">
        <v>52</v>
      </c>
      <c r="C92" s="348">
        <v>6051</v>
      </c>
    </row>
    <row r="93" spans="1:3" ht="12" customHeight="1">
      <c r="A93" s="496" t="s">
        <v>110</v>
      </c>
      <c r="B93" s="8" t="s">
        <v>194</v>
      </c>
      <c r="C93" s="349">
        <v>1645</v>
      </c>
    </row>
    <row r="94" spans="1:3" ht="12" customHeight="1">
      <c r="A94" s="496" t="s">
        <v>111</v>
      </c>
      <c r="B94" s="8" t="s">
        <v>151</v>
      </c>
      <c r="C94" s="351">
        <v>16139</v>
      </c>
    </row>
    <row r="95" spans="1:3" ht="12" customHeight="1">
      <c r="A95" s="496" t="s">
        <v>112</v>
      </c>
      <c r="B95" s="11" t="s">
        <v>195</v>
      </c>
      <c r="C95" s="351">
        <v>15458</v>
      </c>
    </row>
    <row r="96" spans="1:3" ht="12" customHeight="1">
      <c r="A96" s="496" t="s">
        <v>123</v>
      </c>
      <c r="B96" s="19" t="s">
        <v>196</v>
      </c>
      <c r="C96" s="351">
        <v>8473</v>
      </c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>
        <v>7423</v>
      </c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v>4344</v>
      </c>
    </row>
    <row r="108" spans="1:3" ht="12" customHeight="1">
      <c r="A108" s="495" t="s">
        <v>115</v>
      </c>
      <c r="B108" s="8" t="s">
        <v>247</v>
      </c>
      <c r="C108" s="350">
        <v>1307</v>
      </c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>
        <v>3037</v>
      </c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544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v>4200</v>
      </c>
    </row>
    <row r="122" spans="1:3" ht="12" customHeight="1">
      <c r="A122" s="495" t="s">
        <v>98</v>
      </c>
      <c r="B122" s="9" t="s">
        <v>65</v>
      </c>
      <c r="C122" s="350">
        <v>1000</v>
      </c>
    </row>
    <row r="123" spans="1:3" ht="12" customHeight="1" thickBot="1">
      <c r="A123" s="497" t="s">
        <v>99</v>
      </c>
      <c r="B123" s="12" t="s">
        <v>66</v>
      </c>
      <c r="C123" s="351">
        <v>3200</v>
      </c>
    </row>
    <row r="124" spans="1:3" ht="12" customHeight="1" thickBot="1">
      <c r="A124" s="37" t="s">
        <v>24</v>
      </c>
      <c r="B124" s="154" t="s">
        <v>414</v>
      </c>
      <c r="C124" s="347">
        <v>56310</v>
      </c>
    </row>
    <row r="125" spans="1:3" ht="12" customHeight="1" thickBot="1">
      <c r="A125" s="37" t="s">
        <v>25</v>
      </c>
      <c r="B125" s="154" t="s">
        <v>415</v>
      </c>
      <c r="C125" s="347"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485</v>
      </c>
      <c r="C129" s="347"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v>0</v>
      </c>
    </row>
    <row r="145" spans="1:3" ht="15" customHeight="1" thickBot="1">
      <c r="A145" s="507" t="s">
        <v>30</v>
      </c>
      <c r="B145" s="439" t="s">
        <v>433</v>
      </c>
      <c r="C145" s="489">
        <v>56310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>
        <v>1</v>
      </c>
    </row>
    <row r="148" spans="1:3" ht="14.25" customHeight="1" thickBot="1">
      <c r="A148" s="293" t="s">
        <v>220</v>
      </c>
      <c r="B148" s="294"/>
      <c r="C148" s="15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498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546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279</v>
      </c>
      <c r="C9" s="350"/>
    </row>
    <row r="10" spans="1:3" s="118" customFormat="1" ht="12" customHeight="1">
      <c r="A10" s="496" t="s">
        <v>110</v>
      </c>
      <c r="B10" s="478" t="s">
        <v>280</v>
      </c>
      <c r="C10" s="349"/>
    </row>
    <row r="11" spans="1:3" s="118" customFormat="1" ht="12" customHeight="1">
      <c r="A11" s="496" t="s">
        <v>111</v>
      </c>
      <c r="B11" s="478" t="s">
        <v>281</v>
      </c>
      <c r="C11" s="349"/>
    </row>
    <row r="12" spans="1:3" s="118" customFormat="1" ht="12" customHeight="1">
      <c r="A12" s="496" t="s">
        <v>112</v>
      </c>
      <c r="B12" s="478" t="s">
        <v>282</v>
      </c>
      <c r="C12" s="349"/>
    </row>
    <row r="13" spans="1:3" s="118" customFormat="1" ht="12" customHeight="1">
      <c r="A13" s="496" t="s">
        <v>160</v>
      </c>
      <c r="B13" s="478" t="s">
        <v>283</v>
      </c>
      <c r="C13" s="525"/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538</v>
      </c>
      <c r="C18" s="349"/>
    </row>
    <row r="19" spans="1:3" s="117" customFormat="1" ht="12" customHeight="1">
      <c r="A19" s="496" t="s">
        <v>118</v>
      </c>
      <c r="B19" s="478" t="s">
        <v>539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/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291</v>
      </c>
      <c r="C23" s="350"/>
    </row>
    <row r="24" spans="1:3" s="117" customFormat="1" ht="12" customHeight="1">
      <c r="A24" s="496" t="s">
        <v>99</v>
      </c>
      <c r="B24" s="478" t="s">
        <v>292</v>
      </c>
      <c r="C24" s="349"/>
    </row>
    <row r="25" spans="1:3" s="118" customFormat="1" ht="12" customHeight="1">
      <c r="A25" s="496" t="s">
        <v>100</v>
      </c>
      <c r="B25" s="478" t="s">
        <v>540</v>
      </c>
      <c r="C25" s="349"/>
    </row>
    <row r="26" spans="1:3" s="118" customFormat="1" ht="12" customHeight="1">
      <c r="A26" s="496" t="s">
        <v>101</v>
      </c>
      <c r="B26" s="478" t="s">
        <v>541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25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/>
    </row>
    <row r="39" spans="1:3" s="118" customFormat="1" ht="12" customHeight="1">
      <c r="A39" s="496" t="s">
        <v>104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542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543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486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161</v>
      </c>
      <c r="B69" s="477" t="s">
        <v>350</v>
      </c>
      <c r="C69" s="352"/>
    </row>
    <row r="70" spans="1:3" s="118" customFormat="1" ht="12" customHeight="1">
      <c r="A70" s="496" t="s">
        <v>162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523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151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/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f>+C108+C110+C112</f>
        <v>0</v>
      </c>
    </row>
    <row r="108" spans="1:3" ht="12" customHeight="1">
      <c r="A108" s="495" t="s">
        <v>115</v>
      </c>
      <c r="B108" s="8" t="s">
        <v>247</v>
      </c>
      <c r="C108" s="350"/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544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485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498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547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279</v>
      </c>
      <c r="C9" s="350"/>
    </row>
    <row r="10" spans="1:3" s="118" customFormat="1" ht="12" customHeight="1">
      <c r="A10" s="496" t="s">
        <v>110</v>
      </c>
      <c r="B10" s="478" t="s">
        <v>280</v>
      </c>
      <c r="C10" s="349"/>
    </row>
    <row r="11" spans="1:3" s="118" customFormat="1" ht="12" customHeight="1">
      <c r="A11" s="496" t="s">
        <v>111</v>
      </c>
      <c r="B11" s="478" t="s">
        <v>281</v>
      </c>
      <c r="C11" s="349"/>
    </row>
    <row r="12" spans="1:3" s="118" customFormat="1" ht="12" customHeight="1">
      <c r="A12" s="496" t="s">
        <v>112</v>
      </c>
      <c r="B12" s="478" t="s">
        <v>282</v>
      </c>
      <c r="C12" s="349"/>
    </row>
    <row r="13" spans="1:3" s="118" customFormat="1" ht="12" customHeight="1">
      <c r="A13" s="496" t="s">
        <v>160</v>
      </c>
      <c r="B13" s="478" t="s">
        <v>283</v>
      </c>
      <c r="C13" s="525"/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538</v>
      </c>
      <c r="C18" s="349"/>
    </row>
    <row r="19" spans="1:3" s="117" customFormat="1" ht="12" customHeight="1">
      <c r="A19" s="496" t="s">
        <v>118</v>
      </c>
      <c r="B19" s="478" t="s">
        <v>539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/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291</v>
      </c>
      <c r="C23" s="350"/>
    </row>
    <row r="24" spans="1:3" s="117" customFormat="1" ht="12" customHeight="1">
      <c r="A24" s="496" t="s">
        <v>99</v>
      </c>
      <c r="B24" s="478" t="s">
        <v>292</v>
      </c>
      <c r="C24" s="349"/>
    </row>
    <row r="25" spans="1:3" s="118" customFormat="1" ht="12" customHeight="1">
      <c r="A25" s="496" t="s">
        <v>100</v>
      </c>
      <c r="B25" s="478" t="s">
        <v>540</v>
      </c>
      <c r="C25" s="349"/>
    </row>
    <row r="26" spans="1:3" s="118" customFormat="1" ht="12" customHeight="1">
      <c r="A26" s="496" t="s">
        <v>101</v>
      </c>
      <c r="B26" s="478" t="s">
        <v>541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25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/>
    </row>
    <row r="39" spans="1:3" s="118" customFormat="1" ht="12" customHeight="1">
      <c r="A39" s="496" t="s">
        <v>104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542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543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486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161</v>
      </c>
      <c r="B69" s="477" t="s">
        <v>350</v>
      </c>
      <c r="C69" s="352"/>
    </row>
    <row r="70" spans="1:3" s="118" customFormat="1" ht="12" customHeight="1">
      <c r="A70" s="496" t="s">
        <v>162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523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151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/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f>+C108+C110+C112</f>
        <v>0</v>
      </c>
    </row>
    <row r="108" spans="1:3" ht="12" customHeight="1">
      <c r="A108" s="495" t="s">
        <v>115</v>
      </c>
      <c r="B108" s="8" t="s">
        <v>247</v>
      </c>
      <c r="C108" s="350"/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544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485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H21" sqref="H2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524</v>
      </c>
    </row>
    <row r="2" spans="1:3" s="520" customFormat="1" ht="25.5" customHeight="1">
      <c r="A2" s="467" t="s">
        <v>217</v>
      </c>
      <c r="B2" s="408" t="s">
        <v>500</v>
      </c>
      <c r="C2" s="423" t="s">
        <v>67</v>
      </c>
    </row>
    <row r="3" spans="1:3" s="520" customFormat="1" ht="24.75" thickBot="1">
      <c r="A3" s="512" t="s">
        <v>216</v>
      </c>
      <c r="B3" s="409" t="s">
        <v>499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76">
      <selection activeCell="C37" sqref="C3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6" t="s">
        <v>18</v>
      </c>
      <c r="B1" s="586"/>
      <c r="C1" s="586"/>
    </row>
    <row r="2" spans="1:3" ht="15.75" customHeight="1" thickBot="1">
      <c r="A2" s="587" t="s">
        <v>164</v>
      </c>
      <c r="B2" s="587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26499</v>
      </c>
    </row>
    <row r="6" spans="1:3" s="476" customFormat="1" ht="12" customHeight="1">
      <c r="A6" s="15" t="s">
        <v>109</v>
      </c>
      <c r="B6" s="477" t="s">
        <v>279</v>
      </c>
      <c r="C6" s="350">
        <v>10110</v>
      </c>
    </row>
    <row r="7" spans="1:3" s="476" customFormat="1" ht="12" customHeight="1">
      <c r="A7" s="14" t="s">
        <v>110</v>
      </c>
      <c r="B7" s="478" t="s">
        <v>280</v>
      </c>
      <c r="C7" s="349">
        <v>0</v>
      </c>
    </row>
    <row r="8" spans="1:3" s="476" customFormat="1" ht="12" customHeight="1">
      <c r="A8" s="14" t="s">
        <v>111</v>
      </c>
      <c r="B8" s="478" t="s">
        <v>281</v>
      </c>
      <c r="C8" s="349">
        <v>15375</v>
      </c>
    </row>
    <row r="9" spans="1:3" s="476" customFormat="1" ht="12" customHeight="1">
      <c r="A9" s="14" t="s">
        <v>112</v>
      </c>
      <c r="B9" s="478" t="s">
        <v>282</v>
      </c>
      <c r="C9" s="349">
        <v>1004</v>
      </c>
    </row>
    <row r="10" spans="1:3" s="476" customFormat="1" ht="12" customHeight="1">
      <c r="A10" s="14" t="s">
        <v>160</v>
      </c>
      <c r="B10" s="478" t="s">
        <v>283</v>
      </c>
      <c r="C10" s="349">
        <v>10</v>
      </c>
    </row>
    <row r="11" spans="1:3" s="476" customFormat="1" ht="12" customHeight="1" thickBot="1">
      <c r="A11" s="16" t="s">
        <v>113</v>
      </c>
      <c r="B11" s="479" t="s">
        <v>284</v>
      </c>
      <c r="C11" s="349"/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200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538</v>
      </c>
      <c r="C15" s="349"/>
    </row>
    <row r="16" spans="1:3" s="476" customFormat="1" ht="12" customHeight="1">
      <c r="A16" s="14" t="s">
        <v>118</v>
      </c>
      <c r="B16" s="478" t="s">
        <v>539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>
        <v>200</v>
      </c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>
        <v>0</v>
      </c>
    </row>
    <row r="21" spans="1:3" s="476" customFormat="1" ht="12" customHeight="1">
      <c r="A21" s="14" t="s">
        <v>99</v>
      </c>
      <c r="B21" s="478" t="s">
        <v>292</v>
      </c>
      <c r="C21" s="349">
        <v>0</v>
      </c>
    </row>
    <row r="22" spans="1:3" s="476" customFormat="1" ht="12" customHeight="1">
      <c r="A22" s="14" t="s">
        <v>100</v>
      </c>
      <c r="B22" s="478" t="s">
        <v>540</v>
      </c>
      <c r="C22" s="349"/>
    </row>
    <row r="23" spans="1:3" s="476" customFormat="1" ht="12" customHeight="1">
      <c r="A23" s="14" t="s">
        <v>101</v>
      </c>
      <c r="B23" s="478" t="s">
        <v>541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9400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7410</v>
      </c>
    </row>
    <row r="28" spans="1:3" s="476" customFormat="1" ht="12" customHeight="1">
      <c r="A28" s="14" t="s">
        <v>297</v>
      </c>
      <c r="B28" s="478" t="s">
        <v>303</v>
      </c>
      <c r="C28" s="349">
        <v>2450</v>
      </c>
    </row>
    <row r="29" spans="1:3" s="476" customFormat="1" ht="12" customHeight="1">
      <c r="A29" s="14" t="s">
        <v>298</v>
      </c>
      <c r="B29" s="478" t="s">
        <v>304</v>
      </c>
      <c r="C29" s="349">
        <v>4960</v>
      </c>
    </row>
    <row r="30" spans="1:3" s="476" customFormat="1" ht="12" customHeight="1">
      <c r="A30" s="14" t="s">
        <v>299</v>
      </c>
      <c r="B30" s="478" t="s">
        <v>305</v>
      </c>
      <c r="C30" s="349">
        <v>1640</v>
      </c>
    </row>
    <row r="31" spans="1:3" s="476" customFormat="1" ht="12" customHeight="1">
      <c r="A31" s="14" t="s">
        <v>300</v>
      </c>
      <c r="B31" s="478" t="s">
        <v>306</v>
      </c>
      <c r="C31" s="349">
        <v>150</v>
      </c>
    </row>
    <row r="32" spans="1:3" s="476" customFormat="1" ht="12" customHeight="1" thickBot="1">
      <c r="A32" s="16" t="s">
        <v>301</v>
      </c>
      <c r="B32" s="479" t="s">
        <v>307</v>
      </c>
      <c r="C32" s="351">
        <v>200</v>
      </c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10401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>
        <v>2982</v>
      </c>
    </row>
    <row r="36" spans="1:3" s="476" customFormat="1" ht="12" customHeight="1">
      <c r="A36" s="14" t="s">
        <v>104</v>
      </c>
      <c r="B36" s="478" t="s">
        <v>313</v>
      </c>
      <c r="C36" s="349">
        <v>459</v>
      </c>
    </row>
    <row r="37" spans="1:3" s="476" customFormat="1" ht="12" customHeight="1">
      <c r="A37" s="14" t="s">
        <v>186</v>
      </c>
      <c r="B37" s="478" t="s">
        <v>314</v>
      </c>
      <c r="C37" s="349">
        <v>5749</v>
      </c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>
        <v>1186</v>
      </c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>
        <v>25</v>
      </c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542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543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46500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161</v>
      </c>
      <c r="B66" s="477" t="s">
        <v>350</v>
      </c>
      <c r="C66" s="352"/>
    </row>
    <row r="67" spans="1:3" s="476" customFormat="1" ht="12" customHeight="1">
      <c r="A67" s="14" t="s">
        <v>162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9810</v>
      </c>
    </row>
    <row r="71" spans="1:3" s="476" customFormat="1" ht="12" customHeight="1">
      <c r="A71" s="15" t="s">
        <v>380</v>
      </c>
      <c r="B71" s="477" t="s">
        <v>356</v>
      </c>
      <c r="C71" s="352">
        <v>9810</v>
      </c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9810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56310</v>
      </c>
    </row>
    <row r="85" spans="1:3" s="476" customFormat="1" ht="83.25" customHeight="1">
      <c r="A85" s="5"/>
      <c r="B85" s="6"/>
      <c r="C85" s="354"/>
    </row>
    <row r="86" spans="1:3" ht="16.5" customHeight="1">
      <c r="A86" s="586" t="s">
        <v>50</v>
      </c>
      <c r="B86" s="586"/>
      <c r="C86" s="586"/>
    </row>
    <row r="87" spans="1:3" s="488" customFormat="1" ht="16.5" customHeight="1" thickBot="1">
      <c r="A87" s="588" t="s">
        <v>165</v>
      </c>
      <c r="B87" s="588"/>
      <c r="C87" s="170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391</v>
      </c>
      <c r="C90" s="346">
        <f>SUM(C91:C95)</f>
        <v>47766</v>
      </c>
    </row>
    <row r="91" spans="1:3" ht="12" customHeight="1">
      <c r="A91" s="17" t="s">
        <v>109</v>
      </c>
      <c r="B91" s="10" t="s">
        <v>52</v>
      </c>
      <c r="C91" s="348">
        <v>6051</v>
      </c>
    </row>
    <row r="92" spans="1:3" ht="12" customHeight="1">
      <c r="A92" s="14" t="s">
        <v>110</v>
      </c>
      <c r="B92" s="8" t="s">
        <v>194</v>
      </c>
      <c r="C92" s="349">
        <v>1645</v>
      </c>
    </row>
    <row r="93" spans="1:3" ht="12" customHeight="1">
      <c r="A93" s="14" t="s">
        <v>111</v>
      </c>
      <c r="B93" s="8" t="s">
        <v>151</v>
      </c>
      <c r="C93" s="351">
        <v>16139</v>
      </c>
    </row>
    <row r="94" spans="1:3" ht="12" customHeight="1">
      <c r="A94" s="14" t="s">
        <v>112</v>
      </c>
      <c r="B94" s="11" t="s">
        <v>195</v>
      </c>
      <c r="C94" s="351">
        <v>15458</v>
      </c>
    </row>
    <row r="95" spans="1:3" ht="12" customHeight="1">
      <c r="A95" s="14" t="s">
        <v>123</v>
      </c>
      <c r="B95" s="19" t="s">
        <v>196</v>
      </c>
      <c r="C95" s="351">
        <f>12673-4200</f>
        <v>8473</v>
      </c>
    </row>
    <row r="96" spans="1:3" ht="12" customHeight="1">
      <c r="A96" s="14" t="s">
        <v>113</v>
      </c>
      <c r="B96" s="8" t="s">
        <v>392</v>
      </c>
      <c r="C96" s="351"/>
    </row>
    <row r="97" spans="1:3" ht="12" customHeight="1">
      <c r="A97" s="14" t="s">
        <v>114</v>
      </c>
      <c r="B97" s="173" t="s">
        <v>393</v>
      </c>
      <c r="C97" s="351"/>
    </row>
    <row r="98" spans="1:3" ht="12" customHeight="1">
      <c r="A98" s="14" t="s">
        <v>124</v>
      </c>
      <c r="B98" s="174" t="s">
        <v>394</v>
      </c>
      <c r="C98" s="351"/>
    </row>
    <row r="99" spans="1:3" ht="12" customHeight="1">
      <c r="A99" s="14" t="s">
        <v>125</v>
      </c>
      <c r="B99" s="174" t="s">
        <v>395</v>
      </c>
      <c r="C99" s="351"/>
    </row>
    <row r="100" spans="1:3" ht="12" customHeight="1">
      <c r="A100" s="14" t="s">
        <v>126</v>
      </c>
      <c r="B100" s="173" t="s">
        <v>396</v>
      </c>
      <c r="C100" s="351">
        <v>7423</v>
      </c>
    </row>
    <row r="101" spans="1:3" ht="12" customHeight="1">
      <c r="A101" s="14" t="s">
        <v>127</v>
      </c>
      <c r="B101" s="173" t="s">
        <v>397</v>
      </c>
      <c r="C101" s="351"/>
    </row>
    <row r="102" spans="1:3" ht="12" customHeight="1">
      <c r="A102" s="14" t="s">
        <v>129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22</v>
      </c>
      <c r="B106" s="30" t="s">
        <v>402</v>
      </c>
      <c r="C106" s="347">
        <f>+C107+C109+C111</f>
        <v>4344</v>
      </c>
    </row>
    <row r="107" spans="1:3" ht="12" customHeight="1">
      <c r="A107" s="15" t="s">
        <v>115</v>
      </c>
      <c r="B107" s="8" t="s">
        <v>247</v>
      </c>
      <c r="C107" s="350">
        <v>1307</v>
      </c>
    </row>
    <row r="108" spans="1:3" ht="12" customHeight="1">
      <c r="A108" s="15" t="s">
        <v>116</v>
      </c>
      <c r="B108" s="12" t="s">
        <v>406</v>
      </c>
      <c r="C108" s="350"/>
    </row>
    <row r="109" spans="1:3" ht="12" customHeight="1">
      <c r="A109" s="15" t="s">
        <v>117</v>
      </c>
      <c r="B109" s="12" t="s">
        <v>198</v>
      </c>
      <c r="C109" s="349">
        <v>3037</v>
      </c>
    </row>
    <row r="110" spans="1:3" ht="12" customHeight="1">
      <c r="A110" s="15" t="s">
        <v>118</v>
      </c>
      <c r="B110" s="12" t="s">
        <v>407</v>
      </c>
      <c r="C110" s="314"/>
    </row>
    <row r="111" spans="1:3" ht="12" customHeight="1">
      <c r="A111" s="15" t="s">
        <v>119</v>
      </c>
      <c r="B111" s="344" t="s">
        <v>250</v>
      </c>
      <c r="C111" s="314"/>
    </row>
    <row r="112" spans="1:3" ht="12" customHeight="1">
      <c r="A112" s="15" t="s">
        <v>128</v>
      </c>
      <c r="B112" s="343" t="s">
        <v>544</v>
      </c>
      <c r="C112" s="314"/>
    </row>
    <row r="113" spans="1:3" ht="12" customHeight="1">
      <c r="A113" s="15" t="s">
        <v>130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23</v>
      </c>
      <c r="B120" s="154" t="s">
        <v>413</v>
      </c>
      <c r="C120" s="347">
        <f>+C121+C122</f>
        <v>4200</v>
      </c>
    </row>
    <row r="121" spans="1:3" ht="12" customHeight="1">
      <c r="A121" s="15" t="s">
        <v>98</v>
      </c>
      <c r="B121" s="9" t="s">
        <v>65</v>
      </c>
      <c r="C121" s="350">
        <v>1000</v>
      </c>
    </row>
    <row r="122" spans="1:3" ht="12" customHeight="1" thickBot="1">
      <c r="A122" s="16" t="s">
        <v>99</v>
      </c>
      <c r="B122" s="12" t="s">
        <v>66</v>
      </c>
      <c r="C122" s="351">
        <v>3200</v>
      </c>
    </row>
    <row r="123" spans="1:3" ht="12" customHeight="1" thickBot="1">
      <c r="A123" s="20" t="s">
        <v>24</v>
      </c>
      <c r="B123" s="154" t="s">
        <v>414</v>
      </c>
      <c r="C123" s="347">
        <f>+C90+C106+C120</f>
        <v>56310</v>
      </c>
    </row>
    <row r="124" spans="1:3" ht="12" customHeight="1" thickBot="1">
      <c r="A124" s="20" t="s">
        <v>25</v>
      </c>
      <c r="B124" s="154" t="s">
        <v>415</v>
      </c>
      <c r="C124" s="347">
        <f>+C125+C126+C127</f>
        <v>0</v>
      </c>
    </row>
    <row r="125" spans="1:3" ht="12" customHeight="1">
      <c r="A125" s="15" t="s">
        <v>102</v>
      </c>
      <c r="B125" s="9" t="s">
        <v>416</v>
      </c>
      <c r="C125" s="314"/>
    </row>
    <row r="126" spans="1:3" ht="12" customHeight="1">
      <c r="A126" s="15" t="s">
        <v>103</v>
      </c>
      <c r="B126" s="9" t="s">
        <v>417</v>
      </c>
      <c r="C126" s="314"/>
    </row>
    <row r="127" spans="1:3" ht="12" customHeight="1" thickBot="1">
      <c r="A127" s="13" t="s">
        <v>104</v>
      </c>
      <c r="B127" s="7" t="s">
        <v>418</v>
      </c>
      <c r="C127" s="314"/>
    </row>
    <row r="128" spans="1:3" ht="12" customHeight="1" thickBot="1">
      <c r="A128" s="20" t="s">
        <v>26</v>
      </c>
      <c r="B128" s="154" t="s">
        <v>485</v>
      </c>
      <c r="C128" s="347">
        <f>+C129+C130+C131+C132</f>
        <v>0</v>
      </c>
    </row>
    <row r="129" spans="1:3" ht="12" customHeight="1">
      <c r="A129" s="15" t="s">
        <v>105</v>
      </c>
      <c r="B129" s="9" t="s">
        <v>419</v>
      </c>
      <c r="C129" s="314"/>
    </row>
    <row r="130" spans="1:3" ht="12" customHeight="1">
      <c r="A130" s="15" t="s">
        <v>106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27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107</v>
      </c>
      <c r="B134" s="9" t="s">
        <v>424</v>
      </c>
      <c r="C134" s="314"/>
    </row>
    <row r="135" spans="1:3" ht="12" customHeight="1">
      <c r="A135" s="15" t="s">
        <v>108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28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29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433</v>
      </c>
      <c r="C144" s="489">
        <f>+C123+C143</f>
        <v>56310</v>
      </c>
    </row>
    <row r="145" ht="7.5" customHeight="1"/>
    <row r="146" spans="1:3" ht="15.75">
      <c r="A146" s="589" t="s">
        <v>435</v>
      </c>
      <c r="B146" s="589"/>
      <c r="C146" s="589"/>
    </row>
    <row r="147" spans="1:3" ht="15" customHeight="1" thickBot="1">
      <c r="A147" s="587" t="s">
        <v>166</v>
      </c>
      <c r="B147" s="587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-9810</v>
      </c>
      <c r="D148" s="492"/>
    </row>
    <row r="149" spans="1:3" ht="27.75" customHeight="1" thickBot="1">
      <c r="A149" s="20" t="s">
        <v>22</v>
      </c>
      <c r="B149" s="30" t="s">
        <v>437</v>
      </c>
      <c r="C149" s="347">
        <f>+C83-C143</f>
        <v>9810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KÖLTSÉGVETÉSÉNEK ÖSSZEVONT MÉRLEGE&amp;10
&amp;R&amp;"Times New Roman CE,Félkövér dőlt"&amp;11 1.1. melléklet a ........./2014.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0">
      <selection activeCell="G11" sqref="G1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534</v>
      </c>
    </row>
    <row r="2" spans="1:3" s="520" customFormat="1" ht="25.5" customHeight="1">
      <c r="A2" s="467" t="s">
        <v>217</v>
      </c>
      <c r="B2" s="408" t="s">
        <v>500</v>
      </c>
      <c r="C2" s="423" t="s">
        <v>67</v>
      </c>
    </row>
    <row r="3" spans="1:3" s="520" customFormat="1" ht="24.75" thickBot="1">
      <c r="A3" s="512" t="s">
        <v>216</v>
      </c>
      <c r="B3" s="409" t="s">
        <v>525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533</v>
      </c>
    </row>
    <row r="2" spans="1:3" s="520" customFormat="1" ht="25.5" customHeight="1">
      <c r="A2" s="467" t="s">
        <v>217</v>
      </c>
      <c r="B2" s="408" t="s">
        <v>500</v>
      </c>
      <c r="C2" s="423" t="s">
        <v>67</v>
      </c>
    </row>
    <row r="3" spans="1:3" s="520" customFormat="1" ht="24.75" thickBot="1">
      <c r="A3" s="512" t="s">
        <v>216</v>
      </c>
      <c r="B3" s="409" t="s">
        <v>527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532</v>
      </c>
    </row>
    <row r="2" spans="1:3" s="520" customFormat="1" ht="25.5" customHeight="1">
      <c r="A2" s="467" t="s">
        <v>217</v>
      </c>
      <c r="B2" s="408" t="s">
        <v>500</v>
      </c>
      <c r="C2" s="423" t="s">
        <v>67</v>
      </c>
    </row>
    <row r="3" spans="1:3" s="520" customFormat="1" ht="24.75" thickBot="1">
      <c r="A3" s="512" t="s">
        <v>216</v>
      </c>
      <c r="B3" s="409" t="s">
        <v>529</v>
      </c>
      <c r="C3" s="424" t="s">
        <v>548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526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499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0" sqref="G1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528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525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530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527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J22" sqref="J2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531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529</v>
      </c>
      <c r="C3" s="424" t="s">
        <v>548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501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160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502</v>
      </c>
      <c r="C14" s="365"/>
    </row>
    <row r="15" spans="1:3" s="425" customFormat="1" ht="12" customHeight="1">
      <c r="A15" s="514" t="s">
        <v>114</v>
      </c>
      <c r="B15" s="7" t="s">
        <v>503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505</v>
      </c>
      <c r="C21" s="365"/>
    </row>
    <row r="22" spans="1:3" s="523" customFormat="1" ht="12" customHeight="1">
      <c r="A22" s="514" t="s">
        <v>117</v>
      </c>
      <c r="B22" s="8" t="s">
        <v>506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507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505</v>
      </c>
      <c r="C26" s="96"/>
    </row>
    <row r="27" spans="1:3" s="523" customFormat="1" ht="12" customHeight="1">
      <c r="A27" s="515" t="s">
        <v>299</v>
      </c>
      <c r="B27" s="517" t="s">
        <v>508</v>
      </c>
      <c r="C27" s="368"/>
    </row>
    <row r="28" spans="1:3" s="523" customFormat="1" ht="12" customHeight="1" thickBot="1">
      <c r="A28" s="514" t="s">
        <v>300</v>
      </c>
      <c r="B28" s="518" t="s">
        <v>509</v>
      </c>
      <c r="C28" s="103"/>
    </row>
    <row r="29" spans="1:3" s="523" customFormat="1" ht="12" customHeight="1" thickBot="1">
      <c r="A29" s="246" t="s">
        <v>25</v>
      </c>
      <c r="B29" s="154" t="s">
        <v>510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441</v>
      </c>
      <c r="C33" s="394"/>
    </row>
    <row r="34" spans="1:3" s="425" customFormat="1" ht="12" customHeight="1" thickBot="1">
      <c r="A34" s="246" t="s">
        <v>27</v>
      </c>
      <c r="B34" s="154" t="s">
        <v>511</v>
      </c>
      <c r="C34" s="416"/>
    </row>
    <row r="35" spans="1:3" s="425" customFormat="1" ht="12" customHeight="1" thickBot="1">
      <c r="A35" s="238" t="s">
        <v>28</v>
      </c>
      <c r="B35" s="154" t="s">
        <v>512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513</v>
      </c>
      <c r="C36" s="417">
        <f>+C37+C38+C39</f>
        <v>0</v>
      </c>
    </row>
    <row r="37" spans="1:3" s="425" customFormat="1" ht="12" customHeight="1">
      <c r="A37" s="515" t="s">
        <v>514</v>
      </c>
      <c r="B37" s="516" t="s">
        <v>257</v>
      </c>
      <c r="C37" s="96"/>
    </row>
    <row r="38" spans="1:3" s="425" customFormat="1" ht="12" customHeight="1">
      <c r="A38" s="515" t="s">
        <v>515</v>
      </c>
      <c r="B38" s="517" t="s">
        <v>3</v>
      </c>
      <c r="C38" s="368"/>
    </row>
    <row r="39" spans="1:3" s="523" customFormat="1" ht="12" customHeight="1" thickBot="1">
      <c r="A39" s="514" t="s">
        <v>516</v>
      </c>
      <c r="B39" s="172" t="s">
        <v>517</v>
      </c>
      <c r="C39" s="103"/>
    </row>
    <row r="40" spans="1:3" s="523" customFormat="1" ht="15" customHeight="1" thickBot="1">
      <c r="A40" s="282" t="s">
        <v>30</v>
      </c>
      <c r="B40" s="283" t="s">
        <v>518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160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520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521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9" sqref="E9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3" t="s">
        <v>5</v>
      </c>
      <c r="B1" s="633"/>
      <c r="C1" s="633"/>
      <c r="D1" s="633"/>
      <c r="E1" s="633"/>
      <c r="F1" s="633"/>
      <c r="G1" s="633"/>
    </row>
    <row r="3" spans="1:7" s="197" customFormat="1" ht="27" customHeight="1">
      <c r="A3" s="195" t="s">
        <v>225</v>
      </c>
      <c r="B3" s="196"/>
      <c r="C3" s="632" t="s">
        <v>560</v>
      </c>
      <c r="D3" s="632"/>
      <c r="E3" s="632"/>
      <c r="F3" s="632"/>
      <c r="G3" s="632"/>
    </row>
    <row r="4" spans="1:7" s="197" customFormat="1" ht="15.75">
      <c r="A4" s="196"/>
      <c r="B4" s="196"/>
      <c r="C4" s="196"/>
      <c r="D4" s="196"/>
      <c r="E4" s="196"/>
      <c r="F4" s="196"/>
      <c r="G4" s="196"/>
    </row>
    <row r="5" spans="1:7" s="197" customFormat="1" ht="24.75" customHeight="1">
      <c r="A5" s="195" t="s">
        <v>227</v>
      </c>
      <c r="B5" s="196"/>
      <c r="C5" s="632" t="s">
        <v>226</v>
      </c>
      <c r="D5" s="632"/>
      <c r="E5" s="632"/>
      <c r="F5" s="632"/>
      <c r="G5" s="196"/>
    </row>
    <row r="6" spans="1:7" s="198" customFormat="1" ht="12.75">
      <c r="A6" s="255"/>
      <c r="B6" s="255"/>
      <c r="C6" s="255"/>
      <c r="D6" s="255"/>
      <c r="E6" s="255"/>
      <c r="F6" s="255"/>
      <c r="G6" s="255"/>
    </row>
    <row r="7" spans="1:7" s="199" customFormat="1" ht="15" customHeight="1">
      <c r="A7" s="312" t="s">
        <v>228</v>
      </c>
      <c r="B7" s="311"/>
      <c r="C7" s="311"/>
      <c r="D7" s="297"/>
      <c r="E7" s="297"/>
      <c r="F7" s="297"/>
      <c r="G7" s="297"/>
    </row>
    <row r="8" spans="1:7" s="199" customFormat="1" ht="15" customHeight="1" thickBot="1">
      <c r="A8" s="312" t="s">
        <v>229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5" t="s">
        <v>19</v>
      </c>
      <c r="B9" s="236" t="s">
        <v>230</v>
      </c>
      <c r="C9" s="236" t="s">
        <v>231</v>
      </c>
      <c r="D9" s="236" t="s">
        <v>232</v>
      </c>
      <c r="E9" s="236" t="s">
        <v>233</v>
      </c>
      <c r="F9" s="236" t="s">
        <v>234</v>
      </c>
      <c r="G9" s="237" t="s">
        <v>56</v>
      </c>
    </row>
    <row r="10" spans="1:7" ht="24" customHeight="1">
      <c r="A10" s="298" t="s">
        <v>21</v>
      </c>
      <c r="B10" s="244" t="s">
        <v>235</v>
      </c>
      <c r="C10" s="200"/>
      <c r="D10" s="200"/>
      <c r="E10" s="200"/>
      <c r="F10" s="200"/>
      <c r="G10" s="299">
        <f>SUM(C10:F10)</f>
        <v>0</v>
      </c>
    </row>
    <row r="11" spans="1:7" ht="24" customHeight="1">
      <c r="A11" s="300" t="s">
        <v>22</v>
      </c>
      <c r="B11" s="245" t="s">
        <v>236</v>
      </c>
      <c r="C11" s="201"/>
      <c r="D11" s="201"/>
      <c r="E11" s="201"/>
      <c r="F11" s="201"/>
      <c r="G11" s="301">
        <f aca="true" t="shared" si="0" ref="G11:G16">SUM(C11:F11)</f>
        <v>0</v>
      </c>
    </row>
    <row r="12" spans="1:7" ht="24" customHeight="1">
      <c r="A12" s="300" t="s">
        <v>23</v>
      </c>
      <c r="B12" s="245" t="s">
        <v>237</v>
      </c>
      <c r="C12" s="201"/>
      <c r="D12" s="201"/>
      <c r="E12" s="201"/>
      <c r="F12" s="201"/>
      <c r="G12" s="301">
        <f t="shared" si="0"/>
        <v>0</v>
      </c>
    </row>
    <row r="13" spans="1:7" ht="24" customHeight="1">
      <c r="A13" s="300" t="s">
        <v>24</v>
      </c>
      <c r="B13" s="245" t="s">
        <v>238</v>
      </c>
      <c r="C13" s="201"/>
      <c r="D13" s="201"/>
      <c r="E13" s="201"/>
      <c r="F13" s="201"/>
      <c r="G13" s="301">
        <f t="shared" si="0"/>
        <v>0</v>
      </c>
    </row>
    <row r="14" spans="1:7" ht="24" customHeight="1">
      <c r="A14" s="300" t="s">
        <v>25</v>
      </c>
      <c r="B14" s="245" t="s">
        <v>239</v>
      </c>
      <c r="C14" s="201"/>
      <c r="D14" s="201"/>
      <c r="E14" s="201"/>
      <c r="F14" s="201"/>
      <c r="G14" s="301">
        <f t="shared" si="0"/>
        <v>0</v>
      </c>
    </row>
    <row r="15" spans="1:7" ht="24" customHeight="1" thickBot="1">
      <c r="A15" s="302" t="s">
        <v>26</v>
      </c>
      <c r="B15" s="303" t="s">
        <v>240</v>
      </c>
      <c r="C15" s="202"/>
      <c r="D15" s="202"/>
      <c r="E15" s="202"/>
      <c r="F15" s="202"/>
      <c r="G15" s="304">
        <f t="shared" si="0"/>
        <v>0</v>
      </c>
    </row>
    <row r="16" spans="1:7" s="203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8" customFormat="1" ht="12.75">
      <c r="A17" s="255"/>
      <c r="B17" s="255"/>
      <c r="C17" s="255"/>
      <c r="D17" s="255"/>
      <c r="E17" s="255"/>
      <c r="F17" s="255"/>
      <c r="G17" s="255"/>
    </row>
    <row r="18" spans="1:7" s="198" customFormat="1" ht="12.75">
      <c r="A18" s="255"/>
      <c r="B18" s="255"/>
      <c r="C18" s="255"/>
      <c r="D18" s="255"/>
      <c r="E18" s="255"/>
      <c r="F18" s="255"/>
      <c r="G18" s="255"/>
    </row>
    <row r="19" spans="1:7" s="198" customFormat="1" ht="12.75">
      <c r="A19" s="255"/>
      <c r="B19" s="255"/>
      <c r="C19" s="255"/>
      <c r="D19" s="255"/>
      <c r="E19" s="255"/>
      <c r="F19" s="255"/>
      <c r="G19" s="255"/>
    </row>
    <row r="20" spans="1:7" s="198" customFormat="1" ht="15.75">
      <c r="A20" s="197" t="s">
        <v>487</v>
      </c>
      <c r="B20" s="255"/>
      <c r="C20" s="255"/>
      <c r="D20" s="255"/>
      <c r="E20" s="255"/>
      <c r="F20" s="255"/>
      <c r="G20" s="255"/>
    </row>
    <row r="21" spans="1:7" s="198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8"/>
      <c r="D23" s="198"/>
      <c r="E23" s="198"/>
      <c r="F23" s="198"/>
      <c r="G23" s="255"/>
    </row>
    <row r="24" spans="1:7" ht="13.5">
      <c r="A24" s="255"/>
      <c r="B24" s="255"/>
      <c r="C24" s="309"/>
      <c r="D24" s="310" t="s">
        <v>241</v>
      </c>
      <c r="E24" s="310"/>
      <c r="F24" s="309"/>
      <c r="G24" s="255"/>
    </row>
    <row r="25" spans="3:6" ht="13.5">
      <c r="C25" s="204"/>
      <c r="D25" s="205"/>
      <c r="E25" s="205"/>
      <c r="F25" s="204"/>
    </row>
    <row r="26" spans="3:6" ht="13.5">
      <c r="C26" s="204"/>
      <c r="D26" s="205"/>
      <c r="E26" s="205"/>
      <c r="F26" s="204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C22">
      <selection activeCell="E37" sqref="E37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586" t="s">
        <v>18</v>
      </c>
      <c r="B1" s="586"/>
      <c r="C1" s="586"/>
      <c r="D1" s="586"/>
      <c r="E1" s="586"/>
    </row>
    <row r="2" spans="1:5" ht="15.75" customHeight="1" thickBot="1">
      <c r="A2" s="587" t="s">
        <v>164</v>
      </c>
      <c r="B2" s="587"/>
      <c r="D2" s="171"/>
      <c r="E2" s="357" t="s">
        <v>248</v>
      </c>
    </row>
    <row r="3" spans="1:5" ht="37.5" customHeight="1" thickBot="1">
      <c r="A3" s="23" t="s">
        <v>78</v>
      </c>
      <c r="B3" s="24" t="s">
        <v>20</v>
      </c>
      <c r="C3" s="24" t="s">
        <v>488</v>
      </c>
      <c r="D3" s="465" t="s">
        <v>489</v>
      </c>
      <c r="E3" s="194" t="s">
        <v>277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278</v>
      </c>
      <c r="C5" s="457">
        <f>+C6+C7+C8+C9+C10+C11</f>
        <v>0</v>
      </c>
      <c r="D5" s="457">
        <f>+D6+D7+D8+D9+D10+D11</f>
        <v>0</v>
      </c>
      <c r="E5" s="313">
        <v>26499</v>
      </c>
    </row>
    <row r="6" spans="1:5" s="1" customFormat="1" ht="12" customHeight="1">
      <c r="A6" s="15" t="s">
        <v>109</v>
      </c>
      <c r="B6" s="477" t="s">
        <v>279</v>
      </c>
      <c r="C6" s="459"/>
      <c r="D6" s="459"/>
      <c r="E6" s="315">
        <v>10110</v>
      </c>
    </row>
    <row r="7" spans="1:5" s="1" customFormat="1" ht="12" customHeight="1">
      <c r="A7" s="14" t="s">
        <v>110</v>
      </c>
      <c r="B7" s="478" t="s">
        <v>280</v>
      </c>
      <c r="C7" s="458"/>
      <c r="D7" s="458"/>
      <c r="E7" s="314">
        <v>0</v>
      </c>
    </row>
    <row r="8" spans="1:5" s="1" customFormat="1" ht="12" customHeight="1">
      <c r="A8" s="14" t="s">
        <v>111</v>
      </c>
      <c r="B8" s="478" t="s">
        <v>281</v>
      </c>
      <c r="C8" s="458"/>
      <c r="D8" s="458"/>
      <c r="E8" s="314">
        <v>15375</v>
      </c>
    </row>
    <row r="9" spans="1:5" s="1" customFormat="1" ht="12" customHeight="1">
      <c r="A9" s="14" t="s">
        <v>112</v>
      </c>
      <c r="B9" s="478" t="s">
        <v>282</v>
      </c>
      <c r="C9" s="458"/>
      <c r="D9" s="458"/>
      <c r="E9" s="314">
        <v>1004</v>
      </c>
    </row>
    <row r="10" spans="1:5" s="1" customFormat="1" ht="12" customHeight="1">
      <c r="A10" s="14" t="s">
        <v>160</v>
      </c>
      <c r="B10" s="478" t="s">
        <v>283</v>
      </c>
      <c r="C10" s="548"/>
      <c r="D10" s="548"/>
      <c r="E10" s="314">
        <v>10</v>
      </c>
    </row>
    <row r="11" spans="1:5" s="1" customFormat="1" ht="12" customHeight="1" thickBot="1">
      <c r="A11" s="16" t="s">
        <v>113</v>
      </c>
      <c r="B11" s="344" t="s">
        <v>284</v>
      </c>
      <c r="C11" s="549"/>
      <c r="D11" s="549"/>
      <c r="E11" s="314"/>
    </row>
    <row r="12" spans="1:5" s="1" customFormat="1" ht="12" customHeight="1" thickBot="1">
      <c r="A12" s="20" t="s">
        <v>22</v>
      </c>
      <c r="B12" s="342" t="s">
        <v>285</v>
      </c>
      <c r="C12" s="457">
        <f>+C13+C14+C15+C16+C17</f>
        <v>0</v>
      </c>
      <c r="D12" s="457">
        <f>+D13+D14+D15+D16+D17</f>
        <v>0</v>
      </c>
      <c r="E12" s="313">
        <v>200</v>
      </c>
    </row>
    <row r="13" spans="1:5" s="1" customFormat="1" ht="12" customHeight="1">
      <c r="A13" s="15" t="s">
        <v>115</v>
      </c>
      <c r="B13" s="477" t="s">
        <v>286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287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538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539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288</v>
      </c>
      <c r="C17" s="458"/>
      <c r="D17" s="458"/>
      <c r="E17" s="314">
        <v>200</v>
      </c>
    </row>
    <row r="18" spans="1:5" s="1" customFormat="1" ht="12" customHeight="1" thickBot="1">
      <c r="A18" s="16" t="s">
        <v>128</v>
      </c>
      <c r="B18" s="344" t="s">
        <v>289</v>
      </c>
      <c r="C18" s="460"/>
      <c r="D18" s="460"/>
      <c r="E18" s="316"/>
    </row>
    <row r="19" spans="1:5" s="1" customFormat="1" ht="12" customHeight="1" thickBot="1">
      <c r="A19" s="20" t="s">
        <v>23</v>
      </c>
      <c r="B19" s="21" t="s">
        <v>290</v>
      </c>
      <c r="C19" s="457">
        <f>+C20+C21+C22+C23+C24</f>
        <v>0</v>
      </c>
      <c r="D19" s="457">
        <f>+D20+D21+D22+D23+D24</f>
        <v>0</v>
      </c>
      <c r="E19" s="313">
        <v>0</v>
      </c>
    </row>
    <row r="20" spans="1:5" s="1" customFormat="1" ht="12" customHeight="1">
      <c r="A20" s="15" t="s">
        <v>98</v>
      </c>
      <c r="B20" s="477" t="s">
        <v>291</v>
      </c>
      <c r="C20" s="459"/>
      <c r="D20" s="459"/>
      <c r="E20" s="315">
        <v>0</v>
      </c>
    </row>
    <row r="21" spans="1:5" s="1" customFormat="1" ht="12" customHeight="1">
      <c r="A21" s="14" t="s">
        <v>99</v>
      </c>
      <c r="B21" s="478" t="s">
        <v>292</v>
      </c>
      <c r="C21" s="458"/>
      <c r="D21" s="458"/>
      <c r="E21" s="314">
        <v>0</v>
      </c>
    </row>
    <row r="22" spans="1:5" s="1" customFormat="1" ht="12" customHeight="1">
      <c r="A22" s="14" t="s">
        <v>100</v>
      </c>
      <c r="B22" s="478" t="s">
        <v>540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541</v>
      </c>
      <c r="C23" s="458"/>
      <c r="D23" s="458"/>
      <c r="E23" s="314"/>
    </row>
    <row r="24" spans="1:5" s="1" customFormat="1" ht="12" customHeight="1">
      <c r="A24" s="14" t="s">
        <v>182</v>
      </c>
      <c r="B24" s="478" t="s">
        <v>293</v>
      </c>
      <c r="C24" s="458"/>
      <c r="D24" s="458"/>
      <c r="E24" s="314"/>
    </row>
    <row r="25" spans="1:5" s="1" customFormat="1" ht="12" customHeight="1" thickBot="1">
      <c r="A25" s="16" t="s">
        <v>183</v>
      </c>
      <c r="B25" s="344" t="s">
        <v>294</v>
      </c>
      <c r="C25" s="460"/>
      <c r="D25" s="460"/>
      <c r="E25" s="316"/>
    </row>
    <row r="26" spans="1:5" s="1" customFormat="1" ht="12" customHeight="1" thickBot="1">
      <c r="A26" s="20" t="s">
        <v>184</v>
      </c>
      <c r="B26" s="21" t="s">
        <v>295</v>
      </c>
      <c r="C26" s="464">
        <f>+C27+C30+C31+C32</f>
        <v>0</v>
      </c>
      <c r="D26" s="464">
        <f>+D27+D30+D31+D32</f>
        <v>0</v>
      </c>
      <c r="E26" s="508">
        <v>9400</v>
      </c>
    </row>
    <row r="27" spans="1:5" s="1" customFormat="1" ht="12" customHeight="1">
      <c r="A27" s="15" t="s">
        <v>296</v>
      </c>
      <c r="B27" s="477" t="s">
        <v>302</v>
      </c>
      <c r="C27" s="510">
        <f>+C28+C29</f>
        <v>0</v>
      </c>
      <c r="D27" s="510">
        <f>+D28+D29</f>
        <v>0</v>
      </c>
      <c r="E27" s="509">
        <v>7410</v>
      </c>
    </row>
    <row r="28" spans="1:5" s="1" customFormat="1" ht="12" customHeight="1">
      <c r="A28" s="14" t="s">
        <v>297</v>
      </c>
      <c r="B28" s="478" t="s">
        <v>303</v>
      </c>
      <c r="C28" s="458"/>
      <c r="D28" s="458"/>
      <c r="E28" s="314">
        <v>2450</v>
      </c>
    </row>
    <row r="29" spans="1:5" s="1" customFormat="1" ht="12" customHeight="1">
      <c r="A29" s="14" t="s">
        <v>298</v>
      </c>
      <c r="B29" s="478" t="s">
        <v>304</v>
      </c>
      <c r="C29" s="458"/>
      <c r="D29" s="458"/>
      <c r="E29" s="314">
        <v>4960</v>
      </c>
    </row>
    <row r="30" spans="1:5" s="1" customFormat="1" ht="12" customHeight="1">
      <c r="A30" s="14" t="s">
        <v>299</v>
      </c>
      <c r="B30" s="478" t="s">
        <v>305</v>
      </c>
      <c r="C30" s="458"/>
      <c r="D30" s="458"/>
      <c r="E30" s="314">
        <v>1640</v>
      </c>
    </row>
    <row r="31" spans="1:5" s="1" customFormat="1" ht="12" customHeight="1">
      <c r="A31" s="14" t="s">
        <v>300</v>
      </c>
      <c r="B31" s="478" t="s">
        <v>306</v>
      </c>
      <c r="C31" s="458"/>
      <c r="D31" s="458"/>
      <c r="E31" s="314">
        <v>150</v>
      </c>
    </row>
    <row r="32" spans="1:5" s="1" customFormat="1" ht="12" customHeight="1" thickBot="1">
      <c r="A32" s="16" t="s">
        <v>301</v>
      </c>
      <c r="B32" s="344" t="s">
        <v>307</v>
      </c>
      <c r="C32" s="460"/>
      <c r="D32" s="460"/>
      <c r="E32" s="316">
        <v>200</v>
      </c>
    </row>
    <row r="33" spans="1:5" s="1" customFormat="1" ht="12" customHeight="1" thickBot="1">
      <c r="A33" s="20" t="s">
        <v>25</v>
      </c>
      <c r="B33" s="21" t="s">
        <v>308</v>
      </c>
      <c r="C33" s="457">
        <f>SUM(C34:C43)</f>
        <v>0</v>
      </c>
      <c r="D33" s="457">
        <f>SUM(D34:D43)</f>
        <v>0</v>
      </c>
      <c r="E33" s="313">
        <v>10401</v>
      </c>
    </row>
    <row r="34" spans="1:5" s="1" customFormat="1" ht="12" customHeight="1">
      <c r="A34" s="15" t="s">
        <v>102</v>
      </c>
      <c r="B34" s="477" t="s">
        <v>311</v>
      </c>
      <c r="C34" s="459"/>
      <c r="D34" s="459"/>
      <c r="E34" s="315"/>
    </row>
    <row r="35" spans="1:5" s="1" customFormat="1" ht="12" customHeight="1">
      <c r="A35" s="14" t="s">
        <v>103</v>
      </c>
      <c r="B35" s="478" t="s">
        <v>312</v>
      </c>
      <c r="C35" s="458"/>
      <c r="D35" s="458"/>
      <c r="E35" s="314">
        <v>2982</v>
      </c>
    </row>
    <row r="36" spans="1:5" s="1" customFormat="1" ht="12" customHeight="1">
      <c r="A36" s="14" t="s">
        <v>104</v>
      </c>
      <c r="B36" s="478" t="s">
        <v>313</v>
      </c>
      <c r="C36" s="458"/>
      <c r="D36" s="458"/>
      <c r="E36" s="314">
        <v>459</v>
      </c>
    </row>
    <row r="37" spans="1:5" s="1" customFormat="1" ht="12" customHeight="1">
      <c r="A37" s="14" t="s">
        <v>186</v>
      </c>
      <c r="B37" s="478" t="s">
        <v>314</v>
      </c>
      <c r="C37" s="458"/>
      <c r="D37" s="458"/>
      <c r="E37" s="314">
        <v>5749</v>
      </c>
    </row>
    <row r="38" spans="1:5" s="1" customFormat="1" ht="12" customHeight="1">
      <c r="A38" s="14" t="s">
        <v>187</v>
      </c>
      <c r="B38" s="478" t="s">
        <v>315</v>
      </c>
      <c r="C38" s="458"/>
      <c r="D38" s="458"/>
      <c r="E38" s="314"/>
    </row>
    <row r="39" spans="1:5" s="1" customFormat="1" ht="12" customHeight="1">
      <c r="A39" s="14" t="s">
        <v>188</v>
      </c>
      <c r="B39" s="478" t="s">
        <v>316</v>
      </c>
      <c r="C39" s="458"/>
      <c r="D39" s="458"/>
      <c r="E39" s="314">
        <v>1186</v>
      </c>
    </row>
    <row r="40" spans="1:5" s="1" customFormat="1" ht="12" customHeight="1">
      <c r="A40" s="14" t="s">
        <v>189</v>
      </c>
      <c r="B40" s="478" t="s">
        <v>317</v>
      </c>
      <c r="C40" s="458"/>
      <c r="D40" s="458"/>
      <c r="E40" s="314"/>
    </row>
    <row r="41" spans="1:5" s="1" customFormat="1" ht="12" customHeight="1">
      <c r="A41" s="14" t="s">
        <v>190</v>
      </c>
      <c r="B41" s="478" t="s">
        <v>318</v>
      </c>
      <c r="C41" s="458"/>
      <c r="D41" s="458"/>
      <c r="E41" s="314">
        <v>25</v>
      </c>
    </row>
    <row r="42" spans="1:5" s="1" customFormat="1" ht="12" customHeight="1">
      <c r="A42" s="14" t="s">
        <v>309</v>
      </c>
      <c r="B42" s="478" t="s">
        <v>319</v>
      </c>
      <c r="C42" s="461"/>
      <c r="D42" s="461"/>
      <c r="E42" s="317"/>
    </row>
    <row r="43" spans="1:5" s="1" customFormat="1" ht="12" customHeight="1" thickBot="1">
      <c r="A43" s="16" t="s">
        <v>310</v>
      </c>
      <c r="B43" s="344" t="s">
        <v>320</v>
      </c>
      <c r="C43" s="462"/>
      <c r="D43" s="462"/>
      <c r="E43" s="318"/>
    </row>
    <row r="44" spans="1:5" s="1" customFormat="1" ht="12" customHeight="1" thickBot="1">
      <c r="A44" s="20" t="s">
        <v>26</v>
      </c>
      <c r="B44" s="21" t="s">
        <v>321</v>
      </c>
      <c r="C44" s="457">
        <f>SUM(C45:C49)</f>
        <v>0</v>
      </c>
      <c r="D44" s="457">
        <f>SUM(D45:D49)</f>
        <v>0</v>
      </c>
      <c r="E44" s="313">
        <v>0</v>
      </c>
    </row>
    <row r="45" spans="1:5" s="1" customFormat="1" ht="12" customHeight="1">
      <c r="A45" s="15" t="s">
        <v>105</v>
      </c>
      <c r="B45" s="477" t="s">
        <v>325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326</v>
      </c>
      <c r="C46" s="461"/>
      <c r="D46" s="461"/>
      <c r="E46" s="317"/>
    </row>
    <row r="47" spans="1:5" s="1" customFormat="1" ht="12" customHeight="1">
      <c r="A47" s="14" t="s">
        <v>322</v>
      </c>
      <c r="B47" s="478" t="s">
        <v>327</v>
      </c>
      <c r="C47" s="461"/>
      <c r="D47" s="461"/>
      <c r="E47" s="317"/>
    </row>
    <row r="48" spans="1:5" s="1" customFormat="1" ht="12" customHeight="1">
      <c r="A48" s="14" t="s">
        <v>323</v>
      </c>
      <c r="B48" s="478" t="s">
        <v>328</v>
      </c>
      <c r="C48" s="461"/>
      <c r="D48" s="461"/>
      <c r="E48" s="317"/>
    </row>
    <row r="49" spans="1:5" s="1" customFormat="1" ht="12" customHeight="1" thickBot="1">
      <c r="A49" s="16" t="s">
        <v>324</v>
      </c>
      <c r="B49" s="344" t="s">
        <v>329</v>
      </c>
      <c r="C49" s="462"/>
      <c r="D49" s="462"/>
      <c r="E49" s="318"/>
    </row>
    <row r="50" spans="1:5" s="1" customFormat="1" ht="12" customHeight="1" thickBot="1">
      <c r="A50" s="20" t="s">
        <v>191</v>
      </c>
      <c r="B50" s="21" t="s">
        <v>330</v>
      </c>
      <c r="C50" s="457">
        <f>SUM(C51:C53)</f>
        <v>0</v>
      </c>
      <c r="D50" s="457">
        <f>SUM(D51:D53)</f>
        <v>0</v>
      </c>
      <c r="E50" s="313">
        <v>0</v>
      </c>
    </row>
    <row r="51" spans="1:5" s="1" customFormat="1" ht="12" customHeight="1">
      <c r="A51" s="15" t="s">
        <v>107</v>
      </c>
      <c r="B51" s="477" t="s">
        <v>331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542</v>
      </c>
      <c r="C52" s="458"/>
      <c r="D52" s="458"/>
      <c r="E52" s="314"/>
    </row>
    <row r="53" spans="1:5" s="1" customFormat="1" ht="12" customHeight="1">
      <c r="A53" s="14" t="s">
        <v>335</v>
      </c>
      <c r="B53" s="478" t="s">
        <v>333</v>
      </c>
      <c r="C53" s="458"/>
      <c r="D53" s="458"/>
      <c r="E53" s="314"/>
    </row>
    <row r="54" spans="1:5" s="1" customFormat="1" ht="12" customHeight="1" thickBot="1">
      <c r="A54" s="16" t="s">
        <v>336</v>
      </c>
      <c r="B54" s="344" t="s">
        <v>334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337</v>
      </c>
      <c r="C55" s="457">
        <f>SUM(C56:C58)</f>
        <v>0</v>
      </c>
      <c r="D55" s="457">
        <f>SUM(D56:D58)</f>
        <v>0</v>
      </c>
      <c r="E55" s="313">
        <v>0</v>
      </c>
    </row>
    <row r="56" spans="1:5" s="1" customFormat="1" ht="12" customHeight="1">
      <c r="A56" s="14" t="s">
        <v>192</v>
      </c>
      <c r="B56" s="477" t="s">
        <v>339</v>
      </c>
      <c r="C56" s="461"/>
      <c r="D56" s="461"/>
      <c r="E56" s="317"/>
    </row>
    <row r="57" spans="1:5" s="1" customFormat="1" ht="12" customHeight="1">
      <c r="A57" s="14" t="s">
        <v>193</v>
      </c>
      <c r="B57" s="478" t="s">
        <v>543</v>
      </c>
      <c r="C57" s="461"/>
      <c r="D57" s="461"/>
      <c r="E57" s="317"/>
    </row>
    <row r="58" spans="1:5" s="1" customFormat="1" ht="12" customHeight="1">
      <c r="A58" s="14" t="s">
        <v>249</v>
      </c>
      <c r="B58" s="478" t="s">
        <v>340</v>
      </c>
      <c r="C58" s="461"/>
      <c r="D58" s="461"/>
      <c r="E58" s="317"/>
    </row>
    <row r="59" spans="1:5" s="1" customFormat="1" ht="12" customHeight="1" thickBot="1">
      <c r="A59" s="14" t="s">
        <v>338</v>
      </c>
      <c r="B59" s="344" t="s">
        <v>341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342</v>
      </c>
      <c r="C60" s="464">
        <f>+C5+C12+C19+C26+C33+C44+C50+C55</f>
        <v>0</v>
      </c>
      <c r="D60" s="464">
        <f>+D5+D12+D19+D26+D33+D44+D50+D55</f>
        <v>0</v>
      </c>
      <c r="E60" s="508">
        <v>46500</v>
      </c>
    </row>
    <row r="61" spans="1:5" s="1" customFormat="1" ht="12" customHeight="1" thickBot="1">
      <c r="A61" s="530" t="s">
        <v>343</v>
      </c>
      <c r="B61" s="342" t="s">
        <v>344</v>
      </c>
      <c r="C61" s="457">
        <f>SUM(C62:C64)</f>
        <v>0</v>
      </c>
      <c r="D61" s="457">
        <f>SUM(D62:D64)</f>
        <v>0</v>
      </c>
      <c r="E61" s="313">
        <v>0</v>
      </c>
    </row>
    <row r="62" spans="1:5" s="1" customFormat="1" ht="12" customHeight="1">
      <c r="A62" s="14" t="s">
        <v>377</v>
      </c>
      <c r="B62" s="477" t="s">
        <v>345</v>
      </c>
      <c r="C62" s="461"/>
      <c r="D62" s="461"/>
      <c r="E62" s="317"/>
    </row>
    <row r="63" spans="1:5" s="1" customFormat="1" ht="12" customHeight="1">
      <c r="A63" s="14" t="s">
        <v>386</v>
      </c>
      <c r="B63" s="478" t="s">
        <v>346</v>
      </c>
      <c r="C63" s="461"/>
      <c r="D63" s="461"/>
      <c r="E63" s="317"/>
    </row>
    <row r="64" spans="1:5" s="1" customFormat="1" ht="12" customHeight="1" thickBot="1">
      <c r="A64" s="14" t="s">
        <v>387</v>
      </c>
      <c r="B64" s="563" t="s">
        <v>551</v>
      </c>
      <c r="C64" s="461"/>
      <c r="D64" s="461"/>
      <c r="E64" s="317"/>
    </row>
    <row r="65" spans="1:5" s="1" customFormat="1" ht="12" customHeight="1" thickBot="1">
      <c r="A65" s="530" t="s">
        <v>348</v>
      </c>
      <c r="B65" s="342" t="s">
        <v>349</v>
      </c>
      <c r="C65" s="457">
        <f>SUM(C66:C69)</f>
        <v>0</v>
      </c>
      <c r="D65" s="457">
        <f>SUM(D66:D69)</f>
        <v>0</v>
      </c>
      <c r="E65" s="313">
        <v>0</v>
      </c>
    </row>
    <row r="66" spans="1:5" s="1" customFormat="1" ht="12" customHeight="1">
      <c r="A66" s="14" t="s">
        <v>161</v>
      </c>
      <c r="B66" s="477" t="s">
        <v>350</v>
      </c>
      <c r="C66" s="461"/>
      <c r="D66" s="461"/>
      <c r="E66" s="317"/>
    </row>
    <row r="67" spans="1:5" s="1" customFormat="1" ht="12" customHeight="1">
      <c r="A67" s="14" t="s">
        <v>162</v>
      </c>
      <c r="B67" s="478" t="s">
        <v>351</v>
      </c>
      <c r="C67" s="461"/>
      <c r="D67" s="461"/>
      <c r="E67" s="317"/>
    </row>
    <row r="68" spans="1:5" s="1" customFormat="1" ht="12" customHeight="1">
      <c r="A68" s="14" t="s">
        <v>378</v>
      </c>
      <c r="B68" s="478" t="s">
        <v>352</v>
      </c>
      <c r="C68" s="461"/>
      <c r="D68" s="461"/>
      <c r="E68" s="317"/>
    </row>
    <row r="69" spans="1:7" s="1" customFormat="1" ht="17.25" customHeight="1" thickBot="1">
      <c r="A69" s="14" t="s">
        <v>379</v>
      </c>
      <c r="B69" s="344" t="s">
        <v>353</v>
      </c>
      <c r="C69" s="461"/>
      <c r="D69" s="461"/>
      <c r="E69" s="317"/>
      <c r="G69" s="47"/>
    </row>
    <row r="70" spans="1:5" s="1" customFormat="1" ht="12" customHeight="1" thickBot="1">
      <c r="A70" s="530" t="s">
        <v>354</v>
      </c>
      <c r="B70" s="342" t="s">
        <v>355</v>
      </c>
      <c r="C70" s="457">
        <f>SUM(C71:C72)</f>
        <v>0</v>
      </c>
      <c r="D70" s="457">
        <f>SUM(D71:D72)</f>
        <v>0</v>
      </c>
      <c r="E70" s="313">
        <v>9810</v>
      </c>
    </row>
    <row r="71" spans="1:5" s="1" customFormat="1" ht="12" customHeight="1">
      <c r="A71" s="14" t="s">
        <v>380</v>
      </c>
      <c r="B71" s="477" t="s">
        <v>356</v>
      </c>
      <c r="C71" s="461"/>
      <c r="D71" s="461"/>
      <c r="E71" s="317">
        <v>9810</v>
      </c>
    </row>
    <row r="72" spans="1:5" s="1" customFormat="1" ht="12" customHeight="1" thickBot="1">
      <c r="A72" s="14" t="s">
        <v>381</v>
      </c>
      <c r="B72" s="344" t="s">
        <v>357</v>
      </c>
      <c r="C72" s="461"/>
      <c r="D72" s="461"/>
      <c r="E72" s="317"/>
    </row>
    <row r="73" spans="1:5" s="1" customFormat="1" ht="12" customHeight="1" thickBot="1">
      <c r="A73" s="530" t="s">
        <v>358</v>
      </c>
      <c r="B73" s="342" t="s">
        <v>359</v>
      </c>
      <c r="C73" s="457">
        <f>SUM(C74:C76)</f>
        <v>0</v>
      </c>
      <c r="D73" s="457">
        <f>SUM(D74:D76)</f>
        <v>0</v>
      </c>
      <c r="E73" s="313">
        <v>0</v>
      </c>
    </row>
    <row r="74" spans="1:5" s="1" customFormat="1" ht="12" customHeight="1">
      <c r="A74" s="14" t="s">
        <v>382</v>
      </c>
      <c r="B74" s="477" t="s">
        <v>360</v>
      </c>
      <c r="C74" s="461"/>
      <c r="D74" s="461"/>
      <c r="E74" s="317"/>
    </row>
    <row r="75" spans="1:5" s="1" customFormat="1" ht="12" customHeight="1">
      <c r="A75" s="14" t="s">
        <v>383</v>
      </c>
      <c r="B75" s="478" t="s">
        <v>361</v>
      </c>
      <c r="C75" s="461"/>
      <c r="D75" s="461"/>
      <c r="E75" s="317"/>
    </row>
    <row r="76" spans="1:5" s="1" customFormat="1" ht="12" customHeight="1" thickBot="1">
      <c r="A76" s="14" t="s">
        <v>384</v>
      </c>
      <c r="B76" s="344" t="s">
        <v>362</v>
      </c>
      <c r="C76" s="461"/>
      <c r="D76" s="461"/>
      <c r="E76" s="317"/>
    </row>
    <row r="77" spans="1:5" s="1" customFormat="1" ht="12" customHeight="1" thickBot="1">
      <c r="A77" s="530" t="s">
        <v>363</v>
      </c>
      <c r="B77" s="342" t="s">
        <v>385</v>
      </c>
      <c r="C77" s="457">
        <f>SUM(C78:C81)</f>
        <v>0</v>
      </c>
      <c r="D77" s="457">
        <f>SUM(D78:D81)</f>
        <v>0</v>
      </c>
      <c r="E77" s="313">
        <v>0</v>
      </c>
    </row>
    <row r="78" spans="1:5" s="1" customFormat="1" ht="12" customHeight="1">
      <c r="A78" s="531" t="s">
        <v>364</v>
      </c>
      <c r="B78" s="477" t="s">
        <v>365</v>
      </c>
      <c r="C78" s="461"/>
      <c r="D78" s="461"/>
      <c r="E78" s="317"/>
    </row>
    <row r="79" spans="1:5" s="1" customFormat="1" ht="12" customHeight="1">
      <c r="A79" s="532" t="s">
        <v>366</v>
      </c>
      <c r="B79" s="478" t="s">
        <v>367</v>
      </c>
      <c r="C79" s="461"/>
      <c r="D79" s="461"/>
      <c r="E79" s="317"/>
    </row>
    <row r="80" spans="1:5" s="1" customFormat="1" ht="12" customHeight="1">
      <c r="A80" s="532" t="s">
        <v>368</v>
      </c>
      <c r="B80" s="478" t="s">
        <v>369</v>
      </c>
      <c r="C80" s="461"/>
      <c r="D80" s="461"/>
      <c r="E80" s="317"/>
    </row>
    <row r="81" spans="1:5" s="1" customFormat="1" ht="12" customHeight="1" thickBot="1">
      <c r="A81" s="533" t="s">
        <v>370</v>
      </c>
      <c r="B81" s="344" t="s">
        <v>371</v>
      </c>
      <c r="C81" s="461"/>
      <c r="D81" s="461"/>
      <c r="E81" s="317"/>
    </row>
    <row r="82" spans="1:5" s="1" customFormat="1" ht="12" customHeight="1" thickBot="1">
      <c r="A82" s="530" t="s">
        <v>372</v>
      </c>
      <c r="B82" s="342" t="s">
        <v>373</v>
      </c>
      <c r="C82" s="535"/>
      <c r="D82" s="535"/>
      <c r="E82" s="536"/>
    </row>
    <row r="83" spans="1:5" s="1" customFormat="1" ht="12" customHeight="1" thickBot="1">
      <c r="A83" s="530" t="s">
        <v>374</v>
      </c>
      <c r="B83" s="561" t="s">
        <v>375</v>
      </c>
      <c r="C83" s="464">
        <f>+C61+C65+C70+C73+C77+C82</f>
        <v>0</v>
      </c>
      <c r="D83" s="464">
        <f>+D61+D65+D70+D73+D77+D82</f>
        <v>0</v>
      </c>
      <c r="E83" s="508">
        <v>9810</v>
      </c>
    </row>
    <row r="84" spans="1:5" s="1" customFormat="1" ht="12" customHeight="1" thickBot="1">
      <c r="A84" s="534" t="s">
        <v>388</v>
      </c>
      <c r="B84" s="562" t="s">
        <v>376</v>
      </c>
      <c r="C84" s="464">
        <f>+C60+C83</f>
        <v>0</v>
      </c>
      <c r="D84" s="464">
        <f>+D60+D83</f>
        <v>0</v>
      </c>
      <c r="E84" s="508">
        <v>56310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586" t="s">
        <v>50</v>
      </c>
      <c r="B86" s="586"/>
      <c r="C86" s="586"/>
      <c r="D86" s="586"/>
      <c r="E86" s="586"/>
    </row>
    <row r="87" spans="1:5" s="1" customFormat="1" ht="12" customHeight="1" thickBot="1">
      <c r="A87" s="588" t="s">
        <v>165</v>
      </c>
      <c r="B87" s="588"/>
      <c r="C87" s="443"/>
      <c r="D87" s="171"/>
      <c r="E87" s="357" t="s">
        <v>248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488</v>
      </c>
      <c r="D88" s="465" t="s">
        <v>489</v>
      </c>
      <c r="E88" s="194" t="s">
        <v>277</v>
      </c>
      <c r="F88" s="179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9"/>
    </row>
    <row r="90" spans="1:6" s="1" customFormat="1" ht="15" customHeight="1" thickBot="1">
      <c r="A90" s="22" t="s">
        <v>21</v>
      </c>
      <c r="B90" s="31" t="s">
        <v>391</v>
      </c>
      <c r="C90" s="564">
        <f>SUM(C91:C95)</f>
        <v>0</v>
      </c>
      <c r="D90" s="456">
        <f>+D91+D92+D93+D94+D95</f>
        <v>0</v>
      </c>
      <c r="E90" s="576">
        <v>47766</v>
      </c>
      <c r="F90" s="179"/>
    </row>
    <row r="91" spans="1:5" s="1" customFormat="1" ht="12.75" customHeight="1">
      <c r="A91" s="17" t="s">
        <v>109</v>
      </c>
      <c r="B91" s="10" t="s">
        <v>52</v>
      </c>
      <c r="C91" s="565"/>
      <c r="D91" s="581"/>
      <c r="E91" s="577">
        <v>6051</v>
      </c>
    </row>
    <row r="92" spans="1:5" ht="16.5" customHeight="1">
      <c r="A92" s="14" t="s">
        <v>110</v>
      </c>
      <c r="B92" s="8" t="s">
        <v>194</v>
      </c>
      <c r="C92" s="566"/>
      <c r="D92" s="458"/>
      <c r="E92" s="314">
        <v>1645</v>
      </c>
    </row>
    <row r="93" spans="1:5" ht="15.75">
      <c r="A93" s="14" t="s">
        <v>111</v>
      </c>
      <c r="B93" s="8" t="s">
        <v>151</v>
      </c>
      <c r="C93" s="567"/>
      <c r="D93" s="460"/>
      <c r="E93" s="316">
        <v>16139</v>
      </c>
    </row>
    <row r="94" spans="1:5" s="46" customFormat="1" ht="12" customHeight="1">
      <c r="A94" s="14" t="s">
        <v>112</v>
      </c>
      <c r="B94" s="11" t="s">
        <v>195</v>
      </c>
      <c r="C94" s="567"/>
      <c r="D94" s="460"/>
      <c r="E94" s="316">
        <v>15458</v>
      </c>
    </row>
    <row r="95" spans="1:5" ht="12" customHeight="1">
      <c r="A95" s="14" t="s">
        <v>123</v>
      </c>
      <c r="B95" s="19" t="s">
        <v>196</v>
      </c>
      <c r="C95" s="567"/>
      <c r="D95" s="460"/>
      <c r="E95" s="316">
        <v>8473</v>
      </c>
    </row>
    <row r="96" spans="1:5" ht="12" customHeight="1">
      <c r="A96" s="14" t="s">
        <v>113</v>
      </c>
      <c r="B96" s="8" t="s">
        <v>392</v>
      </c>
      <c r="C96" s="567"/>
      <c r="D96" s="460"/>
      <c r="E96" s="316"/>
    </row>
    <row r="97" spans="1:5" ht="12" customHeight="1">
      <c r="A97" s="14" t="s">
        <v>114</v>
      </c>
      <c r="B97" s="173" t="s">
        <v>393</v>
      </c>
      <c r="C97" s="567"/>
      <c r="D97" s="460"/>
      <c r="E97" s="316"/>
    </row>
    <row r="98" spans="1:5" ht="12" customHeight="1">
      <c r="A98" s="14" t="s">
        <v>124</v>
      </c>
      <c r="B98" s="174" t="s">
        <v>394</v>
      </c>
      <c r="C98" s="567"/>
      <c r="D98" s="460"/>
      <c r="E98" s="316"/>
    </row>
    <row r="99" spans="1:5" ht="12" customHeight="1">
      <c r="A99" s="14" t="s">
        <v>125</v>
      </c>
      <c r="B99" s="174" t="s">
        <v>395</v>
      </c>
      <c r="C99" s="567"/>
      <c r="D99" s="460"/>
      <c r="E99" s="316"/>
    </row>
    <row r="100" spans="1:5" ht="12" customHeight="1">
      <c r="A100" s="14" t="s">
        <v>126</v>
      </c>
      <c r="B100" s="173" t="s">
        <v>396</v>
      </c>
      <c r="C100" s="567"/>
      <c r="D100" s="460"/>
      <c r="E100" s="316">
        <v>7423</v>
      </c>
    </row>
    <row r="101" spans="1:5" ht="12" customHeight="1">
      <c r="A101" s="14" t="s">
        <v>127</v>
      </c>
      <c r="B101" s="173" t="s">
        <v>397</v>
      </c>
      <c r="C101" s="567"/>
      <c r="D101" s="460"/>
      <c r="E101" s="316"/>
    </row>
    <row r="102" spans="1:5" ht="12" customHeight="1">
      <c r="A102" s="14" t="s">
        <v>129</v>
      </c>
      <c r="B102" s="174" t="s">
        <v>398</v>
      </c>
      <c r="C102" s="567"/>
      <c r="D102" s="460"/>
      <c r="E102" s="316"/>
    </row>
    <row r="103" spans="1:5" ht="12" customHeight="1">
      <c r="A103" s="13" t="s">
        <v>197</v>
      </c>
      <c r="B103" s="175" t="s">
        <v>399</v>
      </c>
      <c r="C103" s="567"/>
      <c r="D103" s="460"/>
      <c r="E103" s="316"/>
    </row>
    <row r="104" spans="1:5" ht="12" customHeight="1">
      <c r="A104" s="14" t="s">
        <v>389</v>
      </c>
      <c r="B104" s="175" t="s">
        <v>400</v>
      </c>
      <c r="C104" s="567"/>
      <c r="D104" s="460"/>
      <c r="E104" s="316"/>
    </row>
    <row r="105" spans="1:5" ht="12" customHeight="1" thickBot="1">
      <c r="A105" s="18" t="s">
        <v>390</v>
      </c>
      <c r="B105" s="176" t="s">
        <v>401</v>
      </c>
      <c r="C105" s="568"/>
      <c r="D105" s="582"/>
      <c r="E105" s="578"/>
    </row>
    <row r="106" spans="1:5" ht="12" customHeight="1" thickBot="1">
      <c r="A106" s="20" t="s">
        <v>22</v>
      </c>
      <c r="B106" s="30" t="s">
        <v>402</v>
      </c>
      <c r="C106" s="569">
        <f>+C107+C109+C111</f>
        <v>0</v>
      </c>
      <c r="D106" s="457">
        <f>+D107+D109+D111</f>
        <v>0</v>
      </c>
      <c r="E106" s="313">
        <v>4344</v>
      </c>
    </row>
    <row r="107" spans="1:5" ht="12" customHeight="1">
      <c r="A107" s="15" t="s">
        <v>115</v>
      </c>
      <c r="B107" s="8" t="s">
        <v>247</v>
      </c>
      <c r="C107" s="570"/>
      <c r="D107" s="459"/>
      <c r="E107" s="315">
        <v>1307</v>
      </c>
    </row>
    <row r="108" spans="1:5" ht="12" customHeight="1">
      <c r="A108" s="15" t="s">
        <v>116</v>
      </c>
      <c r="B108" s="12" t="s">
        <v>406</v>
      </c>
      <c r="C108" s="570"/>
      <c r="D108" s="459"/>
      <c r="E108" s="315"/>
    </row>
    <row r="109" spans="1:5" ht="12" customHeight="1">
      <c r="A109" s="15" t="s">
        <v>117</v>
      </c>
      <c r="B109" s="12" t="s">
        <v>198</v>
      </c>
      <c r="C109" s="566"/>
      <c r="D109" s="458"/>
      <c r="E109" s="314">
        <v>3037</v>
      </c>
    </row>
    <row r="110" spans="1:5" ht="12" customHeight="1">
      <c r="A110" s="15" t="s">
        <v>118</v>
      </c>
      <c r="B110" s="12" t="s">
        <v>407</v>
      </c>
      <c r="C110" s="571"/>
      <c r="D110" s="458"/>
      <c r="E110" s="314"/>
    </row>
    <row r="111" spans="1:5" ht="12" customHeight="1">
      <c r="A111" s="15" t="s">
        <v>119</v>
      </c>
      <c r="B111" s="344" t="s">
        <v>250</v>
      </c>
      <c r="C111" s="571"/>
      <c r="D111" s="458"/>
      <c r="E111" s="314"/>
    </row>
    <row r="112" spans="1:5" ht="12" customHeight="1">
      <c r="A112" s="15" t="s">
        <v>128</v>
      </c>
      <c r="B112" s="343" t="s">
        <v>544</v>
      </c>
      <c r="C112" s="571"/>
      <c r="D112" s="458"/>
      <c r="E112" s="314"/>
    </row>
    <row r="113" spans="1:5" ht="15.75">
      <c r="A113" s="15" t="s">
        <v>130</v>
      </c>
      <c r="B113" s="473" t="s">
        <v>412</v>
      </c>
      <c r="C113" s="571"/>
      <c r="D113" s="458"/>
      <c r="E113" s="314"/>
    </row>
    <row r="114" spans="1:5" ht="12" customHeight="1">
      <c r="A114" s="15" t="s">
        <v>199</v>
      </c>
      <c r="B114" s="174" t="s">
        <v>395</v>
      </c>
      <c r="C114" s="571"/>
      <c r="D114" s="458"/>
      <c r="E114" s="314"/>
    </row>
    <row r="115" spans="1:5" ht="12" customHeight="1">
      <c r="A115" s="15" t="s">
        <v>200</v>
      </c>
      <c r="B115" s="174" t="s">
        <v>411</v>
      </c>
      <c r="C115" s="571"/>
      <c r="D115" s="458"/>
      <c r="E115" s="314"/>
    </row>
    <row r="116" spans="1:5" ht="12" customHeight="1">
      <c r="A116" s="15" t="s">
        <v>201</v>
      </c>
      <c r="B116" s="174" t="s">
        <v>410</v>
      </c>
      <c r="C116" s="571"/>
      <c r="D116" s="458"/>
      <c r="E116" s="314"/>
    </row>
    <row r="117" spans="1:5" ht="12" customHeight="1">
      <c r="A117" s="15" t="s">
        <v>403</v>
      </c>
      <c r="B117" s="174" t="s">
        <v>398</v>
      </c>
      <c r="C117" s="571"/>
      <c r="D117" s="458"/>
      <c r="E117" s="314"/>
    </row>
    <row r="118" spans="1:5" ht="12" customHeight="1">
      <c r="A118" s="15" t="s">
        <v>404</v>
      </c>
      <c r="B118" s="174" t="s">
        <v>409</v>
      </c>
      <c r="C118" s="571"/>
      <c r="D118" s="458"/>
      <c r="E118" s="314"/>
    </row>
    <row r="119" spans="1:5" ht="12" customHeight="1" thickBot="1">
      <c r="A119" s="13" t="s">
        <v>405</v>
      </c>
      <c r="B119" s="174" t="s">
        <v>408</v>
      </c>
      <c r="C119" s="572"/>
      <c r="D119" s="460"/>
      <c r="E119" s="316"/>
    </row>
    <row r="120" spans="1:5" ht="12" customHeight="1" thickBot="1">
      <c r="A120" s="20" t="s">
        <v>23</v>
      </c>
      <c r="B120" s="154" t="s">
        <v>413</v>
      </c>
      <c r="C120" s="569">
        <f>+C121+C122</f>
        <v>0</v>
      </c>
      <c r="D120" s="457">
        <f>+D121+D122</f>
        <v>0</v>
      </c>
      <c r="E120" s="313">
        <v>4200</v>
      </c>
    </row>
    <row r="121" spans="1:5" ht="12" customHeight="1">
      <c r="A121" s="15" t="s">
        <v>98</v>
      </c>
      <c r="B121" s="9" t="s">
        <v>65</v>
      </c>
      <c r="C121" s="570"/>
      <c r="D121" s="459"/>
      <c r="E121" s="315">
        <v>1000</v>
      </c>
    </row>
    <row r="122" spans="1:5" ht="12" customHeight="1" thickBot="1">
      <c r="A122" s="16" t="s">
        <v>99</v>
      </c>
      <c r="B122" s="12" t="s">
        <v>66</v>
      </c>
      <c r="C122" s="567"/>
      <c r="D122" s="460"/>
      <c r="E122" s="316">
        <v>3200</v>
      </c>
    </row>
    <row r="123" spans="1:5" ht="12" customHeight="1" thickBot="1">
      <c r="A123" s="20" t="s">
        <v>24</v>
      </c>
      <c r="B123" s="154" t="s">
        <v>414</v>
      </c>
      <c r="C123" s="569">
        <f>+C90+C106+C120</f>
        <v>0</v>
      </c>
      <c r="D123" s="457">
        <f>+D90+D106+D120</f>
        <v>0</v>
      </c>
      <c r="E123" s="313">
        <v>56310</v>
      </c>
    </row>
    <row r="124" spans="1:5" ht="12" customHeight="1" thickBot="1">
      <c r="A124" s="20" t="s">
        <v>25</v>
      </c>
      <c r="B124" s="154" t="s">
        <v>415</v>
      </c>
      <c r="C124" s="569">
        <f>+C125+C126+C127</f>
        <v>0</v>
      </c>
      <c r="D124" s="457">
        <f>+D125+D126+D127</f>
        <v>0</v>
      </c>
      <c r="E124" s="313">
        <v>0</v>
      </c>
    </row>
    <row r="125" spans="1:5" ht="12" customHeight="1">
      <c r="A125" s="15" t="s">
        <v>102</v>
      </c>
      <c r="B125" s="9" t="s">
        <v>416</v>
      </c>
      <c r="C125" s="571"/>
      <c r="D125" s="458"/>
      <c r="E125" s="314"/>
    </row>
    <row r="126" spans="1:5" ht="12" customHeight="1">
      <c r="A126" s="15" t="s">
        <v>103</v>
      </c>
      <c r="B126" s="9" t="s">
        <v>417</v>
      </c>
      <c r="C126" s="571"/>
      <c r="D126" s="458"/>
      <c r="E126" s="314"/>
    </row>
    <row r="127" spans="1:5" ht="12" customHeight="1" thickBot="1">
      <c r="A127" s="13" t="s">
        <v>104</v>
      </c>
      <c r="B127" s="7" t="s">
        <v>418</v>
      </c>
      <c r="C127" s="571"/>
      <c r="D127" s="458"/>
      <c r="E127" s="314"/>
    </row>
    <row r="128" spans="1:5" ht="12" customHeight="1" thickBot="1">
      <c r="A128" s="20" t="s">
        <v>26</v>
      </c>
      <c r="B128" s="154" t="s">
        <v>485</v>
      </c>
      <c r="C128" s="569">
        <f>+C129+C130+C131+C132</f>
        <v>0</v>
      </c>
      <c r="D128" s="457">
        <f>+D129+D130+D131+D132</f>
        <v>0</v>
      </c>
      <c r="E128" s="313">
        <v>0</v>
      </c>
    </row>
    <row r="129" spans="1:5" ht="12" customHeight="1">
      <c r="A129" s="15" t="s">
        <v>105</v>
      </c>
      <c r="B129" s="9" t="s">
        <v>419</v>
      </c>
      <c r="C129" s="571"/>
      <c r="D129" s="458"/>
      <c r="E129" s="314"/>
    </row>
    <row r="130" spans="1:5" ht="12" customHeight="1">
      <c r="A130" s="15" t="s">
        <v>106</v>
      </c>
      <c r="B130" s="9" t="s">
        <v>420</v>
      </c>
      <c r="C130" s="571"/>
      <c r="D130" s="458"/>
      <c r="E130" s="314"/>
    </row>
    <row r="131" spans="1:5" ht="12" customHeight="1">
      <c r="A131" s="15" t="s">
        <v>322</v>
      </c>
      <c r="B131" s="9" t="s">
        <v>421</v>
      </c>
      <c r="C131" s="571"/>
      <c r="D131" s="458"/>
      <c r="E131" s="314"/>
    </row>
    <row r="132" spans="1:5" ht="12" customHeight="1" thickBot="1">
      <c r="A132" s="13" t="s">
        <v>323</v>
      </c>
      <c r="B132" s="7" t="s">
        <v>422</v>
      </c>
      <c r="C132" s="571"/>
      <c r="D132" s="458"/>
      <c r="E132" s="314"/>
    </row>
    <row r="133" spans="1:5" ht="12" customHeight="1" thickBot="1">
      <c r="A133" s="20" t="s">
        <v>27</v>
      </c>
      <c r="B133" s="154" t="s">
        <v>423</v>
      </c>
      <c r="C133" s="573">
        <f>+C134+C135+C136+C137</f>
        <v>0</v>
      </c>
      <c r="D133" s="464">
        <f>+D134+D135+D136+D137</f>
        <v>0</v>
      </c>
      <c r="E133" s="508">
        <v>0</v>
      </c>
    </row>
    <row r="134" spans="1:5" ht="12" customHeight="1">
      <c r="A134" s="15" t="s">
        <v>107</v>
      </c>
      <c r="B134" s="9" t="s">
        <v>424</v>
      </c>
      <c r="C134" s="571"/>
      <c r="D134" s="458"/>
      <c r="E134" s="314"/>
    </row>
    <row r="135" spans="1:5" ht="12" customHeight="1">
      <c r="A135" s="15" t="s">
        <v>108</v>
      </c>
      <c r="B135" s="9" t="s">
        <v>434</v>
      </c>
      <c r="C135" s="571"/>
      <c r="D135" s="458"/>
      <c r="E135" s="314"/>
    </row>
    <row r="136" spans="1:5" ht="12" customHeight="1">
      <c r="A136" s="15" t="s">
        <v>335</v>
      </c>
      <c r="B136" s="9" t="s">
        <v>425</v>
      </c>
      <c r="C136" s="571"/>
      <c r="D136" s="458"/>
      <c r="E136" s="314"/>
    </row>
    <row r="137" spans="1:5" ht="12" customHeight="1" thickBot="1">
      <c r="A137" s="13" t="s">
        <v>336</v>
      </c>
      <c r="B137" s="7" t="s">
        <v>426</v>
      </c>
      <c r="C137" s="571"/>
      <c r="D137" s="458"/>
      <c r="E137" s="314"/>
    </row>
    <row r="138" spans="1:5" ht="12" customHeight="1" thickBot="1">
      <c r="A138" s="20" t="s">
        <v>28</v>
      </c>
      <c r="B138" s="154" t="s">
        <v>427</v>
      </c>
      <c r="C138" s="574">
        <f>+C139+C140+C141+C142</f>
        <v>0</v>
      </c>
      <c r="D138" s="583">
        <f>+D139+D140+D141+D142</f>
        <v>0</v>
      </c>
      <c r="E138" s="579">
        <v>0</v>
      </c>
    </row>
    <row r="139" spans="1:5" ht="12" customHeight="1">
      <c r="A139" s="15" t="s">
        <v>192</v>
      </c>
      <c r="B139" s="9" t="s">
        <v>428</v>
      </c>
      <c r="C139" s="571"/>
      <c r="D139" s="458"/>
      <c r="E139" s="314"/>
    </row>
    <row r="140" spans="1:5" ht="12" customHeight="1">
      <c r="A140" s="15" t="s">
        <v>193</v>
      </c>
      <c r="B140" s="9" t="s">
        <v>429</v>
      </c>
      <c r="C140" s="571"/>
      <c r="D140" s="458"/>
      <c r="E140" s="314"/>
    </row>
    <row r="141" spans="1:5" ht="12" customHeight="1">
      <c r="A141" s="15" t="s">
        <v>249</v>
      </c>
      <c r="B141" s="9" t="s">
        <v>430</v>
      </c>
      <c r="C141" s="571"/>
      <c r="D141" s="458"/>
      <c r="E141" s="314"/>
    </row>
    <row r="142" spans="1:5" ht="12" customHeight="1" thickBot="1">
      <c r="A142" s="15" t="s">
        <v>338</v>
      </c>
      <c r="B142" s="9" t="s">
        <v>431</v>
      </c>
      <c r="C142" s="571"/>
      <c r="D142" s="458"/>
      <c r="E142" s="314"/>
    </row>
    <row r="143" spans="1:5" ht="12" customHeight="1" thickBot="1">
      <c r="A143" s="20" t="s">
        <v>29</v>
      </c>
      <c r="B143" s="154" t="s">
        <v>432</v>
      </c>
      <c r="C143" s="575">
        <f>+C124+C128+C133+C138</f>
        <v>0</v>
      </c>
      <c r="D143" s="584">
        <f>+D124+D128+D133+D138</f>
        <v>0</v>
      </c>
      <c r="E143" s="580">
        <v>0</v>
      </c>
    </row>
    <row r="144" spans="1:5" ht="12" customHeight="1" thickBot="1">
      <c r="A144" s="345" t="s">
        <v>30</v>
      </c>
      <c r="B144" s="439" t="s">
        <v>433</v>
      </c>
      <c r="C144" s="575">
        <f>+C123+C143</f>
        <v>0</v>
      </c>
      <c r="D144" s="584">
        <f>+D123+D143</f>
        <v>0</v>
      </c>
      <c r="E144" s="580">
        <v>56310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30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4" t="s">
        <v>6</v>
      </c>
      <c r="B1" s="634"/>
      <c r="C1" s="634"/>
      <c r="D1" s="634"/>
      <c r="E1" s="634"/>
      <c r="F1" s="634"/>
      <c r="G1" s="634"/>
      <c r="H1" s="634"/>
      <c r="I1" s="634"/>
    </row>
    <row r="2" ht="20.25" customHeight="1" thickBot="1">
      <c r="I2" s="555" t="s">
        <v>69</v>
      </c>
    </row>
    <row r="3" spans="1:9" s="556" customFormat="1" ht="26.25" customHeight="1">
      <c r="A3" s="642" t="s">
        <v>78</v>
      </c>
      <c r="B3" s="637" t="s">
        <v>95</v>
      </c>
      <c r="C3" s="642" t="s">
        <v>96</v>
      </c>
      <c r="D3" s="642" t="s">
        <v>549</v>
      </c>
      <c r="E3" s="639" t="s">
        <v>77</v>
      </c>
      <c r="F3" s="640"/>
      <c r="G3" s="640"/>
      <c r="H3" s="641"/>
      <c r="I3" s="637" t="s">
        <v>54</v>
      </c>
    </row>
    <row r="4" spans="1:9" s="557" customFormat="1" ht="32.25" customHeight="1" thickBot="1">
      <c r="A4" s="643"/>
      <c r="B4" s="638"/>
      <c r="C4" s="638"/>
      <c r="D4" s="643"/>
      <c r="E4" s="319" t="s">
        <v>210</v>
      </c>
      <c r="F4" s="319" t="s">
        <v>269</v>
      </c>
      <c r="G4" s="319" t="s">
        <v>270</v>
      </c>
      <c r="H4" s="320" t="s">
        <v>494</v>
      </c>
      <c r="I4" s="638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222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223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224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35" t="s">
        <v>157</v>
      </c>
      <c r="B18" s="636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76">
      <selection activeCell="C37" sqref="C3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6" t="s">
        <v>18</v>
      </c>
      <c r="B1" s="586"/>
      <c r="C1" s="586"/>
    </row>
    <row r="2" spans="1:3" ht="15.75" customHeight="1" thickBot="1">
      <c r="A2" s="587" t="s">
        <v>164</v>
      </c>
      <c r="B2" s="587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26499</v>
      </c>
    </row>
    <row r="6" spans="1:3" s="476" customFormat="1" ht="12" customHeight="1">
      <c r="A6" s="15" t="s">
        <v>109</v>
      </c>
      <c r="B6" s="477" t="s">
        <v>279</v>
      </c>
      <c r="C6" s="350">
        <v>10110</v>
      </c>
    </row>
    <row r="7" spans="1:3" s="476" customFormat="1" ht="12" customHeight="1">
      <c r="A7" s="14" t="s">
        <v>110</v>
      </c>
      <c r="B7" s="478" t="s">
        <v>280</v>
      </c>
      <c r="C7" s="349">
        <v>0</v>
      </c>
    </row>
    <row r="8" spans="1:3" s="476" customFormat="1" ht="12" customHeight="1">
      <c r="A8" s="14" t="s">
        <v>111</v>
      </c>
      <c r="B8" s="478" t="s">
        <v>281</v>
      </c>
      <c r="C8" s="349">
        <v>15375</v>
      </c>
    </row>
    <row r="9" spans="1:3" s="476" customFormat="1" ht="12" customHeight="1">
      <c r="A9" s="14" t="s">
        <v>112</v>
      </c>
      <c r="B9" s="478" t="s">
        <v>282</v>
      </c>
      <c r="C9" s="349">
        <v>1004</v>
      </c>
    </row>
    <row r="10" spans="1:3" s="476" customFormat="1" ht="12" customHeight="1">
      <c r="A10" s="14" t="s">
        <v>160</v>
      </c>
      <c r="B10" s="478" t="s">
        <v>283</v>
      </c>
      <c r="C10" s="349">
        <v>10</v>
      </c>
    </row>
    <row r="11" spans="1:3" s="476" customFormat="1" ht="12" customHeight="1" thickBot="1">
      <c r="A11" s="16" t="s">
        <v>113</v>
      </c>
      <c r="B11" s="479" t="s">
        <v>284</v>
      </c>
      <c r="C11" s="349"/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200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538</v>
      </c>
      <c r="C15" s="349"/>
    </row>
    <row r="16" spans="1:3" s="476" customFormat="1" ht="12" customHeight="1">
      <c r="A16" s="14" t="s">
        <v>118</v>
      </c>
      <c r="B16" s="478" t="s">
        <v>539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>
        <v>200</v>
      </c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540</v>
      </c>
      <c r="C22" s="349"/>
    </row>
    <row r="23" spans="1:3" s="476" customFormat="1" ht="12" customHeight="1">
      <c r="A23" s="14" t="s">
        <v>101</v>
      </c>
      <c r="B23" s="478" t="s">
        <v>541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9400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7410</v>
      </c>
    </row>
    <row r="28" spans="1:3" s="476" customFormat="1" ht="12" customHeight="1">
      <c r="A28" s="14" t="s">
        <v>297</v>
      </c>
      <c r="B28" s="478" t="s">
        <v>303</v>
      </c>
      <c r="C28" s="349">
        <v>2450</v>
      </c>
    </row>
    <row r="29" spans="1:3" s="476" customFormat="1" ht="12" customHeight="1">
      <c r="A29" s="14" t="s">
        <v>298</v>
      </c>
      <c r="B29" s="478" t="s">
        <v>304</v>
      </c>
      <c r="C29" s="349">
        <v>4960</v>
      </c>
    </row>
    <row r="30" spans="1:3" s="476" customFormat="1" ht="12" customHeight="1">
      <c r="A30" s="14" t="s">
        <v>299</v>
      </c>
      <c r="B30" s="478" t="s">
        <v>305</v>
      </c>
      <c r="C30" s="349">
        <v>1640</v>
      </c>
    </row>
    <row r="31" spans="1:3" s="476" customFormat="1" ht="12" customHeight="1">
      <c r="A31" s="14" t="s">
        <v>300</v>
      </c>
      <c r="B31" s="478" t="s">
        <v>306</v>
      </c>
      <c r="C31" s="349">
        <v>150</v>
      </c>
    </row>
    <row r="32" spans="1:3" s="476" customFormat="1" ht="12" customHeight="1" thickBot="1">
      <c r="A32" s="16" t="s">
        <v>301</v>
      </c>
      <c r="B32" s="479" t="s">
        <v>307</v>
      </c>
      <c r="C32" s="351">
        <v>200</v>
      </c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10401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>
        <v>2982</v>
      </c>
    </row>
    <row r="36" spans="1:3" s="476" customFormat="1" ht="12" customHeight="1">
      <c r="A36" s="14" t="s">
        <v>104</v>
      </c>
      <c r="B36" s="478" t="s">
        <v>313</v>
      </c>
      <c r="C36" s="349">
        <v>459</v>
      </c>
    </row>
    <row r="37" spans="1:3" s="476" customFormat="1" ht="12" customHeight="1">
      <c r="A37" s="14" t="s">
        <v>186</v>
      </c>
      <c r="B37" s="478" t="s">
        <v>314</v>
      </c>
      <c r="C37" s="349">
        <v>5749</v>
      </c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>
        <v>1186</v>
      </c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>
        <v>25</v>
      </c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332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543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46500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161</v>
      </c>
      <c r="B66" s="477" t="s">
        <v>350</v>
      </c>
      <c r="C66" s="352"/>
    </row>
    <row r="67" spans="1:3" s="476" customFormat="1" ht="12" customHeight="1">
      <c r="A67" s="14" t="s">
        <v>162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9810</v>
      </c>
    </row>
    <row r="71" spans="1:3" s="476" customFormat="1" ht="12" customHeight="1">
      <c r="A71" s="15" t="s">
        <v>380</v>
      </c>
      <c r="B71" s="477" t="s">
        <v>356</v>
      </c>
      <c r="C71" s="352">
        <v>9810</v>
      </c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9810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56310</v>
      </c>
    </row>
    <row r="85" spans="1:3" s="476" customFormat="1" ht="83.25" customHeight="1">
      <c r="A85" s="5"/>
      <c r="B85" s="6"/>
      <c r="C85" s="354"/>
    </row>
    <row r="86" spans="1:3" ht="16.5" customHeight="1">
      <c r="A86" s="586" t="s">
        <v>50</v>
      </c>
      <c r="B86" s="586"/>
      <c r="C86" s="586"/>
    </row>
    <row r="87" spans="1:3" s="488" customFormat="1" ht="16.5" customHeight="1" thickBot="1">
      <c r="A87" s="588" t="s">
        <v>165</v>
      </c>
      <c r="B87" s="588"/>
      <c r="C87" s="170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391</v>
      </c>
      <c r="C90" s="346">
        <f>SUM(C91:C95)</f>
        <v>47766</v>
      </c>
    </row>
    <row r="91" spans="1:3" ht="12" customHeight="1">
      <c r="A91" s="17" t="s">
        <v>109</v>
      </c>
      <c r="B91" s="10" t="s">
        <v>52</v>
      </c>
      <c r="C91" s="348">
        <v>6051</v>
      </c>
    </row>
    <row r="92" spans="1:3" ht="12" customHeight="1">
      <c r="A92" s="14" t="s">
        <v>110</v>
      </c>
      <c r="B92" s="8" t="s">
        <v>194</v>
      </c>
      <c r="C92" s="349">
        <v>1645</v>
      </c>
    </row>
    <row r="93" spans="1:3" ht="12" customHeight="1">
      <c r="A93" s="14" t="s">
        <v>111</v>
      </c>
      <c r="B93" s="8" t="s">
        <v>151</v>
      </c>
      <c r="C93" s="351">
        <v>16139</v>
      </c>
    </row>
    <row r="94" spans="1:3" ht="12" customHeight="1">
      <c r="A94" s="14" t="s">
        <v>112</v>
      </c>
      <c r="B94" s="11" t="s">
        <v>195</v>
      </c>
      <c r="C94" s="351">
        <v>15458</v>
      </c>
    </row>
    <row r="95" spans="1:3" ht="12" customHeight="1">
      <c r="A95" s="14" t="s">
        <v>123</v>
      </c>
      <c r="B95" s="19" t="s">
        <v>196</v>
      </c>
      <c r="C95" s="351">
        <f>12673-4200</f>
        <v>8473</v>
      </c>
    </row>
    <row r="96" spans="1:3" ht="12" customHeight="1">
      <c r="A96" s="14" t="s">
        <v>113</v>
      </c>
      <c r="B96" s="8" t="s">
        <v>392</v>
      </c>
      <c r="C96" s="351"/>
    </row>
    <row r="97" spans="1:3" ht="12" customHeight="1">
      <c r="A97" s="14" t="s">
        <v>114</v>
      </c>
      <c r="B97" s="173" t="s">
        <v>393</v>
      </c>
      <c r="C97" s="351"/>
    </row>
    <row r="98" spans="1:3" ht="12" customHeight="1">
      <c r="A98" s="14" t="s">
        <v>124</v>
      </c>
      <c r="B98" s="174" t="s">
        <v>394</v>
      </c>
      <c r="C98" s="351"/>
    </row>
    <row r="99" spans="1:3" ht="12" customHeight="1">
      <c r="A99" s="14" t="s">
        <v>125</v>
      </c>
      <c r="B99" s="174" t="s">
        <v>395</v>
      </c>
      <c r="C99" s="351"/>
    </row>
    <row r="100" spans="1:3" ht="12" customHeight="1">
      <c r="A100" s="14" t="s">
        <v>126</v>
      </c>
      <c r="B100" s="173" t="s">
        <v>396</v>
      </c>
      <c r="C100" s="351">
        <v>7423</v>
      </c>
    </row>
    <row r="101" spans="1:3" ht="12" customHeight="1">
      <c r="A101" s="14" t="s">
        <v>127</v>
      </c>
      <c r="B101" s="173" t="s">
        <v>397</v>
      </c>
      <c r="C101" s="351"/>
    </row>
    <row r="102" spans="1:3" ht="12" customHeight="1">
      <c r="A102" s="14" t="s">
        <v>129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22</v>
      </c>
      <c r="B106" s="30" t="s">
        <v>402</v>
      </c>
      <c r="C106" s="347">
        <f>+C107+C109+C111</f>
        <v>4344</v>
      </c>
    </row>
    <row r="107" spans="1:3" ht="12" customHeight="1">
      <c r="A107" s="15" t="s">
        <v>115</v>
      </c>
      <c r="B107" s="8" t="s">
        <v>247</v>
      </c>
      <c r="C107" s="350">
        <v>1307</v>
      </c>
    </row>
    <row r="108" spans="1:3" ht="12" customHeight="1">
      <c r="A108" s="15" t="s">
        <v>116</v>
      </c>
      <c r="B108" s="12" t="s">
        <v>406</v>
      </c>
      <c r="C108" s="350"/>
    </row>
    <row r="109" spans="1:3" ht="12" customHeight="1">
      <c r="A109" s="15" t="s">
        <v>117</v>
      </c>
      <c r="B109" s="12" t="s">
        <v>198</v>
      </c>
      <c r="C109" s="349">
        <v>3037</v>
      </c>
    </row>
    <row r="110" spans="1:3" ht="12" customHeight="1">
      <c r="A110" s="15" t="s">
        <v>118</v>
      </c>
      <c r="B110" s="12" t="s">
        <v>407</v>
      </c>
      <c r="C110" s="314"/>
    </row>
    <row r="111" spans="1:3" ht="12" customHeight="1">
      <c r="A111" s="15" t="s">
        <v>119</v>
      </c>
      <c r="B111" s="344" t="s">
        <v>250</v>
      </c>
      <c r="C111" s="314"/>
    </row>
    <row r="112" spans="1:3" ht="12" customHeight="1">
      <c r="A112" s="15" t="s">
        <v>128</v>
      </c>
      <c r="B112" s="343" t="s">
        <v>544</v>
      </c>
      <c r="C112" s="314"/>
    </row>
    <row r="113" spans="1:3" ht="12" customHeight="1">
      <c r="A113" s="15" t="s">
        <v>130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23</v>
      </c>
      <c r="B120" s="154" t="s">
        <v>413</v>
      </c>
      <c r="C120" s="347">
        <f>+C121+C122</f>
        <v>4200</v>
      </c>
    </row>
    <row r="121" spans="1:3" ht="12" customHeight="1">
      <c r="A121" s="15" t="s">
        <v>98</v>
      </c>
      <c r="B121" s="9" t="s">
        <v>65</v>
      </c>
      <c r="C121" s="350">
        <v>1000</v>
      </c>
    </row>
    <row r="122" spans="1:3" ht="12" customHeight="1" thickBot="1">
      <c r="A122" s="16" t="s">
        <v>99</v>
      </c>
      <c r="B122" s="12" t="s">
        <v>66</v>
      </c>
      <c r="C122" s="351">
        <v>3200</v>
      </c>
    </row>
    <row r="123" spans="1:3" ht="12" customHeight="1" thickBot="1">
      <c r="A123" s="20" t="s">
        <v>24</v>
      </c>
      <c r="B123" s="154" t="s">
        <v>414</v>
      </c>
      <c r="C123" s="347">
        <f>+C90+C106+C120</f>
        <v>56310</v>
      </c>
    </row>
    <row r="124" spans="1:3" ht="12" customHeight="1" thickBot="1">
      <c r="A124" s="20" t="s">
        <v>25</v>
      </c>
      <c r="B124" s="154" t="s">
        <v>415</v>
      </c>
      <c r="C124" s="347">
        <f>+C125+C126+C127</f>
        <v>0</v>
      </c>
    </row>
    <row r="125" spans="1:3" ht="12" customHeight="1">
      <c r="A125" s="15" t="s">
        <v>102</v>
      </c>
      <c r="B125" s="9" t="s">
        <v>416</v>
      </c>
      <c r="C125" s="314"/>
    </row>
    <row r="126" spans="1:3" ht="12" customHeight="1">
      <c r="A126" s="15" t="s">
        <v>103</v>
      </c>
      <c r="B126" s="9" t="s">
        <v>417</v>
      </c>
      <c r="C126" s="314"/>
    </row>
    <row r="127" spans="1:3" ht="12" customHeight="1" thickBot="1">
      <c r="A127" s="13" t="s">
        <v>104</v>
      </c>
      <c r="B127" s="7" t="s">
        <v>418</v>
      </c>
      <c r="C127" s="314"/>
    </row>
    <row r="128" spans="1:3" ht="12" customHeight="1" thickBot="1">
      <c r="A128" s="20" t="s">
        <v>26</v>
      </c>
      <c r="B128" s="154" t="s">
        <v>485</v>
      </c>
      <c r="C128" s="347">
        <f>+C129+C130+C131+C132</f>
        <v>0</v>
      </c>
    </row>
    <row r="129" spans="1:3" ht="12" customHeight="1">
      <c r="A129" s="15" t="s">
        <v>105</v>
      </c>
      <c r="B129" s="9" t="s">
        <v>419</v>
      </c>
      <c r="C129" s="314"/>
    </row>
    <row r="130" spans="1:3" ht="12" customHeight="1">
      <c r="A130" s="15" t="s">
        <v>106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27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107</v>
      </c>
      <c r="B134" s="9" t="s">
        <v>424</v>
      </c>
      <c r="C134" s="314"/>
    </row>
    <row r="135" spans="1:3" ht="12" customHeight="1">
      <c r="A135" s="15" t="s">
        <v>108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28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29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433</v>
      </c>
      <c r="C144" s="489">
        <f>+C123+C143</f>
        <v>56310</v>
      </c>
    </row>
    <row r="145" ht="7.5" customHeight="1"/>
    <row r="146" spans="1:3" ht="15.75">
      <c r="A146" s="589" t="s">
        <v>435</v>
      </c>
      <c r="B146" s="589"/>
      <c r="C146" s="589"/>
    </row>
    <row r="147" spans="1:3" ht="15" customHeight="1" thickBot="1">
      <c r="A147" s="587" t="s">
        <v>166</v>
      </c>
      <c r="B147" s="587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-9810</v>
      </c>
      <c r="D148" s="492"/>
    </row>
    <row r="149" spans="1:3" ht="27.75" customHeight="1" thickBot="1">
      <c r="A149" s="20" t="s">
        <v>22</v>
      </c>
      <c r="B149" s="30" t="s">
        <v>437</v>
      </c>
      <c r="C149" s="347">
        <f>+C83-C143</f>
        <v>9810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KÖTELEZŐ FELADATAINAK MÉRLEGE &amp;R&amp;"Times New Roman CE,Félkövér dőlt"&amp;11 1.2. melléklet a ........./2014.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2">
      <selection activeCell="B19" sqref="B19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5" t="s">
        <v>9</v>
      </c>
      <c r="C1" s="645"/>
      <c r="D1" s="645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6" t="s">
        <v>20</v>
      </c>
      <c r="C3" s="236" t="s">
        <v>80</v>
      </c>
      <c r="D3" s="237" t="s">
        <v>81</v>
      </c>
    </row>
    <row r="4" spans="1:4" s="95" customFormat="1" ht="13.5" customHeight="1" thickBot="1">
      <c r="A4" s="41">
        <v>1</v>
      </c>
      <c r="B4" s="239">
        <v>2</v>
      </c>
      <c r="C4" s="239">
        <v>3</v>
      </c>
      <c r="D4" s="240">
        <v>4</v>
      </c>
    </row>
    <row r="5" spans="1:4" ht="18" customHeight="1">
      <c r="A5" s="164" t="s">
        <v>21</v>
      </c>
      <c r="B5" s="241" t="s">
        <v>178</v>
      </c>
      <c r="C5" s="162"/>
      <c r="D5" s="96"/>
    </row>
    <row r="6" spans="1:4" ht="18" customHeight="1">
      <c r="A6" s="97" t="s">
        <v>22</v>
      </c>
      <c r="B6" s="242" t="s">
        <v>179</v>
      </c>
      <c r="C6" s="163"/>
      <c r="D6" s="99"/>
    </row>
    <row r="7" spans="1:4" ht="18" customHeight="1">
      <c r="A7" s="97" t="s">
        <v>23</v>
      </c>
      <c r="B7" s="242" t="s">
        <v>131</v>
      </c>
      <c r="C7" s="163"/>
      <c r="D7" s="99"/>
    </row>
    <row r="8" spans="1:4" ht="18" customHeight="1">
      <c r="A8" s="97" t="s">
        <v>24</v>
      </c>
      <c r="B8" s="242" t="s">
        <v>132</v>
      </c>
      <c r="C8" s="163"/>
      <c r="D8" s="99"/>
    </row>
    <row r="9" spans="1:4" ht="18" customHeight="1">
      <c r="A9" s="97" t="s">
        <v>25</v>
      </c>
      <c r="B9" s="242" t="s">
        <v>172</v>
      </c>
      <c r="C9" s="163">
        <v>7649</v>
      </c>
      <c r="D9" s="163">
        <f>SUM(D11:D12)</f>
        <v>60</v>
      </c>
    </row>
    <row r="10" spans="1:4" ht="18" customHeight="1">
      <c r="A10" s="97" t="s">
        <v>26</v>
      </c>
      <c r="B10" s="242" t="s">
        <v>173</v>
      </c>
      <c r="C10" s="163"/>
      <c r="D10" s="99"/>
    </row>
    <row r="11" spans="1:4" ht="18" customHeight="1">
      <c r="A11" s="97" t="s">
        <v>27</v>
      </c>
      <c r="B11" s="243" t="s">
        <v>174</v>
      </c>
      <c r="C11" s="163"/>
      <c r="D11" s="99"/>
    </row>
    <row r="12" spans="1:4" ht="18" customHeight="1">
      <c r="A12" s="97" t="s">
        <v>29</v>
      </c>
      <c r="B12" s="243" t="s">
        <v>562</v>
      </c>
      <c r="C12" s="163">
        <v>2510</v>
      </c>
      <c r="D12" s="99">
        <v>60</v>
      </c>
    </row>
    <row r="13" spans="1:4" ht="18" customHeight="1">
      <c r="A13" s="97" t="s">
        <v>30</v>
      </c>
      <c r="B13" s="243" t="s">
        <v>175</v>
      </c>
      <c r="C13" s="163"/>
      <c r="D13" s="99"/>
    </row>
    <row r="14" spans="1:4" ht="18" customHeight="1">
      <c r="A14" s="97" t="s">
        <v>31</v>
      </c>
      <c r="B14" s="243" t="s">
        <v>176</v>
      </c>
      <c r="C14" s="163"/>
      <c r="D14" s="99"/>
    </row>
    <row r="15" spans="1:4" ht="22.5" customHeight="1">
      <c r="A15" s="97" t="s">
        <v>32</v>
      </c>
      <c r="B15" s="243" t="s">
        <v>177</v>
      </c>
      <c r="C15" s="163"/>
      <c r="D15" s="99"/>
    </row>
    <row r="16" spans="1:4" ht="18" customHeight="1">
      <c r="A16" s="97" t="s">
        <v>33</v>
      </c>
      <c r="B16" s="242" t="s">
        <v>561</v>
      </c>
      <c r="C16" s="163">
        <v>1676</v>
      </c>
      <c r="D16" s="99">
        <v>36</v>
      </c>
    </row>
    <row r="17" spans="1:4" ht="18" customHeight="1">
      <c r="A17" s="97" t="s">
        <v>34</v>
      </c>
      <c r="B17" s="242" t="s">
        <v>11</v>
      </c>
      <c r="C17" s="163"/>
      <c r="D17" s="99"/>
    </row>
    <row r="18" spans="1:4" ht="18" customHeight="1">
      <c r="A18" s="97" t="s">
        <v>35</v>
      </c>
      <c r="B18" s="242" t="s">
        <v>10</v>
      </c>
      <c r="C18" s="163"/>
      <c r="D18" s="99"/>
    </row>
    <row r="19" spans="1:4" ht="18" customHeight="1">
      <c r="A19" s="97" t="s">
        <v>36</v>
      </c>
      <c r="B19" s="242" t="s">
        <v>133</v>
      </c>
      <c r="C19" s="163"/>
      <c r="D19" s="99"/>
    </row>
    <row r="20" spans="1:4" ht="18" customHeight="1">
      <c r="A20" s="97" t="s">
        <v>37</v>
      </c>
      <c r="B20" s="242" t="s">
        <v>134</v>
      </c>
      <c r="C20" s="163"/>
      <c r="D20" s="99"/>
    </row>
    <row r="21" spans="1:4" ht="18" customHeight="1">
      <c r="A21" s="97" t="s">
        <v>38</v>
      </c>
      <c r="B21" s="153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5" t="s">
        <v>46</v>
      </c>
      <c r="B29" s="101"/>
      <c r="C29" s="102"/>
      <c r="D29" s="103"/>
    </row>
    <row r="30" spans="1:4" ht="18" customHeight="1" thickBot="1">
      <c r="A30" s="42" t="s">
        <v>47</v>
      </c>
      <c r="B30" s="247" t="s">
        <v>56</v>
      </c>
      <c r="C30" s="248">
        <f>+C5+C6+C7+C8+C9+C16+C17+C18+C19+C20+C21+C22+C23+C24+C25+C26+C27+C28+C29</f>
        <v>9325</v>
      </c>
      <c r="D30" s="248">
        <f>+D5+D6+D7+D8+D9+D16+D17+D18+D19+D20+D21+D22+D23+D24+D25+D26+D27+D28+D29</f>
        <v>96</v>
      </c>
    </row>
    <row r="31" spans="1:4" ht="8.25" customHeight="1">
      <c r="A31" s="104"/>
      <c r="B31" s="644"/>
      <c r="C31" s="644"/>
      <c r="D31" s="64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workbookViewId="0" topLeftCell="C1">
      <selection activeCell="F2" sqref="D2:F2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2.25" customHeight="1">
      <c r="A1" s="649" t="s">
        <v>495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46" t="s">
        <v>61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8"/>
    </row>
    <row r="5" spans="1:15" s="125" customFormat="1" ht="22.5">
      <c r="A5" s="126" t="s">
        <v>22</v>
      </c>
      <c r="B5" s="559" t="s">
        <v>439</v>
      </c>
      <c r="C5" s="127">
        <v>2210</v>
      </c>
      <c r="D5" s="127">
        <v>2210</v>
      </c>
      <c r="E5" s="127">
        <v>2208</v>
      </c>
      <c r="F5" s="127">
        <v>2208</v>
      </c>
      <c r="G5" s="127">
        <v>2210</v>
      </c>
      <c r="H5" s="127">
        <v>2208</v>
      </c>
      <c r="I5" s="127">
        <v>2208</v>
      </c>
      <c r="J5" s="127">
        <v>2208</v>
      </c>
      <c r="K5" s="127">
        <v>2208</v>
      </c>
      <c r="L5" s="127">
        <v>2207</v>
      </c>
      <c r="M5" s="127">
        <v>2208</v>
      </c>
      <c r="N5" s="127">
        <v>2206</v>
      </c>
      <c r="O5" s="128">
        <f aca="true" t="shared" si="0" ref="O5:O26">SUM(C5:N5)</f>
        <v>26499</v>
      </c>
    </row>
    <row r="6" spans="1:15" s="132" customFormat="1" ht="22.5">
      <c r="A6" s="129" t="s">
        <v>23</v>
      </c>
      <c r="B6" s="337" t="s">
        <v>535</v>
      </c>
      <c r="C6" s="130">
        <v>0</v>
      </c>
      <c r="D6" s="130">
        <v>0</v>
      </c>
      <c r="E6" s="130">
        <v>200</v>
      </c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200</v>
      </c>
    </row>
    <row r="7" spans="1:15" s="132" customFormat="1" ht="22.5">
      <c r="A7" s="129" t="s">
        <v>24</v>
      </c>
      <c r="B7" s="336" t="s">
        <v>536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185</v>
      </c>
      <c r="C8" s="133">
        <v>650</v>
      </c>
      <c r="D8" s="133">
        <v>530</v>
      </c>
      <c r="E8" s="133">
        <v>1500</v>
      </c>
      <c r="F8" s="133">
        <v>550</v>
      </c>
      <c r="G8" s="133">
        <v>800</v>
      </c>
      <c r="H8" s="133">
        <v>680</v>
      </c>
      <c r="I8" s="133">
        <v>780</v>
      </c>
      <c r="J8" s="133">
        <v>760</v>
      </c>
      <c r="K8" s="133">
        <v>1600</v>
      </c>
      <c r="L8" s="133">
        <v>750</v>
      </c>
      <c r="M8" s="133">
        <v>500</v>
      </c>
      <c r="N8" s="133">
        <v>300</v>
      </c>
      <c r="O8" s="131">
        <f t="shared" si="0"/>
        <v>9400</v>
      </c>
    </row>
    <row r="9" spans="1:15" s="132" customFormat="1" ht="13.5" customHeight="1">
      <c r="A9" s="129" t="s">
        <v>26</v>
      </c>
      <c r="B9" s="335" t="s">
        <v>537</v>
      </c>
      <c r="C9" s="130">
        <v>1500</v>
      </c>
      <c r="D9" s="130">
        <v>809</v>
      </c>
      <c r="E9" s="130">
        <v>809</v>
      </c>
      <c r="F9" s="130">
        <v>809</v>
      </c>
      <c r="G9" s="130">
        <v>850</v>
      </c>
      <c r="H9" s="130">
        <v>930</v>
      </c>
      <c r="I9" s="130">
        <v>810</v>
      </c>
      <c r="J9" s="130">
        <v>960</v>
      </c>
      <c r="K9" s="130">
        <v>930</v>
      </c>
      <c r="L9" s="130">
        <v>840</v>
      </c>
      <c r="M9" s="130">
        <v>750</v>
      </c>
      <c r="N9" s="130">
        <v>404</v>
      </c>
      <c r="O9" s="131">
        <f t="shared" si="0"/>
        <v>10401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441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511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/>
      <c r="D13" s="130"/>
      <c r="E13" s="130"/>
      <c r="F13" s="130">
        <v>1635</v>
      </c>
      <c r="G13" s="130">
        <v>1635</v>
      </c>
      <c r="H13" s="130">
        <v>1905</v>
      </c>
      <c r="I13" s="130">
        <v>1635</v>
      </c>
      <c r="J13" s="130"/>
      <c r="K13" s="130">
        <v>2000</v>
      </c>
      <c r="L13" s="130"/>
      <c r="M13" s="130"/>
      <c r="N13" s="130">
        <v>1000</v>
      </c>
      <c r="O13" s="131">
        <f t="shared" si="0"/>
        <v>9810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4360</v>
      </c>
      <c r="D14" s="135">
        <f t="shared" si="1"/>
        <v>3549</v>
      </c>
      <c r="E14" s="135">
        <f t="shared" si="1"/>
        <v>4717</v>
      </c>
      <c r="F14" s="135">
        <f t="shared" si="1"/>
        <v>5202</v>
      </c>
      <c r="G14" s="135">
        <f t="shared" si="1"/>
        <v>5495</v>
      </c>
      <c r="H14" s="135">
        <f t="shared" si="1"/>
        <v>5723</v>
      </c>
      <c r="I14" s="135">
        <f t="shared" si="1"/>
        <v>5433</v>
      </c>
      <c r="J14" s="135">
        <f t="shared" si="1"/>
        <v>3928</v>
      </c>
      <c r="K14" s="135">
        <f t="shared" si="1"/>
        <v>6738</v>
      </c>
      <c r="L14" s="135">
        <f t="shared" si="1"/>
        <v>3797</v>
      </c>
      <c r="M14" s="135">
        <f t="shared" si="1"/>
        <v>3458</v>
      </c>
      <c r="N14" s="135">
        <f t="shared" si="1"/>
        <v>3910</v>
      </c>
      <c r="O14" s="136">
        <f>SUM(C14:N14)</f>
        <v>56310</v>
      </c>
    </row>
    <row r="15" spans="1:15" s="125" customFormat="1" ht="15" customHeight="1" thickBot="1">
      <c r="A15" s="124" t="s">
        <v>32</v>
      </c>
      <c r="B15" s="646" t="s">
        <v>63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8"/>
    </row>
    <row r="16" spans="1:15" s="132" customFormat="1" ht="13.5" customHeight="1">
      <c r="A16" s="137" t="s">
        <v>33</v>
      </c>
      <c r="B16" s="338" t="s">
        <v>71</v>
      </c>
      <c r="C16" s="133">
        <v>496</v>
      </c>
      <c r="D16" s="133">
        <v>496</v>
      </c>
      <c r="E16" s="133">
        <v>496</v>
      </c>
      <c r="F16" s="133">
        <v>590</v>
      </c>
      <c r="G16" s="133">
        <v>496</v>
      </c>
      <c r="H16" s="133">
        <v>496</v>
      </c>
      <c r="I16" s="133">
        <v>496</v>
      </c>
      <c r="J16" s="133">
        <v>585</v>
      </c>
      <c r="K16" s="133">
        <v>496</v>
      </c>
      <c r="L16" s="133">
        <v>502</v>
      </c>
      <c r="M16" s="133">
        <v>497</v>
      </c>
      <c r="N16" s="133">
        <v>405</v>
      </c>
      <c r="O16" s="134">
        <f t="shared" si="0"/>
        <v>6051</v>
      </c>
    </row>
    <row r="17" spans="1:15" s="132" customFormat="1" ht="27" customHeight="1">
      <c r="A17" s="129" t="s">
        <v>34</v>
      </c>
      <c r="B17" s="337" t="s">
        <v>194</v>
      </c>
      <c r="C17" s="130">
        <v>120</v>
      </c>
      <c r="D17" s="130">
        <v>120</v>
      </c>
      <c r="E17" s="130">
        <v>120</v>
      </c>
      <c r="F17" s="130">
        <v>200</v>
      </c>
      <c r="G17" s="130">
        <v>120</v>
      </c>
      <c r="H17" s="130">
        <v>120</v>
      </c>
      <c r="I17" s="130">
        <v>100</v>
      </c>
      <c r="J17" s="130">
        <v>140</v>
      </c>
      <c r="K17" s="130">
        <v>180</v>
      </c>
      <c r="L17" s="130">
        <v>185</v>
      </c>
      <c r="M17" s="130">
        <v>120</v>
      </c>
      <c r="N17" s="130">
        <v>120</v>
      </c>
      <c r="O17" s="131">
        <f t="shared" si="0"/>
        <v>1645</v>
      </c>
    </row>
    <row r="18" spans="1:15" s="132" customFormat="1" ht="13.5" customHeight="1">
      <c r="A18" s="129" t="s">
        <v>35</v>
      </c>
      <c r="B18" s="335" t="s">
        <v>151</v>
      </c>
      <c r="C18" s="130">
        <v>1345</v>
      </c>
      <c r="D18" s="130">
        <v>1347</v>
      </c>
      <c r="E18" s="130">
        <v>1344</v>
      </c>
      <c r="F18" s="130">
        <v>1348</v>
      </c>
      <c r="G18" s="130">
        <v>1345</v>
      </c>
      <c r="H18" s="130">
        <v>1345</v>
      </c>
      <c r="I18" s="130">
        <v>1345</v>
      </c>
      <c r="J18" s="130">
        <v>1344</v>
      </c>
      <c r="K18" s="130">
        <v>1344</v>
      </c>
      <c r="L18" s="130">
        <v>1344</v>
      </c>
      <c r="M18" s="130">
        <v>1344</v>
      </c>
      <c r="N18" s="130">
        <v>1344</v>
      </c>
      <c r="O18" s="131">
        <f t="shared" si="0"/>
        <v>16139</v>
      </c>
    </row>
    <row r="19" spans="1:15" s="132" customFormat="1" ht="13.5" customHeight="1">
      <c r="A19" s="129" t="s">
        <v>36</v>
      </c>
      <c r="B19" s="335" t="s">
        <v>195</v>
      </c>
      <c r="C19" s="130">
        <v>1288</v>
      </c>
      <c r="D19" s="130">
        <v>1288</v>
      </c>
      <c r="E19" s="130">
        <v>1288</v>
      </c>
      <c r="F19" s="130">
        <v>1288</v>
      </c>
      <c r="G19" s="130">
        <v>1288</v>
      </c>
      <c r="H19" s="130">
        <v>1288</v>
      </c>
      <c r="I19" s="130">
        <v>1288</v>
      </c>
      <c r="J19" s="130">
        <v>1288</v>
      </c>
      <c r="K19" s="130">
        <v>1288</v>
      </c>
      <c r="L19" s="130">
        <v>1288</v>
      </c>
      <c r="M19" s="130">
        <v>1289</v>
      </c>
      <c r="N19" s="130">
        <v>1289</v>
      </c>
      <c r="O19" s="131">
        <f t="shared" si="0"/>
        <v>15458</v>
      </c>
    </row>
    <row r="20" spans="1:15" s="132" customFormat="1" ht="13.5" customHeight="1">
      <c r="A20" s="129" t="s">
        <v>37</v>
      </c>
      <c r="B20" s="335" t="s">
        <v>14</v>
      </c>
      <c r="C20" s="130">
        <v>706</v>
      </c>
      <c r="D20" s="130">
        <v>706</v>
      </c>
      <c r="E20" s="130">
        <v>706</v>
      </c>
      <c r="F20" s="130">
        <v>706</v>
      </c>
      <c r="G20" s="130">
        <v>706</v>
      </c>
      <c r="H20" s="130">
        <v>706</v>
      </c>
      <c r="I20" s="130">
        <v>706</v>
      </c>
      <c r="J20" s="130">
        <v>706</v>
      </c>
      <c r="K20" s="130">
        <v>706</v>
      </c>
      <c r="L20" s="130">
        <v>706</v>
      </c>
      <c r="M20" s="130">
        <v>706</v>
      </c>
      <c r="N20" s="130">
        <v>707</v>
      </c>
      <c r="O20" s="131">
        <f t="shared" si="0"/>
        <v>8473</v>
      </c>
    </row>
    <row r="21" spans="1:15" s="132" customFormat="1" ht="13.5" customHeight="1">
      <c r="A21" s="129" t="s">
        <v>38</v>
      </c>
      <c r="B21" s="335" t="s">
        <v>247</v>
      </c>
      <c r="C21" s="130"/>
      <c r="D21" s="130"/>
      <c r="E21" s="130"/>
      <c r="F21" s="130"/>
      <c r="G21" s="130">
        <v>500</v>
      </c>
      <c r="H21" s="130">
        <v>807</v>
      </c>
      <c r="I21" s="130"/>
      <c r="J21" s="130"/>
      <c r="K21" s="130"/>
      <c r="L21" s="130"/>
      <c r="M21" s="130"/>
      <c r="N21" s="130"/>
      <c r="O21" s="131">
        <f t="shared" si="0"/>
        <v>1307</v>
      </c>
    </row>
    <row r="22" spans="1:15" s="132" customFormat="1" ht="15.75">
      <c r="A22" s="129" t="s">
        <v>39</v>
      </c>
      <c r="B22" s="337" t="s">
        <v>198</v>
      </c>
      <c r="C22" s="130"/>
      <c r="D22" s="130"/>
      <c r="E22" s="130"/>
      <c r="F22" s="130"/>
      <c r="G22" s="585"/>
      <c r="H22" s="585"/>
      <c r="I22" s="130">
        <v>1000</v>
      </c>
      <c r="J22" s="130">
        <v>1000</v>
      </c>
      <c r="K22" s="130">
        <v>1037</v>
      </c>
      <c r="L22" s="130"/>
      <c r="M22" s="130"/>
      <c r="N22" s="130"/>
      <c r="O22" s="131">
        <f t="shared" si="0"/>
        <v>3037</v>
      </c>
    </row>
    <row r="23" spans="1:15" s="132" customFormat="1" ht="13.5" customHeight="1">
      <c r="A23" s="129" t="s">
        <v>40</v>
      </c>
      <c r="B23" s="335" t="s">
        <v>250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>
      <c r="A24" s="129"/>
      <c r="B24" s="335" t="s">
        <v>563</v>
      </c>
      <c r="C24" s="130"/>
      <c r="D24" s="130"/>
      <c r="E24" s="130">
        <v>300</v>
      </c>
      <c r="F24" s="130">
        <v>300</v>
      </c>
      <c r="G24" s="130">
        <v>300</v>
      </c>
      <c r="H24" s="130"/>
      <c r="I24" s="130">
        <v>1000</v>
      </c>
      <c r="J24" s="130">
        <v>500</v>
      </c>
      <c r="K24" s="130">
        <v>500</v>
      </c>
      <c r="L24" s="130">
        <v>700</v>
      </c>
      <c r="M24" s="130">
        <v>600</v>
      </c>
      <c r="N24" s="130"/>
      <c r="O24" s="131">
        <f t="shared" si="0"/>
        <v>4200</v>
      </c>
    </row>
    <row r="25" spans="1:15" s="132" customFormat="1" ht="13.5" customHeight="1" thickBot="1">
      <c r="A25" s="129" t="s">
        <v>41</v>
      </c>
      <c r="B25" s="335" t="s">
        <v>15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>
        <f t="shared" si="0"/>
        <v>0</v>
      </c>
    </row>
    <row r="26" spans="1:15" s="125" customFormat="1" ht="15.75" customHeight="1" thickBot="1">
      <c r="A26" s="138" t="s">
        <v>42</v>
      </c>
      <c r="B26" s="43" t="s">
        <v>121</v>
      </c>
      <c r="C26" s="135">
        <f aca="true" t="shared" si="2" ref="C26:N26">SUM(C16:C25)</f>
        <v>3955</v>
      </c>
      <c r="D26" s="135">
        <f t="shared" si="2"/>
        <v>3957</v>
      </c>
      <c r="E26" s="135">
        <f t="shared" si="2"/>
        <v>4254</v>
      </c>
      <c r="F26" s="135">
        <f t="shared" si="2"/>
        <v>4432</v>
      </c>
      <c r="G26" s="135">
        <f t="shared" si="2"/>
        <v>4755</v>
      </c>
      <c r="H26" s="135">
        <f t="shared" si="2"/>
        <v>4762</v>
      </c>
      <c r="I26" s="135">
        <f t="shared" si="2"/>
        <v>5935</v>
      </c>
      <c r="J26" s="135">
        <f t="shared" si="2"/>
        <v>5563</v>
      </c>
      <c r="K26" s="135">
        <f t="shared" si="2"/>
        <v>5551</v>
      </c>
      <c r="L26" s="135">
        <f t="shared" si="2"/>
        <v>4725</v>
      </c>
      <c r="M26" s="135">
        <f t="shared" si="2"/>
        <v>4556</v>
      </c>
      <c r="N26" s="135">
        <f t="shared" si="2"/>
        <v>3865</v>
      </c>
      <c r="O26" s="136">
        <f t="shared" si="0"/>
        <v>56310</v>
      </c>
    </row>
    <row r="27" spans="1:15" ht="16.5" thickBot="1">
      <c r="A27" s="138" t="s">
        <v>43</v>
      </c>
      <c r="B27" s="339" t="s">
        <v>122</v>
      </c>
      <c r="C27" s="139">
        <f aca="true" t="shared" si="3" ref="C27:O27">C14-C26</f>
        <v>405</v>
      </c>
      <c r="D27" s="139">
        <f t="shared" si="3"/>
        <v>-408</v>
      </c>
      <c r="E27" s="139">
        <f t="shared" si="3"/>
        <v>463</v>
      </c>
      <c r="F27" s="139">
        <f t="shared" si="3"/>
        <v>770</v>
      </c>
      <c r="G27" s="139">
        <f t="shared" si="3"/>
        <v>740</v>
      </c>
      <c r="H27" s="139">
        <f t="shared" si="3"/>
        <v>961</v>
      </c>
      <c r="I27" s="139">
        <f t="shared" si="3"/>
        <v>-502</v>
      </c>
      <c r="J27" s="139">
        <f t="shared" si="3"/>
        <v>-1635</v>
      </c>
      <c r="K27" s="139">
        <f t="shared" si="3"/>
        <v>1187</v>
      </c>
      <c r="L27" s="139">
        <f t="shared" si="3"/>
        <v>-928</v>
      </c>
      <c r="M27" s="139">
        <f t="shared" si="3"/>
        <v>-1098</v>
      </c>
      <c r="N27" s="139">
        <f t="shared" si="3"/>
        <v>45</v>
      </c>
      <c r="O27" s="140">
        <f t="shared" si="3"/>
        <v>0</v>
      </c>
    </row>
    <row r="28" ht="15.75">
      <c r="A28" s="142"/>
    </row>
    <row r="29" spans="2:15" ht="15.75">
      <c r="B29" s="143"/>
      <c r="C29" s="144"/>
      <c r="D29" s="144"/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  <row r="82" ht="15.75">
      <c r="O82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A12" sqref="A12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1" t="s">
        <v>522</v>
      </c>
      <c r="B1" s="651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496</v>
      </c>
    </row>
    <row r="4" spans="1:2" s="55" customFormat="1" ht="13.5" thickBot="1">
      <c r="A4" s="228">
        <v>1</v>
      </c>
      <c r="B4" s="229">
        <v>2</v>
      </c>
    </row>
    <row r="5" spans="1:2" ht="12.75">
      <c r="A5" s="145" t="s">
        <v>279</v>
      </c>
      <c r="B5" s="466">
        <v>6110</v>
      </c>
    </row>
    <row r="6" spans="1:2" ht="12.75" customHeight="1">
      <c r="A6" s="146" t="s">
        <v>564</v>
      </c>
      <c r="B6" s="466">
        <v>4000</v>
      </c>
    </row>
    <row r="7" spans="1:2" ht="12.75">
      <c r="A7" s="146" t="s">
        <v>565</v>
      </c>
      <c r="B7" s="466">
        <v>11532</v>
      </c>
    </row>
    <row r="8" spans="1:2" ht="12.75">
      <c r="A8" s="146" t="s">
        <v>566</v>
      </c>
      <c r="B8" s="466">
        <v>3275</v>
      </c>
    </row>
    <row r="9" spans="1:2" ht="12.75">
      <c r="A9" s="146" t="s">
        <v>567</v>
      </c>
      <c r="B9" s="466">
        <v>1004</v>
      </c>
    </row>
    <row r="10" spans="1:2" ht="12.75">
      <c r="A10" s="146" t="s">
        <v>568</v>
      </c>
      <c r="B10" s="466">
        <v>10</v>
      </c>
    </row>
    <row r="11" spans="1:2" ht="12.75">
      <c r="A11" s="146" t="s">
        <v>569</v>
      </c>
      <c r="B11" s="466">
        <v>568</v>
      </c>
    </row>
    <row r="12" spans="1:2" ht="12.75">
      <c r="A12" s="146"/>
      <c r="B12" s="466"/>
    </row>
    <row r="13" spans="1:2" ht="12.75">
      <c r="A13" s="146"/>
      <c r="B13" s="466"/>
    </row>
    <row r="14" spans="1:2" ht="12.75">
      <c r="A14" s="146"/>
      <c r="B14" s="466"/>
    </row>
    <row r="15" spans="1:2" ht="12.75">
      <c r="A15" s="146"/>
      <c r="B15" s="466"/>
    </row>
    <row r="16" spans="1:2" ht="12.75">
      <c r="A16" s="146"/>
      <c r="B16" s="466"/>
    </row>
    <row r="17" spans="1:2" ht="12.75">
      <c r="A17" s="146"/>
      <c r="B17" s="466"/>
    </row>
    <row r="18" spans="1:2" ht="12.75">
      <c r="A18" s="146"/>
      <c r="B18" s="466"/>
    </row>
    <row r="19" spans="1:2" ht="12.75">
      <c r="A19" s="146"/>
      <c r="B19" s="466"/>
    </row>
    <row r="20" spans="1:2" ht="12.75">
      <c r="A20" s="146"/>
      <c r="B20" s="466"/>
    </row>
    <row r="21" spans="1:2" ht="12.75">
      <c r="A21" s="146"/>
      <c r="B21" s="466"/>
    </row>
    <row r="22" spans="1:2" ht="12.75">
      <c r="A22" s="146"/>
      <c r="B22" s="466"/>
    </row>
    <row r="23" spans="1:2" ht="12.75">
      <c r="A23" s="146"/>
      <c r="B23" s="466"/>
    </row>
    <row r="24" spans="1:2" ht="13.5" thickBot="1">
      <c r="A24" s="147"/>
      <c r="B24" s="466"/>
    </row>
    <row r="25" spans="1:2" s="57" customFormat="1" ht="19.5" customHeight="1" thickBot="1">
      <c r="A25" s="40" t="s">
        <v>56</v>
      </c>
      <c r="B25" s="56">
        <f>SUM(B5:B24)</f>
        <v>26499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3">
      <selection activeCell="B8" sqref="B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5" t="s">
        <v>497</v>
      </c>
      <c r="B1" s="655"/>
      <c r="C1" s="655"/>
      <c r="D1" s="655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652" t="s">
        <v>58</v>
      </c>
      <c r="D3" s="652"/>
    </row>
    <row r="4" spans="1:4" ht="42.75" customHeight="1" thickBot="1">
      <c r="A4" s="436" t="s">
        <v>78</v>
      </c>
      <c r="B4" s="437" t="s">
        <v>135</v>
      </c>
      <c r="C4" s="437" t="s">
        <v>136</v>
      </c>
      <c r="D4" s="438" t="s">
        <v>17</v>
      </c>
    </row>
    <row r="5" spans="1:4" ht="15.75" customHeight="1">
      <c r="A5" s="250" t="s">
        <v>21</v>
      </c>
      <c r="B5" s="32" t="s">
        <v>570</v>
      </c>
      <c r="C5" s="32" t="s">
        <v>571</v>
      </c>
      <c r="D5" s="33">
        <v>850</v>
      </c>
    </row>
    <row r="6" spans="1:4" ht="15.75" customHeight="1">
      <c r="A6" s="251" t="s">
        <v>22</v>
      </c>
      <c r="B6" s="34" t="s">
        <v>572</v>
      </c>
      <c r="C6" s="34" t="s">
        <v>571</v>
      </c>
      <c r="D6" s="35">
        <v>100</v>
      </c>
    </row>
    <row r="7" spans="1:4" ht="15.75" customHeight="1">
      <c r="A7" s="251" t="s">
        <v>23</v>
      </c>
      <c r="B7" s="34" t="s">
        <v>573</v>
      </c>
      <c r="C7" s="34" t="s">
        <v>571</v>
      </c>
      <c r="D7" s="35">
        <v>100</v>
      </c>
    </row>
    <row r="8" spans="1:4" ht="15.75" customHeight="1">
      <c r="A8" s="251" t="s">
        <v>24</v>
      </c>
      <c r="B8" s="34"/>
      <c r="C8" s="34"/>
      <c r="D8" s="35"/>
    </row>
    <row r="9" spans="1:4" ht="15.75" customHeight="1">
      <c r="A9" s="251" t="s">
        <v>25</v>
      </c>
      <c r="B9" s="34"/>
      <c r="C9" s="34"/>
      <c r="D9" s="35"/>
    </row>
    <row r="10" spans="1:4" ht="15.75" customHeight="1">
      <c r="A10" s="251" t="s">
        <v>26</v>
      </c>
      <c r="B10" s="34"/>
      <c r="C10" s="34"/>
      <c r="D10" s="35"/>
    </row>
    <row r="11" spans="1:4" ht="15.75" customHeight="1">
      <c r="A11" s="251" t="s">
        <v>27</v>
      </c>
      <c r="B11" s="34"/>
      <c r="C11" s="34"/>
      <c r="D11" s="35"/>
    </row>
    <row r="12" spans="1:4" ht="15.75" customHeight="1">
      <c r="A12" s="251" t="s">
        <v>28</v>
      </c>
      <c r="B12" s="34"/>
      <c r="C12" s="34"/>
      <c r="D12" s="35"/>
    </row>
    <row r="13" spans="1:4" ht="15.75" customHeight="1">
      <c r="A13" s="251" t="s">
        <v>29</v>
      </c>
      <c r="B13" s="34"/>
      <c r="C13" s="34"/>
      <c r="D13" s="35"/>
    </row>
    <row r="14" spans="1:4" ht="15.75" customHeight="1">
      <c r="A14" s="251" t="s">
        <v>30</v>
      </c>
      <c r="B14" s="34"/>
      <c r="C14" s="34"/>
      <c r="D14" s="35"/>
    </row>
    <row r="15" spans="1:4" ht="15.75" customHeight="1">
      <c r="A15" s="251" t="s">
        <v>31</v>
      </c>
      <c r="B15" s="34"/>
      <c r="C15" s="34"/>
      <c r="D15" s="35"/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137</v>
      </c>
      <c r="B34" s="34"/>
      <c r="C34" s="34"/>
      <c r="D34" s="106"/>
    </row>
    <row r="35" spans="1:4" ht="15.75" customHeight="1">
      <c r="A35" s="251" t="s">
        <v>138</v>
      </c>
      <c r="B35" s="34"/>
      <c r="C35" s="34"/>
      <c r="D35" s="106"/>
    </row>
    <row r="36" spans="1:4" ht="15.75" customHeight="1">
      <c r="A36" s="251" t="s">
        <v>139</v>
      </c>
      <c r="B36" s="34"/>
      <c r="C36" s="34"/>
      <c r="D36" s="106"/>
    </row>
    <row r="37" spans="1:4" ht="15.75" customHeight="1" thickBot="1">
      <c r="A37" s="252" t="s">
        <v>140</v>
      </c>
      <c r="B37" s="36"/>
      <c r="C37" s="36"/>
      <c r="D37" s="107"/>
    </row>
    <row r="38" spans="1:4" ht="15.75" customHeight="1" thickBot="1">
      <c r="A38" s="653" t="s">
        <v>56</v>
      </c>
      <c r="B38" s="654"/>
      <c r="C38" s="253"/>
      <c r="D38" s="254">
        <f>SUM(D5:D37)</f>
        <v>1050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E28" sqref="E28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6" t="s">
        <v>18</v>
      </c>
      <c r="B1" s="586"/>
      <c r="C1" s="586"/>
    </row>
    <row r="2" spans="1:3" ht="15.75" customHeight="1" thickBot="1">
      <c r="A2" s="587" t="s">
        <v>164</v>
      </c>
      <c r="B2" s="587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279</v>
      </c>
      <c r="C6" s="350"/>
    </row>
    <row r="7" spans="1:3" s="476" customFormat="1" ht="12" customHeight="1">
      <c r="A7" s="14" t="s">
        <v>110</v>
      </c>
      <c r="B7" s="478" t="s">
        <v>280</v>
      </c>
      <c r="C7" s="349"/>
    </row>
    <row r="8" spans="1:3" s="476" customFormat="1" ht="12" customHeight="1">
      <c r="A8" s="14" t="s">
        <v>111</v>
      </c>
      <c r="B8" s="478" t="s">
        <v>281</v>
      </c>
      <c r="C8" s="349"/>
    </row>
    <row r="9" spans="1:3" s="476" customFormat="1" ht="12" customHeight="1">
      <c r="A9" s="14" t="s">
        <v>112</v>
      </c>
      <c r="B9" s="478" t="s">
        <v>282</v>
      </c>
      <c r="C9" s="349"/>
    </row>
    <row r="10" spans="1:3" s="476" customFormat="1" ht="12" customHeight="1">
      <c r="A10" s="14" t="s">
        <v>160</v>
      </c>
      <c r="B10" s="478" t="s">
        <v>283</v>
      </c>
      <c r="C10" s="349"/>
    </row>
    <row r="11" spans="1:3" s="476" customFormat="1" ht="12" customHeight="1" thickBot="1">
      <c r="A11" s="16" t="s">
        <v>113</v>
      </c>
      <c r="B11" s="479" t="s">
        <v>284</v>
      </c>
      <c r="C11" s="349"/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538</v>
      </c>
      <c r="C15" s="349"/>
    </row>
    <row r="16" spans="1:3" s="476" customFormat="1" ht="12" customHeight="1">
      <c r="A16" s="14" t="s">
        <v>118</v>
      </c>
      <c r="B16" s="478" t="s">
        <v>539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/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540</v>
      </c>
      <c r="C22" s="349"/>
    </row>
    <row r="23" spans="1:3" s="476" customFormat="1" ht="12" customHeight="1">
      <c r="A23" s="14" t="s">
        <v>101</v>
      </c>
      <c r="B23" s="478" t="s">
        <v>541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0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/>
    </row>
    <row r="30" spans="1:3" s="476" customFormat="1" ht="12" customHeight="1">
      <c r="A30" s="14" t="s">
        <v>299</v>
      </c>
      <c r="B30" s="478" t="s">
        <v>305</v>
      </c>
      <c r="C30" s="349"/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/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/>
    </row>
    <row r="36" spans="1:3" s="476" customFormat="1" ht="12" customHeight="1">
      <c r="A36" s="14" t="s">
        <v>104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/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/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/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542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543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161</v>
      </c>
      <c r="B66" s="477" t="s">
        <v>350</v>
      </c>
      <c r="C66" s="352"/>
    </row>
    <row r="67" spans="1:3" s="476" customFormat="1" ht="12" customHeight="1">
      <c r="A67" s="14" t="s">
        <v>162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0</v>
      </c>
    </row>
    <row r="71" spans="1:3" s="476" customFormat="1" ht="12" customHeight="1">
      <c r="A71" s="15" t="s">
        <v>380</v>
      </c>
      <c r="B71" s="477" t="s">
        <v>356</v>
      </c>
      <c r="C71" s="352"/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6" t="s">
        <v>50</v>
      </c>
      <c r="B86" s="586"/>
      <c r="C86" s="586"/>
    </row>
    <row r="87" spans="1:3" s="488" customFormat="1" ht="16.5" customHeight="1" thickBot="1">
      <c r="A87" s="588" t="s">
        <v>165</v>
      </c>
      <c r="B87" s="588"/>
      <c r="C87" s="170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391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194</v>
      </c>
      <c r="C92" s="349"/>
    </row>
    <row r="93" spans="1:3" ht="12" customHeight="1">
      <c r="A93" s="14" t="s">
        <v>111</v>
      </c>
      <c r="B93" s="8" t="s">
        <v>151</v>
      </c>
      <c r="C93" s="351"/>
    </row>
    <row r="94" spans="1:3" ht="12" customHeight="1">
      <c r="A94" s="14" t="s">
        <v>112</v>
      </c>
      <c r="B94" s="11" t="s">
        <v>195</v>
      </c>
      <c r="C94" s="351"/>
    </row>
    <row r="95" spans="1:3" ht="12" customHeight="1">
      <c r="A95" s="14" t="s">
        <v>123</v>
      </c>
      <c r="B95" s="19" t="s">
        <v>196</v>
      </c>
      <c r="C95" s="351"/>
    </row>
    <row r="96" spans="1:3" ht="12" customHeight="1">
      <c r="A96" s="14" t="s">
        <v>113</v>
      </c>
      <c r="B96" s="8" t="s">
        <v>392</v>
      </c>
      <c r="C96" s="351"/>
    </row>
    <row r="97" spans="1:3" ht="12" customHeight="1">
      <c r="A97" s="14" t="s">
        <v>114</v>
      </c>
      <c r="B97" s="173" t="s">
        <v>393</v>
      </c>
      <c r="C97" s="351"/>
    </row>
    <row r="98" spans="1:3" ht="12" customHeight="1">
      <c r="A98" s="14" t="s">
        <v>124</v>
      </c>
      <c r="B98" s="174" t="s">
        <v>394</v>
      </c>
      <c r="C98" s="351"/>
    </row>
    <row r="99" spans="1:3" ht="12" customHeight="1">
      <c r="A99" s="14" t="s">
        <v>125</v>
      </c>
      <c r="B99" s="174" t="s">
        <v>395</v>
      </c>
      <c r="C99" s="351"/>
    </row>
    <row r="100" spans="1:3" ht="12" customHeight="1">
      <c r="A100" s="14" t="s">
        <v>126</v>
      </c>
      <c r="B100" s="173" t="s">
        <v>396</v>
      </c>
      <c r="C100" s="351"/>
    </row>
    <row r="101" spans="1:3" ht="12" customHeight="1">
      <c r="A101" s="14" t="s">
        <v>127</v>
      </c>
      <c r="B101" s="173" t="s">
        <v>397</v>
      </c>
      <c r="C101" s="351"/>
    </row>
    <row r="102" spans="1:3" ht="12" customHeight="1">
      <c r="A102" s="14" t="s">
        <v>129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22</v>
      </c>
      <c r="B106" s="30" t="s">
        <v>402</v>
      </c>
      <c r="C106" s="347">
        <f>+C107+C109+C111</f>
        <v>0</v>
      </c>
    </row>
    <row r="107" spans="1:3" ht="12" customHeight="1">
      <c r="A107" s="15" t="s">
        <v>115</v>
      </c>
      <c r="B107" s="8" t="s">
        <v>247</v>
      </c>
      <c r="C107" s="350"/>
    </row>
    <row r="108" spans="1:3" ht="12" customHeight="1">
      <c r="A108" s="15" t="s">
        <v>116</v>
      </c>
      <c r="B108" s="12" t="s">
        <v>406</v>
      </c>
      <c r="C108" s="350"/>
    </row>
    <row r="109" spans="1:3" ht="12" customHeight="1">
      <c r="A109" s="15" t="s">
        <v>117</v>
      </c>
      <c r="B109" s="12" t="s">
        <v>198</v>
      </c>
      <c r="C109" s="349"/>
    </row>
    <row r="110" spans="1:3" ht="12" customHeight="1">
      <c r="A110" s="15" t="s">
        <v>118</v>
      </c>
      <c r="B110" s="12" t="s">
        <v>407</v>
      </c>
      <c r="C110" s="314"/>
    </row>
    <row r="111" spans="1:3" ht="12" customHeight="1">
      <c r="A111" s="15" t="s">
        <v>119</v>
      </c>
      <c r="B111" s="344" t="s">
        <v>250</v>
      </c>
      <c r="C111" s="314"/>
    </row>
    <row r="112" spans="1:3" ht="12" customHeight="1">
      <c r="A112" s="15" t="s">
        <v>128</v>
      </c>
      <c r="B112" s="343" t="s">
        <v>544</v>
      </c>
      <c r="C112" s="314"/>
    </row>
    <row r="113" spans="1:3" ht="12" customHeight="1">
      <c r="A113" s="15" t="s">
        <v>130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23</v>
      </c>
      <c r="B120" s="154" t="s">
        <v>413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4" t="s">
        <v>414</v>
      </c>
      <c r="C123" s="347">
        <f>+C90+C106+C120</f>
        <v>0</v>
      </c>
    </row>
    <row r="124" spans="1:3" ht="12" customHeight="1" thickBot="1">
      <c r="A124" s="20" t="s">
        <v>25</v>
      </c>
      <c r="B124" s="154" t="s">
        <v>415</v>
      </c>
      <c r="C124" s="347">
        <f>+C125+C126+C127</f>
        <v>0</v>
      </c>
    </row>
    <row r="125" spans="1:3" ht="12" customHeight="1">
      <c r="A125" s="15" t="s">
        <v>102</v>
      </c>
      <c r="B125" s="9" t="s">
        <v>416</v>
      </c>
      <c r="C125" s="314"/>
    </row>
    <row r="126" spans="1:3" ht="12" customHeight="1">
      <c r="A126" s="15" t="s">
        <v>103</v>
      </c>
      <c r="B126" s="9" t="s">
        <v>417</v>
      </c>
      <c r="C126" s="314"/>
    </row>
    <row r="127" spans="1:3" ht="12" customHeight="1" thickBot="1">
      <c r="A127" s="13" t="s">
        <v>104</v>
      </c>
      <c r="B127" s="7" t="s">
        <v>418</v>
      </c>
      <c r="C127" s="314"/>
    </row>
    <row r="128" spans="1:3" ht="12" customHeight="1" thickBot="1">
      <c r="A128" s="20" t="s">
        <v>26</v>
      </c>
      <c r="B128" s="154" t="s">
        <v>485</v>
      </c>
      <c r="C128" s="347">
        <f>+C129+C130+C131+C132</f>
        <v>0</v>
      </c>
    </row>
    <row r="129" spans="1:3" ht="12" customHeight="1">
      <c r="A129" s="15" t="s">
        <v>105</v>
      </c>
      <c r="B129" s="9" t="s">
        <v>419</v>
      </c>
      <c r="C129" s="314"/>
    </row>
    <row r="130" spans="1:3" ht="12" customHeight="1">
      <c r="A130" s="15" t="s">
        <v>106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27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107</v>
      </c>
      <c r="B134" s="9" t="s">
        <v>424</v>
      </c>
      <c r="C134" s="314"/>
    </row>
    <row r="135" spans="1:3" ht="12" customHeight="1">
      <c r="A135" s="15" t="s">
        <v>108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28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29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433</v>
      </c>
      <c r="C144" s="489">
        <f>+C123+C143</f>
        <v>0</v>
      </c>
    </row>
    <row r="145" ht="7.5" customHeight="1"/>
    <row r="146" spans="1:3" ht="15.75">
      <c r="A146" s="589" t="s">
        <v>435</v>
      </c>
      <c r="B146" s="589"/>
      <c r="C146" s="589"/>
    </row>
    <row r="147" spans="1:3" ht="15" customHeight="1" thickBot="1">
      <c r="A147" s="587" t="s">
        <v>166</v>
      </c>
      <c r="B147" s="587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437</v>
      </c>
      <c r="C149" s="347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6" t="s">
        <v>18</v>
      </c>
      <c r="B1" s="586"/>
      <c r="C1" s="586"/>
    </row>
    <row r="2" spans="1:3" ht="15.75" customHeight="1" thickBot="1">
      <c r="A2" s="587" t="s">
        <v>164</v>
      </c>
      <c r="B2" s="587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279</v>
      </c>
      <c r="C6" s="350"/>
    </row>
    <row r="7" spans="1:3" s="476" customFormat="1" ht="12" customHeight="1">
      <c r="A7" s="14" t="s">
        <v>110</v>
      </c>
      <c r="B7" s="478" t="s">
        <v>280</v>
      </c>
      <c r="C7" s="349"/>
    </row>
    <row r="8" spans="1:3" s="476" customFormat="1" ht="12" customHeight="1">
      <c r="A8" s="14" t="s">
        <v>111</v>
      </c>
      <c r="B8" s="478" t="s">
        <v>281</v>
      </c>
      <c r="C8" s="349"/>
    </row>
    <row r="9" spans="1:3" s="476" customFormat="1" ht="12" customHeight="1">
      <c r="A9" s="14" t="s">
        <v>112</v>
      </c>
      <c r="B9" s="478" t="s">
        <v>282</v>
      </c>
      <c r="C9" s="349"/>
    </row>
    <row r="10" spans="1:3" s="476" customFormat="1" ht="12" customHeight="1">
      <c r="A10" s="14" t="s">
        <v>160</v>
      </c>
      <c r="B10" s="478" t="s">
        <v>283</v>
      </c>
      <c r="C10" s="349"/>
    </row>
    <row r="11" spans="1:3" s="476" customFormat="1" ht="12" customHeight="1" thickBot="1">
      <c r="A11" s="16" t="s">
        <v>113</v>
      </c>
      <c r="B11" s="479" t="s">
        <v>284</v>
      </c>
      <c r="C11" s="349"/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538</v>
      </c>
      <c r="C15" s="349"/>
    </row>
    <row r="16" spans="1:3" s="476" customFormat="1" ht="12" customHeight="1">
      <c r="A16" s="14" t="s">
        <v>118</v>
      </c>
      <c r="B16" s="478" t="s">
        <v>539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/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540</v>
      </c>
      <c r="C22" s="349"/>
    </row>
    <row r="23" spans="1:3" s="476" customFormat="1" ht="12" customHeight="1">
      <c r="A23" s="14" t="s">
        <v>101</v>
      </c>
      <c r="B23" s="478" t="s">
        <v>541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0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/>
    </row>
    <row r="30" spans="1:3" s="476" customFormat="1" ht="12" customHeight="1">
      <c r="A30" s="14" t="s">
        <v>299</v>
      </c>
      <c r="B30" s="478" t="s">
        <v>305</v>
      </c>
      <c r="C30" s="349"/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/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/>
    </row>
    <row r="36" spans="1:3" s="476" customFormat="1" ht="12" customHeight="1">
      <c r="A36" s="14" t="s">
        <v>104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/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/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/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542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543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161</v>
      </c>
      <c r="B66" s="477" t="s">
        <v>350</v>
      </c>
      <c r="C66" s="352"/>
    </row>
    <row r="67" spans="1:3" s="476" customFormat="1" ht="12" customHeight="1">
      <c r="A67" s="14" t="s">
        <v>162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0</v>
      </c>
    </row>
    <row r="71" spans="1:3" s="476" customFormat="1" ht="12" customHeight="1">
      <c r="A71" s="15" t="s">
        <v>380</v>
      </c>
      <c r="B71" s="477" t="s">
        <v>356</v>
      </c>
      <c r="C71" s="352"/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6" t="s">
        <v>50</v>
      </c>
      <c r="B86" s="586"/>
      <c r="C86" s="586"/>
    </row>
    <row r="87" spans="1:3" s="488" customFormat="1" ht="16.5" customHeight="1" thickBot="1">
      <c r="A87" s="588" t="s">
        <v>165</v>
      </c>
      <c r="B87" s="588"/>
      <c r="C87" s="170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391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194</v>
      </c>
      <c r="C92" s="349"/>
    </row>
    <row r="93" spans="1:3" ht="12" customHeight="1">
      <c r="A93" s="14" t="s">
        <v>111</v>
      </c>
      <c r="B93" s="8" t="s">
        <v>151</v>
      </c>
      <c r="C93" s="351"/>
    </row>
    <row r="94" spans="1:3" ht="12" customHeight="1">
      <c r="A94" s="14" t="s">
        <v>112</v>
      </c>
      <c r="B94" s="11" t="s">
        <v>195</v>
      </c>
      <c r="C94" s="351"/>
    </row>
    <row r="95" spans="1:3" ht="12" customHeight="1">
      <c r="A95" s="14" t="s">
        <v>123</v>
      </c>
      <c r="B95" s="19" t="s">
        <v>196</v>
      </c>
      <c r="C95" s="351"/>
    </row>
    <row r="96" spans="1:3" ht="12" customHeight="1">
      <c r="A96" s="14" t="s">
        <v>113</v>
      </c>
      <c r="B96" s="8" t="s">
        <v>392</v>
      </c>
      <c r="C96" s="351"/>
    </row>
    <row r="97" spans="1:3" ht="12" customHeight="1">
      <c r="A97" s="14" t="s">
        <v>114</v>
      </c>
      <c r="B97" s="173" t="s">
        <v>393</v>
      </c>
      <c r="C97" s="351"/>
    </row>
    <row r="98" spans="1:3" ht="12" customHeight="1">
      <c r="A98" s="14" t="s">
        <v>124</v>
      </c>
      <c r="B98" s="174" t="s">
        <v>394</v>
      </c>
      <c r="C98" s="351"/>
    </row>
    <row r="99" spans="1:3" ht="12" customHeight="1">
      <c r="A99" s="14" t="s">
        <v>125</v>
      </c>
      <c r="B99" s="174" t="s">
        <v>395</v>
      </c>
      <c r="C99" s="351"/>
    </row>
    <row r="100" spans="1:3" ht="12" customHeight="1">
      <c r="A100" s="14" t="s">
        <v>126</v>
      </c>
      <c r="B100" s="173" t="s">
        <v>396</v>
      </c>
      <c r="C100" s="351"/>
    </row>
    <row r="101" spans="1:3" ht="12" customHeight="1">
      <c r="A101" s="14" t="s">
        <v>127</v>
      </c>
      <c r="B101" s="173" t="s">
        <v>397</v>
      </c>
      <c r="C101" s="351"/>
    </row>
    <row r="102" spans="1:3" ht="12" customHeight="1">
      <c r="A102" s="14" t="s">
        <v>129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22</v>
      </c>
      <c r="B106" s="30" t="s">
        <v>402</v>
      </c>
      <c r="C106" s="347">
        <f>+C107+C109+C111</f>
        <v>0</v>
      </c>
    </row>
    <row r="107" spans="1:3" ht="12" customHeight="1">
      <c r="A107" s="15" t="s">
        <v>115</v>
      </c>
      <c r="B107" s="8" t="s">
        <v>247</v>
      </c>
      <c r="C107" s="350"/>
    </row>
    <row r="108" spans="1:3" ht="12" customHeight="1">
      <c r="A108" s="15" t="s">
        <v>116</v>
      </c>
      <c r="B108" s="12" t="s">
        <v>406</v>
      </c>
      <c r="C108" s="350"/>
    </row>
    <row r="109" spans="1:3" ht="12" customHeight="1">
      <c r="A109" s="15" t="s">
        <v>117</v>
      </c>
      <c r="B109" s="12" t="s">
        <v>198</v>
      </c>
      <c r="C109" s="349"/>
    </row>
    <row r="110" spans="1:3" ht="12" customHeight="1">
      <c r="A110" s="15" t="s">
        <v>118</v>
      </c>
      <c r="B110" s="12" t="s">
        <v>407</v>
      </c>
      <c r="C110" s="314"/>
    </row>
    <row r="111" spans="1:3" ht="12" customHeight="1">
      <c r="A111" s="15" t="s">
        <v>119</v>
      </c>
      <c r="B111" s="344" t="s">
        <v>250</v>
      </c>
      <c r="C111" s="314"/>
    </row>
    <row r="112" spans="1:3" ht="12" customHeight="1">
      <c r="A112" s="15" t="s">
        <v>128</v>
      </c>
      <c r="B112" s="343" t="s">
        <v>544</v>
      </c>
      <c r="C112" s="314"/>
    </row>
    <row r="113" spans="1:3" ht="12" customHeight="1">
      <c r="A113" s="15" t="s">
        <v>130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23</v>
      </c>
      <c r="B120" s="154" t="s">
        <v>413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4" t="s">
        <v>414</v>
      </c>
      <c r="C123" s="347">
        <f>+C90+C106+C120</f>
        <v>0</v>
      </c>
    </row>
    <row r="124" spans="1:3" ht="12" customHeight="1" thickBot="1">
      <c r="A124" s="20" t="s">
        <v>25</v>
      </c>
      <c r="B124" s="154" t="s">
        <v>415</v>
      </c>
      <c r="C124" s="347">
        <f>+C125+C126+C127</f>
        <v>0</v>
      </c>
    </row>
    <row r="125" spans="1:3" ht="12" customHeight="1">
      <c r="A125" s="15" t="s">
        <v>102</v>
      </c>
      <c r="B125" s="9" t="s">
        <v>416</v>
      </c>
      <c r="C125" s="314"/>
    </row>
    <row r="126" spans="1:3" ht="12" customHeight="1">
      <c r="A126" s="15" t="s">
        <v>103</v>
      </c>
      <c r="B126" s="9" t="s">
        <v>417</v>
      </c>
      <c r="C126" s="314"/>
    </row>
    <row r="127" spans="1:3" ht="12" customHeight="1" thickBot="1">
      <c r="A127" s="13" t="s">
        <v>104</v>
      </c>
      <c r="B127" s="7" t="s">
        <v>418</v>
      </c>
      <c r="C127" s="314"/>
    </row>
    <row r="128" spans="1:3" ht="12" customHeight="1" thickBot="1">
      <c r="A128" s="20" t="s">
        <v>26</v>
      </c>
      <c r="B128" s="154" t="s">
        <v>485</v>
      </c>
      <c r="C128" s="347">
        <f>+C129+C130+C131+C132</f>
        <v>0</v>
      </c>
    </row>
    <row r="129" spans="1:3" ht="12" customHeight="1">
      <c r="A129" s="15" t="s">
        <v>105</v>
      </c>
      <c r="B129" s="9" t="s">
        <v>419</v>
      </c>
      <c r="C129" s="314"/>
    </row>
    <row r="130" spans="1:3" ht="12" customHeight="1">
      <c r="A130" s="15" t="s">
        <v>106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27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107</v>
      </c>
      <c r="B134" s="9" t="s">
        <v>424</v>
      </c>
      <c r="C134" s="314"/>
    </row>
    <row r="135" spans="1:3" ht="12" customHeight="1">
      <c r="A135" s="15" t="s">
        <v>108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28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29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433</v>
      </c>
      <c r="C144" s="489">
        <f>+C123+C143</f>
        <v>0</v>
      </c>
    </row>
    <row r="145" ht="7.5" customHeight="1"/>
    <row r="146" spans="1:3" ht="15.75">
      <c r="A146" s="589" t="s">
        <v>435</v>
      </c>
      <c r="B146" s="589"/>
      <c r="C146" s="589"/>
    </row>
    <row r="147" spans="1:3" ht="15" customHeight="1" thickBot="1">
      <c r="A147" s="587" t="s">
        <v>166</v>
      </c>
      <c r="B147" s="587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437</v>
      </c>
      <c r="C149" s="347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4">
      <selection activeCell="B12" sqref="B12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170</v>
      </c>
      <c r="C1" s="370"/>
      <c r="D1" s="370"/>
      <c r="E1" s="370"/>
      <c r="F1" s="592" t="s">
        <v>438</v>
      </c>
    </row>
    <row r="2" spans="5:6" ht="14.25" thickBot="1">
      <c r="E2" s="371" t="s">
        <v>69</v>
      </c>
      <c r="F2" s="592"/>
    </row>
    <row r="3" spans="1:6" ht="18" customHeight="1" thickBot="1">
      <c r="A3" s="590" t="s">
        <v>78</v>
      </c>
      <c r="B3" s="372" t="s">
        <v>61</v>
      </c>
      <c r="C3" s="373"/>
      <c r="D3" s="372" t="s">
        <v>63</v>
      </c>
      <c r="E3" s="374"/>
      <c r="F3" s="592"/>
    </row>
    <row r="4" spans="1:6" s="375" customFormat="1" ht="35.25" customHeight="1" thickBot="1">
      <c r="A4" s="591"/>
      <c r="B4" s="231" t="s">
        <v>70</v>
      </c>
      <c r="C4" s="232" t="s">
        <v>277</v>
      </c>
      <c r="D4" s="231" t="s">
        <v>70</v>
      </c>
      <c r="E4" s="59" t="s">
        <v>277</v>
      </c>
      <c r="F4" s="592"/>
    </row>
    <row r="5" spans="1:6" s="380" customFormat="1" ht="12" customHeight="1" thickBot="1">
      <c r="A5" s="376">
        <v>1</v>
      </c>
      <c r="B5" s="377">
        <v>2</v>
      </c>
      <c r="C5" s="378" t="s">
        <v>23</v>
      </c>
      <c r="D5" s="377" t="s">
        <v>24</v>
      </c>
      <c r="E5" s="379" t="s">
        <v>25</v>
      </c>
      <c r="F5" s="592"/>
    </row>
    <row r="6" spans="1:6" ht="12.75" customHeight="1">
      <c r="A6" s="381" t="s">
        <v>21</v>
      </c>
      <c r="B6" s="382" t="s">
        <v>439</v>
      </c>
      <c r="C6" s="358">
        <v>26499</v>
      </c>
      <c r="D6" s="382" t="s">
        <v>71</v>
      </c>
      <c r="E6" s="364">
        <v>6051</v>
      </c>
      <c r="F6" s="592"/>
    </row>
    <row r="7" spans="1:6" ht="12.75" customHeight="1">
      <c r="A7" s="383" t="s">
        <v>22</v>
      </c>
      <c r="B7" s="384" t="s">
        <v>440</v>
      </c>
      <c r="C7" s="359">
        <v>200</v>
      </c>
      <c r="D7" s="384" t="s">
        <v>194</v>
      </c>
      <c r="E7" s="365">
        <v>1645</v>
      </c>
      <c r="F7" s="592"/>
    </row>
    <row r="8" spans="1:6" ht="12.75" customHeight="1">
      <c r="A8" s="383" t="s">
        <v>23</v>
      </c>
      <c r="B8" s="384" t="s">
        <v>490</v>
      </c>
      <c r="C8" s="359"/>
      <c r="D8" s="384" t="s">
        <v>253</v>
      </c>
      <c r="E8" s="365">
        <v>16139</v>
      </c>
      <c r="F8" s="592"/>
    </row>
    <row r="9" spans="1:6" ht="12.75" customHeight="1">
      <c r="A9" s="383" t="s">
        <v>24</v>
      </c>
      <c r="B9" s="384" t="s">
        <v>185</v>
      </c>
      <c r="C9" s="359">
        <v>9400</v>
      </c>
      <c r="D9" s="384" t="s">
        <v>195</v>
      </c>
      <c r="E9" s="365">
        <v>15458</v>
      </c>
      <c r="F9" s="592"/>
    </row>
    <row r="10" spans="1:6" ht="12.75" customHeight="1">
      <c r="A10" s="383" t="s">
        <v>25</v>
      </c>
      <c r="B10" s="385" t="s">
        <v>441</v>
      </c>
      <c r="C10" s="359"/>
      <c r="D10" s="384" t="s">
        <v>196</v>
      </c>
      <c r="E10" s="365">
        <v>8473</v>
      </c>
      <c r="F10" s="592"/>
    </row>
    <row r="11" spans="1:6" ht="12.75" customHeight="1">
      <c r="A11" s="383" t="s">
        <v>26</v>
      </c>
      <c r="B11" s="384" t="s">
        <v>442</v>
      </c>
      <c r="C11" s="360"/>
      <c r="D11" s="384" t="s">
        <v>53</v>
      </c>
      <c r="E11" s="365">
        <v>2200</v>
      </c>
      <c r="F11" s="592"/>
    </row>
    <row r="12" spans="1:6" ht="12.75" customHeight="1">
      <c r="A12" s="383" t="s">
        <v>27</v>
      </c>
      <c r="B12" s="384" t="s">
        <v>320</v>
      </c>
      <c r="C12" s="359">
        <v>10401</v>
      </c>
      <c r="D12" s="52"/>
      <c r="E12" s="365"/>
      <c r="F12" s="592"/>
    </row>
    <row r="13" spans="1:6" ht="12.75" customHeight="1">
      <c r="A13" s="383" t="s">
        <v>28</v>
      </c>
      <c r="B13" s="52"/>
      <c r="C13" s="359"/>
      <c r="D13" s="52"/>
      <c r="E13" s="365"/>
      <c r="F13" s="592"/>
    </row>
    <row r="14" spans="1:6" ht="12.75" customHeight="1">
      <c r="A14" s="383" t="s">
        <v>29</v>
      </c>
      <c r="B14" s="493"/>
      <c r="C14" s="360"/>
      <c r="D14" s="52"/>
      <c r="E14" s="365"/>
      <c r="F14" s="592"/>
    </row>
    <row r="15" spans="1:6" ht="12.75" customHeight="1">
      <c r="A15" s="383" t="s">
        <v>30</v>
      </c>
      <c r="B15" s="52"/>
      <c r="C15" s="359"/>
      <c r="D15" s="52"/>
      <c r="E15" s="365"/>
      <c r="F15" s="592"/>
    </row>
    <row r="16" spans="1:6" ht="12.75" customHeight="1">
      <c r="A16" s="383" t="s">
        <v>31</v>
      </c>
      <c r="B16" s="52"/>
      <c r="C16" s="359"/>
      <c r="D16" s="52"/>
      <c r="E16" s="365"/>
      <c r="F16" s="592"/>
    </row>
    <row r="17" spans="1:6" ht="12.75" customHeight="1" thickBot="1">
      <c r="A17" s="383" t="s">
        <v>32</v>
      </c>
      <c r="B17" s="65"/>
      <c r="C17" s="361"/>
      <c r="D17" s="52"/>
      <c r="E17" s="366"/>
      <c r="F17" s="592"/>
    </row>
    <row r="18" spans="1:6" ht="15.75" customHeight="1" thickBot="1">
      <c r="A18" s="386" t="s">
        <v>33</v>
      </c>
      <c r="B18" s="156" t="s">
        <v>491</v>
      </c>
      <c r="C18" s="362">
        <f>+C6+C7+C9+C10+C12+C13+C14+C15+C16+C17</f>
        <v>46500</v>
      </c>
      <c r="D18" s="156" t="s">
        <v>450</v>
      </c>
      <c r="E18" s="367">
        <f>SUM(E6:E17)</f>
        <v>49966</v>
      </c>
      <c r="F18" s="592"/>
    </row>
    <row r="19" spans="1:6" ht="12.75" customHeight="1">
      <c r="A19" s="387" t="s">
        <v>34</v>
      </c>
      <c r="B19" s="388" t="s">
        <v>445</v>
      </c>
      <c r="C19" s="560">
        <f>+C20+C21+C22+C23</f>
        <v>3466</v>
      </c>
      <c r="D19" s="389" t="s">
        <v>202</v>
      </c>
      <c r="E19" s="368"/>
      <c r="F19" s="592"/>
    </row>
    <row r="20" spans="1:6" ht="12.75" customHeight="1">
      <c r="A20" s="390" t="s">
        <v>35</v>
      </c>
      <c r="B20" s="389" t="s">
        <v>245</v>
      </c>
      <c r="C20" s="98">
        <v>3466</v>
      </c>
      <c r="D20" s="389" t="s">
        <v>449</v>
      </c>
      <c r="E20" s="99"/>
      <c r="F20" s="592"/>
    </row>
    <row r="21" spans="1:6" ht="12.75" customHeight="1">
      <c r="A21" s="390" t="s">
        <v>36</v>
      </c>
      <c r="B21" s="389" t="s">
        <v>246</v>
      </c>
      <c r="C21" s="98"/>
      <c r="D21" s="389" t="s">
        <v>168</v>
      </c>
      <c r="E21" s="99"/>
      <c r="F21" s="592"/>
    </row>
    <row r="22" spans="1:6" ht="12.75" customHeight="1">
      <c r="A22" s="390" t="s">
        <v>37</v>
      </c>
      <c r="B22" s="389" t="s">
        <v>251</v>
      </c>
      <c r="C22" s="98"/>
      <c r="D22" s="389" t="s">
        <v>169</v>
      </c>
      <c r="E22" s="99"/>
      <c r="F22" s="592"/>
    </row>
    <row r="23" spans="1:6" ht="12.75" customHeight="1">
      <c r="A23" s="390" t="s">
        <v>38</v>
      </c>
      <c r="B23" s="389" t="s">
        <v>252</v>
      </c>
      <c r="C23" s="98"/>
      <c r="D23" s="388" t="s">
        <v>254</v>
      </c>
      <c r="E23" s="99"/>
      <c r="F23" s="592"/>
    </row>
    <row r="24" spans="1:6" ht="12.75" customHeight="1">
      <c r="A24" s="390" t="s">
        <v>39</v>
      </c>
      <c r="B24" s="389" t="s">
        <v>446</v>
      </c>
      <c r="C24" s="391">
        <f>+C25+C26</f>
        <v>0</v>
      </c>
      <c r="D24" s="389" t="s">
        <v>203</v>
      </c>
      <c r="E24" s="99"/>
      <c r="F24" s="592"/>
    </row>
    <row r="25" spans="1:6" ht="12.75" customHeight="1">
      <c r="A25" s="387" t="s">
        <v>40</v>
      </c>
      <c r="B25" s="388" t="s">
        <v>443</v>
      </c>
      <c r="C25" s="363"/>
      <c r="D25" s="382" t="s">
        <v>204</v>
      </c>
      <c r="E25" s="368"/>
      <c r="F25" s="592"/>
    </row>
    <row r="26" spans="1:6" ht="12.75" customHeight="1" thickBot="1">
      <c r="A26" s="390" t="s">
        <v>41</v>
      </c>
      <c r="B26" s="389" t="s">
        <v>444</v>
      </c>
      <c r="C26" s="98"/>
      <c r="D26" s="52"/>
      <c r="E26" s="99"/>
      <c r="F26" s="592"/>
    </row>
    <row r="27" spans="1:6" ht="15.75" customHeight="1" thickBot="1">
      <c r="A27" s="386" t="s">
        <v>42</v>
      </c>
      <c r="B27" s="156" t="s">
        <v>447</v>
      </c>
      <c r="C27" s="362">
        <f>+C19+C24</f>
        <v>3466</v>
      </c>
      <c r="D27" s="156" t="s">
        <v>451</v>
      </c>
      <c r="E27" s="367">
        <f>SUM(E19:E26)</f>
        <v>0</v>
      </c>
      <c r="F27" s="592"/>
    </row>
    <row r="28" spans="1:6" ht="13.5" thickBot="1">
      <c r="A28" s="386" t="s">
        <v>43</v>
      </c>
      <c r="B28" s="392" t="s">
        <v>448</v>
      </c>
      <c r="C28" s="393">
        <f>+C18+C27</f>
        <v>49966</v>
      </c>
      <c r="D28" s="392" t="s">
        <v>452</v>
      </c>
      <c r="E28" s="393">
        <f>+E18+E27</f>
        <v>49966</v>
      </c>
      <c r="F28" s="592"/>
    </row>
    <row r="29" spans="1:6" ht="13.5" thickBot="1">
      <c r="A29" s="386" t="s">
        <v>44</v>
      </c>
      <c r="B29" s="392" t="s">
        <v>180</v>
      </c>
      <c r="C29" s="393">
        <f>IF(C18-E18&lt;0,E18-C18,"-")</f>
        <v>3466</v>
      </c>
      <c r="D29" s="392" t="s">
        <v>181</v>
      </c>
      <c r="E29" s="393" t="str">
        <f>IF(C18-E18&gt;0,C18-E18,"-")</f>
        <v>-</v>
      </c>
      <c r="F29" s="592"/>
    </row>
    <row r="30" spans="1:6" ht="13.5" thickBot="1">
      <c r="A30" s="386" t="s">
        <v>45</v>
      </c>
      <c r="B30" s="392" t="s">
        <v>255</v>
      </c>
      <c r="C30" s="393" t="str">
        <f>IF(C18+C19-E28&lt;0,E28-(C18+C19),"-")</f>
        <v>-</v>
      </c>
      <c r="D30" s="392" t="s">
        <v>256</v>
      </c>
      <c r="E30" s="393" t="str">
        <f>IF(C18+C19-E28&gt;0,C18+C19-E28,"-")</f>
        <v>-</v>
      </c>
      <c r="F30" s="592"/>
    </row>
    <row r="31" spans="2:4" ht="18.75">
      <c r="B31" s="593"/>
      <c r="C31" s="593"/>
      <c r="D31" s="593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0" sqref="C20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171</v>
      </c>
      <c r="C1" s="370"/>
      <c r="D1" s="370"/>
      <c r="E1" s="370"/>
      <c r="F1" s="592" t="s">
        <v>453</v>
      </c>
    </row>
    <row r="2" spans="5:6" ht="14.25" thickBot="1">
      <c r="E2" s="371" t="s">
        <v>69</v>
      </c>
      <c r="F2" s="592"/>
    </row>
    <row r="3" spans="1:6" ht="13.5" thickBot="1">
      <c r="A3" s="594" t="s">
        <v>78</v>
      </c>
      <c r="B3" s="372" t="s">
        <v>61</v>
      </c>
      <c r="C3" s="373"/>
      <c r="D3" s="372" t="s">
        <v>63</v>
      </c>
      <c r="E3" s="374"/>
      <c r="F3" s="592"/>
    </row>
    <row r="4" spans="1:6" s="375" customFormat="1" ht="24.75" thickBot="1">
      <c r="A4" s="595"/>
      <c r="B4" s="231" t="s">
        <v>70</v>
      </c>
      <c r="C4" s="232" t="s">
        <v>277</v>
      </c>
      <c r="D4" s="231" t="s">
        <v>70</v>
      </c>
      <c r="E4" s="232" t="s">
        <v>277</v>
      </c>
      <c r="F4" s="592"/>
    </row>
    <row r="5" spans="1:6" s="375" customFormat="1" ht="13.5" thickBot="1">
      <c r="A5" s="376">
        <v>1</v>
      </c>
      <c r="B5" s="377">
        <v>2</v>
      </c>
      <c r="C5" s="378">
        <v>3</v>
      </c>
      <c r="D5" s="377">
        <v>4</v>
      </c>
      <c r="E5" s="379">
        <v>5</v>
      </c>
      <c r="F5" s="592"/>
    </row>
    <row r="6" spans="1:6" ht="12.75" customHeight="1">
      <c r="A6" s="381" t="s">
        <v>21</v>
      </c>
      <c r="B6" s="382" t="s">
        <v>454</v>
      </c>
      <c r="C6" s="358"/>
      <c r="D6" s="382" t="s">
        <v>247</v>
      </c>
      <c r="E6" s="364">
        <v>1307</v>
      </c>
      <c r="F6" s="592"/>
    </row>
    <row r="7" spans="1:6" ht="12.75">
      <c r="A7" s="383" t="s">
        <v>22</v>
      </c>
      <c r="B7" s="384" t="s">
        <v>455</v>
      </c>
      <c r="C7" s="359"/>
      <c r="D7" s="384" t="s">
        <v>460</v>
      </c>
      <c r="E7" s="365"/>
      <c r="F7" s="592"/>
    </row>
    <row r="8" spans="1:6" ht="12.75" customHeight="1">
      <c r="A8" s="383" t="s">
        <v>23</v>
      </c>
      <c r="B8" s="384" t="s">
        <v>12</v>
      </c>
      <c r="C8" s="359"/>
      <c r="D8" s="384" t="s">
        <v>198</v>
      </c>
      <c r="E8" s="365">
        <v>3037</v>
      </c>
      <c r="F8" s="592"/>
    </row>
    <row r="9" spans="1:6" ht="12.75" customHeight="1">
      <c r="A9" s="383" t="s">
        <v>24</v>
      </c>
      <c r="B9" s="384" t="s">
        <v>456</v>
      </c>
      <c r="C9" s="359"/>
      <c r="D9" s="384" t="s">
        <v>461</v>
      </c>
      <c r="E9" s="365"/>
      <c r="F9" s="592"/>
    </row>
    <row r="10" spans="1:6" ht="12.75" customHeight="1">
      <c r="A10" s="383" t="s">
        <v>25</v>
      </c>
      <c r="B10" s="384" t="s">
        <v>457</v>
      </c>
      <c r="C10" s="359"/>
      <c r="D10" s="384" t="s">
        <v>250</v>
      </c>
      <c r="E10" s="365"/>
      <c r="F10" s="592"/>
    </row>
    <row r="11" spans="1:6" ht="12.75" customHeight="1">
      <c r="A11" s="383" t="s">
        <v>26</v>
      </c>
      <c r="B11" s="384" t="s">
        <v>458</v>
      </c>
      <c r="C11" s="360"/>
      <c r="D11" s="52"/>
      <c r="E11" s="365"/>
      <c r="F11" s="592"/>
    </row>
    <row r="12" spans="1:6" ht="12.75" customHeight="1">
      <c r="A12" s="383" t="s">
        <v>27</v>
      </c>
      <c r="B12" s="52"/>
      <c r="C12" s="359"/>
      <c r="D12" s="52"/>
      <c r="E12" s="365"/>
      <c r="F12" s="592"/>
    </row>
    <row r="13" spans="1:6" ht="12.75" customHeight="1">
      <c r="A13" s="383" t="s">
        <v>28</v>
      </c>
      <c r="B13" s="52"/>
      <c r="C13" s="359"/>
      <c r="D13" s="52"/>
      <c r="E13" s="365"/>
      <c r="F13" s="592"/>
    </row>
    <row r="14" spans="1:6" ht="12.75" customHeight="1">
      <c r="A14" s="383" t="s">
        <v>29</v>
      </c>
      <c r="B14" s="52"/>
      <c r="C14" s="360"/>
      <c r="D14" s="52"/>
      <c r="E14" s="365"/>
      <c r="F14" s="592"/>
    </row>
    <row r="15" spans="1:6" ht="12.75">
      <c r="A15" s="383" t="s">
        <v>30</v>
      </c>
      <c r="B15" s="52"/>
      <c r="C15" s="360"/>
      <c r="D15" s="52"/>
      <c r="E15" s="365"/>
      <c r="F15" s="592"/>
    </row>
    <row r="16" spans="1:6" ht="12.75" customHeight="1" thickBot="1">
      <c r="A16" s="453" t="s">
        <v>31</v>
      </c>
      <c r="B16" s="494"/>
      <c r="C16" s="455"/>
      <c r="D16" s="454" t="s">
        <v>53</v>
      </c>
      <c r="E16" s="415">
        <v>2000</v>
      </c>
      <c r="F16" s="592"/>
    </row>
    <row r="17" spans="1:6" ht="15.75" customHeight="1" thickBot="1">
      <c r="A17" s="386" t="s">
        <v>32</v>
      </c>
      <c r="B17" s="156" t="s">
        <v>492</v>
      </c>
      <c r="C17" s="362">
        <f>+C6+C8+C9+C11+C12+C13+C14+C15+C16</f>
        <v>0</v>
      </c>
      <c r="D17" s="156" t="s">
        <v>493</v>
      </c>
      <c r="E17" s="367">
        <f>+E6+E8+E10+E11+E12+E13+E14+E15+E16</f>
        <v>6344</v>
      </c>
      <c r="F17" s="592"/>
    </row>
    <row r="18" spans="1:6" ht="12.75" customHeight="1">
      <c r="A18" s="381" t="s">
        <v>33</v>
      </c>
      <c r="B18" s="396" t="s">
        <v>268</v>
      </c>
      <c r="C18" s="403">
        <f>+C19+C20+C21+C22+C23</f>
        <v>6344</v>
      </c>
      <c r="D18" s="389" t="s">
        <v>202</v>
      </c>
      <c r="E18" s="96"/>
      <c r="F18" s="592"/>
    </row>
    <row r="19" spans="1:6" ht="12.75" customHeight="1">
      <c r="A19" s="383" t="s">
        <v>34</v>
      </c>
      <c r="B19" s="397" t="s">
        <v>257</v>
      </c>
      <c r="C19" s="98">
        <v>6344</v>
      </c>
      <c r="D19" s="389" t="s">
        <v>205</v>
      </c>
      <c r="E19" s="99"/>
      <c r="F19" s="592"/>
    </row>
    <row r="20" spans="1:6" ht="12.75" customHeight="1">
      <c r="A20" s="381" t="s">
        <v>35</v>
      </c>
      <c r="B20" s="397" t="s">
        <v>258</v>
      </c>
      <c r="C20" s="98"/>
      <c r="D20" s="389" t="s">
        <v>168</v>
      </c>
      <c r="E20" s="99"/>
      <c r="F20" s="592"/>
    </row>
    <row r="21" spans="1:6" ht="12.75" customHeight="1">
      <c r="A21" s="383" t="s">
        <v>36</v>
      </c>
      <c r="B21" s="397" t="s">
        <v>259</v>
      </c>
      <c r="C21" s="98"/>
      <c r="D21" s="389" t="s">
        <v>169</v>
      </c>
      <c r="E21" s="99"/>
      <c r="F21" s="592"/>
    </row>
    <row r="22" spans="1:6" ht="12.75" customHeight="1">
      <c r="A22" s="381" t="s">
        <v>37</v>
      </c>
      <c r="B22" s="397" t="s">
        <v>260</v>
      </c>
      <c r="C22" s="98"/>
      <c r="D22" s="388" t="s">
        <v>254</v>
      </c>
      <c r="E22" s="99"/>
      <c r="F22" s="592"/>
    </row>
    <row r="23" spans="1:6" ht="12.75" customHeight="1">
      <c r="A23" s="383" t="s">
        <v>38</v>
      </c>
      <c r="B23" s="398" t="s">
        <v>261</v>
      </c>
      <c r="C23" s="98"/>
      <c r="D23" s="389" t="s">
        <v>206</v>
      </c>
      <c r="E23" s="99"/>
      <c r="F23" s="592"/>
    </row>
    <row r="24" spans="1:6" ht="12.75" customHeight="1">
      <c r="A24" s="381" t="s">
        <v>39</v>
      </c>
      <c r="B24" s="399" t="s">
        <v>262</v>
      </c>
      <c r="C24" s="391">
        <f>+C25+C26+C27+C28+C29</f>
        <v>0</v>
      </c>
      <c r="D24" s="400" t="s">
        <v>204</v>
      </c>
      <c r="E24" s="99"/>
      <c r="F24" s="592"/>
    </row>
    <row r="25" spans="1:6" ht="12.75" customHeight="1">
      <c r="A25" s="383" t="s">
        <v>40</v>
      </c>
      <c r="B25" s="398" t="s">
        <v>263</v>
      </c>
      <c r="C25" s="98"/>
      <c r="D25" s="400" t="s">
        <v>462</v>
      </c>
      <c r="E25" s="99"/>
      <c r="F25" s="592"/>
    </row>
    <row r="26" spans="1:6" ht="12.75" customHeight="1">
      <c r="A26" s="381" t="s">
        <v>41</v>
      </c>
      <c r="B26" s="398" t="s">
        <v>264</v>
      </c>
      <c r="C26" s="98"/>
      <c r="D26" s="395"/>
      <c r="E26" s="99"/>
      <c r="F26" s="592"/>
    </row>
    <row r="27" spans="1:6" ht="12.75" customHeight="1">
      <c r="A27" s="383" t="s">
        <v>42</v>
      </c>
      <c r="B27" s="397" t="s">
        <v>265</v>
      </c>
      <c r="C27" s="98"/>
      <c r="D27" s="152"/>
      <c r="E27" s="99"/>
      <c r="F27" s="592"/>
    </row>
    <row r="28" spans="1:6" ht="12.75" customHeight="1">
      <c r="A28" s="381" t="s">
        <v>43</v>
      </c>
      <c r="B28" s="401" t="s">
        <v>266</v>
      </c>
      <c r="C28" s="98"/>
      <c r="D28" s="52"/>
      <c r="E28" s="99"/>
      <c r="F28" s="592"/>
    </row>
    <row r="29" spans="1:6" ht="12.75" customHeight="1" thickBot="1">
      <c r="A29" s="383" t="s">
        <v>44</v>
      </c>
      <c r="B29" s="402" t="s">
        <v>267</v>
      </c>
      <c r="C29" s="98"/>
      <c r="D29" s="152"/>
      <c r="E29" s="99"/>
      <c r="F29" s="592"/>
    </row>
    <row r="30" spans="1:6" ht="21.75" customHeight="1" thickBot="1">
      <c r="A30" s="386" t="s">
        <v>45</v>
      </c>
      <c r="B30" s="156" t="s">
        <v>459</v>
      </c>
      <c r="C30" s="362">
        <f>+C18+C24</f>
        <v>6344</v>
      </c>
      <c r="D30" s="156" t="s">
        <v>463</v>
      </c>
      <c r="E30" s="367">
        <f>SUM(E18:E29)</f>
        <v>0</v>
      </c>
      <c r="F30" s="592"/>
    </row>
    <row r="31" spans="1:6" ht="13.5" thickBot="1">
      <c r="A31" s="386" t="s">
        <v>46</v>
      </c>
      <c r="B31" s="392" t="s">
        <v>464</v>
      </c>
      <c r="C31" s="393">
        <f>+C17+C30</f>
        <v>6344</v>
      </c>
      <c r="D31" s="392" t="s">
        <v>465</v>
      </c>
      <c r="E31" s="393">
        <f>+E17+E30</f>
        <v>6344</v>
      </c>
      <c r="F31" s="592"/>
    </row>
    <row r="32" spans="1:6" ht="13.5" thickBot="1">
      <c r="A32" s="386" t="s">
        <v>47</v>
      </c>
      <c r="B32" s="392" t="s">
        <v>180</v>
      </c>
      <c r="C32" s="393">
        <f>IF(C17-E17&lt;0,E17-C17,"-")</f>
        <v>6344</v>
      </c>
      <c r="D32" s="392" t="s">
        <v>181</v>
      </c>
      <c r="E32" s="393" t="str">
        <f>IF(C17-E17&gt;0,C17-E17,"-")</f>
        <v>-</v>
      </c>
      <c r="F32" s="592"/>
    </row>
    <row r="33" spans="1:6" ht="13.5" thickBot="1">
      <c r="A33" s="386" t="s">
        <v>48</v>
      </c>
      <c r="B33" s="392" t="s">
        <v>255</v>
      </c>
      <c r="C33" s="393" t="str">
        <f>IF(C17+C18-E31&lt;0,E31-(C17+C18),"-")</f>
        <v>-</v>
      </c>
      <c r="D33" s="392" t="s">
        <v>256</v>
      </c>
      <c r="E33" s="393" t="str">
        <f>IF(C17+C18-E31&gt;0,C17+C18-E31,"-")</f>
        <v>-</v>
      </c>
      <c r="F33" s="592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163</v>
      </c>
      <c r="E1" s="160" t="s">
        <v>167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466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468</v>
      </c>
      <c r="B6" s="167">
        <f>+'1.1.sz.mell.'!C60</f>
        <v>46500</v>
      </c>
      <c r="C6" s="166" t="s">
        <v>469</v>
      </c>
      <c r="D6" s="169">
        <f>+'2.1.sz.mell  '!C18+'2.2.sz.mell  '!C17</f>
        <v>46500</v>
      </c>
      <c r="E6" s="167">
        <f aca="true" t="shared" si="0" ref="E6:E15">+B6-D6</f>
        <v>0</v>
      </c>
    </row>
    <row r="7" spans="1:5" ht="12.75">
      <c r="A7" s="166" t="s">
        <v>470</v>
      </c>
      <c r="B7" s="167">
        <f>+'1.1.sz.mell.'!C83</f>
        <v>9810</v>
      </c>
      <c r="C7" s="166" t="s">
        <v>471</v>
      </c>
      <c r="D7" s="169">
        <f>+'2.1.sz.mell  '!C27+'2.2.sz.mell  '!C30</f>
        <v>9810</v>
      </c>
      <c r="E7" s="167">
        <f t="shared" si="0"/>
        <v>0</v>
      </c>
    </row>
    <row r="8" spans="1:5" ht="12.75">
      <c r="A8" s="166" t="s">
        <v>472</v>
      </c>
      <c r="B8" s="167">
        <f>+'1.1.sz.mell.'!C84</f>
        <v>56310</v>
      </c>
      <c r="C8" s="166" t="s">
        <v>473</v>
      </c>
      <c r="D8" s="169">
        <f>+'2.1.sz.mell  '!C28+'2.2.sz.mell  '!C31</f>
        <v>56310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467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477</v>
      </c>
      <c r="B13" s="167">
        <f>+'1.1.sz.mell.'!C123</f>
        <v>56310</v>
      </c>
      <c r="C13" s="166" t="s">
        <v>476</v>
      </c>
      <c r="D13" s="169">
        <f>+'2.1.sz.mell  '!E18+'2.2.sz.mell  '!E17</f>
        <v>56310</v>
      </c>
      <c r="E13" s="167">
        <f t="shared" si="0"/>
        <v>0</v>
      </c>
    </row>
    <row r="14" spans="1:5" ht="12.75">
      <c r="A14" s="166" t="s">
        <v>275</v>
      </c>
      <c r="B14" s="167">
        <f>+'1.1.sz.mell.'!C143</f>
        <v>0</v>
      </c>
      <c r="C14" s="166" t="s">
        <v>475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478</v>
      </c>
      <c r="B15" s="167">
        <f>+'1.1.sz.mell.'!C144</f>
        <v>56310</v>
      </c>
      <c r="C15" s="166" t="s">
        <v>474</v>
      </c>
      <c r="D15" s="169">
        <f>+'2.1.sz.mell  '!E28+'2.2.sz.mell  '!E31</f>
        <v>56310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6" t="s">
        <v>553</v>
      </c>
      <c r="B1" s="596"/>
      <c r="C1" s="596"/>
      <c r="D1" s="596"/>
      <c r="E1" s="596"/>
      <c r="F1" s="596"/>
    </row>
    <row r="2" spans="1:7" ht="15.75" customHeight="1" thickBot="1">
      <c r="A2" s="181"/>
      <c r="B2" s="181"/>
      <c r="C2" s="597"/>
      <c r="D2" s="597"/>
      <c r="E2" s="604" t="s">
        <v>58</v>
      </c>
      <c r="F2" s="604"/>
      <c r="G2" s="188"/>
    </row>
    <row r="3" spans="1:6" ht="63" customHeight="1">
      <c r="A3" s="600" t="s">
        <v>19</v>
      </c>
      <c r="B3" s="602" t="s">
        <v>209</v>
      </c>
      <c r="C3" s="602" t="s">
        <v>276</v>
      </c>
      <c r="D3" s="602"/>
      <c r="E3" s="602"/>
      <c r="F3" s="598" t="s">
        <v>271</v>
      </c>
    </row>
    <row r="4" spans="1:6" ht="15.75" thickBot="1">
      <c r="A4" s="601"/>
      <c r="B4" s="603"/>
      <c r="C4" s="183" t="s">
        <v>269</v>
      </c>
      <c r="D4" s="183" t="s">
        <v>270</v>
      </c>
      <c r="E4" s="183" t="s">
        <v>479</v>
      </c>
      <c r="F4" s="599"/>
    </row>
    <row r="5" spans="1:6" ht="15.75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7">
        <v>6</v>
      </c>
    </row>
    <row r="6" spans="1:6" ht="15">
      <c r="A6" s="184" t="s">
        <v>21</v>
      </c>
      <c r="B6" s="206"/>
      <c r="C6" s="207"/>
      <c r="D6" s="207"/>
      <c r="E6" s="207"/>
      <c r="F6" s="191">
        <f>SUM(C6:E6)</f>
        <v>0</v>
      </c>
    </row>
    <row r="7" spans="1:6" ht="15">
      <c r="A7" s="182" t="s">
        <v>22</v>
      </c>
      <c r="B7" s="208"/>
      <c r="C7" s="209"/>
      <c r="D7" s="209"/>
      <c r="E7" s="209"/>
      <c r="F7" s="192">
        <f>SUM(C7:E7)</f>
        <v>0</v>
      </c>
    </row>
    <row r="8" spans="1:6" ht="15">
      <c r="A8" s="182" t="s">
        <v>23</v>
      </c>
      <c r="B8" s="208"/>
      <c r="C8" s="209"/>
      <c r="D8" s="209"/>
      <c r="E8" s="209"/>
      <c r="F8" s="192">
        <f>SUM(C8:E8)</f>
        <v>0</v>
      </c>
    </row>
    <row r="9" spans="1:6" ht="15">
      <c r="A9" s="182" t="s">
        <v>24</v>
      </c>
      <c r="B9" s="208"/>
      <c r="C9" s="209"/>
      <c r="D9" s="209"/>
      <c r="E9" s="209"/>
      <c r="F9" s="192">
        <f>SUM(C9:E9)</f>
        <v>0</v>
      </c>
    </row>
    <row r="10" spans="1:6" ht="15.75" thickBot="1">
      <c r="A10" s="189" t="s">
        <v>25</v>
      </c>
      <c r="B10" s="210"/>
      <c r="C10" s="211"/>
      <c r="D10" s="211"/>
      <c r="E10" s="211"/>
      <c r="F10" s="192">
        <f>SUM(C10:E10)</f>
        <v>0</v>
      </c>
    </row>
    <row r="11" spans="1:6" s="540" customFormat="1" ht="15" thickBot="1">
      <c r="A11" s="537" t="s">
        <v>26</v>
      </c>
      <c r="B11" s="190" t="s">
        <v>211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-</cp:lastModifiedBy>
  <cp:lastPrinted>2014-02-17T13:51:36Z</cp:lastPrinted>
  <dcterms:created xsi:type="dcterms:W3CDTF">1999-10-30T10:30:45Z</dcterms:created>
  <dcterms:modified xsi:type="dcterms:W3CDTF">2014-03-05T08:48:51Z</dcterms:modified>
  <cp:category/>
  <cp:version/>
  <cp:contentType/>
  <cp:contentStatus/>
</cp:coreProperties>
</file>